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mc:AlternateContent xmlns:mc="http://schemas.openxmlformats.org/markup-compatibility/2006">
    <mc:Choice Requires="x15">
      <x15ac:absPath xmlns:x15ac="http://schemas.microsoft.com/office/spreadsheetml/2010/11/ac" url="https://abbvie.sharepoint.com/teams/cdxpathology/Digital Pathology/Projects/Artificial Intelligence/PathAI/ABBV-400/Data and Manifests/M21-404/"/>
    </mc:Choice>
  </mc:AlternateContent>
  <xr:revisionPtr revIDLastSave="0" documentId="8_{75082F27-3180-4D3A-ADD4-E3C9D97A8228}" xr6:coauthVersionLast="47" xr6:coauthVersionMax="47" xr10:uidLastSave="{00000000-0000-0000-0000-000000000000}"/>
  <bookViews>
    <workbookView xWindow="41300" yWindow="-16120" windowWidth="38560" windowHeight="40840" xr2:uid="{00000000-000D-0000-FFFF-FFFF00000000}"/>
  </bookViews>
  <sheets>
    <sheet name="Outcome Analysis (Internal)" sheetId="41" r:id="rId1"/>
    <sheet name="Outcome Analysis (External)" sheetId="48" r:id="rId2"/>
    <sheet name="Withdrawn Subject ID" sheetId="46" r:id="rId3"/>
    <sheet name="M21-404 tracker - Reyhaneh" sheetId="40" r:id="rId4"/>
    <sheet name="M21-404 tracker - Ventana" sheetId="42" r:id="rId5"/>
    <sheet name="ALL GEA &amp; NSCLC - Adam" sheetId="1" r:id="rId6"/>
    <sheet name="Blinded Response Sheet" sheetId="45" r:id="rId7"/>
    <sheet name="Responder Sheet" sheetId="33" r:id="rId8"/>
    <sheet name="Dose Escalation samples" sheetId="44" r:id="rId9"/>
    <sheet name="Send to PathAI (External)" sheetId="32" r:id="rId10"/>
    <sheet name="Sheet1" sheetId="43" r:id="rId11"/>
    <sheet name="Send to PathAI (Internal)" sheetId="31" r:id="rId12"/>
    <sheet name="Responder Split" sheetId="36" r:id="rId13"/>
    <sheet name="All GEA &amp; NSCLC Summary" sheetId="37" r:id="rId14"/>
    <sheet name="Quick Sample Validation" sheetId="25" r:id="rId15"/>
    <sheet name="Missing SubjectIDs from tracker" sheetId="7" r:id="rId16"/>
    <sheet name="Missing SubjectIDs Concentriq" sheetId="9" r:id="rId17"/>
    <sheet name="Sheet2" sheetId="23" r:id="rId18"/>
    <sheet name="Sheet3" sheetId="24" r:id="rId19"/>
    <sheet name="Sheet4" sheetId="26" r:id="rId20"/>
    <sheet name="Sheet6" sheetId="35" r:id="rId21"/>
  </sheets>
  <definedNames>
    <definedName name="_xlnm._FilterDatabase" localSheetId="0" hidden="1">'Outcome Analysis (Internal)'!$A$1:$BD$161</definedName>
    <definedName name="_xlnm._FilterDatabase" localSheetId="14" hidden="1">'Quick Sample Validation'!$A$1:$BL$68</definedName>
  </definedNames>
  <calcPr calcId="191028"/>
  <pivotCaches>
    <pivotCache cacheId="4525" r:id="rId22"/>
    <pivotCache cacheId="4526" r:id="rId23"/>
    <pivotCache cacheId="4527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1" l="1"/>
  <c r="E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AI160" i="41"/>
  <c r="AJ160" i="41"/>
  <c r="AK160" i="41"/>
  <c r="AL160" i="41"/>
  <c r="AM160" i="41"/>
  <c r="AN160" i="41"/>
  <c r="AO160" i="41"/>
  <c r="AP160" i="41"/>
  <c r="AQ160" i="41"/>
  <c r="AR160" i="41"/>
  <c r="AS160" i="41"/>
  <c r="AT160" i="41"/>
  <c r="AU160" i="41"/>
  <c r="AV160" i="41"/>
  <c r="AW160" i="41"/>
  <c r="AX160" i="41"/>
  <c r="L161" i="41"/>
  <c r="M161" i="41"/>
  <c r="N161" i="41"/>
  <c r="O161" i="41"/>
  <c r="P161" i="41"/>
  <c r="Q161" i="41"/>
  <c r="R161" i="41"/>
  <c r="S161" i="41"/>
  <c r="T161" i="41"/>
  <c r="U161" i="41"/>
  <c r="V161" i="41"/>
  <c r="W161" i="41"/>
  <c r="X161" i="41"/>
  <c r="Y161" i="41"/>
  <c r="Z161" i="41"/>
  <c r="AA161" i="41"/>
  <c r="AB161" i="41"/>
  <c r="AC161" i="41"/>
  <c r="AD161" i="41"/>
  <c r="AE161" i="41"/>
  <c r="AF161" i="41"/>
  <c r="AG161" i="41"/>
  <c r="AH161" i="41"/>
  <c r="AI161" i="41"/>
  <c r="AJ161" i="41"/>
  <c r="AK161" i="41"/>
  <c r="AL161" i="41"/>
  <c r="AM161" i="41"/>
  <c r="AN161" i="41"/>
  <c r="AO161" i="41"/>
  <c r="AP161" i="41"/>
  <c r="AQ161" i="41"/>
  <c r="AR161" i="41"/>
  <c r="AS161" i="41"/>
  <c r="AT161" i="41"/>
  <c r="AU161" i="41"/>
  <c r="AV161" i="41"/>
  <c r="AW161" i="41"/>
  <c r="AX161" i="41"/>
  <c r="D161" i="41"/>
  <c r="H161" i="41"/>
  <c r="I161" i="41"/>
  <c r="J161" i="41"/>
  <c r="D160" i="41"/>
  <c r="H160" i="41"/>
  <c r="I160" i="41"/>
  <c r="J160" i="41"/>
  <c r="O157" i="41"/>
  <c r="P157" i="41"/>
  <c r="Q157" i="41"/>
  <c r="R157" i="41"/>
  <c r="S157" i="41"/>
  <c r="T157" i="41"/>
  <c r="U157" i="41"/>
  <c r="V157" i="41"/>
  <c r="W157" i="41"/>
  <c r="X157" i="41"/>
  <c r="Y157" i="41"/>
  <c r="Z157" i="41"/>
  <c r="AA157" i="41"/>
  <c r="AB157" i="41"/>
  <c r="AC157" i="41"/>
  <c r="AD157" i="41"/>
  <c r="AE157" i="41"/>
  <c r="AF157" i="41"/>
  <c r="AG157" i="41"/>
  <c r="AH157" i="41"/>
  <c r="AI157" i="41"/>
  <c r="AJ157" i="41"/>
  <c r="AK157" i="41"/>
  <c r="AL157" i="41"/>
  <c r="AM157" i="41"/>
  <c r="AN157" i="41"/>
  <c r="AO157" i="41"/>
  <c r="AP157" i="41"/>
  <c r="AQ157" i="41"/>
  <c r="AR157" i="41"/>
  <c r="AS157" i="41"/>
  <c r="AT157" i="41"/>
  <c r="AU157" i="41"/>
  <c r="AV157" i="41"/>
  <c r="AW157" i="41"/>
  <c r="AX157" i="41"/>
  <c r="O158" i="41"/>
  <c r="P158" i="41"/>
  <c r="Q158" i="41"/>
  <c r="R158" i="41"/>
  <c r="S158" i="41"/>
  <c r="T158" i="41"/>
  <c r="U158" i="41"/>
  <c r="V158" i="41"/>
  <c r="W158" i="41"/>
  <c r="X158" i="41"/>
  <c r="Y158" i="41"/>
  <c r="Z158" i="41"/>
  <c r="AA158" i="41"/>
  <c r="AB158" i="41"/>
  <c r="AC158" i="41"/>
  <c r="AD158" i="41"/>
  <c r="AE158" i="41"/>
  <c r="AF158" i="41"/>
  <c r="AG158" i="41"/>
  <c r="AH158" i="41"/>
  <c r="AI158" i="41"/>
  <c r="AJ158" i="41"/>
  <c r="AK158" i="41"/>
  <c r="AL158" i="41"/>
  <c r="AM158" i="41"/>
  <c r="AN158" i="41"/>
  <c r="AO158" i="41"/>
  <c r="AP158" i="41"/>
  <c r="AQ158" i="41"/>
  <c r="AR158" i="41"/>
  <c r="AS158" i="41"/>
  <c r="AT158" i="41"/>
  <c r="AU158" i="41"/>
  <c r="AV158" i="41"/>
  <c r="AW158" i="41"/>
  <c r="AX158" i="41"/>
  <c r="O159" i="41"/>
  <c r="P159" i="41"/>
  <c r="Q159" i="41"/>
  <c r="R159" i="41"/>
  <c r="S159" i="41"/>
  <c r="T159" i="41"/>
  <c r="U159" i="41"/>
  <c r="V159" i="41"/>
  <c r="W159" i="41"/>
  <c r="X159" i="41"/>
  <c r="Y159" i="41"/>
  <c r="Z159" i="41"/>
  <c r="AA159" i="41"/>
  <c r="AB159" i="41"/>
  <c r="AC159" i="41"/>
  <c r="AD159" i="41"/>
  <c r="AE159" i="41"/>
  <c r="AF159" i="41"/>
  <c r="AG159" i="41"/>
  <c r="AH159" i="41"/>
  <c r="AI159" i="41"/>
  <c r="AJ159" i="41"/>
  <c r="AK159" i="41"/>
  <c r="AL159" i="41"/>
  <c r="AM159" i="41"/>
  <c r="AN159" i="41"/>
  <c r="AO159" i="41"/>
  <c r="AP159" i="41"/>
  <c r="AQ159" i="41"/>
  <c r="AR159" i="41"/>
  <c r="AS159" i="41"/>
  <c r="AT159" i="41"/>
  <c r="AU159" i="41"/>
  <c r="AV159" i="41"/>
  <c r="AW159" i="41"/>
  <c r="AX159" i="41"/>
  <c r="N157" i="41"/>
  <c r="N158" i="41"/>
  <c r="N159" i="41"/>
  <c r="M157" i="41"/>
  <c r="M158" i="41"/>
  <c r="M159" i="41"/>
  <c r="L157" i="41"/>
  <c r="L158" i="41"/>
  <c r="L159" i="41"/>
  <c r="D159" i="41"/>
  <c r="H159" i="41"/>
  <c r="I159" i="41"/>
  <c r="J159" i="41"/>
  <c r="D158" i="41"/>
  <c r="H158" i="41"/>
  <c r="I158" i="41"/>
  <c r="J158" i="41"/>
  <c r="D157" i="41"/>
  <c r="H157" i="41"/>
  <c r="I157" i="41"/>
  <c r="J157" i="41"/>
  <c r="M140" i="41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  <c r="C139" i="45"/>
  <c r="C140" i="45"/>
  <c r="C141" i="45"/>
  <c r="C142" i="45"/>
  <c r="C143" i="45"/>
  <c r="C144" i="45"/>
  <c r="C145" i="45"/>
  <c r="C146" i="45"/>
  <c r="C147" i="45"/>
  <c r="C148" i="45"/>
  <c r="C149" i="45"/>
  <c r="C150" i="45"/>
  <c r="C151" i="45"/>
  <c r="C152" i="45"/>
  <c r="C153" i="45"/>
  <c r="C154" i="45"/>
  <c r="C155" i="45"/>
  <c r="C156" i="45"/>
  <c r="C157" i="45"/>
  <c r="C2" i="45"/>
  <c r="M130" i="41"/>
  <c r="N130" i="41"/>
  <c r="O130" i="41"/>
  <c r="M131" i="41"/>
  <c r="N131" i="41"/>
  <c r="O131" i="41"/>
  <c r="M132" i="41"/>
  <c r="N132" i="41"/>
  <c r="O132" i="41"/>
  <c r="M133" i="41"/>
  <c r="N133" i="41"/>
  <c r="O133" i="41"/>
  <c r="M134" i="41"/>
  <c r="N134" i="41"/>
  <c r="O134" i="41"/>
  <c r="M135" i="41"/>
  <c r="N135" i="41"/>
  <c r="O135" i="41"/>
  <c r="M136" i="41"/>
  <c r="N136" i="41"/>
  <c r="O136" i="41"/>
  <c r="M137" i="41"/>
  <c r="N137" i="41"/>
  <c r="O137" i="41"/>
  <c r="M138" i="41"/>
  <c r="N138" i="41"/>
  <c r="O138" i="41"/>
  <c r="M139" i="41"/>
  <c r="N139" i="41"/>
  <c r="O139" i="41"/>
  <c r="N140" i="41"/>
  <c r="O140" i="41"/>
  <c r="M141" i="41"/>
  <c r="N141" i="41"/>
  <c r="O141" i="41"/>
  <c r="M142" i="41"/>
  <c r="N142" i="41"/>
  <c r="O142" i="41"/>
  <c r="M143" i="41"/>
  <c r="N143" i="41"/>
  <c r="O143" i="41"/>
  <c r="M144" i="41"/>
  <c r="N144" i="41"/>
  <c r="O144" i="41"/>
  <c r="M145" i="41"/>
  <c r="N145" i="41"/>
  <c r="O145" i="41"/>
  <c r="M146" i="41"/>
  <c r="N146" i="41"/>
  <c r="O146" i="41"/>
  <c r="M147" i="41"/>
  <c r="N147" i="41"/>
  <c r="O147" i="41"/>
  <c r="M148" i="41"/>
  <c r="N148" i="41"/>
  <c r="O148" i="41"/>
  <c r="M149" i="41"/>
  <c r="N149" i="41"/>
  <c r="O149" i="41"/>
  <c r="M150" i="41"/>
  <c r="N150" i="41"/>
  <c r="O150" i="41"/>
  <c r="M151" i="41"/>
  <c r="N151" i="41"/>
  <c r="O151" i="41"/>
  <c r="M152" i="41"/>
  <c r="N152" i="41"/>
  <c r="O152" i="41"/>
  <c r="M153" i="41"/>
  <c r="N153" i="41"/>
  <c r="O153" i="41"/>
  <c r="M154" i="41"/>
  <c r="N154" i="41"/>
  <c r="O154" i="41"/>
  <c r="M155" i="41"/>
  <c r="N155" i="41"/>
  <c r="O155" i="41"/>
  <c r="M156" i="41"/>
  <c r="N156" i="41"/>
  <c r="O156" i="41"/>
  <c r="O129" i="41"/>
  <c r="N129" i="41"/>
  <c r="M129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R131" i="41"/>
  <c r="S131" i="41"/>
  <c r="T131" i="41"/>
  <c r="U131" i="41"/>
  <c r="V131" i="41"/>
  <c r="W131" i="41"/>
  <c r="X131" i="41"/>
  <c r="Y131" i="41"/>
  <c r="Z131" i="41"/>
  <c r="AA131" i="41"/>
  <c r="AB131" i="41"/>
  <c r="AC131" i="41"/>
  <c r="AD131" i="41"/>
  <c r="AE131" i="41"/>
  <c r="AF131" i="41"/>
  <c r="AG131" i="41"/>
  <c r="AH131" i="41"/>
  <c r="AI131" i="41"/>
  <c r="AJ131" i="41"/>
  <c r="AK131" i="41"/>
  <c r="AL131" i="41"/>
  <c r="AM131" i="41"/>
  <c r="AN131" i="41"/>
  <c r="AO131" i="41"/>
  <c r="AP131" i="41"/>
  <c r="AQ131" i="41"/>
  <c r="AR131" i="41"/>
  <c r="AS131" i="41"/>
  <c r="AT131" i="41"/>
  <c r="AU131" i="41"/>
  <c r="AV131" i="41"/>
  <c r="AW131" i="41"/>
  <c r="AX131" i="41"/>
  <c r="R132" i="41"/>
  <c r="S132" i="41"/>
  <c r="T132" i="41"/>
  <c r="U132" i="41"/>
  <c r="V132" i="41"/>
  <c r="W132" i="41"/>
  <c r="X132" i="41"/>
  <c r="Y132" i="41"/>
  <c r="Z132" i="41"/>
  <c r="AA132" i="41"/>
  <c r="AB132" i="41"/>
  <c r="AC132" i="41"/>
  <c r="AD132" i="41"/>
  <c r="AE132" i="41"/>
  <c r="AF132" i="41"/>
  <c r="AG132" i="41"/>
  <c r="AH132" i="41"/>
  <c r="AI132" i="41"/>
  <c r="AJ132" i="41"/>
  <c r="AK132" i="41"/>
  <c r="AL132" i="41"/>
  <c r="AM132" i="41"/>
  <c r="AN132" i="41"/>
  <c r="AO132" i="41"/>
  <c r="AP132" i="41"/>
  <c r="AQ132" i="41"/>
  <c r="AR132" i="41"/>
  <c r="AS132" i="41"/>
  <c r="AT132" i="41"/>
  <c r="AU132" i="41"/>
  <c r="AV132" i="41"/>
  <c r="AW132" i="41"/>
  <c r="AX132" i="41"/>
  <c r="R133" i="41"/>
  <c r="S133" i="41"/>
  <c r="T133" i="41"/>
  <c r="U133" i="41"/>
  <c r="V133" i="41"/>
  <c r="W133" i="41"/>
  <c r="X133" i="41"/>
  <c r="Y133" i="41"/>
  <c r="Z133" i="41"/>
  <c r="AA133" i="41"/>
  <c r="AB133" i="41"/>
  <c r="AC133" i="41"/>
  <c r="AD133" i="41"/>
  <c r="AE133" i="41"/>
  <c r="AF133" i="41"/>
  <c r="AG133" i="41"/>
  <c r="AH133" i="41"/>
  <c r="AI133" i="41"/>
  <c r="AJ133" i="41"/>
  <c r="AK133" i="41"/>
  <c r="AL133" i="41"/>
  <c r="AM133" i="41"/>
  <c r="AN133" i="41"/>
  <c r="AO133" i="41"/>
  <c r="AP133" i="41"/>
  <c r="AQ133" i="41"/>
  <c r="AR133" i="41"/>
  <c r="AS133" i="41"/>
  <c r="AT133" i="41"/>
  <c r="AU133" i="41"/>
  <c r="AV133" i="41"/>
  <c r="AW133" i="41"/>
  <c r="AX133" i="41"/>
  <c r="R134" i="41"/>
  <c r="S134" i="41"/>
  <c r="T134" i="41"/>
  <c r="U134" i="41"/>
  <c r="V134" i="41"/>
  <c r="W134" i="41"/>
  <c r="X134" i="41"/>
  <c r="Y134" i="41"/>
  <c r="Z134" i="41"/>
  <c r="AA134" i="41"/>
  <c r="AB134" i="41"/>
  <c r="AC134" i="41"/>
  <c r="AD134" i="41"/>
  <c r="AE134" i="41"/>
  <c r="AF134" i="41"/>
  <c r="AG134" i="41"/>
  <c r="AH134" i="41"/>
  <c r="AI134" i="41"/>
  <c r="AJ134" i="41"/>
  <c r="AK134" i="41"/>
  <c r="AL134" i="41"/>
  <c r="AM134" i="41"/>
  <c r="AN134" i="41"/>
  <c r="AO134" i="41"/>
  <c r="AP134" i="41"/>
  <c r="AQ134" i="41"/>
  <c r="AR134" i="41"/>
  <c r="AS134" i="41"/>
  <c r="AT134" i="41"/>
  <c r="AU134" i="41"/>
  <c r="AV134" i="41"/>
  <c r="AW134" i="41"/>
  <c r="AX134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G135" i="41"/>
  <c r="AH135" i="41"/>
  <c r="AI135" i="41"/>
  <c r="AJ135" i="41"/>
  <c r="AK135" i="41"/>
  <c r="AL135" i="41"/>
  <c r="AM135" i="41"/>
  <c r="AN135" i="41"/>
  <c r="AO135" i="41"/>
  <c r="AP135" i="41"/>
  <c r="AQ135" i="41"/>
  <c r="AR135" i="41"/>
  <c r="AS135" i="41"/>
  <c r="AT135" i="41"/>
  <c r="AU135" i="41"/>
  <c r="AV135" i="41"/>
  <c r="AW135" i="41"/>
  <c r="AX135" i="41"/>
  <c r="R136" i="41"/>
  <c r="S136" i="41"/>
  <c r="T136" i="41"/>
  <c r="U136" i="41"/>
  <c r="V136" i="41"/>
  <c r="W136" i="41"/>
  <c r="X136" i="41"/>
  <c r="Y136" i="41"/>
  <c r="Z136" i="41"/>
  <c r="AA136" i="41"/>
  <c r="AB136" i="41"/>
  <c r="AC136" i="41"/>
  <c r="AD136" i="41"/>
  <c r="AE136" i="41"/>
  <c r="AF136" i="41"/>
  <c r="AG136" i="41"/>
  <c r="AH136" i="41"/>
  <c r="AI136" i="41"/>
  <c r="AJ136" i="41"/>
  <c r="AK136" i="41"/>
  <c r="AL136" i="41"/>
  <c r="AM136" i="41"/>
  <c r="AN136" i="41"/>
  <c r="AO136" i="41"/>
  <c r="AP136" i="41"/>
  <c r="AQ136" i="41"/>
  <c r="AR136" i="41"/>
  <c r="AS136" i="41"/>
  <c r="AT136" i="41"/>
  <c r="AU136" i="41"/>
  <c r="AV136" i="41"/>
  <c r="AW136" i="41"/>
  <c r="AX136" i="41"/>
  <c r="R137" i="41"/>
  <c r="S137" i="41"/>
  <c r="T137" i="41"/>
  <c r="U137" i="41"/>
  <c r="V137" i="41"/>
  <c r="W137" i="41"/>
  <c r="X137" i="41"/>
  <c r="Y137" i="41"/>
  <c r="Z137" i="41"/>
  <c r="AA137" i="41"/>
  <c r="AB137" i="41"/>
  <c r="AC137" i="41"/>
  <c r="AD137" i="41"/>
  <c r="AE137" i="41"/>
  <c r="AF137" i="41"/>
  <c r="AG137" i="41"/>
  <c r="AH137" i="41"/>
  <c r="AI137" i="41"/>
  <c r="AJ137" i="41"/>
  <c r="AK137" i="41"/>
  <c r="AL137" i="41"/>
  <c r="AM137" i="41"/>
  <c r="AN137" i="41"/>
  <c r="AO137" i="41"/>
  <c r="AP137" i="41"/>
  <c r="AQ137" i="41"/>
  <c r="AR137" i="41"/>
  <c r="AS137" i="41"/>
  <c r="AT137" i="41"/>
  <c r="AU137" i="41"/>
  <c r="AV137" i="41"/>
  <c r="AW137" i="41"/>
  <c r="AX137" i="41"/>
  <c r="R138" i="41"/>
  <c r="S138" i="41"/>
  <c r="T138" i="41"/>
  <c r="U138" i="41"/>
  <c r="V138" i="41"/>
  <c r="W138" i="41"/>
  <c r="X138" i="41"/>
  <c r="Y138" i="41"/>
  <c r="Z138" i="41"/>
  <c r="AA138" i="41"/>
  <c r="AB138" i="41"/>
  <c r="AC138" i="41"/>
  <c r="AD138" i="41"/>
  <c r="AE138" i="41"/>
  <c r="AF138" i="41"/>
  <c r="AG138" i="41"/>
  <c r="AH138" i="41"/>
  <c r="AI138" i="41"/>
  <c r="AJ138" i="41"/>
  <c r="AK138" i="41"/>
  <c r="AL138" i="41"/>
  <c r="AM138" i="41"/>
  <c r="AN138" i="41"/>
  <c r="AO138" i="41"/>
  <c r="AP138" i="41"/>
  <c r="AQ138" i="41"/>
  <c r="AR138" i="41"/>
  <c r="AS138" i="41"/>
  <c r="AT138" i="41"/>
  <c r="AU138" i="41"/>
  <c r="AV138" i="41"/>
  <c r="AW138" i="41"/>
  <c r="AX138" i="41"/>
  <c r="R139" i="41"/>
  <c r="S139" i="41"/>
  <c r="T139" i="41"/>
  <c r="U139" i="41"/>
  <c r="V139" i="41"/>
  <c r="W139" i="41"/>
  <c r="X139" i="41"/>
  <c r="Y139" i="41"/>
  <c r="Z139" i="41"/>
  <c r="AA139" i="41"/>
  <c r="AB139" i="41"/>
  <c r="AC139" i="41"/>
  <c r="AD139" i="41"/>
  <c r="AE139" i="41"/>
  <c r="AF139" i="41"/>
  <c r="AG139" i="41"/>
  <c r="AH139" i="41"/>
  <c r="AI139" i="41"/>
  <c r="AJ139" i="41"/>
  <c r="AK139" i="41"/>
  <c r="AL139" i="41"/>
  <c r="AM139" i="41"/>
  <c r="AN139" i="41"/>
  <c r="AO139" i="41"/>
  <c r="AP139" i="41"/>
  <c r="AQ139" i="41"/>
  <c r="AR139" i="41"/>
  <c r="AS139" i="41"/>
  <c r="AT139" i="41"/>
  <c r="AU139" i="41"/>
  <c r="AV139" i="41"/>
  <c r="AW139" i="41"/>
  <c r="AX139" i="41"/>
  <c r="R140" i="41"/>
  <c r="S140" i="41"/>
  <c r="T140" i="41"/>
  <c r="U140" i="41"/>
  <c r="V140" i="41"/>
  <c r="W140" i="41"/>
  <c r="X140" i="41"/>
  <c r="Y140" i="41"/>
  <c r="Z140" i="41"/>
  <c r="AA140" i="41"/>
  <c r="AB140" i="41"/>
  <c r="AC140" i="41"/>
  <c r="AD140" i="41"/>
  <c r="AE140" i="41"/>
  <c r="AF140" i="41"/>
  <c r="AG140" i="41"/>
  <c r="AH140" i="41"/>
  <c r="AI140" i="41"/>
  <c r="AJ140" i="41"/>
  <c r="AK140" i="41"/>
  <c r="AL140" i="41"/>
  <c r="AM140" i="41"/>
  <c r="AN140" i="41"/>
  <c r="AO140" i="41"/>
  <c r="AP140" i="41"/>
  <c r="AQ140" i="41"/>
  <c r="AR140" i="41"/>
  <c r="AS140" i="41"/>
  <c r="AT140" i="41"/>
  <c r="AU140" i="41"/>
  <c r="AV140" i="41"/>
  <c r="AW140" i="41"/>
  <c r="AX140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AI141" i="41"/>
  <c r="AJ141" i="41"/>
  <c r="AK141" i="41"/>
  <c r="AL141" i="41"/>
  <c r="AM141" i="41"/>
  <c r="AN141" i="41"/>
  <c r="AO141" i="41"/>
  <c r="AP141" i="41"/>
  <c r="AQ141" i="41"/>
  <c r="AR141" i="41"/>
  <c r="AS141" i="41"/>
  <c r="AT141" i="41"/>
  <c r="AU141" i="41"/>
  <c r="AV141" i="41"/>
  <c r="AW141" i="41"/>
  <c r="AX141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AI142" i="41"/>
  <c r="AJ142" i="41"/>
  <c r="AK142" i="41"/>
  <c r="AL142" i="41"/>
  <c r="AM142" i="41"/>
  <c r="AN142" i="41"/>
  <c r="AO142" i="41"/>
  <c r="AP142" i="41"/>
  <c r="AQ142" i="41"/>
  <c r="AR142" i="41"/>
  <c r="AS142" i="41"/>
  <c r="AT142" i="41"/>
  <c r="AU142" i="41"/>
  <c r="AV142" i="41"/>
  <c r="AW142" i="41"/>
  <c r="AX142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AI143" i="41"/>
  <c r="AJ143" i="41"/>
  <c r="AK143" i="41"/>
  <c r="AL143" i="41"/>
  <c r="AM143" i="41"/>
  <c r="AN143" i="41"/>
  <c r="AO143" i="41"/>
  <c r="AP143" i="41"/>
  <c r="AQ143" i="41"/>
  <c r="AR143" i="41"/>
  <c r="AS143" i="41"/>
  <c r="AT143" i="41"/>
  <c r="AU143" i="41"/>
  <c r="AV143" i="41"/>
  <c r="AW143" i="41"/>
  <c r="AX143" i="41"/>
  <c r="R144" i="41"/>
  <c r="S144" i="41"/>
  <c r="T144" i="41"/>
  <c r="U144" i="41"/>
  <c r="V144" i="41"/>
  <c r="W144" i="41"/>
  <c r="X144" i="41"/>
  <c r="Y144" i="41"/>
  <c r="Z144" i="41"/>
  <c r="AA144" i="41"/>
  <c r="AB144" i="41"/>
  <c r="AC144" i="41"/>
  <c r="AD144" i="41"/>
  <c r="AE144" i="41"/>
  <c r="AF144" i="41"/>
  <c r="AG144" i="41"/>
  <c r="AH144" i="41"/>
  <c r="AI144" i="41"/>
  <c r="AJ144" i="41"/>
  <c r="AK144" i="41"/>
  <c r="AL144" i="41"/>
  <c r="AM144" i="41"/>
  <c r="AN144" i="41"/>
  <c r="AO144" i="41"/>
  <c r="AP144" i="41"/>
  <c r="AQ144" i="41"/>
  <c r="AR144" i="41"/>
  <c r="AS144" i="41"/>
  <c r="AT144" i="41"/>
  <c r="AU144" i="41"/>
  <c r="AV144" i="41"/>
  <c r="AW144" i="41"/>
  <c r="AX144" i="41"/>
  <c r="R145" i="41"/>
  <c r="S145" i="41"/>
  <c r="T145" i="41"/>
  <c r="U145" i="41"/>
  <c r="V145" i="41"/>
  <c r="W145" i="41"/>
  <c r="X145" i="41"/>
  <c r="Y145" i="41"/>
  <c r="Z145" i="41"/>
  <c r="AA145" i="41"/>
  <c r="AB145" i="41"/>
  <c r="AC145" i="41"/>
  <c r="AD145" i="41"/>
  <c r="AE145" i="41"/>
  <c r="AF145" i="41"/>
  <c r="AG145" i="41"/>
  <c r="AH145" i="41"/>
  <c r="AI145" i="41"/>
  <c r="AJ145" i="41"/>
  <c r="AK145" i="41"/>
  <c r="AL145" i="41"/>
  <c r="AM145" i="41"/>
  <c r="AN145" i="41"/>
  <c r="AO145" i="41"/>
  <c r="AP145" i="41"/>
  <c r="AQ145" i="41"/>
  <c r="AR145" i="41"/>
  <c r="AS145" i="41"/>
  <c r="AT145" i="41"/>
  <c r="AU145" i="41"/>
  <c r="AV145" i="41"/>
  <c r="AW145" i="41"/>
  <c r="AX145" i="41"/>
  <c r="R146" i="41"/>
  <c r="S146" i="41"/>
  <c r="T146" i="41"/>
  <c r="U146" i="41"/>
  <c r="V146" i="41"/>
  <c r="W146" i="41"/>
  <c r="X146" i="41"/>
  <c r="Y146" i="41"/>
  <c r="Z146" i="41"/>
  <c r="AA146" i="41"/>
  <c r="AB146" i="41"/>
  <c r="AC146" i="41"/>
  <c r="AD146" i="41"/>
  <c r="AE146" i="41"/>
  <c r="AF146" i="41"/>
  <c r="AG146" i="41"/>
  <c r="AH146" i="41"/>
  <c r="AI146" i="41"/>
  <c r="AJ146" i="41"/>
  <c r="AK146" i="41"/>
  <c r="AL146" i="41"/>
  <c r="AM146" i="41"/>
  <c r="AN146" i="41"/>
  <c r="AO146" i="41"/>
  <c r="AP146" i="41"/>
  <c r="AQ146" i="41"/>
  <c r="AR146" i="41"/>
  <c r="AS146" i="41"/>
  <c r="AT146" i="41"/>
  <c r="AU146" i="41"/>
  <c r="AV146" i="41"/>
  <c r="AW146" i="41"/>
  <c r="AX146" i="41"/>
  <c r="R147" i="41"/>
  <c r="S147" i="41"/>
  <c r="T147" i="41"/>
  <c r="U147" i="41"/>
  <c r="V147" i="41"/>
  <c r="W147" i="41"/>
  <c r="X147" i="41"/>
  <c r="Y147" i="41"/>
  <c r="Z147" i="41"/>
  <c r="AA147" i="41"/>
  <c r="AB147" i="41"/>
  <c r="AC147" i="41"/>
  <c r="AD147" i="41"/>
  <c r="AE147" i="41"/>
  <c r="AF147" i="41"/>
  <c r="AG147" i="41"/>
  <c r="AH147" i="41"/>
  <c r="AI147" i="41"/>
  <c r="AJ147" i="41"/>
  <c r="AK147" i="41"/>
  <c r="AL147" i="41"/>
  <c r="AM147" i="41"/>
  <c r="AN147" i="41"/>
  <c r="AO147" i="41"/>
  <c r="AP147" i="41"/>
  <c r="AQ147" i="41"/>
  <c r="AR147" i="41"/>
  <c r="AS147" i="41"/>
  <c r="AT147" i="41"/>
  <c r="AU147" i="41"/>
  <c r="AV147" i="41"/>
  <c r="AW147" i="41"/>
  <c r="AX147" i="41"/>
  <c r="R148" i="41"/>
  <c r="S148" i="41"/>
  <c r="T148" i="41"/>
  <c r="U148" i="41"/>
  <c r="V148" i="41"/>
  <c r="W148" i="41"/>
  <c r="X148" i="41"/>
  <c r="Y148" i="41"/>
  <c r="Z148" i="41"/>
  <c r="AA148" i="41"/>
  <c r="AB148" i="41"/>
  <c r="AC148" i="41"/>
  <c r="AD148" i="41"/>
  <c r="AE148" i="41"/>
  <c r="AF148" i="41"/>
  <c r="AG148" i="41"/>
  <c r="AH148" i="41"/>
  <c r="AI148" i="41"/>
  <c r="AJ148" i="41"/>
  <c r="AK148" i="41"/>
  <c r="AL148" i="41"/>
  <c r="AM148" i="41"/>
  <c r="AN148" i="41"/>
  <c r="AO148" i="41"/>
  <c r="AP148" i="41"/>
  <c r="AQ148" i="41"/>
  <c r="AR148" i="41"/>
  <c r="AS148" i="41"/>
  <c r="AT148" i="41"/>
  <c r="AU148" i="41"/>
  <c r="AV148" i="41"/>
  <c r="AW148" i="41"/>
  <c r="AX148" i="41"/>
  <c r="R149" i="41"/>
  <c r="S149" i="41"/>
  <c r="T149" i="41"/>
  <c r="U149" i="41"/>
  <c r="V149" i="41"/>
  <c r="W149" i="41"/>
  <c r="X149" i="41"/>
  <c r="Y149" i="41"/>
  <c r="Z149" i="41"/>
  <c r="AA149" i="41"/>
  <c r="AB149" i="41"/>
  <c r="AC149" i="41"/>
  <c r="AD149" i="41"/>
  <c r="AE149" i="41"/>
  <c r="AF149" i="41"/>
  <c r="AG149" i="41"/>
  <c r="AH149" i="41"/>
  <c r="AI149" i="41"/>
  <c r="AJ149" i="41"/>
  <c r="AK149" i="41"/>
  <c r="AL149" i="41"/>
  <c r="AM149" i="41"/>
  <c r="AN149" i="41"/>
  <c r="AO149" i="41"/>
  <c r="AP149" i="41"/>
  <c r="AQ149" i="41"/>
  <c r="AR149" i="41"/>
  <c r="AS149" i="41"/>
  <c r="AT149" i="41"/>
  <c r="AU149" i="41"/>
  <c r="AV149" i="41"/>
  <c r="AW149" i="41"/>
  <c r="AX149" i="41"/>
  <c r="R150" i="41"/>
  <c r="S150" i="41"/>
  <c r="T150" i="41"/>
  <c r="U150" i="41"/>
  <c r="V150" i="41"/>
  <c r="W150" i="41"/>
  <c r="X150" i="41"/>
  <c r="Y150" i="41"/>
  <c r="Z150" i="41"/>
  <c r="AA150" i="41"/>
  <c r="AB150" i="41"/>
  <c r="AC150" i="41"/>
  <c r="AD150" i="41"/>
  <c r="AE150" i="41"/>
  <c r="AF150" i="41"/>
  <c r="AG150" i="41"/>
  <c r="AH150" i="41"/>
  <c r="AI150" i="41"/>
  <c r="AJ150" i="41"/>
  <c r="AK150" i="41"/>
  <c r="AL150" i="41"/>
  <c r="AM150" i="41"/>
  <c r="AN150" i="41"/>
  <c r="AO150" i="41"/>
  <c r="AP150" i="41"/>
  <c r="AQ150" i="41"/>
  <c r="AR150" i="41"/>
  <c r="AS150" i="41"/>
  <c r="AT150" i="41"/>
  <c r="AU150" i="41"/>
  <c r="AV150" i="41"/>
  <c r="AW150" i="41"/>
  <c r="AX150" i="41"/>
  <c r="R151" i="41"/>
  <c r="S151" i="41"/>
  <c r="T151" i="41"/>
  <c r="U151" i="41"/>
  <c r="V151" i="41"/>
  <c r="W151" i="41"/>
  <c r="X151" i="41"/>
  <c r="Y151" i="41"/>
  <c r="Z151" i="41"/>
  <c r="AA151" i="41"/>
  <c r="AB151" i="41"/>
  <c r="AC151" i="41"/>
  <c r="AD151" i="41"/>
  <c r="AE151" i="41"/>
  <c r="AF151" i="41"/>
  <c r="AG151" i="41"/>
  <c r="AH151" i="41"/>
  <c r="AI151" i="41"/>
  <c r="AJ151" i="41"/>
  <c r="AK151" i="41"/>
  <c r="AL151" i="41"/>
  <c r="AM151" i="41"/>
  <c r="AN151" i="41"/>
  <c r="AO151" i="41"/>
  <c r="AP151" i="41"/>
  <c r="AQ151" i="41"/>
  <c r="AR151" i="41"/>
  <c r="AS151" i="41"/>
  <c r="AT151" i="41"/>
  <c r="AU151" i="41"/>
  <c r="AV151" i="41"/>
  <c r="AW151" i="41"/>
  <c r="AX151" i="41"/>
  <c r="R152" i="41"/>
  <c r="S152" i="41"/>
  <c r="T152" i="41"/>
  <c r="U152" i="41"/>
  <c r="V152" i="41"/>
  <c r="W152" i="41"/>
  <c r="X152" i="41"/>
  <c r="Y152" i="41"/>
  <c r="Z152" i="41"/>
  <c r="AA152" i="41"/>
  <c r="AB152" i="41"/>
  <c r="AC152" i="41"/>
  <c r="AD152" i="41"/>
  <c r="AE152" i="41"/>
  <c r="AF152" i="41"/>
  <c r="AG152" i="41"/>
  <c r="AH152" i="41"/>
  <c r="AI152" i="41"/>
  <c r="AJ152" i="41"/>
  <c r="AK152" i="41"/>
  <c r="AL152" i="41"/>
  <c r="AM152" i="41"/>
  <c r="AN152" i="41"/>
  <c r="AO152" i="41"/>
  <c r="AP152" i="41"/>
  <c r="AQ152" i="41"/>
  <c r="AR152" i="41"/>
  <c r="AS152" i="41"/>
  <c r="AT152" i="41"/>
  <c r="AU152" i="41"/>
  <c r="AV152" i="41"/>
  <c r="AW152" i="41"/>
  <c r="AX152" i="41"/>
  <c r="R153" i="41"/>
  <c r="S153" i="41"/>
  <c r="T153" i="41"/>
  <c r="U153" i="41"/>
  <c r="V153" i="41"/>
  <c r="W153" i="41"/>
  <c r="X153" i="41"/>
  <c r="Y153" i="41"/>
  <c r="Z153" i="41"/>
  <c r="AA153" i="41"/>
  <c r="AB153" i="41"/>
  <c r="AC153" i="41"/>
  <c r="AD153" i="41"/>
  <c r="AE153" i="41"/>
  <c r="AF153" i="41"/>
  <c r="AG153" i="41"/>
  <c r="AH153" i="41"/>
  <c r="AI153" i="41"/>
  <c r="AJ153" i="41"/>
  <c r="AK153" i="41"/>
  <c r="AL153" i="41"/>
  <c r="AM153" i="41"/>
  <c r="AN153" i="41"/>
  <c r="AO153" i="41"/>
  <c r="AP153" i="41"/>
  <c r="AQ153" i="41"/>
  <c r="AR153" i="41"/>
  <c r="AS153" i="41"/>
  <c r="AT153" i="41"/>
  <c r="AU153" i="41"/>
  <c r="AV153" i="41"/>
  <c r="AW153" i="41"/>
  <c r="AX153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AI154" i="41"/>
  <c r="AJ154" i="41"/>
  <c r="AK154" i="41"/>
  <c r="AL154" i="41"/>
  <c r="AM154" i="41"/>
  <c r="AN154" i="41"/>
  <c r="AO154" i="41"/>
  <c r="AP154" i="41"/>
  <c r="AQ154" i="41"/>
  <c r="AR154" i="41"/>
  <c r="AS154" i="41"/>
  <c r="AT154" i="41"/>
  <c r="AU154" i="41"/>
  <c r="AV154" i="41"/>
  <c r="AW154" i="41"/>
  <c r="AX154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AI155" i="41"/>
  <c r="AJ155" i="41"/>
  <c r="AK155" i="41"/>
  <c r="AL155" i="41"/>
  <c r="AM155" i="41"/>
  <c r="AN155" i="41"/>
  <c r="AO155" i="41"/>
  <c r="AP155" i="41"/>
  <c r="AQ155" i="41"/>
  <c r="AR155" i="41"/>
  <c r="AS155" i="41"/>
  <c r="AT155" i="41"/>
  <c r="AU155" i="41"/>
  <c r="AV155" i="41"/>
  <c r="AW155" i="41"/>
  <c r="AX155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AI156" i="41"/>
  <c r="AJ156" i="41"/>
  <c r="AK156" i="41"/>
  <c r="AL156" i="41"/>
  <c r="AM156" i="41"/>
  <c r="AN156" i="41"/>
  <c r="AO156" i="41"/>
  <c r="AP156" i="41"/>
  <c r="AQ156" i="41"/>
  <c r="AR156" i="41"/>
  <c r="AS156" i="41"/>
  <c r="AT156" i="41"/>
  <c r="AU156" i="41"/>
  <c r="AV156" i="41"/>
  <c r="AW156" i="41"/>
  <c r="AX156" i="41"/>
  <c r="AX130" i="41"/>
  <c r="AW130" i="41"/>
  <c r="AV130" i="41"/>
  <c r="AU130" i="41"/>
  <c r="AT130" i="41"/>
  <c r="AS130" i="41"/>
  <c r="AR130" i="41"/>
  <c r="AQ130" i="41"/>
  <c r="AP130" i="41"/>
  <c r="AO130" i="41"/>
  <c r="AN130" i="41"/>
  <c r="AM130" i="41"/>
  <c r="AL130" i="41"/>
  <c r="AK130" i="41"/>
  <c r="AJ130" i="41"/>
  <c r="AI130" i="41"/>
  <c r="AH130" i="41"/>
  <c r="AG130" i="41"/>
  <c r="AF130" i="41"/>
  <c r="AE130" i="41"/>
  <c r="AD130" i="41"/>
  <c r="AC130" i="41"/>
  <c r="AB130" i="41"/>
  <c r="AA130" i="41"/>
  <c r="Z130" i="41"/>
  <c r="Y130" i="41"/>
  <c r="X130" i="41"/>
  <c r="W130" i="41"/>
  <c r="V130" i="41"/>
  <c r="U130" i="41"/>
  <c r="T130" i="41"/>
  <c r="S130" i="41"/>
  <c r="R130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Y129" i="41"/>
  <c r="F142" i="41"/>
  <c r="Y127" i="41"/>
  <c r="Y126" i="41"/>
  <c r="B159" i="33"/>
  <c r="C159" i="33" s="1"/>
  <c r="B160" i="33"/>
  <c r="C160" i="33" s="1"/>
  <c r="B161" i="33"/>
  <c r="C161" i="33" s="1"/>
  <c r="B162" i="33"/>
  <c r="C162" i="33" s="1"/>
  <c r="B163" i="33"/>
  <c r="C163" i="33" s="1"/>
  <c r="B164" i="33"/>
  <c r="C164" i="33" s="1"/>
  <c r="B165" i="33"/>
  <c r="C165" i="33" s="1"/>
  <c r="B166" i="33"/>
  <c r="C166" i="33" s="1"/>
  <c r="B167" i="33"/>
  <c r="C167" i="33" s="1"/>
  <c r="B168" i="33"/>
  <c r="C168" i="33" s="1"/>
  <c r="B169" i="33"/>
  <c r="C169" i="33" s="1"/>
  <c r="B170" i="33"/>
  <c r="C170" i="33" s="1"/>
  <c r="B171" i="33"/>
  <c r="C171" i="33" s="1"/>
  <c r="B172" i="33"/>
  <c r="C172" i="33" s="1"/>
  <c r="B173" i="33"/>
  <c r="C173" i="33" s="1"/>
  <c r="B174" i="33"/>
  <c r="C174" i="33" s="1"/>
  <c r="B175" i="33"/>
  <c r="C175" i="33" s="1"/>
  <c r="B176" i="33"/>
  <c r="C176" i="33" s="1"/>
  <c r="B158" i="33"/>
  <c r="C158" i="33" s="1"/>
  <c r="M651" i="40"/>
  <c r="M650" i="40"/>
  <c r="M649" i="40"/>
  <c r="M648" i="40"/>
  <c r="M647" i="40"/>
  <c r="M646" i="40"/>
  <c r="M645" i="40"/>
  <c r="M644" i="40"/>
  <c r="M643" i="40"/>
  <c r="M642" i="40"/>
  <c r="M641" i="40"/>
  <c r="M640" i="40"/>
  <c r="M639" i="40"/>
  <c r="M638" i="40"/>
  <c r="M637" i="40"/>
  <c r="M636" i="40"/>
  <c r="M635" i="40"/>
  <c r="M634" i="40"/>
  <c r="M633" i="40"/>
  <c r="M632" i="40"/>
  <c r="M631" i="40"/>
  <c r="M630" i="40"/>
  <c r="M629" i="40"/>
  <c r="M628" i="40"/>
  <c r="M627" i="40"/>
  <c r="M626" i="40"/>
  <c r="M625" i="40"/>
  <c r="M624" i="40"/>
  <c r="M623" i="40"/>
  <c r="M622" i="40"/>
  <c r="M621" i="40"/>
  <c r="M620" i="40"/>
  <c r="M619" i="40"/>
  <c r="M618" i="40"/>
  <c r="M617" i="40"/>
  <c r="M616" i="40"/>
  <c r="M615" i="40"/>
  <c r="M614" i="40"/>
  <c r="M613" i="40"/>
  <c r="M612" i="40"/>
  <c r="M611" i="40"/>
  <c r="M610" i="40"/>
  <c r="M609" i="40"/>
  <c r="M608" i="40"/>
  <c r="M607" i="40"/>
  <c r="M606" i="40"/>
  <c r="M605" i="40"/>
  <c r="M604" i="40"/>
  <c r="M603" i="40"/>
  <c r="M602" i="40"/>
  <c r="M601" i="40"/>
  <c r="M600" i="40"/>
  <c r="M599" i="40"/>
  <c r="M598" i="40"/>
  <c r="M597" i="40"/>
  <c r="M596" i="40"/>
  <c r="M595" i="40"/>
  <c r="M594" i="40"/>
  <c r="M593" i="40"/>
  <c r="M592" i="40"/>
  <c r="M591" i="40"/>
  <c r="M590" i="40"/>
  <c r="M589" i="40"/>
  <c r="M588" i="40"/>
  <c r="M587" i="40"/>
  <c r="M586" i="40"/>
  <c r="M585" i="40"/>
  <c r="M584" i="40"/>
  <c r="M583" i="40"/>
  <c r="M582" i="40"/>
  <c r="M581" i="40"/>
  <c r="M580" i="40"/>
  <c r="M579" i="40"/>
  <c r="M578" i="40"/>
  <c r="M577" i="40"/>
  <c r="M576" i="40"/>
  <c r="M575" i="40"/>
  <c r="M574" i="40"/>
  <c r="M573" i="40"/>
  <c r="M572" i="40"/>
  <c r="M571" i="40"/>
  <c r="M570" i="40"/>
  <c r="M569" i="40"/>
  <c r="M568" i="40"/>
  <c r="M567" i="40"/>
  <c r="M566" i="40"/>
  <c r="M565" i="40"/>
  <c r="M564" i="40"/>
  <c r="M563" i="40"/>
  <c r="M562" i="40"/>
  <c r="M561" i="40"/>
  <c r="M560" i="40"/>
  <c r="M559" i="40"/>
  <c r="M558" i="40"/>
  <c r="M557" i="40"/>
  <c r="M556" i="40"/>
  <c r="M555" i="40"/>
  <c r="M554" i="40"/>
  <c r="M553" i="40"/>
  <c r="M552" i="40"/>
  <c r="M551" i="40"/>
  <c r="M550" i="40"/>
  <c r="M549" i="40"/>
  <c r="M548" i="40"/>
  <c r="M547" i="40"/>
  <c r="M546" i="40"/>
  <c r="M545" i="40"/>
  <c r="M544" i="40"/>
  <c r="M543" i="40"/>
  <c r="M542" i="40"/>
  <c r="M541" i="40"/>
  <c r="M540" i="40"/>
  <c r="M539" i="40"/>
  <c r="M538" i="40"/>
  <c r="M537" i="40"/>
  <c r="M536" i="40"/>
  <c r="M535" i="40"/>
  <c r="M534" i="40"/>
  <c r="M533" i="40"/>
  <c r="M532" i="40"/>
  <c r="M531" i="40"/>
  <c r="M530" i="40"/>
  <c r="M529" i="40"/>
  <c r="M528" i="40"/>
  <c r="M527" i="40"/>
  <c r="M526" i="40"/>
  <c r="M525" i="40"/>
  <c r="M524" i="40"/>
  <c r="M523" i="40"/>
  <c r="M522" i="40"/>
  <c r="M521" i="40"/>
  <c r="M520" i="40"/>
  <c r="M519" i="40"/>
  <c r="M518" i="40"/>
  <c r="M517" i="40"/>
  <c r="M516" i="40"/>
  <c r="M515" i="40"/>
  <c r="M514" i="40"/>
  <c r="M513" i="40"/>
  <c r="M512" i="40"/>
  <c r="M511" i="40"/>
  <c r="M510" i="40"/>
  <c r="M509" i="40"/>
  <c r="M508" i="40"/>
  <c r="M507" i="40"/>
  <c r="M506" i="40"/>
  <c r="M505" i="40"/>
  <c r="M504" i="40"/>
  <c r="M503" i="40"/>
  <c r="M502" i="40"/>
  <c r="M501" i="40"/>
  <c r="M500" i="40"/>
  <c r="M499" i="40"/>
  <c r="M498" i="40"/>
  <c r="M497" i="40"/>
  <c r="M496" i="40"/>
  <c r="M495" i="40"/>
  <c r="M494" i="40"/>
  <c r="M493" i="40"/>
  <c r="M492" i="40"/>
  <c r="M491" i="40"/>
  <c r="M490" i="40"/>
  <c r="M489" i="40"/>
  <c r="M488" i="40"/>
  <c r="M487" i="40"/>
  <c r="M486" i="40"/>
  <c r="M485" i="40"/>
  <c r="M484" i="40"/>
  <c r="M483" i="40"/>
  <c r="M482" i="40"/>
  <c r="M481" i="40"/>
  <c r="M480" i="40"/>
  <c r="M479" i="40"/>
  <c r="M478" i="40"/>
  <c r="M477" i="40"/>
  <c r="M476" i="40"/>
  <c r="M475" i="40"/>
  <c r="M474" i="40"/>
  <c r="M473" i="40"/>
  <c r="M472" i="40"/>
  <c r="M471" i="40"/>
  <c r="M470" i="40"/>
  <c r="M469" i="40"/>
  <c r="M468" i="40"/>
  <c r="M467" i="40"/>
  <c r="M466" i="40"/>
  <c r="M465" i="40"/>
  <c r="M464" i="40"/>
  <c r="M463" i="40"/>
  <c r="M462" i="40"/>
  <c r="M461" i="40"/>
  <c r="M460" i="40"/>
  <c r="M459" i="40"/>
  <c r="M458" i="40"/>
  <c r="M457" i="40"/>
  <c r="M456" i="40"/>
  <c r="M455" i="40"/>
  <c r="M454" i="40"/>
  <c r="M453" i="40"/>
  <c r="M452" i="40"/>
  <c r="M451" i="40"/>
  <c r="M450" i="40"/>
  <c r="M449" i="40"/>
  <c r="M448" i="40"/>
  <c r="M447" i="40"/>
  <c r="M446" i="40"/>
  <c r="M445" i="40"/>
  <c r="M444" i="40"/>
  <c r="M443" i="40"/>
  <c r="M442" i="40"/>
  <c r="M441" i="40"/>
  <c r="M440" i="40"/>
  <c r="M439" i="40"/>
  <c r="M438" i="40"/>
  <c r="M437" i="40"/>
  <c r="M436" i="40"/>
  <c r="M435" i="40"/>
  <c r="M434" i="40"/>
  <c r="M433" i="40"/>
  <c r="M432" i="40"/>
  <c r="M431" i="40"/>
  <c r="M430" i="40"/>
  <c r="M429" i="40"/>
  <c r="M428" i="40"/>
  <c r="M427" i="40"/>
  <c r="M426" i="40"/>
  <c r="M425" i="40"/>
  <c r="M424" i="40"/>
  <c r="M423" i="40"/>
  <c r="M422" i="40"/>
  <c r="M421" i="40"/>
  <c r="M420" i="40"/>
  <c r="M419" i="40"/>
  <c r="M418" i="40"/>
  <c r="M417" i="40"/>
  <c r="M416" i="40"/>
  <c r="M415" i="40"/>
  <c r="M414" i="40"/>
  <c r="M413" i="40"/>
  <c r="M412" i="40"/>
  <c r="M411" i="40"/>
  <c r="M410" i="40"/>
  <c r="M409" i="40"/>
  <c r="M408" i="40"/>
  <c r="M407" i="40"/>
  <c r="M406" i="40"/>
  <c r="M405" i="40"/>
  <c r="M404" i="40"/>
  <c r="M403" i="40"/>
  <c r="M402" i="40"/>
  <c r="M401" i="40"/>
  <c r="M400" i="40"/>
  <c r="M399" i="40"/>
  <c r="M398" i="40"/>
  <c r="M397" i="40"/>
  <c r="M396" i="40"/>
  <c r="M395" i="40"/>
  <c r="M394" i="40"/>
  <c r="M393" i="40"/>
  <c r="M392" i="40"/>
  <c r="M391" i="40"/>
  <c r="M390" i="40"/>
  <c r="M389" i="40"/>
  <c r="M388" i="40"/>
  <c r="M387" i="40"/>
  <c r="M386" i="40"/>
  <c r="M385" i="40"/>
  <c r="M384" i="40"/>
  <c r="M383" i="40"/>
  <c r="M382" i="40"/>
  <c r="M381" i="40"/>
  <c r="M380" i="40"/>
  <c r="M379" i="40"/>
  <c r="M378" i="40"/>
  <c r="M377" i="40"/>
  <c r="M376" i="40"/>
  <c r="M375" i="40"/>
  <c r="M374" i="40"/>
  <c r="M373" i="40"/>
  <c r="M372" i="40"/>
  <c r="M371" i="40"/>
  <c r="M370" i="40"/>
  <c r="M369" i="40"/>
  <c r="M368" i="40"/>
  <c r="M367" i="40"/>
  <c r="M366" i="40"/>
  <c r="M365" i="40"/>
  <c r="M364" i="40"/>
  <c r="M363" i="40"/>
  <c r="M362" i="40"/>
  <c r="M361" i="40"/>
  <c r="M360" i="40"/>
  <c r="M359" i="40"/>
  <c r="M358" i="40"/>
  <c r="M357" i="40"/>
  <c r="M356" i="40"/>
  <c r="M355" i="40"/>
  <c r="M354" i="40"/>
  <c r="M353" i="40"/>
  <c r="M352" i="40"/>
  <c r="M351" i="40"/>
  <c r="M350" i="40"/>
  <c r="M349" i="40"/>
  <c r="M348" i="40"/>
  <c r="M347" i="40"/>
  <c r="M346" i="40"/>
  <c r="M345" i="40"/>
  <c r="M344" i="40"/>
  <c r="M343" i="40"/>
  <c r="M342" i="40"/>
  <c r="M341" i="40"/>
  <c r="M340" i="40"/>
  <c r="M339" i="40"/>
  <c r="M338" i="40"/>
  <c r="M337" i="40"/>
  <c r="M336" i="40"/>
  <c r="M335" i="40"/>
  <c r="M334" i="40"/>
  <c r="M333" i="40"/>
  <c r="M332" i="40"/>
  <c r="M331" i="40"/>
  <c r="M330" i="40"/>
  <c r="M329" i="40"/>
  <c r="M328" i="40"/>
  <c r="M327" i="40"/>
  <c r="M326" i="40"/>
  <c r="M325" i="40"/>
  <c r="M324" i="40"/>
  <c r="M323" i="40"/>
  <c r="M322" i="40"/>
  <c r="M321" i="40"/>
  <c r="M320" i="40"/>
  <c r="M319" i="40"/>
  <c r="M318" i="40"/>
  <c r="M317" i="40"/>
  <c r="M316" i="40"/>
  <c r="M315" i="40"/>
  <c r="M314" i="40"/>
  <c r="M313" i="40"/>
  <c r="M312" i="40"/>
  <c r="M311" i="40"/>
  <c r="M310" i="40"/>
  <c r="M309" i="40"/>
  <c r="M308" i="40"/>
  <c r="M307" i="40"/>
  <c r="M306" i="40"/>
  <c r="M305" i="40"/>
  <c r="M304" i="40"/>
  <c r="M303" i="40"/>
  <c r="M302" i="40"/>
  <c r="M301" i="40"/>
  <c r="M300" i="40"/>
  <c r="M299" i="40"/>
  <c r="M298" i="40"/>
  <c r="M297" i="40"/>
  <c r="M296" i="40"/>
  <c r="M295" i="40"/>
  <c r="M294" i="40"/>
  <c r="M293" i="40"/>
  <c r="M292" i="40"/>
  <c r="M291" i="40"/>
  <c r="M290" i="40"/>
  <c r="M289" i="40"/>
  <c r="M288" i="40"/>
  <c r="M287" i="40"/>
  <c r="M286" i="40"/>
  <c r="M285" i="40"/>
  <c r="M284" i="40"/>
  <c r="M283" i="40"/>
  <c r="M282" i="40"/>
  <c r="M281" i="40"/>
  <c r="M280" i="40"/>
  <c r="M279" i="40"/>
  <c r="M278" i="40"/>
  <c r="M277" i="40"/>
  <c r="M276" i="40"/>
  <c r="M275" i="40"/>
  <c r="M274" i="40"/>
  <c r="M273" i="40"/>
  <c r="M272" i="40"/>
  <c r="M271" i="40"/>
  <c r="M270" i="40"/>
  <c r="M269" i="40"/>
  <c r="M268" i="40"/>
  <c r="M267" i="40"/>
  <c r="M266" i="40"/>
  <c r="M265" i="40"/>
  <c r="M264" i="40"/>
  <c r="M263" i="40"/>
  <c r="M262" i="40"/>
  <c r="M261" i="40"/>
  <c r="M260" i="40"/>
  <c r="M259" i="40"/>
  <c r="M258" i="40"/>
  <c r="M257" i="40"/>
  <c r="M256" i="40"/>
  <c r="M255" i="40"/>
  <c r="M254" i="40"/>
  <c r="M253" i="40"/>
  <c r="M252" i="40"/>
  <c r="M251" i="40"/>
  <c r="M250" i="40"/>
  <c r="M249" i="40"/>
  <c r="M248" i="40"/>
  <c r="M247" i="40"/>
  <c r="M246" i="40"/>
  <c r="M245" i="40"/>
  <c r="M244" i="40"/>
  <c r="M243" i="40"/>
  <c r="M242" i="40"/>
  <c r="M241" i="40"/>
  <c r="M240" i="40"/>
  <c r="M239" i="40"/>
  <c r="M238" i="40"/>
  <c r="M237" i="40"/>
  <c r="M236" i="40"/>
  <c r="M235" i="40"/>
  <c r="M234" i="40"/>
  <c r="M233" i="40"/>
  <c r="M232" i="40"/>
  <c r="M231" i="40"/>
  <c r="M230" i="40"/>
  <c r="M229" i="40"/>
  <c r="M228" i="40"/>
  <c r="M227" i="40"/>
  <c r="M226" i="40"/>
  <c r="M225" i="40"/>
  <c r="M224" i="40"/>
  <c r="M223" i="40"/>
  <c r="M222" i="40"/>
  <c r="M221" i="40"/>
  <c r="M220" i="40"/>
  <c r="M219" i="40"/>
  <c r="M218" i="40"/>
  <c r="M217" i="40"/>
  <c r="M216" i="40"/>
  <c r="M215" i="40"/>
  <c r="M214" i="40"/>
  <c r="M213" i="40"/>
  <c r="M212" i="40"/>
  <c r="M211" i="40"/>
  <c r="M210" i="40"/>
  <c r="M209" i="40"/>
  <c r="M208" i="40"/>
  <c r="M207" i="40"/>
  <c r="M206" i="40"/>
  <c r="M205" i="40"/>
  <c r="M204" i="40"/>
  <c r="M203" i="40"/>
  <c r="M202" i="40"/>
  <c r="M201" i="40"/>
  <c r="M200" i="40"/>
  <c r="M199" i="40"/>
  <c r="M198" i="40"/>
  <c r="M197" i="40"/>
  <c r="M196" i="40"/>
  <c r="M195" i="40"/>
  <c r="M194" i="40"/>
  <c r="M193" i="40"/>
  <c r="M192" i="40"/>
  <c r="M191" i="40"/>
  <c r="M190" i="40"/>
  <c r="M189" i="40"/>
  <c r="M188" i="40"/>
  <c r="M187" i="40"/>
  <c r="M186" i="40"/>
  <c r="M185" i="40"/>
  <c r="M184" i="40"/>
  <c r="M183" i="40"/>
  <c r="M182" i="40"/>
  <c r="M181" i="40"/>
  <c r="M180" i="40"/>
  <c r="M179" i="40"/>
  <c r="M178" i="40"/>
  <c r="M177" i="40"/>
  <c r="M176" i="40"/>
  <c r="M175" i="40"/>
  <c r="M174" i="40"/>
  <c r="M173" i="40"/>
  <c r="M172" i="40"/>
  <c r="M171" i="40"/>
  <c r="M170" i="40"/>
  <c r="M169" i="40"/>
  <c r="M168" i="40"/>
  <c r="M167" i="40"/>
  <c r="M166" i="40"/>
  <c r="M165" i="40"/>
  <c r="M164" i="40"/>
  <c r="M163" i="40"/>
  <c r="M162" i="40"/>
  <c r="M161" i="40"/>
  <c r="M160" i="40"/>
  <c r="M159" i="40"/>
  <c r="M158" i="40"/>
  <c r="M157" i="40"/>
  <c r="M156" i="40"/>
  <c r="M155" i="40"/>
  <c r="M154" i="40"/>
  <c r="M153" i="40"/>
  <c r="M152" i="40"/>
  <c r="M151" i="40"/>
  <c r="M150" i="40"/>
  <c r="M149" i="40"/>
  <c r="M148" i="40"/>
  <c r="M147" i="40"/>
  <c r="M146" i="40"/>
  <c r="M145" i="40"/>
  <c r="M144" i="40"/>
  <c r="M143" i="40"/>
  <c r="M142" i="40"/>
  <c r="M141" i="40"/>
  <c r="M140" i="40"/>
  <c r="M139" i="40"/>
  <c r="M138" i="40"/>
  <c r="M137" i="40"/>
  <c r="M136" i="40"/>
  <c r="M135" i="40"/>
  <c r="M134" i="40"/>
  <c r="M133" i="40"/>
  <c r="M132" i="40"/>
  <c r="M131" i="40"/>
  <c r="M130" i="40"/>
  <c r="M129" i="40"/>
  <c r="M128" i="40"/>
  <c r="M127" i="40"/>
  <c r="M126" i="40"/>
  <c r="M125" i="40"/>
  <c r="M124" i="40"/>
  <c r="M123" i="40"/>
  <c r="M122" i="40"/>
  <c r="M121" i="40"/>
  <c r="M120" i="40"/>
  <c r="M119" i="40"/>
  <c r="M118" i="40"/>
  <c r="M117" i="40"/>
  <c r="M116" i="40"/>
  <c r="M115" i="40"/>
  <c r="M114" i="40"/>
  <c r="M113" i="40"/>
  <c r="M112" i="40"/>
  <c r="M111" i="40"/>
  <c r="M110" i="40"/>
  <c r="M109" i="40"/>
  <c r="M108" i="40"/>
  <c r="M107" i="40"/>
  <c r="M106" i="40"/>
  <c r="M105" i="40"/>
  <c r="M104" i="40"/>
  <c r="M103" i="40"/>
  <c r="M102" i="40"/>
  <c r="M101" i="40"/>
  <c r="M100" i="40"/>
  <c r="M99" i="40"/>
  <c r="M98" i="40"/>
  <c r="M97" i="40"/>
  <c r="M96" i="40"/>
  <c r="M95" i="40"/>
  <c r="M94" i="40"/>
  <c r="M93" i="40"/>
  <c r="M92" i="40"/>
  <c r="M91" i="40"/>
  <c r="M90" i="40"/>
  <c r="M89" i="40"/>
  <c r="M88" i="40"/>
  <c r="M87" i="40"/>
  <c r="M86" i="40"/>
  <c r="M85" i="40"/>
  <c r="M84" i="40"/>
  <c r="M83" i="40"/>
  <c r="M82" i="40"/>
  <c r="M81" i="40"/>
  <c r="M80" i="40"/>
  <c r="M79" i="40"/>
  <c r="M78" i="40"/>
  <c r="M77" i="40"/>
  <c r="M76" i="40"/>
  <c r="M75" i="40"/>
  <c r="M74" i="40"/>
  <c r="M73" i="40"/>
  <c r="M72" i="40"/>
  <c r="M71" i="40"/>
  <c r="M70" i="40"/>
  <c r="M69" i="40"/>
  <c r="M68" i="40"/>
  <c r="M67" i="40"/>
  <c r="M66" i="40"/>
  <c r="M65" i="40"/>
  <c r="M64" i="40"/>
  <c r="M63" i="40"/>
  <c r="M62" i="40"/>
  <c r="M61" i="40"/>
  <c r="M60" i="40"/>
  <c r="M59" i="40"/>
  <c r="M58" i="40"/>
  <c r="M57" i="40"/>
  <c r="M56" i="40"/>
  <c r="M55" i="40"/>
  <c r="M54" i="40"/>
  <c r="M53" i="40"/>
  <c r="M52" i="40"/>
  <c r="M51" i="40"/>
  <c r="M50" i="40"/>
  <c r="M49" i="40"/>
  <c r="M48" i="40"/>
  <c r="M47" i="40"/>
  <c r="M46" i="40"/>
  <c r="M45" i="40"/>
  <c r="M44" i="40"/>
  <c r="M43" i="40"/>
  <c r="M42" i="40"/>
  <c r="M41" i="40"/>
  <c r="M40" i="40"/>
  <c r="M39" i="40"/>
  <c r="M38" i="40"/>
  <c r="M37" i="40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M6" i="40"/>
  <c r="M5" i="40"/>
  <c r="M4" i="40"/>
  <c r="M3" i="40"/>
  <c r="M2" i="40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B157" i="33"/>
  <c r="C157" i="33" s="1"/>
  <c r="B156" i="33"/>
  <c r="C156" i="33" s="1"/>
  <c r="B155" i="33"/>
  <c r="C155" i="33" s="1"/>
  <c r="B154" i="33"/>
  <c r="C154" i="33" s="1"/>
  <c r="B153" i="33"/>
  <c r="C153" i="33" s="1"/>
  <c r="B152" i="33"/>
  <c r="C152" i="33" s="1"/>
  <c r="B151" i="33"/>
  <c r="C151" i="33" s="1"/>
  <c r="B150" i="33"/>
  <c r="C150" i="33" s="1"/>
  <c r="B149" i="33"/>
  <c r="C149" i="33" s="1"/>
  <c r="B148" i="33"/>
  <c r="C148" i="33" s="1"/>
  <c r="B147" i="33"/>
  <c r="C147" i="33" s="1"/>
  <c r="B146" i="33"/>
  <c r="C146" i="33" s="1"/>
  <c r="B145" i="33"/>
  <c r="C145" i="33" s="1"/>
  <c r="B144" i="33"/>
  <c r="C144" i="33" s="1"/>
  <c r="B143" i="33"/>
  <c r="C143" i="33" s="1"/>
  <c r="B142" i="33"/>
  <c r="C142" i="33" s="1"/>
  <c r="B141" i="33"/>
  <c r="C141" i="33" s="1"/>
  <c r="B140" i="33"/>
  <c r="C140" i="33" s="1"/>
  <c r="B139" i="33"/>
  <c r="C139" i="33" s="1"/>
  <c r="B138" i="33"/>
  <c r="C138" i="33" s="1"/>
  <c r="B137" i="33"/>
  <c r="C137" i="33" s="1"/>
  <c r="B136" i="33"/>
  <c r="C136" i="33" s="1"/>
  <c r="B135" i="33"/>
  <c r="C135" i="33" s="1"/>
  <c r="B134" i="33"/>
  <c r="C134" i="33" s="1"/>
  <c r="B133" i="33"/>
  <c r="C133" i="33" s="1"/>
  <c r="B132" i="33"/>
  <c r="C132" i="33" s="1"/>
  <c r="B131" i="33"/>
  <c r="C131" i="33" s="1"/>
  <c r="B130" i="33"/>
  <c r="C130" i="33" s="1"/>
  <c r="B129" i="33"/>
  <c r="C129" i="33" s="1"/>
  <c r="B128" i="33"/>
  <c r="C128" i="33" s="1"/>
  <c r="B127" i="33"/>
  <c r="C127" i="33" s="1"/>
  <c r="B126" i="33"/>
  <c r="C126" i="33" s="1"/>
  <c r="B125" i="33"/>
  <c r="C125" i="33" s="1"/>
  <c r="B124" i="33"/>
  <c r="C124" i="33" s="1"/>
  <c r="B123" i="33"/>
  <c r="C123" i="33" s="1"/>
  <c r="B122" i="33"/>
  <c r="C122" i="33" s="1"/>
  <c r="B121" i="33"/>
  <c r="C121" i="33" s="1"/>
  <c r="B120" i="33"/>
  <c r="C120" i="33" s="1"/>
  <c r="B119" i="33"/>
  <c r="C119" i="33" s="1"/>
  <c r="B118" i="33"/>
  <c r="C118" i="33" s="1"/>
  <c r="B117" i="33"/>
  <c r="C117" i="33" s="1"/>
  <c r="B116" i="33"/>
  <c r="C116" i="33" s="1"/>
  <c r="B115" i="33"/>
  <c r="C115" i="33" s="1"/>
  <c r="B114" i="33"/>
  <c r="C114" i="33" s="1"/>
  <c r="B113" i="33"/>
  <c r="C113" i="33" s="1"/>
  <c r="B112" i="33"/>
  <c r="C112" i="33" s="1"/>
  <c r="B111" i="33"/>
  <c r="C111" i="33" s="1"/>
  <c r="B110" i="33"/>
  <c r="C110" i="33" s="1"/>
  <c r="B109" i="33"/>
  <c r="C109" i="33" s="1"/>
  <c r="B108" i="33"/>
  <c r="C108" i="33" s="1"/>
  <c r="B107" i="33"/>
  <c r="C107" i="33" s="1"/>
  <c r="B106" i="33"/>
  <c r="C106" i="33" s="1"/>
  <c r="B105" i="33"/>
  <c r="C105" i="33" s="1"/>
  <c r="B104" i="33"/>
  <c r="C104" i="33" s="1"/>
  <c r="B103" i="33"/>
  <c r="C103" i="33" s="1"/>
  <c r="B102" i="33"/>
  <c r="C102" i="33" s="1"/>
  <c r="B101" i="33"/>
  <c r="C101" i="33" s="1"/>
  <c r="B100" i="33"/>
  <c r="C100" i="33" s="1"/>
  <c r="B99" i="33"/>
  <c r="C99" i="33" s="1"/>
  <c r="B98" i="33"/>
  <c r="C98" i="33" s="1"/>
  <c r="B97" i="33"/>
  <c r="C97" i="33" s="1"/>
  <c r="B96" i="33"/>
  <c r="C96" i="33" s="1"/>
  <c r="B95" i="33"/>
  <c r="C95" i="33" s="1"/>
  <c r="B94" i="33"/>
  <c r="C94" i="33" s="1"/>
  <c r="B93" i="33"/>
  <c r="C93" i="33" s="1"/>
  <c r="B92" i="33"/>
  <c r="C92" i="33" s="1"/>
  <c r="B91" i="33"/>
  <c r="C91" i="33" s="1"/>
  <c r="B90" i="33"/>
  <c r="C90" i="33" s="1"/>
  <c r="B89" i="33"/>
  <c r="C89" i="33" s="1"/>
  <c r="B88" i="33"/>
  <c r="C88" i="33" s="1"/>
  <c r="B87" i="33"/>
  <c r="C87" i="33" s="1"/>
  <c r="B86" i="33"/>
  <c r="C86" i="33" s="1"/>
  <c r="B85" i="33"/>
  <c r="C85" i="33" s="1"/>
  <c r="B84" i="33"/>
  <c r="C84" i="33" s="1"/>
  <c r="B83" i="33"/>
  <c r="C83" i="33" s="1"/>
  <c r="B82" i="33"/>
  <c r="C82" i="33" s="1"/>
  <c r="B81" i="33"/>
  <c r="C81" i="33" s="1"/>
  <c r="B80" i="33"/>
  <c r="C80" i="33" s="1"/>
  <c r="B79" i="33"/>
  <c r="C79" i="33" s="1"/>
  <c r="B78" i="33"/>
  <c r="C78" i="33" s="1"/>
  <c r="B77" i="33"/>
  <c r="C77" i="33" s="1"/>
  <c r="B76" i="33"/>
  <c r="C76" i="33" s="1"/>
  <c r="B75" i="33"/>
  <c r="C75" i="33" s="1"/>
  <c r="B74" i="33"/>
  <c r="C74" i="33" s="1"/>
  <c r="B73" i="33"/>
  <c r="C73" i="33" s="1"/>
  <c r="B72" i="33"/>
  <c r="C72" i="33" s="1"/>
  <c r="B71" i="33"/>
  <c r="C71" i="33" s="1"/>
  <c r="B70" i="33"/>
  <c r="C70" i="33" s="1"/>
  <c r="B69" i="33"/>
  <c r="C69" i="33" s="1"/>
  <c r="B68" i="33"/>
  <c r="C68" i="33" s="1"/>
  <c r="B67" i="33"/>
  <c r="C67" i="33" s="1"/>
  <c r="B66" i="33"/>
  <c r="C66" i="33" s="1"/>
  <c r="B65" i="33"/>
  <c r="C65" i="33" s="1"/>
  <c r="B64" i="33"/>
  <c r="C64" i="33" s="1"/>
  <c r="B63" i="33"/>
  <c r="C63" i="33" s="1"/>
  <c r="B62" i="33"/>
  <c r="C62" i="33" s="1"/>
  <c r="B61" i="33"/>
  <c r="C61" i="33" s="1"/>
  <c r="B60" i="33"/>
  <c r="C60" i="33" s="1"/>
  <c r="B59" i="33"/>
  <c r="C59" i="33" s="1"/>
  <c r="B58" i="33"/>
  <c r="C58" i="33" s="1"/>
  <c r="B57" i="33"/>
  <c r="C57" i="33" s="1"/>
  <c r="B56" i="33"/>
  <c r="C56" i="33" s="1"/>
  <c r="B55" i="33"/>
  <c r="C55" i="33" s="1"/>
  <c r="B54" i="33"/>
  <c r="C54" i="33" s="1"/>
  <c r="B53" i="33"/>
  <c r="C53" i="33" s="1"/>
  <c r="B52" i="33"/>
  <c r="C52" i="33" s="1"/>
  <c r="B51" i="33"/>
  <c r="C51" i="33" s="1"/>
  <c r="B50" i="33"/>
  <c r="C50" i="33" s="1"/>
  <c r="B49" i="33"/>
  <c r="C49" i="33" s="1"/>
  <c r="B48" i="33"/>
  <c r="C48" i="33" s="1"/>
  <c r="B47" i="33"/>
  <c r="C47" i="33" s="1"/>
  <c r="B46" i="33"/>
  <c r="C46" i="33" s="1"/>
  <c r="B45" i="33"/>
  <c r="C45" i="33" s="1"/>
  <c r="B44" i="33"/>
  <c r="C44" i="33" s="1"/>
  <c r="B43" i="33"/>
  <c r="C43" i="33" s="1"/>
  <c r="B42" i="33"/>
  <c r="C42" i="33" s="1"/>
  <c r="B41" i="33"/>
  <c r="C41" i="33" s="1"/>
  <c r="B40" i="33"/>
  <c r="C40" i="33" s="1"/>
  <c r="B39" i="33"/>
  <c r="C39" i="33" s="1"/>
  <c r="B38" i="33"/>
  <c r="C38" i="33" s="1"/>
  <c r="B37" i="33"/>
  <c r="C37" i="33" s="1"/>
  <c r="B36" i="33"/>
  <c r="C36" i="33" s="1"/>
  <c r="B2" i="33"/>
  <c r="C2" i="33" s="1"/>
  <c r="B4" i="33"/>
  <c r="C4" i="33" s="1"/>
  <c r="B5" i="33"/>
  <c r="C5" i="33" s="1"/>
  <c r="B6" i="33"/>
  <c r="C6" i="33" s="1"/>
  <c r="B7" i="33"/>
  <c r="C7" i="33" s="1"/>
  <c r="B8" i="33"/>
  <c r="C8" i="33" s="1"/>
  <c r="B9" i="33"/>
  <c r="C9" i="33" s="1"/>
  <c r="B10" i="33"/>
  <c r="C10" i="33" s="1"/>
  <c r="B11" i="33"/>
  <c r="C11" i="33" s="1"/>
  <c r="B12" i="33"/>
  <c r="C12" i="33" s="1"/>
  <c r="B13" i="33"/>
  <c r="C13" i="33" s="1"/>
  <c r="B14" i="33"/>
  <c r="C14" i="33" s="1"/>
  <c r="B15" i="33"/>
  <c r="C15" i="33" s="1"/>
  <c r="B16" i="33"/>
  <c r="C16" i="33" s="1"/>
  <c r="B17" i="33"/>
  <c r="C17" i="33" s="1"/>
  <c r="B18" i="33"/>
  <c r="C18" i="33" s="1"/>
  <c r="B19" i="33"/>
  <c r="C19" i="33" s="1"/>
  <c r="B20" i="33"/>
  <c r="C20" i="33" s="1"/>
  <c r="B21" i="33"/>
  <c r="C21" i="33" s="1"/>
  <c r="B22" i="33"/>
  <c r="C22" i="33" s="1"/>
  <c r="B23" i="33"/>
  <c r="C23" i="33" s="1"/>
  <c r="B24" i="33"/>
  <c r="C24" i="33" s="1"/>
  <c r="B25" i="33"/>
  <c r="C25" i="33" s="1"/>
  <c r="B26" i="33"/>
  <c r="C26" i="33" s="1"/>
  <c r="B27" i="33"/>
  <c r="C27" i="33" s="1"/>
  <c r="B28" i="33"/>
  <c r="C28" i="33" s="1"/>
  <c r="B29" i="33"/>
  <c r="C29" i="33" s="1"/>
  <c r="B30" i="33"/>
  <c r="C30" i="33" s="1"/>
  <c r="B31" i="33"/>
  <c r="C31" i="33" s="1"/>
  <c r="B32" i="33"/>
  <c r="C32" i="33" s="1"/>
  <c r="B33" i="33"/>
  <c r="C33" i="33" s="1"/>
  <c r="B34" i="33"/>
  <c r="C34" i="33" s="1"/>
  <c r="B35" i="33"/>
  <c r="C35" i="33" s="1"/>
  <c r="B3" i="33"/>
  <c r="C3" i="33" s="1"/>
  <c r="AB8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J156" i="41" l="1"/>
  <c r="I156" i="41"/>
  <c r="H156" i="41"/>
  <c r="K156" i="41" s="1"/>
  <c r="D156" i="41"/>
  <c r="D155" i="41"/>
  <c r="H155" i="41"/>
  <c r="I155" i="41"/>
  <c r="J155" i="41"/>
  <c r="H154" i="41"/>
  <c r="K154" i="41" s="1"/>
  <c r="D154" i="41"/>
  <c r="D153" i="41"/>
  <c r="H153" i="41"/>
  <c r="I153" i="41"/>
  <c r="J153" i="41"/>
  <c r="D152" i="41"/>
  <c r="H152" i="41"/>
  <c r="I152" i="41"/>
  <c r="J152" i="41"/>
  <c r="J151" i="41"/>
  <c r="I151" i="41"/>
  <c r="H151" i="41"/>
  <c r="D151" i="41"/>
  <c r="J150" i="41"/>
  <c r="I150" i="41"/>
  <c r="H150" i="41"/>
  <c r="D150" i="41"/>
  <c r="J149" i="41"/>
  <c r="I149" i="41"/>
  <c r="H149" i="41"/>
  <c r="D149" i="41"/>
  <c r="J148" i="41"/>
  <c r="I148" i="41"/>
  <c r="H148" i="41"/>
  <c r="K148" i="41" s="1"/>
  <c r="D148" i="41"/>
  <c r="J147" i="41"/>
  <c r="I147" i="41"/>
  <c r="H147" i="41"/>
  <c r="K147" i="41" s="1"/>
  <c r="D147" i="41"/>
  <c r="J146" i="41"/>
  <c r="I146" i="41"/>
  <c r="H146" i="41"/>
  <c r="D146" i="41"/>
  <c r="D145" i="41"/>
  <c r="H145" i="41"/>
  <c r="I145" i="41"/>
  <c r="J145" i="41"/>
  <c r="D144" i="41"/>
  <c r="H144" i="41"/>
  <c r="I144" i="41"/>
  <c r="J144" i="41"/>
  <c r="D143" i="41"/>
  <c r="H143" i="41"/>
  <c r="I143" i="41"/>
  <c r="J143" i="41"/>
  <c r="J142" i="41"/>
  <c r="I142" i="41"/>
  <c r="H142" i="41"/>
  <c r="K142" i="41" s="1"/>
  <c r="D142" i="41"/>
  <c r="D141" i="41"/>
  <c r="H141" i="41"/>
  <c r="I141" i="41"/>
  <c r="J141" i="41"/>
  <c r="D140" i="41"/>
  <c r="H140" i="41"/>
  <c r="I140" i="41"/>
  <c r="J140" i="41"/>
  <c r="D139" i="41"/>
  <c r="H139" i="41"/>
  <c r="I139" i="41"/>
  <c r="J139" i="41"/>
  <c r="D138" i="41"/>
  <c r="H138" i="41"/>
  <c r="I138" i="41"/>
  <c r="J138" i="41"/>
  <c r="D137" i="41"/>
  <c r="H137" i="41"/>
  <c r="I137" i="41"/>
  <c r="J137" i="41"/>
  <c r="I2" i="41"/>
  <c r="D136" i="41"/>
  <c r="H136" i="41"/>
  <c r="I136" i="41"/>
  <c r="J136" i="41"/>
  <c r="J135" i="41"/>
  <c r="I135" i="41"/>
  <c r="H135" i="41"/>
  <c r="D135" i="41"/>
  <c r="J134" i="41"/>
  <c r="I134" i="41"/>
  <c r="H134" i="41"/>
  <c r="D134" i="41"/>
  <c r="J133" i="41"/>
  <c r="I133" i="41"/>
  <c r="H133" i="41"/>
  <c r="K133" i="41" s="1"/>
  <c r="D133" i="41"/>
  <c r="J132" i="41"/>
  <c r="I132" i="41"/>
  <c r="H132" i="41"/>
  <c r="K132" i="41" s="1"/>
  <c r="D132" i="41"/>
  <c r="J131" i="41"/>
  <c r="I131" i="41"/>
  <c r="H131" i="41"/>
  <c r="D131" i="41"/>
  <c r="J130" i="41"/>
  <c r="I130" i="41"/>
  <c r="H130" i="41"/>
  <c r="D130" i="41"/>
  <c r="J128" i="41"/>
  <c r="I128" i="41"/>
  <c r="H128" i="41"/>
  <c r="D128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2" i="41"/>
  <c r="H127" i="41"/>
  <c r="H126" i="41"/>
  <c r="I126" i="41"/>
  <c r="I127" i="41"/>
  <c r="J126" i="41"/>
  <c r="J127" i="41"/>
  <c r="J4" i="41"/>
  <c r="J5" i="41"/>
  <c r="J7" i="41"/>
  <c r="J8" i="41"/>
  <c r="J9" i="41"/>
  <c r="J10" i="41"/>
  <c r="J11" i="41"/>
  <c r="J12" i="41"/>
  <c r="J13" i="41"/>
  <c r="J14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9" i="41"/>
  <c r="J50" i="41"/>
  <c r="J51" i="41"/>
  <c r="J52" i="41"/>
  <c r="J53" i="41"/>
  <c r="J54" i="41"/>
  <c r="J55" i="41"/>
  <c r="J58" i="41"/>
  <c r="J59" i="41"/>
  <c r="J60" i="41"/>
  <c r="J61" i="41"/>
  <c r="J62" i="41"/>
  <c r="J64" i="41"/>
  <c r="J65" i="41"/>
  <c r="J66" i="41"/>
  <c r="J67" i="41"/>
  <c r="J68" i="41"/>
  <c r="J69" i="41"/>
  <c r="J70" i="41"/>
  <c r="J71" i="41"/>
  <c r="J72" i="41"/>
  <c r="J73" i="41"/>
  <c r="J74" i="41"/>
  <c r="J75" i="41"/>
  <c r="J76" i="41"/>
  <c r="J77" i="41"/>
  <c r="J78" i="41"/>
  <c r="J79" i="41"/>
  <c r="J80" i="41"/>
  <c r="J81" i="41"/>
  <c r="J82" i="41"/>
  <c r="J83" i="41"/>
  <c r="J84" i="41"/>
  <c r="J85" i="41"/>
  <c r="J86" i="41"/>
  <c r="J87" i="41"/>
  <c r="J88" i="41"/>
  <c r="J89" i="41"/>
  <c r="J90" i="41"/>
  <c r="J91" i="41"/>
  <c r="J92" i="41"/>
  <c r="J93" i="41"/>
  <c r="J94" i="41"/>
  <c r="J95" i="41"/>
  <c r="J96" i="41"/>
  <c r="J97" i="41"/>
  <c r="J98" i="41"/>
  <c r="J99" i="41"/>
  <c r="J100" i="41"/>
  <c r="J102" i="41"/>
  <c r="J103" i="41"/>
  <c r="J104" i="41"/>
  <c r="J105" i="41"/>
  <c r="J106" i="41"/>
  <c r="J107" i="41"/>
  <c r="J108" i="41"/>
  <c r="J109" i="41"/>
  <c r="J110" i="41"/>
  <c r="J111" i="41"/>
  <c r="J112" i="41"/>
  <c r="J113" i="41"/>
  <c r="J114" i="41"/>
  <c r="J115" i="41"/>
  <c r="J116" i="41"/>
  <c r="J117" i="41"/>
  <c r="J118" i="41"/>
  <c r="J119" i="41"/>
  <c r="J120" i="41"/>
  <c r="J121" i="41"/>
  <c r="J122" i="41"/>
  <c r="J123" i="41"/>
  <c r="J124" i="41"/>
  <c r="J125" i="41"/>
  <c r="J2" i="41"/>
  <c r="I4" i="41"/>
  <c r="I5" i="41"/>
  <c r="I7" i="41"/>
  <c r="I8" i="41"/>
  <c r="I9" i="41"/>
  <c r="I10" i="41"/>
  <c r="I11" i="41"/>
  <c r="I12" i="41"/>
  <c r="I13" i="41"/>
  <c r="I14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9" i="41"/>
  <c r="I50" i="41"/>
  <c r="I51" i="41"/>
  <c r="I52" i="41"/>
  <c r="I53" i="41"/>
  <c r="I54" i="41"/>
  <c r="I55" i="41"/>
  <c r="I58" i="41"/>
  <c r="I59" i="41"/>
  <c r="I60" i="41"/>
  <c r="I61" i="41"/>
  <c r="I62" i="41"/>
  <c r="I64" i="41"/>
  <c r="I65" i="41"/>
  <c r="I66" i="41"/>
  <c r="I67" i="41"/>
  <c r="I68" i="41"/>
  <c r="I69" i="41"/>
  <c r="I70" i="41"/>
  <c r="I71" i="41"/>
  <c r="I72" i="41"/>
  <c r="I73" i="41"/>
  <c r="I74" i="41"/>
  <c r="I75" i="41"/>
  <c r="I76" i="41"/>
  <c r="I77" i="41"/>
  <c r="I78" i="41"/>
  <c r="I79" i="41"/>
  <c r="I80" i="41"/>
  <c r="I81" i="41"/>
  <c r="I82" i="41"/>
  <c r="I83" i="41"/>
  <c r="I84" i="41"/>
  <c r="I85" i="41"/>
  <c r="I86" i="41"/>
  <c r="I87" i="41"/>
  <c r="I88" i="41"/>
  <c r="I89" i="41"/>
  <c r="I90" i="41"/>
  <c r="I91" i="41"/>
  <c r="I92" i="41"/>
  <c r="I93" i="41"/>
  <c r="I94" i="41"/>
  <c r="I95" i="41"/>
  <c r="I96" i="41"/>
  <c r="I97" i="41"/>
  <c r="I98" i="41"/>
  <c r="I99" i="41"/>
  <c r="I100" i="41"/>
  <c r="I102" i="41"/>
  <c r="I103" i="41"/>
  <c r="I104" i="41"/>
  <c r="I105" i="41"/>
  <c r="I106" i="41"/>
  <c r="I107" i="41"/>
  <c r="I108" i="41"/>
  <c r="I109" i="41"/>
  <c r="I110" i="41"/>
  <c r="I111" i="41"/>
  <c r="I112" i="41"/>
  <c r="I113" i="41"/>
  <c r="I114" i="41"/>
  <c r="I115" i="41"/>
  <c r="I116" i="41"/>
  <c r="I117" i="41"/>
  <c r="I118" i="41"/>
  <c r="I119" i="41"/>
  <c r="I120" i="41"/>
  <c r="I121" i="41"/>
  <c r="I122" i="41"/>
  <c r="I123" i="41"/>
  <c r="I124" i="41"/>
  <c r="I125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2" i="41"/>
  <c r="K149" i="41" l="1"/>
  <c r="K150" i="41"/>
  <c r="K131" i="41"/>
  <c r="K130" i="41"/>
  <c r="K135" i="41"/>
  <c r="K134" i="41"/>
  <c r="K146" i="41"/>
  <c r="K151" i="41"/>
  <c r="K136" i="41"/>
  <c r="K137" i="41"/>
  <c r="K138" i="41"/>
  <c r="K139" i="41"/>
  <c r="K140" i="41"/>
  <c r="K141" i="41"/>
  <c r="K143" i="41"/>
  <c r="K144" i="41"/>
  <c r="K145" i="41"/>
  <c r="K152" i="41"/>
  <c r="K153" i="41"/>
  <c r="K155" i="41"/>
</calcChain>
</file>

<file path=xl/sharedStrings.xml><?xml version="1.0" encoding="utf-8"?>
<sst xmlns="http://schemas.openxmlformats.org/spreadsheetml/2006/main" count="81369" uniqueCount="5594">
  <si>
    <t>CANTBBV</t>
  </si>
  <si>
    <t>TDx Number</t>
  </si>
  <si>
    <t>Subjects</t>
  </si>
  <si>
    <t>Dose Escalation Sample</t>
  </si>
  <si>
    <t>Withdrawn Subject</t>
  </si>
  <si>
    <t>Transferred to PathAI</t>
  </si>
  <si>
    <t>PathAI Transfer ID</t>
  </si>
  <si>
    <t>BOR</t>
  </si>
  <si>
    <t>ORR</t>
  </si>
  <si>
    <t>DCR</t>
  </si>
  <si>
    <t>3 class</t>
  </si>
  <si>
    <t>HE Concentriq Image Name</t>
  </si>
  <si>
    <t>HE Concentriq Image URL</t>
  </si>
  <si>
    <t>HE Concentriq Image Storage Key</t>
  </si>
  <si>
    <t>HE Concentriq Image Objective Power</t>
  </si>
  <si>
    <t>PI Name
[PRIMARY_INVESTIGATOR]</t>
  </si>
  <si>
    <t>Site # per EDC: SiteID
[SITE_EDC1]</t>
  </si>
  <si>
    <t>Country
[COUNTRY]</t>
  </si>
  <si>
    <t>Patient # per EDC
[SUBJECT]</t>
  </si>
  <si>
    <t>Subject Status
[Status_m]</t>
  </si>
  <si>
    <t>Current Subject Status
[Curr_Status]</t>
  </si>
  <si>
    <t>Sample Visit type per EDC:
[InstanceName]</t>
  </si>
  <si>
    <t>Form name:
[DATAPAGENAME]</t>
  </si>
  <si>
    <t>If yes, archival or fresh biopsy:
[PRTBIO]</t>
  </si>
  <si>
    <t>Reconciled Collection Time</t>
  </si>
  <si>
    <t>Was Biopsy obtained?
[PROCCUR]</t>
  </si>
  <si>
    <t>Cycle 1 Day 1 Date per EDC:
[SVDAT_RAW]</t>
  </si>
  <si>
    <t>Latest date Main Study Consent Signed per EDC:
[ICDATE_RAW1]</t>
  </si>
  <si>
    <t>Latest Protocol Version per EDC:
[Protocol]</t>
  </si>
  <si>
    <t>Accession # per EDC:
[PRREFID]</t>
  </si>
  <si>
    <t>Biopsy Date per EDC:
[PRSTDAT_RAW]</t>
  </si>
  <si>
    <t>Cohort per EDC:
[ENRCOHORT]</t>
  </si>
  <si>
    <t>Patient # per Roche:
[Additional_Specimen_ID]</t>
  </si>
  <si>
    <t>Accession # per Roche:
[Optional_Field_2]</t>
  </si>
  <si>
    <t>Biopsy Date per Roche:
[Collection_Date]</t>
  </si>
  <si>
    <t>Cohort per Roche:
[Cohort]</t>
  </si>
  <si>
    <t>Specimen Type Per Roche:
[Type_of_Specimen]</t>
  </si>
  <si>
    <t>Accession Match:
[Acc_m]</t>
  </si>
  <si>
    <t>Patient Number Match:
[Pat_no]</t>
  </si>
  <si>
    <t>Biopsy Date Match:
[Biopsy_dt]</t>
  </si>
  <si>
    <t>Overall Link Status:
[Over_Sp]</t>
  </si>
  <si>
    <t>*Predictive by on C1D1 - 35 day rule:
[Pre_Arc_C1D1]</t>
  </si>
  <si>
    <t>CYTO/MEM 0</t>
  </si>
  <si>
    <t xml:space="preserve">Evaluable / not evaluable </t>
  </si>
  <si>
    <t>Sample ID in EDC and Roche</t>
  </si>
  <si>
    <t>Collection date in EDC and Roche</t>
  </si>
  <si>
    <t>Cohort in IRT</t>
  </si>
  <si>
    <t>Not done reason</t>
  </si>
  <si>
    <t>Date
YYYY-MM-DD
[rev_raisedDate_]</t>
  </si>
  <si>
    <t>Days
[rev_raisedDay_]</t>
  </si>
  <si>
    <t>Comment
[rev_comment_]</t>
  </si>
  <si>
    <t>Name
[rev_name_]</t>
  </si>
  <si>
    <t>Date reviewed
YYYY-MM-DD
[rev_revDate_]</t>
  </si>
  <si>
    <t>Query text applied (optional)
[rev_queryText_]</t>
  </si>
  <si>
    <t>Issue Status
[rev_status_]</t>
  </si>
  <si>
    <t>PD Confirmed?
[rev_pd_]</t>
  </si>
  <si>
    <t>Sample Location</t>
  </si>
  <si>
    <t>NSCLC</t>
  </si>
  <si>
    <t>083-0022-0028</t>
  </si>
  <si>
    <t>Responder</t>
  </si>
  <si>
    <t>ABBV400_VMS_102001_083-0022-0028-B0-1_H&amp;E.svs</t>
  </si>
  <si>
    <t>https://concentriq.abbvienet.com/imageSets/157?slide=157799</t>
  </si>
  <si>
    <t>default/users/73/images/132596/083-0022-0028-B0-1_065931.svs</t>
  </si>
  <si>
    <t>Camidge, David</t>
  </si>
  <si>
    <t>United States</t>
  </si>
  <si>
    <t>Early Terminated</t>
  </si>
  <si>
    <t>Treatment Discontinued</t>
  </si>
  <si>
    <t>Screening (Day-28 to Day-1)</t>
  </si>
  <si>
    <t>Archived or Fresh Tumor Biopsy c-Met testing (Archival)</t>
  </si>
  <si>
    <t>Archival</t>
  </si>
  <si>
    <t>Yes</t>
  </si>
  <si>
    <t>#########</t>
  </si>
  <si>
    <t>Protocol Version 6.0</t>
  </si>
  <si>
    <t>Cohort 5</t>
  </si>
  <si>
    <t>Prospective - Non-Squamous NSCLC</t>
  </si>
  <si>
    <t>Unstained Slide</t>
  </si>
  <si>
    <t>Match</t>
  </si>
  <si>
    <t>archival</t>
  </si>
  <si>
    <t>M21-404 MET AST= NA
M21-404 MET GEA= NA
M21-404 MET nsNSCLC= 20
M21-404 MET sqNSCLC= NA</t>
  </si>
  <si>
    <t>Evaluable</t>
  </si>
  <si>
    <t>102001 2022-Jun-23</t>
  </si>
  <si>
    <t>Part 1</t>
  </si>
  <si>
    <t> </t>
  </si>
  <si>
    <t>Lung</t>
  </si>
  <si>
    <t>083-0023-0151</t>
  </si>
  <si>
    <t>NA</t>
  </si>
  <si>
    <t>ABBV400_VMS_102016_S23-02828 B1_083-0023-0151-B0-1_H&amp;E.svs</t>
  </si>
  <si>
    <t>https://concentriq.abbvienet.com/imageSets/157?slide=330958</t>
  </si>
  <si>
    <t>default/users/181/images/250714/083-0023-0151-B0-1.svs</t>
  </si>
  <si>
    <t>Part 2b: c-Met intermediate/high mutEGFR NSCLC)</t>
  </si>
  <si>
    <t>Prospective - Non-Squamous mutEGFR NSCLC</t>
  </si>
  <si>
    <t>M21-404 MET GEA= NA
M21-404 MET nsNSCLC= NA
M21-404 MET sqNSCLC= NA
M21-404METnsNSCLCv2= NA
M21-404METnsNSCLCv2b= 0</t>
  </si>
  <si>
    <t>102016 2023-Feb-22</t>
  </si>
  <si>
    <t>Cohort 2b, 2ii,Cohort8</t>
  </si>
  <si>
    <t>Brain</t>
  </si>
  <si>
    <t>083-0022-0358</t>
  </si>
  <si>
    <t>SD</t>
  </si>
  <si>
    <t>ABBV400_VMS_102028_083-0022-0358-B0-1_H&amp;E.svs</t>
  </si>
  <si>
    <t>https://concentriq.abbvienet.com/imageSets/157?slide=327491</t>
  </si>
  <si>
    <t>default/users/181/images/248242/083-0022-0358-B0-1.svs</t>
  </si>
  <si>
    <t>Enrolled</t>
  </si>
  <si>
    <t>Protocol Version 7.0</t>
  </si>
  <si>
    <t>Part 2ii: 2.4 mg/kg mutEGFR NSCLC</t>
  </si>
  <si>
    <t>Retrospective - Solid Tumors</t>
  </si>
  <si>
    <t>M21-404 MET AST= 15
M21-404 MET GEA= NA
M21-404 MET nsNSCLC= NA
M21-404 MET sqNSCLC= NA</t>
  </si>
  <si>
    <t>102028 2023-Jun-20</t>
  </si>
  <si>
    <t>083-0022-0515</t>
  </si>
  <si>
    <t>ABBV400_VMS_104011_083-0022-0515-B0-1_H&amp;E.svs</t>
  </si>
  <si>
    <t>https://concentriq.abbvienet.com/imageSets/157?slide=327902</t>
  </si>
  <si>
    <t>default/users/181/images/248653/083-0022-0515-B0-1.svs</t>
  </si>
  <si>
    <t>Sommerhalder, David</t>
  </si>
  <si>
    <t>Fresh Tumor Biopsy Pre-dose</t>
  </si>
  <si>
    <t>Fresh Biopsy/Aspirate</t>
  </si>
  <si>
    <t>Protocol Version 8.0</t>
  </si>
  <si>
    <t>fresh tumor (pre-dose)</t>
  </si>
  <si>
    <t>M21-404 MET AST= 0
M21-404 MET GEA= NA
M21-404 MET nsNSCLC= NA
M21-404 MET sqNSCLC= NA</t>
  </si>
  <si>
    <t>104011 2023-Sep-12</t>
  </si>
  <si>
    <t>083-0022-0355</t>
  </si>
  <si>
    <t>ABBV400_VMS_104027_083-0022-0355-B0-1_H&amp;E.svs</t>
  </si>
  <si>
    <t>https://concentriq.abbvienet.com/imageSets/157?slide=327485</t>
  </si>
  <si>
    <t>default/users/181/images/248236/083-0022-0355-B0-1.svs</t>
  </si>
  <si>
    <t>Completed</t>
  </si>
  <si>
    <t>M21-404 MET AST= 5
M21-404 MET GEA= NA
M21-404 MET nsNSCLC= NA
M21-404 MET sqNSCLC= NA</t>
  </si>
  <si>
    <t>104027 2020-Jun-16</t>
  </si>
  <si>
    <t>083-0022-0352</t>
  </si>
  <si>
    <t>ABBV400_VMS_104028_083-0022-0352-W1-B1-01_H&amp;E.svs</t>
  </si>
  <si>
    <t>https://concentriq.abbvienet.com/imageSets/157?slide=327476</t>
  </si>
  <si>
    <t>default/users/181/images/248227/083-0022-0352-W1-B1-01.svs</t>
  </si>
  <si>
    <t>Archived or Fresh Tumor Biopsy c-Met testing (Fresh Biopsy/Aspirate)</t>
  </si>
  <si>
    <t>Part 2i: 2.4mg/kg non-squamous wtEGFR NSCLC</t>
  </si>
  <si>
    <t>Paraffin Block</t>
  </si>
  <si>
    <t>104028 2023-Sep-26</t>
  </si>
  <si>
    <t>Cohort 2a, 2c, 2i，Cohort7，Cohort9</t>
  </si>
  <si>
    <t>Lymph Node</t>
  </si>
  <si>
    <t>083-0022-0573</t>
  </si>
  <si>
    <t>ABBV400_VMS_104031_083-0022-0573-B0-1_H&amp;E.svs</t>
  </si>
  <si>
    <t>https://concentriq.abbvienet.com/imageSets/157?slide=328053</t>
  </si>
  <si>
    <t>default/users/181/images/248804/083-0022-0573-B0-1.svs</t>
  </si>
  <si>
    <t>Part 2iii NSCLC Squamous</t>
  </si>
  <si>
    <t>M21-404 MET AST= 22
M21-404 MET GEA= NA
M21-404 MET nsNSCLC= NA
M21-404 MET sqNSCLC= NA</t>
  </si>
  <si>
    <t>104031 2020-May-29</t>
  </si>
  <si>
    <t>GEA</t>
  </si>
  <si>
    <t>083-0022-0070</t>
  </si>
  <si>
    <t>Non-responder</t>
  </si>
  <si>
    <t>ABBV400_VMS_105005_083-0022-0070-B1_H&amp;E.svs</t>
  </si>
  <si>
    <t>https://concentriq.abbvienet.com/imageSets/157?slide=190903</t>
  </si>
  <si>
    <t>default/users/73/images/165239/083-0022-0070-B1-01_125659.svs</t>
  </si>
  <si>
    <t>Dr. Grzegorz Obara</t>
  </si>
  <si>
    <t>Protocol Version 3.0</t>
  </si>
  <si>
    <t>Cohort 4</t>
  </si>
  <si>
    <t>M21-404 MET AST= 10
M21-404 MET GEA= NA
M21-404 MET nsNSCLC= NA
M21-404 MET sqNSCLC= NA</t>
  </si>
  <si>
    <t>105005 2021-Mar-08</t>
  </si>
  <si>
    <t>Esophagus</t>
  </si>
  <si>
    <t>083-0022-0007</t>
  </si>
  <si>
    <t>ABBV400_VMS_106-001_083-0022-0007-B0-1_H&amp;E.svs</t>
  </si>
  <si>
    <t>https://concentriq.abbvienet.com/imageSets/157?slide=133583</t>
  </si>
  <si>
    <t>concentriq/servedimages/ABBV-400_cmet-TOP1/Ventana/M21-404/083-0022-0007-B0-1_125717.svs</t>
  </si>
  <si>
    <t>Sharma, Manish</t>
  </si>
  <si>
    <t>Archived or Fresh Tumor Biopsy c-Met testing</t>
  </si>
  <si>
    <t>Protocol Version 2.0</t>
  </si>
  <si>
    <t>Cohort 2</t>
  </si>
  <si>
    <t>Prospective - Squamous NSCLC</t>
  </si>
  <si>
    <t>M21-404 MET AST= NA
M21-404 MET GEA= NA
M21-404 MET nsNSCLC= NA
M21-404 MET sqNSCLC= 57</t>
  </si>
  <si>
    <t>106001 2020-Jul-08</t>
  </si>
  <si>
    <t>Bronchus</t>
  </si>
  <si>
    <t>083-0022-0483</t>
  </si>
  <si>
    <t>ABBV400_VMS_106019_6521763196_083-0022-0483-B1-01_H&amp;E.svs</t>
  </si>
  <si>
    <t>https://concentriq.abbvienet.com/imageSets/157?slide=337110</t>
  </si>
  <si>
    <t>default/users/181/images/256286/083-0022-0483-B1-01.svs</t>
  </si>
  <si>
    <t>Part 3: GEA (gastric/gastroesophageal junction adenocarcinoma)</t>
  </si>
  <si>
    <t>Part 3 GEA</t>
  </si>
  <si>
    <t>106019 2023-Oct-03</t>
  </si>
  <si>
    <t>Part 3</t>
  </si>
  <si>
    <t>Liver</t>
  </si>
  <si>
    <t>083-0022-0524</t>
  </si>
  <si>
    <t>ABBV400_VMS_106020_083-0022-0524-B1-01_H&amp;E.svs</t>
  </si>
  <si>
    <t>https://concentriq.abbvienet.com/imageSets/157?slide=327924</t>
  </si>
  <si>
    <t>default/users/181/images/248675/083-0022-0524-B1-01.svs</t>
  </si>
  <si>
    <t>M21-404 MET AST= 14
M21-404 MET GEA= NA
M21-404 MET nsNSCLC= NA
M21-404 MET sqNSCLC= NA</t>
  </si>
  <si>
    <t>106020 2023-Oct-26</t>
  </si>
  <si>
    <t>083-0023-0302</t>
  </si>
  <si>
    <t>ABBV400_VMS_107006_CFU-23-00229_083-0023-0302-B0-1_H&amp;E.svs</t>
  </si>
  <si>
    <t>https://concentriq.abbvienet.com/imageSets/157?slide=331272</t>
  </si>
  <si>
    <t>default/users/181/images/251028/083-0023-0302-B0-1.svs</t>
  </si>
  <si>
    <t>Goldman, Jonathan</t>
  </si>
  <si>
    <t>Cohort 7</t>
  </si>
  <si>
    <t>Prospective - Non-Squamous wtEGFR NSCLC</t>
  </si>
  <si>
    <t>M21-404 MET GEA= NA
M21-404 MET nsNSCLC= NA
M21-404 MET sqNSCLC= NA
M21-404METnsNSCLCv2= 0
M21-404METnsNSCLCv2b= NA</t>
  </si>
  <si>
    <t>107006 2023-Apr-19</t>
  </si>
  <si>
    <t>083-0022-0401</t>
  </si>
  <si>
    <t>ABBV400_VMS_107009_083-0022-0401-B1-01_H&amp;E.svs</t>
  </si>
  <si>
    <t>https://concentriq.abbvienet.com/imageSets/157?slide=327607</t>
  </si>
  <si>
    <t>default/users/181/images/248358/083-0022-0401-B1-01.svs</t>
  </si>
  <si>
    <t>107009 2023-Oct-19</t>
  </si>
  <si>
    <t>083-0022-0402</t>
  </si>
  <si>
    <t>ABBV400_VMS_107012_083-0022-0402-B0-1_H&amp;E.svs</t>
  </si>
  <si>
    <t>https://concentriq.abbvienet.com/imageSets/157?slide=327610</t>
  </si>
  <si>
    <t>default/users/181/images/248361/083-0022-0402-B0-1.svs</t>
  </si>
  <si>
    <t>Retrospective - CRC</t>
  </si>
  <si>
    <t>107012 2023-Oct-05</t>
  </si>
  <si>
    <t>083-0022-0285</t>
  </si>
  <si>
    <t>ABBV400_VMS_109023_083-0022-0285-B1-01_H&amp;E.svs</t>
  </si>
  <si>
    <t>https://concentriq.abbvienet.com/imageSets/157?slide=235065</t>
  </si>
  <si>
    <t>default/users/181/images/202434/083-0022-0285-B1-01_105628.svs</t>
  </si>
  <si>
    <t>O'Neil, Bert Howard</t>
  </si>
  <si>
    <t>109023 2023-Aug-07</t>
  </si>
  <si>
    <t>Skin</t>
  </si>
  <si>
    <t>083-0022-0112</t>
  </si>
  <si>
    <t>ABBV400_VMS_115001_083-0022-0112-B1-01_H&amp;E.svs</t>
  </si>
  <si>
    <t>https://concentriq.abbvienet.com/imageSets/157?slide=220926</t>
  </si>
  <si>
    <t>default/users/181/images/189817/083-0022-0112-B1-01_071942.svs</t>
  </si>
  <si>
    <t>Strickler, John</t>
  </si>
  <si>
    <t>115001 2022-Jun-23</t>
  </si>
  <si>
    <t>Abdomen/Abdominal wall</t>
  </si>
  <si>
    <t>083-0022-0178</t>
  </si>
  <si>
    <t>ABBV400_VMS_115015_083-0022-0178-B0-1_H&amp;E.svs</t>
  </si>
  <si>
    <t>https://concentriq.abbvienet.com/imageSets/157?slide=234959</t>
  </si>
  <si>
    <t>default/users/181/images/202328/083-0022-0178-B0-1_161123.svs</t>
  </si>
  <si>
    <t>M21-404 MET AST= 50
M21-404 MET GEA= NA
M21-404 MET nsNSCLC= NA
M21-404 MET sqNSCLC= NA</t>
  </si>
  <si>
    <t>115015 2022-Jan-03</t>
  </si>
  <si>
    <t>Omentum</t>
  </si>
  <si>
    <t>083-0022-0278</t>
  </si>
  <si>
    <t>ABBV400_VMS_115016_083-0022-0278-B1-01_H&amp;E.svs</t>
  </si>
  <si>
    <t>https://concentriq.abbvienet.com/imageSets/157?slide=235056</t>
  </si>
  <si>
    <t>default/users/181/images/202425/083-0022-0278-B1-01_091742.svs</t>
  </si>
  <si>
    <t>115016 2021-Jul-20</t>
  </si>
  <si>
    <t>083-0022-0251</t>
  </si>
  <si>
    <t>ABBV400_VMS_115017_083-0022-0251-B1-01_H&amp;E.svs</t>
  </si>
  <si>
    <t>https://concentriq.abbvienet.com/imageSets/157?slide=235017</t>
  </si>
  <si>
    <t>default/users/181/images/202386/083-0022-0251-B1-01_144718.svs</t>
  </si>
  <si>
    <t>M21-404 MET AST= 60
M21-404 MET GEA= NA
M21-404 MET nsNSCLC= NA
M21-404 MET sqNSCLC= NA</t>
  </si>
  <si>
    <t>115017 2023-Jul-25</t>
  </si>
  <si>
    <t>083-0022-0593</t>
  </si>
  <si>
    <t>ABBV400_VMS_117002_6523680168_083-0022-0593-B1-01_H&amp;E.svs</t>
  </si>
  <si>
    <t>https://concentriq.abbvienet.com/imageSets/157?slide=337175</t>
  </si>
  <si>
    <t>default/users/181/images/256351/083-0022-0593-B1-01.svs</t>
  </si>
  <si>
    <t>Raghav, Kanwal</t>
  </si>
  <si>
    <t>Part 4 CRC</t>
  </si>
  <si>
    <t>On-treatment</t>
  </si>
  <si>
    <t>117002 2023-Oct-23</t>
  </si>
  <si>
    <t>083-0022-0009</t>
  </si>
  <si>
    <t>ABBV400_VMS_200001_083-0022-0009-B0-1_H&amp;E.svs</t>
  </si>
  <si>
    <t>https://concentriq.abbvienet.com/imageSets/157?slide=133586</t>
  </si>
  <si>
    <t>concentriq/servedimages/ABBV-400_cmet-TOP1/Ventana/M21-404/083-0022-0009-B0-1_092017.svs</t>
  </si>
  <si>
    <t>Yamamoto</t>
  </si>
  <si>
    <t>JAPAN</t>
  </si>
  <si>
    <t>Protocol Version 4.0</t>
  </si>
  <si>
    <t>M21-404 MET AST= 2
M21-404 MET GEA= NA
M21-404 MET nsNSCLC= NA
M21-404 MET sqNSCLC= NA</t>
  </si>
  <si>
    <t>200001 2021-Apr-23</t>
  </si>
  <si>
    <t>083-0022-0019</t>
  </si>
  <si>
    <t>ABBV400_VMS_200005_083-0022-0019-B0-1_H&amp;E.svs</t>
  </si>
  <si>
    <t>https://concentriq.abbvienet.com/imageSets/157?slide=157826</t>
  </si>
  <si>
    <t>default/users/73/images/132623/083-0022-0019-B0-1_174142.svs</t>
  </si>
  <si>
    <t>M21-404 MET AST= NA
M21-404 MET GEA= NA
M21-404 MET nsNSCLC= 0
M21-404 MET sqNSCLC= NA</t>
  </si>
  <si>
    <t>200005 2021-Mar-09</t>
  </si>
  <si>
    <t>Adrenals</t>
  </si>
  <si>
    <t>083-0022-0056</t>
  </si>
  <si>
    <t>ABBV400_VMS_200009_083-0022-0056-B0-1_H&amp;E.svs</t>
  </si>
  <si>
    <t>https://concentriq.abbvienet.com/imageSets/157?slide=196011</t>
  </si>
  <si>
    <t>default/users/181/images/170226/083-0022-0056-B0-1_081844.svs</t>
  </si>
  <si>
    <t>Protocol Version 5.0</t>
  </si>
  <si>
    <t>200009 2022-Jul-11</t>
  </si>
  <si>
    <t>083-0022-0201</t>
  </si>
  <si>
    <t>ABBV400_VMS_200016_083-0022-0201-B1-01_H&amp;E.svs</t>
  </si>
  <si>
    <t>https://concentriq.abbvienet.com/imageSets/157?slide=234962</t>
  </si>
  <si>
    <t>default/users/181/images/202331/083-0022-0201-B1-01_165512.svs</t>
  </si>
  <si>
    <t>M21-404 MET AST= 1
M21-404 MET GEA= NA
M21-404 MET nsNSCLC= NA
M21-404 MET sqNSCLC= NA</t>
  </si>
  <si>
    <t>200016 2023-Jul-07</t>
  </si>
  <si>
    <t>Stomach</t>
  </si>
  <si>
    <t>083-0023-0338</t>
  </si>
  <si>
    <t>ABBV400_VMS_200017_200017_083-0023-0338-B0-1_H&amp;E.svs</t>
  </si>
  <si>
    <t>https://concentriq.abbvienet.com/imageSets/157?slide=331375</t>
  </si>
  <si>
    <t>default/users/181/images/251131/083-0023-0338-B0-1.svs</t>
  </si>
  <si>
    <t>200017 2023-Jun-14</t>
  </si>
  <si>
    <t>083-0022-0033</t>
  </si>
  <si>
    <t>ABBV400_VMS_201006_083-0022-0033-B0-1_H&amp;E.svs</t>
  </si>
  <si>
    <t>https://concentriq.abbvienet.com/imageSets/157?slide=157818</t>
  </si>
  <si>
    <t>default/users/73/images/132615/083-0022-0033-B0-1_073658.svs</t>
  </si>
  <si>
    <t>Kuboki 久保木, Yasutoshi 恭利</t>
  </si>
  <si>
    <t>Prospective - GEA</t>
  </si>
  <si>
    <t>M21-404 MET AST= NA
M21-404 MET GEA= 0
M21-404 MET nsNSCLC= NA
M21-404 MET sqNSCLC= NA</t>
  </si>
  <si>
    <t>201006 2022-May-30</t>
  </si>
  <si>
    <t>083-0023-0002</t>
  </si>
  <si>
    <t>ABBV400_VMS_201015_1133-15_083-0023-0002-B0-1_H&amp;E.svs</t>
  </si>
  <si>
    <t>https://concentriq.abbvienet.com/imageSets/157?slide=160110</t>
  </si>
  <si>
    <t>default/users/73/images/134894/083-0023-0002-B0-1.svs</t>
  </si>
  <si>
    <t>M21-404 MET GEA= 10
M21-404 MET nsNSCLC= NA
M21-404 MET sqNSCLC= NA
M21-404METnsNSCLCv2= NA
M21-404METnsNSCLCv2b= NA</t>
  </si>
  <si>
    <t>201015 2022-May-31</t>
  </si>
  <si>
    <t>083-0023-0020</t>
  </si>
  <si>
    <t>ABBV400_VMS_201023_1133-23_083-0023-0020-B0-1_H&amp;E.svs</t>
  </si>
  <si>
    <t>https://concentriq.abbvienet.com/imageSets/157?slide=173976</t>
  </si>
  <si>
    <t>default/users/73/images/148535/083-0023-0020-B0-1.svs</t>
  </si>
  <si>
    <t>M21-404 MET GEA= 0
M21-404 MET nsNSCLC= NA
M21-404 MET sqNSCLC= NA
M21-404METnsNSCLCv2= NA
M21-404METnsNSCLCv2b= NA</t>
  </si>
  <si>
    <t>201023 2022-Feb-21</t>
  </si>
  <si>
    <t>083-0023-0021</t>
  </si>
  <si>
    <t>ABBV400_VMS_201027_1133-27_083-0023-0021-B0-1_H&amp;E.svs</t>
  </si>
  <si>
    <t>https://concentriq.abbvienet.com/imageSets/157?slide=174098</t>
  </si>
  <si>
    <t>default/users/73/images/148657/083-0023-0021-B0-1.svs</t>
  </si>
  <si>
    <t>201027 2019-Oct-29</t>
  </si>
  <si>
    <t>083-0023-0075</t>
  </si>
  <si>
    <t>ABBV400_VMS_201031_1133-31_083-0023-0075-B0-1_H&amp;E.svs</t>
  </si>
  <si>
    <t>https://concentriq.abbvienet.com/imageSets/157?slide=191030</t>
  </si>
  <si>
    <t>default/users/73/images/165366/083-0023-0075-B0-1.svs</t>
  </si>
  <si>
    <t>201031 2022-Oct-31</t>
  </si>
  <si>
    <t>083-0022-0343</t>
  </si>
  <si>
    <t>ABBV400_VMS_201032_083-0022-0343-B1-01_H&amp;E.svs</t>
  </si>
  <si>
    <t>https://concentriq.abbvienet.com/imageSets/157?slide=264638</t>
  </si>
  <si>
    <t>default/users/181/images/229878/083-0022-0343-B1-01.svs</t>
  </si>
  <si>
    <t>M21-404 MET AST= 30
M21-404 MET GEA= NA
M21-404 MET nsNSCLC= NA
M21-404 MET sqNSCLC= NA</t>
  </si>
  <si>
    <t>201032 2023-May-09</t>
  </si>
  <si>
    <t>083-0023-0089</t>
  </si>
  <si>
    <t>ABBV400_VMS_201033_201033_083-0023-0089-B0-1_H&amp;E.svs</t>
  </si>
  <si>
    <t>https://concentriq.abbvienet.com/imageSets/157?slide=203827</t>
  </si>
  <si>
    <t>default/users/181/images/175209/083-0023-0089-B0-1.svs</t>
  </si>
  <si>
    <t>201033 2022-Dec-23</t>
  </si>
  <si>
    <t>083-0022-0340</t>
  </si>
  <si>
    <t>ABBV400_VMS_201038_083-0022-0340-B1-01_H&amp;E.svs</t>
  </si>
  <si>
    <t>https://concentriq.abbvienet.com/imageSets/157?slide=264626</t>
  </si>
  <si>
    <t>default/users/181/images/229866/083-0022-0340-B1-01.svs</t>
  </si>
  <si>
    <t>201038 2023-Jul-03</t>
  </si>
  <si>
    <t>083-0022-0341</t>
  </si>
  <si>
    <t>ABBV400_VMS_201042_083-0022-0341-B1-01_H&amp;E.svs</t>
  </si>
  <si>
    <t>https://concentriq.abbvienet.com/imageSets/157?slide=264629</t>
  </si>
  <si>
    <t>default/users/181/images/229869/083-0022-0341-B1-01.svs</t>
  </si>
  <si>
    <t>201042 2023-Jun-21</t>
  </si>
  <si>
    <t>083-0023-0032</t>
  </si>
  <si>
    <t>ABBV400_VMS_2030005_NMC05_083-0023-0032-B0-1_H&amp;E.svs</t>
  </si>
  <si>
    <t>https://concentriq.abbvienet.com/imageSets/157?slide=174003</t>
  </si>
  <si>
    <t>default/users/73/images/148562/083-0023-0032-B0-1.svs</t>
  </si>
  <si>
    <t>Kitagawa 北川, Chiyoe 智余恵</t>
  </si>
  <si>
    <t>M21-404 MET GEA= 5
M21-404 MET nsNSCLC= NA
M21-404 MET sqNSCLC= NA
M21-404METnsNSCLCv2= NA
M21-404METnsNSCLCv2b= NA</t>
  </si>
  <si>
    <t>203005 2022-Jul-28</t>
  </si>
  <si>
    <t>083-0022-0353</t>
  </si>
  <si>
    <t>ABBV400_VMS_203011_083-0022-0353-B0-1_H&amp;E.svs</t>
  </si>
  <si>
    <t>https://concentriq.abbvienet.com/imageSets/157?slide=327479</t>
  </si>
  <si>
    <t>default/users/181/images/248230/083-0022-0353-B0-1.svs</t>
  </si>
  <si>
    <t>203011 2023-Sep-26</t>
  </si>
  <si>
    <t>083-0023-0073</t>
  </si>
  <si>
    <t>ABBV400_VMS_204002_22-4791_083-0023-0073-B0-1_H&amp;E.svs</t>
  </si>
  <si>
    <t>https://concentriq.abbvienet.com/imageSets/157?slide=191024</t>
  </si>
  <si>
    <t>default/users/73/images/165360/083-0023-0073-B0-1.svs</t>
  </si>
  <si>
    <t>Watanabe 渡部, Satoshi 聡</t>
  </si>
  <si>
    <t>Part 2c: c-Met low non-squamous wtEGFR NSCLC</t>
  </si>
  <si>
    <t>M21-404 MET GEA= NA
M21-404 MET nsNSCLC= NA
M21-404 MET sqNSCLC= NA
M21-404METnsNSCLCv2= 5
M21-404METnsNSCLCv2b= NA</t>
  </si>
  <si>
    <t>204002 2023-Mar-08</t>
  </si>
  <si>
    <t>083-0023-0154</t>
  </si>
  <si>
    <t>ABBV400_VMS_205003_K22-13-03_083-0023-0154-B0-1_H&amp;E.svs</t>
  </si>
  <si>
    <t>https://concentriq.abbvienet.com/imageSets/157?slide=330961</t>
  </si>
  <si>
    <t>default/users/181/images/250717/083-0023-0154-B0-1.svs</t>
  </si>
  <si>
    <t>Takemoto, Shinnosuke 真之輔</t>
  </si>
  <si>
    <t>Part 2a c-Met intermediate/high non-squamous wtEGFR NSCLC</t>
  </si>
  <si>
    <t>205003 2023-Apr-18</t>
  </si>
  <si>
    <t>083-0022-0508</t>
  </si>
  <si>
    <t>ABBV400_VMS_205006_083-0022-0508-B0-1_H&amp;E.svs</t>
  </si>
  <si>
    <t>https://concentriq.abbvienet.com/imageSets/157?slide=327879</t>
  </si>
  <si>
    <t>default/users/181/images/248630/083-0022-0508-B0-1.svs</t>
  </si>
  <si>
    <t>M21-404 MET AST= 45
M21-404 MET GEA= NA
M21-404 MET nsNSCLC= NA
M21-404 MET sqNSCLC= NA</t>
  </si>
  <si>
    <t>205006 2023-Feb-28</t>
  </si>
  <si>
    <t>083-0023-0144</t>
  </si>
  <si>
    <t>ABBV400_VMS_206003_P20-08497_083-0023-0144-B0-1_H&amp;E.svs</t>
  </si>
  <si>
    <t>https://concentriq.abbvienet.com/imageSets/157?slide=330953</t>
  </si>
  <si>
    <t>default/users/181/images/250709/083-0023-0144-B0-1.svs</t>
  </si>
  <si>
    <t>Fujiwara, Yutaka</t>
  </si>
  <si>
    <t>206003 2020-Dec-16</t>
  </si>
  <si>
    <t>083-0023-0155</t>
  </si>
  <si>
    <t>ABBV400_VMS_206004_6802115564 206004_083-0023-0155-B0-1_H&amp;E.svs</t>
  </si>
  <si>
    <t>https://concentriq.abbvienet.com/imageSets/157?slide=330965</t>
  </si>
  <si>
    <t>default/users/181/images/250721/083-0023-0155-B0-1.svs</t>
  </si>
  <si>
    <t>206004 2021-Dec-07</t>
  </si>
  <si>
    <t>083-0023-0411</t>
  </si>
  <si>
    <t>ABBV400_VMS_206006_206006_083-0023-0411-B0-1_H&amp;E.svs</t>
  </si>
  <si>
    <t>https://concentriq.abbvienet.com/imageSets/157?slide=330701</t>
  </si>
  <si>
    <t>default/users/181/images/250457/083-0023-0411-B0-1.svs</t>
  </si>
  <si>
    <t>Cohort 9</t>
  </si>
  <si>
    <t>M21-404 MET GEA= NA
M21-404 MET nsNSCLC= NA
M21-404 MET sqNSCLC= NA
M21-404METnsNSCLCv2= 1
M21-404METnsNSCLCv2b= NA</t>
  </si>
  <si>
    <t>206006 2022-Jan-27</t>
  </si>
  <si>
    <t>083-0023-0345</t>
  </si>
  <si>
    <t>ABBV400_VMS_207007_H23-00740_083-0023-0345-B0-1_H&amp;E.svs</t>
  </si>
  <si>
    <t>https://concentriq.abbvienet.com/imageSets/157?slide=331397</t>
  </si>
  <si>
    <t>default/users/181/images/251153/083-0023-0345-B0-1.svs</t>
  </si>
  <si>
    <t>Shimizu, Toshio</t>
  </si>
  <si>
    <t>M21-404 MET GEA= 2
M21-404 MET nsNSCLC= NA
M21-404 MET sqNSCLC= NA
M21-404METnsNSCLCv2= NA
M21-404METnsNSCLCv2b= NA</t>
  </si>
  <si>
    <t>207007 2023-Jan-30</t>
  </si>
  <si>
    <t>083-0023-0079</t>
  </si>
  <si>
    <t>ABBV400_VMS_209001_083-0023-0079-B0-1_H&amp;E.svs</t>
  </si>
  <si>
    <t>https://concentriq.abbvienet.com/imageSets/157?slide=191042</t>
  </si>
  <si>
    <t>default/users/73/images/165378/083-0023-0079-B0-1.svs</t>
  </si>
  <si>
    <t>Kitano, Shigehisa</t>
  </si>
  <si>
    <t>209001 2022-Jan-20</t>
  </si>
  <si>
    <t>083-0023-0035</t>
  </si>
  <si>
    <t>ABBV400_VMS_300004_B22-06459/1/3_083-0023-0035-B1-01_H&amp;E.svs</t>
  </si>
  <si>
    <t>https://concentriq.abbvienet.com/imageSets/157?slide=173993</t>
  </si>
  <si>
    <t>default/users/73/images/148552/083-0023-0035-B1-01.svs</t>
  </si>
  <si>
    <t>Bar, Jair</t>
  </si>
  <si>
    <t>ISRAEL</t>
  </si>
  <si>
    <t>300004 2022-Oct-18</t>
  </si>
  <si>
    <t>083-0022-0018</t>
  </si>
  <si>
    <t>ABBV400_VMS_301001_083-0022-0018-B1-01_H&amp;E.svs</t>
  </si>
  <si>
    <t>https://concentriq.abbvienet.com/imageSets/157?slide=157825</t>
  </si>
  <si>
    <t>default/users/73/images/132622/083-0022-0018-B1-01_095928.svs</t>
  </si>
  <si>
    <t>Perets, Ruth</t>
  </si>
  <si>
    <t>301001 2021-Nov-22</t>
  </si>
  <si>
    <t>083-0022-0397</t>
  </si>
  <si>
    <t>ABBV400_VMS_301002_083-0022-0397-B1-01_H&amp;E.svs</t>
  </si>
  <si>
    <t>https://concentriq.abbvienet.com/imageSets/157?slide=327598</t>
  </si>
  <si>
    <t>default/users/181/images/248349/083-0022-0397-B1-01.svs</t>
  </si>
  <si>
    <t>M21-404 MET AST= 21
M21-404 MET GEA= NA
M21-404 MET nsNSCLC= NA
M21-404 MET sqNSCLC= NA</t>
  </si>
  <si>
    <t>301002 2020-Oct-07</t>
  </si>
  <si>
    <t>083-0023-0006</t>
  </si>
  <si>
    <t>ABBV400_VMS_301006_18-10119/1/7_083-0023-0006-B1-01_H&amp;E.svs</t>
  </si>
  <si>
    <t>https://concentriq.abbvienet.com/imageSets/157?slide=160100</t>
  </si>
  <si>
    <t>default/users/73/images/134884/083-0023-0006-B1-01.svs</t>
  </si>
  <si>
    <t>301006 2018-Apr-29</t>
  </si>
  <si>
    <t>083-0023-0009</t>
  </si>
  <si>
    <t>ABBV400_VMS_301008_21-18158/2/1_083-0023-0009-B1-01_H&amp;E.svs</t>
  </si>
  <si>
    <t>https://concentriq.abbvienet.com/imageSets/157?slide=174036</t>
  </si>
  <si>
    <t>default/users/73/images/148595/083-0023-0009-B1-01.svs</t>
  </si>
  <si>
    <t>M21-404 MET GEA= NA
M21-404 MET nsNSCLC= 0
M21-404 MET sqNSCLC= NA
M21-404METnsNSCLCv2= NA
M21-404METnsNSCLCv2b= NA</t>
  </si>
  <si>
    <t>301008 2021-Aug-19</t>
  </si>
  <si>
    <t>083-0023-0065</t>
  </si>
  <si>
    <t>ABBV400_VMS_301016_23-03395/1/1_083-0023-0065-B1_H&amp;E.svs</t>
  </si>
  <si>
    <t>https://concentriq.abbvienet.com/imageSets/157?slide=191001</t>
  </si>
  <si>
    <t>default/users/73/images/165337/083-0023-0065-B1-01.svs</t>
  </si>
  <si>
    <t>301016 2023-Feb-12</t>
  </si>
  <si>
    <t>083-0022-0376</t>
  </si>
  <si>
    <t>ABBV400_VMS_301040_083-0022-0376-B1-01_H&amp;E.svs</t>
  </si>
  <si>
    <t>https://concentriq.abbvienet.com/imageSets/157?slide=327541</t>
  </si>
  <si>
    <t>default/users/181/images/248292/083-0022-0376-B1-01.svs</t>
  </si>
  <si>
    <t>M21-404 MET AST= 20
M21-404 MET GEA= NA
M21-404 MET nsNSCLC= NA
M21-404 MET sqNSCLC= NA</t>
  </si>
  <si>
    <t>301040 2021-Mar-25</t>
  </si>
  <si>
    <t>083-0022-0181</t>
  </si>
  <si>
    <t>ABBV400_VMS_302002_083-0022-0181-B1-01_H&amp;E.svs</t>
  </si>
  <si>
    <t>https://concentriq.abbvienet.com/imageSets/157?slide=225424</t>
  </si>
  <si>
    <t>default/users/181/images/193152/083-0022-0181-B1-01_145213.svs</t>
  </si>
  <si>
    <t>Cohen, Jonathan</t>
  </si>
  <si>
    <t>302002 2023-Jan-08</t>
  </si>
  <si>
    <t>083-0022-0410</t>
  </si>
  <si>
    <t>ABBV400_VMS_302006_083-0022-0410-B1-01_H&amp;E.svs</t>
  </si>
  <si>
    <t>https://concentriq.abbvienet.com/imageSets/157?slide=327626</t>
  </si>
  <si>
    <t>default/users/181/images/248377/083-0022-0410-B1-01.svs</t>
  </si>
  <si>
    <t>302006 2023-Mar-06</t>
  </si>
  <si>
    <t>083-0023-0022</t>
  </si>
  <si>
    <t>ABBV400_VMS_302007_M 6733-22.1.1_083-0023-0022-B1-01_H&amp;E.svs</t>
  </si>
  <si>
    <t>https://concentriq.abbvienet.com/imageSets/157?slide=173975</t>
  </si>
  <si>
    <t>default/users/73/images/148534/083-0023-0022-B1-01.svs</t>
  </si>
  <si>
    <t>302007 2022-Mar-13</t>
  </si>
  <si>
    <t>083-0022-0114</t>
  </si>
  <si>
    <t>ABBV400_VMS_302016_083-0022-0114-B1-01_H&amp;E.svs</t>
  </si>
  <si>
    <t>https://concentriq.abbvienet.com/imageSets/157?slide=221076</t>
  </si>
  <si>
    <t>default/users/181/images/189823/083-0022-0114-B1-01_170628.svs</t>
  </si>
  <si>
    <t>302016 2023-May-08</t>
  </si>
  <si>
    <t>Other</t>
  </si>
  <si>
    <t>083-0023-0040</t>
  </si>
  <si>
    <t>ABBV400_VMS_303002_21-52838/2/1_083-0023-0040-B1_H&amp;E.svs</t>
  </si>
  <si>
    <t>https://concentriq.abbvienet.com/imageSets/157?slide=190922</t>
  </si>
  <si>
    <t>default/users/73/images/165258/083-0023-0040-B1-01.svs</t>
  </si>
  <si>
    <t>Gottfried, Maya</t>
  </si>
  <si>
    <t>303002 2021-Dec-09</t>
  </si>
  <si>
    <t>083-0022-0231</t>
  </si>
  <si>
    <t>ABBV400_VMS_303013_083-0022-0231-B1-01_H&amp;E.svs</t>
  </si>
  <si>
    <t>https://concentriq.abbvienet.com/imageSets/157?slide=234984</t>
  </si>
  <si>
    <t>default/users/181/images/202353/083-0022-0231-B1-01_185431.svs</t>
  </si>
  <si>
    <t>303013 2021-Apr-06</t>
  </si>
  <si>
    <t>083-0022-0360</t>
  </si>
  <si>
    <t>ABBV400_VMS_303014_083-0022-0360-B1-01_H&amp;E.svs</t>
  </si>
  <si>
    <t>https://concentriq.abbvienet.com/imageSets/157?slide=327496</t>
  </si>
  <si>
    <t>default/users/181/images/248247/083-0022-0360-B1-01.svs</t>
  </si>
  <si>
    <t>303014 2023-Sep-07</t>
  </si>
  <si>
    <t>Bone</t>
  </si>
  <si>
    <t>083-0023-0219</t>
  </si>
  <si>
    <t>ABBV400_VMS_304009_14937 20_083-0023-0219-B1-01_H&amp;E.svs</t>
  </si>
  <si>
    <t>https://concentriq.abbvienet.com/imageSets/157?slide=331064</t>
  </si>
  <si>
    <t>default/users/181/images/250820/083-0023-0219-B1-01.svs</t>
  </si>
  <si>
    <t>Stemmer, Salomon. M</t>
  </si>
  <si>
    <t>M21-404 MET GEA= NA
M21-404 MET nsNSCLC= NA
M21-404 MET sqNSCLC= NA
M21-404METnsNSCLCv2= 3
M21-404METnsNSCLCv2b= NA</t>
  </si>
  <si>
    <t>304016 2020-Sep-16</t>
  </si>
  <si>
    <t>083-0023-0137</t>
  </si>
  <si>
    <t>ABBV400_VMS_304017_23-04239_083-0023-0137-B0-1_H&amp;E.svs</t>
  </si>
  <si>
    <t>https://concentriq.abbvienet.com/imageSets/157?slide=352112</t>
  </si>
  <si>
    <t>default/users/181/images/264531/083-0023-0137-B0-1.svs</t>
  </si>
  <si>
    <t>304017 2023-Feb-16</t>
  </si>
  <si>
    <t>083-0022-0466</t>
  </si>
  <si>
    <t>ABBV400_VMS_304018_083-0022-0466-B1-01_H&amp;E.svs</t>
  </si>
  <si>
    <t>https://concentriq.abbvienet.com/imageSets/157?slide=327770</t>
  </si>
  <si>
    <t>default/users/181/images/248521/083-0022-0466-B1-01.svs</t>
  </si>
  <si>
    <t>M21-404 MET AST= 100
M21-404 MET GEA= NA
M21-404 MET nsNSCLC= NA
M21-404 MET sqNSCLC= NA</t>
  </si>
  <si>
    <t>304018 2019-Sep-08</t>
  </si>
  <si>
    <t>083-0022-0423</t>
  </si>
  <si>
    <t>ABBV400_VMS_304019_083-0022-0423-B0-1_H&amp;E.svs</t>
  </si>
  <si>
    <t>https://concentriq.abbvienet.com/imageSets/157?slide=327653</t>
  </si>
  <si>
    <t>default/users/181/images/248404/083-0022-0423-B0-1.svs</t>
  </si>
  <si>
    <t>304019 2023-Aug-20</t>
  </si>
  <si>
    <t>083-0022-0509</t>
  </si>
  <si>
    <t>ABBV400_VMS_400005_083-0022-0509-B1-01_H&amp;E.svs</t>
  </si>
  <si>
    <t>https://concentriq.abbvienet.com/imageSets/157?slide=327882</t>
  </si>
  <si>
    <t>default/users/181/images/248633/083-0022-0509-B1-01.svs</t>
  </si>
  <si>
    <t>Ghiringhelli, François</t>
  </si>
  <si>
    <t>FRANCE</t>
  </si>
  <si>
    <t>M21-404 MET AST= 29
M21-404 MET GEA= NA
M21-404 MET nsNSCLC= NA
M21-404 MET sqNSCLC= NA</t>
  </si>
  <si>
    <t>400005 2023-Oct-20</t>
  </si>
  <si>
    <t>083-0022-0348</t>
  </si>
  <si>
    <t>ABBV400_VMS_400007_083-0022-0348-B1-01_H&amp;E.svs</t>
  </si>
  <si>
    <t>https://concentriq.abbvienet.com/imageSets/157?slide=327468</t>
  </si>
  <si>
    <t>default/users/181/images/248219/083-0022-0348-B1-01.svs</t>
  </si>
  <si>
    <t>M21-404 MET AST= 25
M21-404 MET GEA= NA
M21-404 MET nsNSCLC= NA
M21-404 MET sqNSCLC= NA</t>
  </si>
  <si>
    <t>400007 2023-Jul-12</t>
  </si>
  <si>
    <t>083-0023-0438</t>
  </si>
  <si>
    <t>ABBV400_VMS_400009_400-009_083-0023-0438-B0-1_H&amp;E.svs</t>
  </si>
  <si>
    <t>https://concentriq.abbvienet.com/imageSets/157?slide=330781</t>
  </si>
  <si>
    <t>default/users/181/images/250537/083-0023-0438-B0-1.svs</t>
  </si>
  <si>
    <t>M21-404 MET GEA= NA
M21-404 MET nsNSCLC= NA
M21-404 MET sqNSCLC= NA
M21-404METnsNSCLCv2= 2
M21-404METnsNSCLCv2b= NA</t>
  </si>
  <si>
    <t>400009 2023-Jun-22</t>
  </si>
  <si>
    <t>083-0022-0586</t>
  </si>
  <si>
    <t>ABBV400_VMS_400012_A21 4521 I_083-0022-0586-B1-01_H&amp;E.svs</t>
  </si>
  <si>
    <t>https://concentriq.abbvienet.com/imageSets/157?slide=337144</t>
  </si>
  <si>
    <t>default/users/181/images/256320/083-0022-0586-B1-01.svs</t>
  </si>
  <si>
    <t>400012 2021-Jun-29</t>
  </si>
  <si>
    <t>083-0022-0457</t>
  </si>
  <si>
    <t>ABBV400_VMS_400013_083-0022-0457-B1-01_H&amp;E.svs</t>
  </si>
  <si>
    <t>https://concentriq.abbvienet.com/imageSets/157?slide=327737</t>
  </si>
  <si>
    <t>default/users/181/images/248488/083-0022-0457-B1-01.svs</t>
  </si>
  <si>
    <t>400013 2023-Sep-15</t>
  </si>
  <si>
    <t>083-0022-0334</t>
  </si>
  <si>
    <t>ABBV400_VMS_400014_083-0022-0334-B1-01_H&amp;E.svs</t>
  </si>
  <si>
    <t>https://concentriq.abbvienet.com/imageSets/157?slide=264620</t>
  </si>
  <si>
    <t>default/users/181/images/229860/083-0022-0334-B1-01.svs</t>
  </si>
  <si>
    <t>400014 2023-Jul-28</t>
  </si>
  <si>
    <t>083-0022-0368</t>
  </si>
  <si>
    <t>ABBV400_VMS_400015_083-0022-0368-B1-01_H&amp;E.svs</t>
  </si>
  <si>
    <t>https://concentriq.abbvienet.com/imageSets/157?slide=327518</t>
  </si>
  <si>
    <t>default/users/181/images/248269/083-0022-0368-B1-01.svs</t>
  </si>
  <si>
    <t>400015 2023-Sep-08</t>
  </si>
  <si>
    <t>083-0022-0589</t>
  </si>
  <si>
    <t>ABBV400_VMS_400016_23A5750_083-0022-0589-B0-1_H&amp;E.svs</t>
  </si>
  <si>
    <t>https://concentriq.abbvienet.com/imageSets/157?slide=337158</t>
  </si>
  <si>
    <t>default/users/181/images/256334/083-0022-0589-B0-1.svs</t>
  </si>
  <si>
    <t>Part 2ii NSCLC Mut EGFR</t>
  </si>
  <si>
    <t>400016 2023-Oct-10</t>
  </si>
  <si>
    <t>083-0022-0461</t>
  </si>
  <si>
    <t>ABBV400_VMS_400018_083-0022-0461-B1-01_H&amp;E.svs</t>
  </si>
  <si>
    <t>https://concentriq.abbvienet.com/imageSets/157?slide=327752</t>
  </si>
  <si>
    <t>default/users/181/images/248503/083-0022-0461-B1-01.svs</t>
  </si>
  <si>
    <t>400018 2023-Sep-20</t>
  </si>
  <si>
    <t>083-0022-0510</t>
  </si>
  <si>
    <t>ABBV400_VMS_400019_083-0022-0510-B1-01_H&amp;E.svs</t>
  </si>
  <si>
    <t>https://concentriq.abbvienet.com/imageSets/157?slide=327885</t>
  </si>
  <si>
    <t>default/users/181/images/248636/083-0022-0510-B1-01.svs</t>
  </si>
  <si>
    <t>400019 2023-Oct-24</t>
  </si>
  <si>
    <t>083-0022-0513</t>
  </si>
  <si>
    <t>ABBV400_VMS_400020_083-0022-0513-B0-1_H&amp;E.svs</t>
  </si>
  <si>
    <t>https://concentriq.abbvienet.com/imageSets/157?slide=327894</t>
  </si>
  <si>
    <t>default/users/181/images/248645/083-0022-0513-B0-1.svs</t>
  </si>
  <si>
    <t>400020 2022-Feb-24</t>
  </si>
  <si>
    <t>083-0022-0491</t>
  </si>
  <si>
    <t>ABBV400_VMS_400021_083-0022-0491-B1-01_H&amp;E.svs</t>
  </si>
  <si>
    <t>https://concentriq.abbvienet.com/imageSets/157?slide=327826</t>
  </si>
  <si>
    <t>default/users/181/images/248577/083-0022-0491-B1-01.svs</t>
  </si>
  <si>
    <t>400021 2023-Nov-16</t>
  </si>
  <si>
    <t>083-0022-0372</t>
  </si>
  <si>
    <t>ABBV400_VMS_401007_083-0022-0372-W1-B1-01_H&amp;E.svs</t>
  </si>
  <si>
    <t>https://concentriq.abbvienet.com/imageSets/157?slide=327529</t>
  </si>
  <si>
    <t>default/users/181/images/248280/083-0022-0372-W1-B1-01.svs</t>
  </si>
  <si>
    <t>Saada-Bouzid, Esma</t>
  </si>
  <si>
    <t>401007 2023-Oct-11</t>
  </si>
  <si>
    <t>083-0022-0364</t>
  </si>
  <si>
    <t>ABBV400_VMS_401009_083-0022-0364-B1-01_H&amp;E.svs</t>
  </si>
  <si>
    <t>https://concentriq.abbvienet.com/imageSets/157?slide=327507</t>
  </si>
  <si>
    <t>default/users/181/images/248258/083-0022-0364-B1-01.svs</t>
  </si>
  <si>
    <t>401009 2023-Sep-26</t>
  </si>
  <si>
    <t>083-0022-0405</t>
  </si>
  <si>
    <t>ABBV400_VMS_401010_083-0022-0405-B1-01_H&amp;E.svs</t>
  </si>
  <si>
    <t>https://concentriq.abbvienet.com/imageSets/157?slide=327616</t>
  </si>
  <si>
    <t>default/users/181/images/248367/083-0022-0405-B1-01.svs</t>
  </si>
  <si>
    <t>401010 2023-Oct-11</t>
  </si>
  <si>
    <t>083-0022-0487</t>
  </si>
  <si>
    <t>ABBV400_VMS_401011_083-0022-0487-B1-01_H&amp;E.svs</t>
  </si>
  <si>
    <t>https://concentriq.abbvienet.com/imageSets/157?slide=327820</t>
  </si>
  <si>
    <t>default/users/181/images/248571/083-0022-0487-B1-01.svs</t>
  </si>
  <si>
    <t>401011 2023-Nov-09</t>
  </si>
  <si>
    <t>083-0023-0284</t>
  </si>
  <si>
    <t>ABBV400_VMS_402002_23E00043_083-0023-0284-B0-1_H&amp;E.svs</t>
  </si>
  <si>
    <t>https://concentriq.abbvienet.com/imageSets/157?slide=331226</t>
  </si>
  <si>
    <t>default/users/181/images/250982/083-0023-0284-B0-1.svs</t>
  </si>
  <si>
    <t>Bordenave, Stéphanie</t>
  </si>
  <si>
    <t>402002 2023-Jun-07</t>
  </si>
  <si>
    <t>083-0023-0410</t>
  </si>
  <si>
    <t>ABBV400_VMS_402004_23U07486_083-0023-0410-B0-1_H&amp;E.svs</t>
  </si>
  <si>
    <t>https://concentriq.abbvienet.com/imageSets/157?slide=330698</t>
  </si>
  <si>
    <t>default/users/181/images/250454/083-0023-0410-B0-1.svs</t>
  </si>
  <si>
    <t>402004 2023-Aug-25</t>
  </si>
  <si>
    <t>083-0022-0395</t>
  </si>
  <si>
    <t>ABBV400_VMS_402009_083-0022-0395-B1-01_H&amp;E.svs</t>
  </si>
  <si>
    <t>https://concentriq.abbvienet.com/imageSets/157?slide=327590</t>
  </si>
  <si>
    <t>default/users/181/images/248341/083-0022-0395-B1-01.svs</t>
  </si>
  <si>
    <t>402009 2023-Oct-19</t>
  </si>
  <si>
    <t>083-0022-0403</t>
  </si>
  <si>
    <t>ABBV400_VMS_402010_083-0022-0403-B1-01_H&amp;E.svs</t>
  </si>
  <si>
    <t>https://concentriq.abbvienet.com/imageSets/157?slide=327613</t>
  </si>
  <si>
    <t>default/users/181/images/248364/083-0022-0403-B1-01.svs</t>
  </si>
  <si>
    <t>402010 2023-Oct-20</t>
  </si>
  <si>
    <t>Soft tissue</t>
  </si>
  <si>
    <t>083-0023-0391</t>
  </si>
  <si>
    <t>ABBV400_VMS_404002_23DL016907 001_083-0023-0391-B0-1_H&amp;E.svs</t>
  </si>
  <si>
    <t>https://concentriq.abbvienet.com/imageSets/157?slide=330650</t>
  </si>
  <si>
    <t>default/users/181/images/250406/083-0023-0391-B0-1.svs</t>
  </si>
  <si>
    <t>Swalduz, Aurélie</t>
  </si>
  <si>
    <t>404002 2023-Jun-01</t>
  </si>
  <si>
    <t>083-0022-0429</t>
  </si>
  <si>
    <t>ABBV400_VMS_404004_083-0022-0429-B1-01_H&amp;E.svs</t>
  </si>
  <si>
    <t>https://concentriq.abbvienet.com/imageSets/157?slide=327663</t>
  </si>
  <si>
    <t>default/users/181/images/248414/083-0022-0429-B1-01.svs</t>
  </si>
  <si>
    <t>404004 2023-Oct-25</t>
  </si>
  <si>
    <t>083-0022-0441</t>
  </si>
  <si>
    <t>ABBV400_VMS_404006_083-0022-0441-B1-01_H&amp;E.svs</t>
  </si>
  <si>
    <t>https://concentriq.abbvienet.com/imageSets/157?slide=327693</t>
  </si>
  <si>
    <t>default/users/181/images/248444/083-0022-0441-B1-01.svs</t>
  </si>
  <si>
    <t>404006 2023-Nov-08</t>
  </si>
  <si>
    <t>083-0022-0449</t>
  </si>
  <si>
    <t>ABBV400_VMS_404008_083-0022-0449-B1-01_H&amp;E.svs</t>
  </si>
  <si>
    <t>https://concentriq.abbvienet.com/imageSets/157?slide=327717</t>
  </si>
  <si>
    <t>default/users/181/images/248468/083-0022-0449-B1-01.svs</t>
  </si>
  <si>
    <t>M21-404 MET AST= 49
M21-404 MET GEA= NA
M21-404 MET nsNSCLC= NA
M21-404 MET sqNSCLC= NA</t>
  </si>
  <si>
    <t>404008 2023-Jul-06</t>
  </si>
  <si>
    <t>083-0022-0464</t>
  </si>
  <si>
    <t>ABBV400_VMS_405003_083-0022-0464-W1-B1-01_H&amp;E.svs</t>
  </si>
  <si>
    <t>https://concentriq.abbvienet.com/imageSets/157?slide=327761</t>
  </si>
  <si>
    <t>default/users/181/images/248512/083-0022-0464-W1-B1-01.svs</t>
  </si>
  <si>
    <t>Hollebecque (was Malka)</t>
  </si>
  <si>
    <t>405003 2023-Nov-21</t>
  </si>
  <si>
    <t>083-0022-0393</t>
  </si>
  <si>
    <t>ABBV400_VMS_408004_083-0022-0393-B1-01_H&amp;E.svs</t>
  </si>
  <si>
    <t>https://concentriq.abbvienet.com/imageSets/157?slide=327586</t>
  </si>
  <si>
    <t>default/users/181/images/248337/083-0022-0393-B1-01.svs</t>
  </si>
  <si>
    <t>Cousins, Sophie</t>
  </si>
  <si>
    <t>Part 2i NSCLC WT EGFR</t>
  </si>
  <si>
    <t>408004 2023-Oct-10</t>
  </si>
  <si>
    <t>083-0022-0433</t>
  </si>
  <si>
    <t>ABBV400_VMS_408005_083-0022-0433-B1-01_H&amp;E.svs</t>
  </si>
  <si>
    <t>https://concentriq.abbvienet.com/imageSets/157?slide=327675</t>
  </si>
  <si>
    <t>default/users/181/images/248426/083-0022-0433-B1-01.svs</t>
  </si>
  <si>
    <t>408005 2023-Oct-17</t>
  </si>
  <si>
    <t>083-0022-0432</t>
  </si>
  <si>
    <t>ABBV400_VMS_408009_083-0022-0432-B1-01_H&amp;E.svs</t>
  </si>
  <si>
    <t>https://concentriq.abbvienet.com/imageSets/157?slide=327672</t>
  </si>
  <si>
    <t>default/users/181/images/248423/083-0022-0432-B1-01.svs</t>
  </si>
  <si>
    <t>408009 2023-Oct-26</t>
  </si>
  <si>
    <t>083-0022-0288</t>
  </si>
  <si>
    <t>ABBV400_VMS_409005_083-0022-0288-B0-1_H&amp;E.svs</t>
  </si>
  <si>
    <t>https://concentriq.abbvienet.com/imageSets/157?slide=264573</t>
  </si>
  <si>
    <t>default/users/181/images/229813/083-0022-0288-B0-1.svs</t>
  </si>
  <si>
    <t>Raimbourg   (was Campone, Mario)</t>
  </si>
  <si>
    <t>M21-404 MET AST= 3
M21-404 MET GEA= NA
M21-404 MET nsNSCLC= NA
M21-404 MET sqNSCLC= NA</t>
  </si>
  <si>
    <t>409005 2023-May-24</t>
  </si>
  <si>
    <t>083-0022-0290</t>
  </si>
  <si>
    <t>ABBV400_VMS_409009 Pre Dose Fresh tissue_083-0022-0290-B0-1_H&amp;E.svs</t>
  </si>
  <si>
    <t>https://concentriq.abbvienet.com/imageSets/157?slide=235068</t>
  </si>
  <si>
    <t>default/users/181/images/202437/083-0022-0290-B0-1_115538.svs</t>
  </si>
  <si>
    <t>409009 2023-May-26</t>
  </si>
  <si>
    <t>Gastroesophageal Junction</t>
  </si>
  <si>
    <t>083-0023-0181</t>
  </si>
  <si>
    <t>ABBV400_VMS_409011_409011_083-0023-0181-B0-1_H&amp;E.svs</t>
  </si>
  <si>
    <t>https://concentriq.abbvienet.com/imageSets/157?slide=219705</t>
  </si>
  <si>
    <t>default/users/181/images/189246/083-0023-0181-B0-1.svs</t>
  </si>
  <si>
    <t>409011 2022-Sep-23</t>
  </si>
  <si>
    <t>LYMPHNODE_METASTASIS</t>
  </si>
  <si>
    <t>083-0022-0305</t>
  </si>
  <si>
    <t>ABBV400_VMS_409030 pre-dose fresh_083-0022-0305-B0-1_H&amp;E.svs</t>
  </si>
  <si>
    <t>https://concentriq.abbvienet.com/imageSets/157?slide=235075</t>
  </si>
  <si>
    <t>default/users/181/images/202444/083-0022-0305-B0-1_115237.svs</t>
  </si>
  <si>
    <t>409030 2023-Jul-05</t>
  </si>
  <si>
    <t>083-0023-0316</t>
  </si>
  <si>
    <t>ABBV400_VMS_409035_21U06350 FF_083-0023-0316-B0-1_H&amp;E.svs</t>
  </si>
  <si>
    <t>https://concentriq.abbvienet.com/imageSets/157?slide=331316</t>
  </si>
  <si>
    <t>default/users/181/images/251072/083-0023-0316-B0-1.svs</t>
  </si>
  <si>
    <t>M21-404 MET GEA= NA
M21-404 MET nsNSCLC= NA
M21-404 MET sqNSCLC= NA
M21-404METnsNSCLCv2= 10
M21-404METnsNSCLCv2b= NA</t>
  </si>
  <si>
    <t>409035 2021-Jul-19</t>
  </si>
  <si>
    <t>083-0022-0495</t>
  </si>
  <si>
    <t>ABBV400_VMS_409036_083-0022-0495-B0-1_H&amp;E.svs</t>
  </si>
  <si>
    <t>https://concentriq.abbvienet.com/imageSets/157?slide=327842</t>
  </si>
  <si>
    <t>default/users/181/images/248593/083-0022-0495-B0-1.svs</t>
  </si>
  <si>
    <t>409036 2023-Jul-27</t>
  </si>
  <si>
    <t>083-0022-0331</t>
  </si>
  <si>
    <t>ABBV400_VMS_409038_083-0022-0331-B0-1_H&amp;E.svs</t>
  </si>
  <si>
    <t>https://concentriq.abbvienet.com/imageSets/157?slide=264614</t>
  </si>
  <si>
    <t>default/users/181/images/229854/083-0022-0331-B0-1.svs</t>
  </si>
  <si>
    <t>409038 2023-Aug-02</t>
  </si>
  <si>
    <t>083-0023-0343</t>
  </si>
  <si>
    <t>ABBV400_VMS_409039_21H11078_083-0023-0343-B0-1_H&amp;E.svs</t>
  </si>
  <si>
    <t>https://concentriq.abbvienet.com/imageSets/157?slide=331387</t>
  </si>
  <si>
    <t>default/users/181/images/251143/083-0023-0343-B0-1.svs</t>
  </si>
  <si>
    <t>Cohort 8</t>
  </si>
  <si>
    <t>M21-404 MET GEA= NA
M21-404 MET nsNSCLC= NA
M21-404 MET sqNSCLC= NA
M21-404METnsNSCLCv2= NA
M21-404METnsNSCLCv2b= 2</t>
  </si>
  <si>
    <t>409039 2021-Sep-01</t>
  </si>
  <si>
    <t>083-0022-0496</t>
  </si>
  <si>
    <t>ABBV400_VMS_409042_083-0022-0496-B0-1_H&amp;E.svs</t>
  </si>
  <si>
    <t>https://concentriq.abbvienet.com/imageSets/157?slide=327845</t>
  </si>
  <si>
    <t>default/users/181/images/248596/083-0022-0496-B0-1.svs</t>
  </si>
  <si>
    <t>409042 2023-Aug-22</t>
  </si>
  <si>
    <t>083-0022-0446</t>
  </si>
  <si>
    <t>ABBV400_VMS_409046_083-0022-0446-B0-1_H&amp;E.svs</t>
  </si>
  <si>
    <t>https://concentriq.abbvienet.com/imageSets/157?slide=327708</t>
  </si>
  <si>
    <t>default/users/181/images/248459/083-0022-0446-B0-1.svs</t>
  </si>
  <si>
    <t>409046 2023-Sep-07</t>
  </si>
  <si>
    <t>083-0022-0582</t>
  </si>
  <si>
    <t>ABBV400_VMS_409049_23H847_083-0022-0582-B1-01_H&amp;E.svs</t>
  </si>
  <si>
    <t>https://concentriq.abbvienet.com/imageSets/157?slide=337134</t>
  </si>
  <si>
    <t>default/users/181/images/256310/083-0022-0582-B1-01.svs</t>
  </si>
  <si>
    <t>No</t>
  </si>
  <si>
    <t>Mismatch</t>
  </si>
  <si>
    <t>409049 2023-Feb-09</t>
  </si>
  <si>
    <t>083-0022-0444</t>
  </si>
  <si>
    <t>ABBV400_VMS_409052_083-0022-0444-B0-1_H&amp;E.svs</t>
  </si>
  <si>
    <t>https://concentriq.abbvienet.com/imageSets/157?slide=327702</t>
  </si>
  <si>
    <t>default/users/181/images/248453/083-0022-0444-B0-1.svs</t>
  </si>
  <si>
    <t>409052 2023-Oct-23</t>
  </si>
  <si>
    <t>083-0022-0459</t>
  </si>
  <si>
    <t>ABBV400_VMS_409054_083-0022-0459-B0-1_H&amp;E.svs</t>
  </si>
  <si>
    <t>https://concentriq.abbvienet.com/imageSets/157?slide=327746</t>
  </si>
  <si>
    <t>default/users/181/images/248497/083-0022-0459-B0-1.svs</t>
  </si>
  <si>
    <t>409054 2023-Oct-31</t>
  </si>
  <si>
    <t>083-0022-0507</t>
  </si>
  <si>
    <t>ABBV400_VMS_409056_083-0022-0507-B0-1_H&amp;E.svs</t>
  </si>
  <si>
    <t>https://concentriq.abbvienet.com/imageSets/157?slide=327876</t>
  </si>
  <si>
    <t>default/users/181/images/248627/083-0022-0507-B0-1.svs</t>
  </si>
  <si>
    <t>409056 2023-Nov-09</t>
  </si>
  <si>
    <t>083-0022-0490</t>
  </si>
  <si>
    <t>ABBV400_VMS_409057_083-0022-0490-B0-1_H&amp;E.svs</t>
  </si>
  <si>
    <t>https://concentriq.abbvienet.com/imageSets/157?slide=327823</t>
  </si>
  <si>
    <t>default/users/181/images/248574/083-0022-0490-B0-1.svs</t>
  </si>
  <si>
    <t>409057 2023-Nov-24</t>
  </si>
  <si>
    <t>083-0023-0174</t>
  </si>
  <si>
    <t>ABBV400_VMS_501001_501001_083-0023-0174-B0-23_H&amp;E.svs</t>
  </si>
  <si>
    <t>https://concentriq.abbvienet.com/imageSets/157?slide=219685</t>
  </si>
  <si>
    <t>default/users/181/images/189226/083-0023-0174-B0-23.svs</t>
  </si>
  <si>
    <t>Lee, Dae Ho</t>
  </si>
  <si>
    <t>South Korea</t>
  </si>
  <si>
    <t>501001 2023-May-09</t>
  </si>
  <si>
    <t>083-0023-0178</t>
  </si>
  <si>
    <t>ABBV400_VMS_501002_501002_083-0023-0178-B0-1_H&amp;E.svs</t>
  </si>
  <si>
    <t>https://concentriq.abbvienet.com/imageSets/157?slide=219696</t>
  </si>
  <si>
    <t>default/users/181/images/189237/083-0023-0178-B0-1.svs</t>
  </si>
  <si>
    <t>501002 2023-May-11</t>
  </si>
  <si>
    <t>083-0023-0179</t>
  </si>
  <si>
    <t>ABBV400_VMS_504006_504006_083-0023-0179-B0-1_H&amp;E.svs</t>
  </si>
  <si>
    <t>https://concentriq.abbvienet.com/imageSets/157?slide=219699</t>
  </si>
  <si>
    <t>default/users/181/images/189240/083-0023-0179-B0-1.svs</t>
  </si>
  <si>
    <t>Lee 이, Ki Hyeong 기형</t>
  </si>
  <si>
    <t>M21-404 MET GEA= 1
M21-404 MET nsNSCLC= NA
M21-404 MET sqNSCLC= NA
M21-404METnsNSCLCv2= NA
M21-404METnsNSCLCv2b= NA</t>
  </si>
  <si>
    <t>504006 2023-Apr-25</t>
  </si>
  <si>
    <t>083-0022-0422</t>
  </si>
  <si>
    <t>ABBV400_VMS_504009_083-0022-0422-B0-1_H&amp;E.svs</t>
  </si>
  <si>
    <t>https://concentriq.abbvienet.com/imageSets/157?slide=327650</t>
  </si>
  <si>
    <t>default/users/181/images/248401/083-0022-0422-B0-1.svs</t>
  </si>
  <si>
    <t>504009 2023-Aug-28</t>
  </si>
  <si>
    <t>083-0023-0184</t>
  </si>
  <si>
    <t>ABBV400_VMS_505009_SS2327664_083-0023-0184-B0-1_H&amp;E.svs</t>
  </si>
  <si>
    <t>https://concentriq.abbvienet.com/imageSets/157?slide=330968</t>
  </si>
  <si>
    <t>default/users/181/images/250724/083-0023-0184-B0-1.svs</t>
  </si>
  <si>
    <t>Cho, Byoung Chul</t>
  </si>
  <si>
    <t>505009 2023-Apr-27</t>
  </si>
  <si>
    <t>083-0022-0470</t>
  </si>
  <si>
    <t>ABBV400_VMS_505038_083-0022-0470-B0-1_H&amp;E.svs</t>
  </si>
  <si>
    <t>https://concentriq.abbvienet.com/imageSets/157?slide=327782</t>
  </si>
  <si>
    <t>default/users/181/images/248533/083-0022-0470-B0-1.svs</t>
  </si>
  <si>
    <t>505038 2023-Nov-02</t>
  </si>
  <si>
    <t>083-0022-0471</t>
  </si>
  <si>
    <t>ABBV400_VMS_505043_083-0022-0471-B0-1_H&amp;E.svs</t>
  </si>
  <si>
    <t>https://concentriq.abbvienet.com/imageSets/157?slide=327785</t>
  </si>
  <si>
    <t>default/users/181/images/248536/083-0022-0471-B0-1.svs</t>
  </si>
  <si>
    <t>505043 2023-Oct-31</t>
  </si>
  <si>
    <t>083-0022-0440</t>
  </si>
  <si>
    <t>ABBV400_VMS_505088_083-0022-0440-B0-1_H&amp;E.svs</t>
  </si>
  <si>
    <t>https://concentriq.abbvienet.com/imageSets/157?slide=327690</t>
  </si>
  <si>
    <t>default/users/181/images/248441/083-0022-0440-B0-1.svs</t>
  </si>
  <si>
    <t>505088 2023-Nov-02</t>
  </si>
  <si>
    <t>083-0022-0453</t>
  </si>
  <si>
    <t>ABBV400_VMS_505089_083-0022-0453-B0-1_H&amp;E.svs</t>
  </si>
  <si>
    <t>https://concentriq.abbvienet.com/imageSets/157?slide=327726</t>
  </si>
  <si>
    <t>default/users/181/images/248477/083-0022-0453-B0-1.svs</t>
  </si>
  <si>
    <t>505089 2023-Nov-01</t>
  </si>
  <si>
    <t>083-0022-0418</t>
  </si>
  <si>
    <t>ABBV400_VMS_508015_083-0022-0418-B0-1_H&amp;E.svs</t>
  </si>
  <si>
    <t>https://concentriq.abbvienet.com/imageSets/157?slide=327638</t>
  </si>
  <si>
    <t>default/users/181/images/248389/083-0022-0418-B0-1.svs</t>
  </si>
  <si>
    <t>Lee, Yun-Gyoo</t>
  </si>
  <si>
    <t>508015 2023-Aug-16</t>
  </si>
  <si>
    <t>083-0022-0439</t>
  </si>
  <si>
    <t>ABBV400_VMS_508016_083-0022-0439-B0-1_H&amp;E.svs</t>
  </si>
  <si>
    <t>https://concentriq.abbvienet.com/imageSets/157?slide=327687</t>
  </si>
  <si>
    <t>default/users/181/images/248438/083-0022-0439-B0-1.svs</t>
  </si>
  <si>
    <t>508016 2023-Nov-02</t>
  </si>
  <si>
    <t>083-0022-0435</t>
  </si>
  <si>
    <t>ABBV400_VMS_600001_083-0022-0435-B1-01_H&amp;E.svs</t>
  </si>
  <si>
    <t>https://concentriq.abbvienet.com/imageSets/157?slide=327681</t>
  </si>
  <si>
    <t>default/users/181/images/248432/083-0022-0435-B1-01.svs</t>
  </si>
  <si>
    <t>Victoria Ruiz, Ivan</t>
  </si>
  <si>
    <t>SPAIN</t>
  </si>
  <si>
    <t>600001 2023-Oct-31</t>
  </si>
  <si>
    <t>083-0022-0502</t>
  </si>
  <si>
    <t>ABBV400_VMS_601002_083-0022-0502-B1-01_H&amp;E.svs</t>
  </si>
  <si>
    <t>https://concentriq.abbvienet.com/imageSets/157?slide=327861</t>
  </si>
  <si>
    <t>default/users/181/images/248612/083-0022-0502-B1-01.svs</t>
  </si>
  <si>
    <t>Dr Xabier Mielgo Rubio (Elizabeth Jiménez Aguilar previous PI)</t>
  </si>
  <si>
    <t>601002 2020-Aug-06</t>
  </si>
  <si>
    <t>083-0022-0533</t>
  </si>
  <si>
    <t>ABBV400_VMS_606001_083-0022-0533-B1-01_H&amp;E.svs</t>
  </si>
  <si>
    <t>https://concentriq.abbvienet.com/imageSets/157?slide=327951</t>
  </si>
  <si>
    <t>default/users/181/images/248702/083-0022-0533-B1-01.svs</t>
  </si>
  <si>
    <t>Maria de Miguel</t>
  </si>
  <si>
    <t>606001 2023-Oct-20</t>
  </si>
  <si>
    <t>083-0022-0530</t>
  </si>
  <si>
    <t>ABBV400_VMS_606002_083-0022-0530-B1-01_H&amp;E.svs</t>
  </si>
  <si>
    <t>https://concentriq.abbvienet.com/imageSets/157?slide=327942</t>
  </si>
  <si>
    <t>default/users/181/images/248693/083-0022-0530-B1-01.svs</t>
  </si>
  <si>
    <t>606002 2023-Oct-25</t>
  </si>
  <si>
    <t>083-0022-0532</t>
  </si>
  <si>
    <t>ABBV400_VMS_606003_083-0022-0532-B1-01_H&amp;E.svs</t>
  </si>
  <si>
    <t>https://concentriq.abbvienet.com/imageSets/157?slide=327948</t>
  </si>
  <si>
    <t>default/users/181/images/248699/083-0022-0532-B1-01.svs</t>
  </si>
  <si>
    <t>606003 2023-Nov-22</t>
  </si>
  <si>
    <t>083-0022-0549</t>
  </si>
  <si>
    <t>ABBV400_VMS_606004_083-0022-0549-B1-01_H&amp;E.svs</t>
  </si>
  <si>
    <t>https://concentriq.abbvienet.com/imageSets/157?slide=327995</t>
  </si>
  <si>
    <t>default/users/181/images/248746/083-0022-0549-B1-01.svs</t>
  </si>
  <si>
    <t>606004 2022-Feb-10</t>
  </si>
  <si>
    <t>083-0022-0383</t>
  </si>
  <si>
    <t>ABBV400_VMS_609001_B23 014756_083-0022-0383-B0-1_H&amp;E.svs</t>
  </si>
  <si>
    <t>https://concentriq.abbvienet.com/imageSets/157?slide=337101</t>
  </si>
  <si>
    <t>default/users/181/images/256277/083-0022-0383-B0-1.svs</t>
  </si>
  <si>
    <t>Vicente Baz, David</t>
  </si>
  <si>
    <t>609001 2023-Jul-13</t>
  </si>
  <si>
    <t>083-0022-0542</t>
  </si>
  <si>
    <t>ABBV400_VMS_609004_083-0022-0542-B0-1_H&amp;E.svs</t>
  </si>
  <si>
    <t>https://concentriq.abbvienet.com/imageSets/157?slide=327975</t>
  </si>
  <si>
    <t>default/users/181/images/248726/083-0022-0542-B0-1.svs</t>
  </si>
  <si>
    <t>609004 2023-Oct-25</t>
  </si>
  <si>
    <t>083-0023-0060</t>
  </si>
  <si>
    <t>ABBV400_VMS_102006_CRS22-0246 A2_083-0023-0060-B1_H&amp;E.svs</t>
  </si>
  <si>
    <t>https://concentriq.abbvienet.com/imageSets/157?slide=190989</t>
  </si>
  <si>
    <t xml:space="preserve">default/users/73/images/165325/083-0023-0060-B1-01.svs	</t>
  </si>
  <si>
    <t>in Roche only</t>
  </si>
  <si>
    <t>102006 2022-Feb-10</t>
  </si>
  <si>
    <t>083-0023-0396</t>
  </si>
  <si>
    <t>ABBV400_VMS_209006_209006_083-0023-0396-B0-1_H&amp;E.svs</t>
  </si>
  <si>
    <t>https://concentriq.abbvienet.com/imageSets/157?slide=330657</t>
  </si>
  <si>
    <t xml:space="preserve">default/users/181/images/250413/083-0023-0396-B0-1.svs	</t>
  </si>
  <si>
    <t>M21-404 MET GEA= NA
M21-404 MET nsNSCLC= NA
M21-404 MET sqNSCLC= NA
M21-404METnsNSCLCv2= NA
M21-404METnsNSCLCv2b= 9</t>
  </si>
  <si>
    <t>209007 2016-Feb-02</t>
  </si>
  <si>
    <t>083-0022-0581</t>
  </si>
  <si>
    <t>ABBV400_VMS_609005_B23-019758_083-0022-0581-B1-01_H&amp;E.svs</t>
  </si>
  <si>
    <t>https://concentriq.abbvienet.com/imageSets/157?slide=337131</t>
  </si>
  <si>
    <t>default/users/181/images/250413/083-0023-0396-B0-1.svs</t>
  </si>
  <si>
    <t>609005 2023-Oct-05</t>
  </si>
  <si>
    <t>083-0022-0525</t>
  </si>
  <si>
    <t>Part 2iii: 2.4 mg/kg squamous NSCLC</t>
  </si>
  <si>
    <t>106021 2023-Nov-21</t>
  </si>
  <si>
    <t>Cohort 2d, 2iii,Cohort10</t>
  </si>
  <si>
    <t>Chest wall</t>
  </si>
  <si>
    <t>083-0022-0481</t>
  </si>
  <si>
    <t>083-0023-0053</t>
  </si>
  <si>
    <t>Pleura</t>
  </si>
  <si>
    <t>083-0022-0378</t>
  </si>
  <si>
    <t>083-0023-0038</t>
  </si>
  <si>
    <t>083-0023-0286</t>
  </si>
  <si>
    <t>083-0022-0556</t>
  </si>
  <si>
    <t>083-0022-0480</t>
  </si>
  <si>
    <t>083-0022-0499</t>
  </si>
  <si>
    <t>083-0022-0493</t>
  </si>
  <si>
    <t>083-0022-0572</t>
  </si>
  <si>
    <t>083-0022-0431</t>
  </si>
  <si>
    <t>083-0022-0539</t>
  </si>
  <si>
    <t>083-0022-0346</t>
  </si>
  <si>
    <t>083-0022-0528</t>
  </si>
  <si>
    <t>083-0022-0545</t>
  </si>
  <si>
    <t>083-0022-0518</t>
  </si>
  <si>
    <t>083-0022-0448</t>
  </si>
  <si>
    <t>083-0022-0469</t>
  </si>
  <si>
    <t>083-0022-0562</t>
  </si>
  <si>
    <t>083-0023-0063</t>
  </si>
  <si>
    <t>083-0022-0501</t>
  </si>
  <si>
    <t>083-0022-0381</t>
  </si>
  <si>
    <t>083-0022-0375</t>
  </si>
  <si>
    <t>083-0022-0602</t>
  </si>
  <si>
    <t>083-0022-0583</t>
  </si>
  <si>
    <t>083-0022-0594</t>
  </si>
  <si>
    <t>083-0022-0578</t>
  </si>
  <si>
    <t>083-0022-0428</t>
  </si>
  <si>
    <t>083-0022-0442</t>
  </si>
  <si>
    <t>083-0022-0538</t>
  </si>
  <si>
    <t>083-0022-0560</t>
  </si>
  <si>
    <t>083-0022-0467</t>
  </si>
  <si>
    <t>utvom</t>
  </si>
  <si>
    <t>Subject ID</t>
  </si>
  <si>
    <t>HE Image Name</t>
  </si>
  <si>
    <t>Evaluable / Not Evaluable</t>
  </si>
  <si>
    <t>Collection Timing</t>
  </si>
  <si>
    <t>Collection Method</t>
  </si>
  <si>
    <t>Tumor Type</t>
  </si>
  <si>
    <t>Primary Tumor Location</t>
  </si>
  <si>
    <t>Metastatic Location</t>
  </si>
  <si>
    <t>LblO-blinded</t>
  </si>
  <si>
    <t>LblD-blinded</t>
  </si>
  <si>
    <t>Lbl3-blinded</t>
  </si>
  <si>
    <t>Note</t>
  </si>
  <si>
    <t>083-0022-0028-B0-1_H&amp;E.svs</t>
  </si>
  <si>
    <t>Cytology</t>
  </si>
  <si>
    <t>Primary</t>
  </si>
  <si>
    <t>Lung-Adenocarcinoma</t>
  </si>
  <si>
    <t>Use sample with caution</t>
  </si>
  <si>
    <t>083-0023-0151-B0-1_H&amp;E.svs</t>
  </si>
  <si>
    <t>083-0022-0358-B0-1_H&amp;E.svs</t>
  </si>
  <si>
    <t>core biopsy</t>
  </si>
  <si>
    <t>083-0022-0515-B0-1_H&amp;E.svs</t>
  </si>
  <si>
    <t>083-0022-0352-W1-B1-01_H&amp;E.svs</t>
  </si>
  <si>
    <t>Core Needle Biopsy</t>
  </si>
  <si>
    <t>Metastatic</t>
  </si>
  <si>
    <t>Lung-Non-Small cell carcinoma</t>
  </si>
  <si>
    <t>083-0022-0573-B0-1_H&amp;E.svs</t>
  </si>
  <si>
    <t>083-0022-0070-B1_H&amp;E.svs</t>
  </si>
  <si>
    <t>Esophagus-Adenocarcinoma</t>
  </si>
  <si>
    <t>083-0022-0483-B1-01_H&amp;E.svs</t>
  </si>
  <si>
    <t>083-0022-0524-B1-01_H&amp;E.svs</t>
  </si>
  <si>
    <t>083-0023-0302-B0-1_H&amp;E.svs</t>
  </si>
  <si>
    <t>083-0022-0401-B1-01_H&amp;E.svs</t>
  </si>
  <si>
    <t>biopsy</t>
  </si>
  <si>
    <t>083-0022-0285-B1-01_H&amp;E.svs</t>
  </si>
  <si>
    <t>Biopsy</t>
  </si>
  <si>
    <t>083-0022-0112-B1-01_H&amp;E.svs</t>
  </si>
  <si>
    <t>Excisional Biopsy</t>
  </si>
  <si>
    <t>083-0022-0178-B0-1_H&amp;E.svs</t>
  </si>
  <si>
    <t>Surgical Biopsy</t>
  </si>
  <si>
    <t>083-0022-0278-B1-01_H&amp;E.svs</t>
  </si>
  <si>
    <t>Surgical biopsy</t>
  </si>
  <si>
    <t>083-0022-0251-B1-01_H&amp;E.svs</t>
  </si>
  <si>
    <t>083-0022-0593-B1-01_H&amp;E.svs</t>
  </si>
  <si>
    <t>083-0022-0009-B0-1_H&amp;E.svs</t>
  </si>
  <si>
    <t>Unknown</t>
  </si>
  <si>
    <t>083-0022-0019-B0-1_H&amp;E.svs</t>
  </si>
  <si>
    <t>Excision/Resection</t>
  </si>
  <si>
    <t>083-0023-0338-B0-1_H&amp;E.svs</t>
  </si>
  <si>
    <t>083-0022-0033-B0-1_H&amp;E.svs</t>
  </si>
  <si>
    <t>Stomach-Adenocarcinoma</t>
  </si>
  <si>
    <t>083-0023-0002-B0-1_H&amp;E.svs</t>
  </si>
  <si>
    <t>083-0023-0020-B0-1_H&amp;E.svs</t>
  </si>
  <si>
    <t>083-0023-0021-B0-1_H&amp;E.svs</t>
  </si>
  <si>
    <t>083-0023-0075-B0-1_H&amp;E.svs</t>
  </si>
  <si>
    <t>083-0022-0343-B1-01_H&amp;E.svs</t>
  </si>
  <si>
    <t>083-0023-0089-B0-1_H&amp;E.svs</t>
  </si>
  <si>
    <t>083-0022-0340-B1-01_H&amp;E.svs</t>
  </si>
  <si>
    <t>083-0022-0341-B1-01_H&amp;E.svs</t>
  </si>
  <si>
    <t>083-0023-0032-B0-1_H&amp;E.svs</t>
  </si>
  <si>
    <t>083-0022-0353-B0-1_H&amp;E.svs</t>
  </si>
  <si>
    <t>083-0023-0073-B0-1_H&amp;E.svs</t>
  </si>
  <si>
    <t>083-0022-0508-B0-1_H&amp;E.svs</t>
  </si>
  <si>
    <t>083-0023-0144-B0-1_H&amp;E.svs</t>
  </si>
  <si>
    <t>083-0023-0155-B0-1_H&amp;E.svs</t>
  </si>
  <si>
    <t>083-0023-0411-B0-1_H&amp;E.svs</t>
  </si>
  <si>
    <t>083-0023-0345-B0-1_H&amp;E.svs</t>
  </si>
  <si>
    <t>083-0023-0079-B0-1_H&amp;E.svs</t>
  </si>
  <si>
    <t>083-0023-0035-B1-01_H&amp;E.svs</t>
  </si>
  <si>
    <t>083-0022-0018-B1-01_H&amp;E.svs</t>
  </si>
  <si>
    <t>Gastric Adenocarcinoma</t>
  </si>
  <si>
    <t>083-0023-0006-B1-01_H&amp;E.svs</t>
  </si>
  <si>
    <t>083-0023-0009-B1-01_H&amp;E.svs</t>
  </si>
  <si>
    <t>083-0023-0065-B1_H&amp;E.svs</t>
  </si>
  <si>
    <t>083-0022-0376-B1-01_H&amp;E.svs</t>
  </si>
  <si>
    <t>Gastroesophageal Junction Adenocarcinoma</t>
  </si>
  <si>
    <t>083-0022-0410-B1-01_H&amp;E.svs</t>
  </si>
  <si>
    <t>083-0023-0022-B1-01_H&amp;E.svs</t>
  </si>
  <si>
    <t>083-0022-0114-B1-01_H&amp;E.svs</t>
  </si>
  <si>
    <t>083-0023-0040-B1_H&amp;E.svs</t>
  </si>
  <si>
    <t>083-0022-0231-B1-01_H&amp;E.svs</t>
  </si>
  <si>
    <t>Excision Resection</t>
  </si>
  <si>
    <t>Stomach-Other</t>
  </si>
  <si>
    <t>083-0022-0360-B1-01_H&amp;E.svs</t>
  </si>
  <si>
    <t>BIOPSY</t>
  </si>
  <si>
    <t>083-0023-0219-B1-01_H&amp;E.svs</t>
  </si>
  <si>
    <t>083-0023-0137-B0-1_H&amp;E.svs</t>
  </si>
  <si>
    <t>083-0022-0466-B1-01_H&amp;E.svs</t>
  </si>
  <si>
    <t>resection</t>
  </si>
  <si>
    <t>083-0022-0423-B0-1_H&amp;E.svs</t>
  </si>
  <si>
    <t>excision</t>
  </si>
  <si>
    <t>Non-Small Cell Lung Carcinoma</t>
  </si>
  <si>
    <t>083-0022-0509-B1-01_H&amp;E.svs</t>
  </si>
  <si>
    <t>083-0022-0348-B1-01_H&amp;E.svs</t>
  </si>
  <si>
    <t>083-0023-0438-B0-1_H&amp;E.svs</t>
  </si>
  <si>
    <t>083-0022-0586-B1-01_H&amp;E.svs</t>
  </si>
  <si>
    <t>083-0022-0457-B1-01_H&amp;E.svs</t>
  </si>
  <si>
    <t>083-0022-0334-B1-01_H&amp;E.svs</t>
  </si>
  <si>
    <t>083-0022-0368-B1-01_H&amp;E.svs</t>
  </si>
  <si>
    <t>083-0022-0589-B0-1_H&amp;E.svs</t>
  </si>
  <si>
    <t>083-0022-0461-B1-01_H&amp;E.svs</t>
  </si>
  <si>
    <t>083-0022-0510-B1-01_H&amp;E.svs</t>
  </si>
  <si>
    <t>083-0022-0513-B0-1_H&amp;E.svs</t>
  </si>
  <si>
    <t>083-0022-0491-B1-01_H&amp;E.svs</t>
  </si>
  <si>
    <t>083-0022-0372-W1-B1-01_H&amp;E.svs</t>
  </si>
  <si>
    <t>RESECTION</t>
  </si>
  <si>
    <t>083-0022-0364-B1-01_H&amp;E.svs</t>
  </si>
  <si>
    <t>083-0022-0405-B1-01_H&amp;E.svs</t>
  </si>
  <si>
    <t>083-0022-0487-B1-01_H&amp;E.svs</t>
  </si>
  <si>
    <t>083-0023-0284-B0-1_H&amp;E.svs</t>
  </si>
  <si>
    <t>083-0023-0410-B0-1_H&amp;E.svs</t>
  </si>
  <si>
    <t>083-0022-0395-B1-01_H&amp;E.svs</t>
  </si>
  <si>
    <t>Peritoneum</t>
  </si>
  <si>
    <t>083-0022-0403-B1-01_H&amp;E.svs</t>
  </si>
  <si>
    <t>083-0023-0391-B0-1_H&amp;E.svs</t>
  </si>
  <si>
    <t>083-0022-0429-B1-01_H&amp;E.svs</t>
  </si>
  <si>
    <t>microbiopsy</t>
  </si>
  <si>
    <t>083-0022-0441-B1-01_H&amp;E.svs</t>
  </si>
  <si>
    <t>Bronchus-Other</t>
  </si>
  <si>
    <t>083-0022-0449-B1-01_H&amp;E.svs</t>
  </si>
  <si>
    <t>Lung-Other</t>
  </si>
  <si>
    <t>083-0022-0464-W1-B1-01_H&amp;E.svs</t>
  </si>
  <si>
    <t>Fresh Biopsy</t>
  </si>
  <si>
    <t>083-0022-0393-B1-01_H&amp;E.svs</t>
  </si>
  <si>
    <t>083-0022-0433-B1-01_H&amp;E.svs</t>
  </si>
  <si>
    <t>083-0022-0432-B1-01_H&amp;E.svs</t>
  </si>
  <si>
    <t>083-0022-0305-B0-1_H&amp;E.svs</t>
  </si>
  <si>
    <t>CNB</t>
  </si>
  <si>
    <t>083-0023-0316-B0-1_H&amp;E.svs</t>
  </si>
  <si>
    <t>083-0022-0495-B0-1_H&amp;E.svs</t>
  </si>
  <si>
    <t>083-0022-0331-B0-1_H&amp;E.svs</t>
  </si>
  <si>
    <t>083-0023-0343-B0-1_H&amp;E.svs</t>
  </si>
  <si>
    <t>083-0022-0496-B0-1_H&amp;E.svs</t>
  </si>
  <si>
    <t>083-0022-0446-B0-1_H&amp;E.svs</t>
  </si>
  <si>
    <t>Local_Recurrence</t>
  </si>
  <si>
    <t>083-0022-0582-B1-01_H&amp;E.svs</t>
  </si>
  <si>
    <t>083-0022-0444-B0-1_H&amp;E.svs</t>
  </si>
  <si>
    <t>083-0022-0459-B0-1_H&amp;E.svs</t>
  </si>
  <si>
    <t>083-0022-0507-B0-1_H&amp;E.svs</t>
  </si>
  <si>
    <t>083-0022-0490-B0-1_H&amp;E.svs</t>
  </si>
  <si>
    <t>083-0023-0174-B0-23_H&amp;E.svs</t>
  </si>
  <si>
    <t>083-0023-0178-B0-1_H&amp;E.svs</t>
  </si>
  <si>
    <t>083-0023-0179-B0-1_H&amp;E.svs</t>
  </si>
  <si>
    <t>083-0022-0422-B0-1_H&amp;E.svs</t>
  </si>
  <si>
    <t>083-0023-0184-B0-1_H&amp;E.svs</t>
  </si>
  <si>
    <t>083-0022-0470-B0-1_H&amp;E.svs</t>
  </si>
  <si>
    <t>Resection</t>
  </si>
  <si>
    <t>083-0022-0471-B0-1_H&amp;E.svs</t>
  </si>
  <si>
    <t>083-0022-0440-B0-1_H&amp;E.svs</t>
  </si>
  <si>
    <t>083-0022-0453-B0-1_H&amp;E.svs</t>
  </si>
  <si>
    <t>083-0022-0418-B0-1_H&amp;E.svs</t>
  </si>
  <si>
    <t>083-0022-0439-B0-1_H&amp;E.svs</t>
  </si>
  <si>
    <t>083-0022-0435-B1-01_H&amp;E.svs</t>
  </si>
  <si>
    <t>083-0022-0502-B1-01_H&amp;E.svs</t>
  </si>
  <si>
    <t>Block</t>
  </si>
  <si>
    <t>Lung-Small cell carcinoma</t>
  </si>
  <si>
    <t>083-0022-0533-B1-01_H&amp;E.svs</t>
  </si>
  <si>
    <t>Esophageal Cancer</t>
  </si>
  <si>
    <t>083-0022-0530-B1-01_H&amp;E.svs</t>
  </si>
  <si>
    <t>083-0022-0532-B1-01_H&amp;E.svs</t>
  </si>
  <si>
    <t>083-0022-0549-B1-01_H&amp;E.svs</t>
  </si>
  <si>
    <t>exeresis</t>
  </si>
  <si>
    <t>Non Small Cell Lung Cancer</t>
  </si>
  <si>
    <t>083-0022-0383-B0-1_H&amp;E.svs</t>
  </si>
  <si>
    <t>083-0022-0542-B0-1_H&amp;E.svs</t>
  </si>
  <si>
    <t>083-0023-0060-B1_H&amp;E.svs</t>
  </si>
  <si>
    <t>083-0022-0581-B1-01_H&amp;E.svs</t>
  </si>
  <si>
    <t>083-0023-0396-B0-1_H&amp;E.svs</t>
  </si>
  <si>
    <t>083-0022-0525-B1-01_H&amp;E.svs</t>
  </si>
  <si>
    <t>083-0022-0481-B0-1_H&amp;E.svs</t>
  </si>
  <si>
    <t>Lung-Squamous cell carcinoma</t>
  </si>
  <si>
    <t>083-0023-0053_H&amp;E.svs</t>
  </si>
  <si>
    <t>083-0022-0378-B1-01_H&amp;E.svs</t>
  </si>
  <si>
    <t>083-0023-0038-B1_H&amp;E.svs</t>
  </si>
  <si>
    <t>083-0023-0286-B1-01_H&amp;E.svs</t>
  </si>
  <si>
    <t>083-0022-0556-B0-1_H&amp;E.svs</t>
  </si>
  <si>
    <t>083-0022-0480-W1-B1-01_H&amp;E.svs</t>
  </si>
  <si>
    <t>biopsy resection</t>
  </si>
  <si>
    <t>083-0022-0499-W1-B1-01_H&amp;E.svs</t>
  </si>
  <si>
    <t>083-0022-0493-W1-B1-01_H&amp;E.svs</t>
  </si>
  <si>
    <t>083-0022-0572-W1-B1-01_H&amp;E.svs</t>
  </si>
  <si>
    <t>083-0022-0431-B1-01_H&amp;E.svs</t>
  </si>
  <si>
    <t>083-0022-0539-B1-01_H&amp;E.svs</t>
  </si>
  <si>
    <t>083-0022-0346-B0-1_H&amp;E.svs</t>
  </si>
  <si>
    <t>PUNCH</t>
  </si>
  <si>
    <t>083-0022-0288-B0-1_H&amp;E.svs</t>
  </si>
  <si>
    <t>083-0022-0290-B0-1_H&amp;E.svs</t>
  </si>
  <si>
    <t>083-0023-0181-B0-1_H&amp;E.svs</t>
  </si>
  <si>
    <t>083-0022-0528-B0-1_H&amp;E.svs</t>
  </si>
  <si>
    <t>083-0022-0545-B0-1_H&amp;E.svs</t>
  </si>
  <si>
    <t>083-0022-0518-B0-1_H&amp;E.svs</t>
  </si>
  <si>
    <t>083-0022-0448-B0-23_H&amp;E.svs</t>
  </si>
  <si>
    <t>083-0022-0469-B0-23_H&amp;E.svs</t>
  </si>
  <si>
    <t>083-0022-0562-B0-23_H&amp;E.svs</t>
  </si>
  <si>
    <t>083-0023-0063-B0-1_H&amp;E.svs</t>
  </si>
  <si>
    <t>083-0022-0501-B0-1_H&amp;E.svs</t>
  </si>
  <si>
    <t>083-0022-0467-B0-1_H&amp;E.svs</t>
  </si>
  <si>
    <t>083-0022-0381-B0-1_H&amp;E.svs</t>
  </si>
  <si>
    <t>083-0022-0375-B1-01_H&amp;E.svs</t>
  </si>
  <si>
    <t>083-0022-0602-B1-01_H&amp;E.svs</t>
  </si>
  <si>
    <t>083-0022-0583-B1-01_H&amp;E.svs</t>
  </si>
  <si>
    <t>083-0022-0594-B0-1_H&amp;E.svs</t>
  </si>
  <si>
    <t>083-0022-0578-B2-01_H&amp;E.svs</t>
  </si>
  <si>
    <t>083-0022-0428-B0-1_H&amp;E.svs</t>
  </si>
  <si>
    <t>083-0022-0442-B0-1_H&amp;E.svs</t>
  </si>
  <si>
    <t>083-0022-0538-B1-01_H&amp;E.svs</t>
  </si>
  <si>
    <t>083-0022-0560-B1-01_H&amp;E.svs</t>
  </si>
  <si>
    <t>Withdrawn Subject ID</t>
  </si>
  <si>
    <t>TDx Number:
[TDx_Number]</t>
  </si>
  <si>
    <t>HE Exists in Concentriq</t>
  </si>
  <si>
    <t>HE Concentriq Image ID</t>
  </si>
  <si>
    <t>083-0022-0001</t>
  </si>
  <si>
    <t>Powderly, John</t>
  </si>
  <si>
    <t>Cohort 1</t>
  </si>
  <si>
    <t>100002 2018-Feb-15</t>
  </si>
  <si>
    <t>ABBV400_VMS_100002_083-0022-0001-B0-1_H&amp;E.svs</t>
  </si>
  <si>
    <t>https://concentriq.abbvienet.com/imageSets/157?slide=133565</t>
  </si>
  <si>
    <t>concentriq/servedimages/ABBV-400_cmet-TOP1/Ventana/M21-404/083-0022-0001-B0-1.svs</t>
  </si>
  <si>
    <t>083-0022-0002</t>
  </si>
  <si>
    <t>100003 2019-Jan-18</t>
  </si>
  <si>
    <t>083-0022-0003</t>
  </si>
  <si>
    <t>100004 2021-Nov-02</t>
  </si>
  <si>
    <t>083-0022-0004</t>
  </si>
  <si>
    <t>100005 2021-Oct-21</t>
  </si>
  <si>
    <t>ABBV400_VMS_100005_083-0022-0004-B1-01_H&amp;E.svs</t>
  </si>
  <si>
    <t>https://concentriq.abbvienet.com/imageSets/157?slide=133574</t>
  </si>
  <si>
    <t>concentriq/servedimages/ABBV-400_cmet-TOP1/Ventana/M21-404/083-0022-0004-B1-01.svs</t>
  </si>
  <si>
    <t>083-0022-0005</t>
  </si>
  <si>
    <t>M21-404 MET AST= NA
M21-404 MET GEA= NA
M21-404 MET nsNSCLC= NA
M21-404 MET sqNSCLC= NA</t>
  </si>
  <si>
    <t>Not evaluable</t>
  </si>
  <si>
    <t>100006 2020-May-21</t>
  </si>
  <si>
    <t>ABBV400_VMS_100006_083-0022-0005-B1-01_H&amp;E.svs</t>
  </si>
  <si>
    <t>https://concentriq.abbvienet.com/imageSets/157?slide=133577</t>
  </si>
  <si>
    <t>concentriq/servedimages/ABBV-400_cmet-TOP1/Ventana/M21-404/083-0022-0005-B1-01.svs</t>
  </si>
  <si>
    <t>083-0022-0006</t>
  </si>
  <si>
    <t>Cohort 3</t>
  </si>
  <si>
    <t>100008 2021-Dec-05</t>
  </si>
  <si>
    <t>ABBV400_VMS_100008_083-0022-0006-B1-01_H&amp;E.svs</t>
  </si>
  <si>
    <t>https://concentriq.abbvienet.com/imageSets/157?slide=133580</t>
  </si>
  <si>
    <t>concentriq/servedimages/ABBV-400_cmet-TOP1/Ventana/M21-404/083-0022-0006-B1-01.svs</t>
  </si>
  <si>
    <t>083-0022-0023</t>
  </si>
  <si>
    <t>100009 2020-Dec-08</t>
  </si>
  <si>
    <t>ABBV400_VMS_100009_083-0022-0023-B1-01_H&amp;E.svs</t>
  </si>
  <si>
    <t>https://concentriq.abbvienet.com/imageSets/157?slide=157822</t>
  </si>
  <si>
    <t>default/users/73/images/132619/083-0022-0023-B1-01_080459.svs</t>
  </si>
  <si>
    <t>083-0022-0022</t>
  </si>
  <si>
    <t>M21-404 MET AST= 40
M21-404 MET GEA= NA
M21-404 MET nsNSCLC= NA
M21-404 MET sqNSCLC= NA</t>
  </si>
  <si>
    <t>100010 2022-Mar-22</t>
  </si>
  <si>
    <t>ABBV400_VMS_100010_083-0022-0022-B1-01_H&amp;E.svs</t>
  </si>
  <si>
    <t>https://concentriq.abbvienet.com/imageSets/157?slide=157815</t>
  </si>
  <si>
    <t>default/users/73/images/132612/083-0022-0022-B1-01_080017.svs</t>
  </si>
  <si>
    <t>083-0022-0021</t>
  </si>
  <si>
    <t>100011 2021-Dec-28</t>
  </si>
  <si>
    <t>Part 4: Expansion c-Met unselected advanced CRC</t>
  </si>
  <si>
    <t>in EDC only</t>
  </si>
  <si>
    <t>--</t>
  </si>
  <si>
    <t>100014 2022-Aug-11</t>
  </si>
  <si>
    <t>Part 4</t>
  </si>
  <si>
    <t>083-0022-0062</t>
  </si>
  <si>
    <t>100014 2023-Mar-08</t>
  </si>
  <si>
    <t>ABBV400_VMS_100014_083-0022-0062-B1-01_H&amp;E.svs</t>
  </si>
  <si>
    <t>https://concentriq.abbvienet.com/imageSets/157?slide=189137</t>
  </si>
  <si>
    <t>default/users/73/images/163483/083-0022-0062-B1-01_120312.svs</t>
  </si>
  <si>
    <t>100015 2020-Mar-13</t>
  </si>
  <si>
    <t>083-0022-0069</t>
  </si>
  <si>
    <t>100015 2023-Mar-15</t>
  </si>
  <si>
    <t>ABBV400_VMS_100015_083-0022-0069-B1-01_H&amp;E.svs</t>
  </si>
  <si>
    <t>https://concentriq.abbvienet.com/imageSets/157?slide=189149</t>
  </si>
  <si>
    <t>default/users/73/images/163495/083-0022-0069-B1-01_102859.svs</t>
  </si>
  <si>
    <t>100016 2021-Mar-22</t>
  </si>
  <si>
    <t>083-0022-0063</t>
  </si>
  <si>
    <t>100016 2023-Mar-17</t>
  </si>
  <si>
    <t>ABBV400_VMS_100016_083-0022-0063-B1-01_H&amp;E.svs</t>
  </si>
  <si>
    <t>https://concentriq.abbvienet.com/imageSets/157?slide=196014</t>
  </si>
  <si>
    <t>default/users/181/images/170229/083-0022-0063-B1-01_082251.svs</t>
  </si>
  <si>
    <t>083-0022-0367</t>
  </si>
  <si>
    <t>Cycle2 Day2 (1)</t>
  </si>
  <si>
    <t>M21-404 MET AST= 55
M21-404 MET GEA= NA
M21-404 MET nsNSCLC= NA
M21-404 MET sqNSCLC= NA</t>
  </si>
  <si>
    <t>100018 2023-May-30</t>
  </si>
  <si>
    <t>ABBV400_VMS_100018_083-0022-0367-B1-01_H&amp;E.svs</t>
  </si>
  <si>
    <t>https://concentriq.abbvienet.com/imageSets/157?slide=327515</t>
  </si>
  <si>
    <t>default/users/181/images/248266/083-0022-0367-B1-01.svs</t>
  </si>
  <si>
    <t>083-0022-0365</t>
  </si>
  <si>
    <t>100018 2022-Dec-19</t>
  </si>
  <si>
    <t>ABBV400_VMS_100018_083-0022-0365-B1-01_H&amp;E.svs</t>
  </si>
  <si>
    <t>https://concentriq.abbvienet.com/imageSets/157?slide=327510</t>
  </si>
  <si>
    <t>default/users/181/images/248261/083-0022-0365-B1-01.svs</t>
  </si>
  <si>
    <t>083-0022-0366</t>
  </si>
  <si>
    <t>100018 2023-Apr-28</t>
  </si>
  <si>
    <t>083-0022-0175</t>
  </si>
  <si>
    <t>100020 2022-Sep-08</t>
  </si>
  <si>
    <t>ABBV400_VMS_100020_083-0022-0175-B1-01_H&amp;E.svs</t>
  </si>
  <si>
    <t>https://concentriq.abbvienet.com/imageSets/157?slide=225412</t>
  </si>
  <si>
    <t>default/users/181/images/193140/083-0022-0175-B1-01_155305.svs</t>
  </si>
  <si>
    <t>083-0022-0379</t>
  </si>
  <si>
    <t>100020 2023-Apr-27</t>
  </si>
  <si>
    <t>ABBV400_VMS_100020_083-0022-0379-B1-01_H&amp;E.svs</t>
  </si>
  <si>
    <t>https://concentriq.abbvienet.com/imageSets/157?slide=327550</t>
  </si>
  <si>
    <t>default/users/181/images/248301/083-0022-0379-B1-01.svs</t>
  </si>
  <si>
    <t>083-0022-0216</t>
  </si>
  <si>
    <t>Part 4b: c-Met unselected CRC</t>
  </si>
  <si>
    <t>100021 2023-Jun-22</t>
  </si>
  <si>
    <t>083-0022-0212</t>
  </si>
  <si>
    <t>100021 2022-Nov-07</t>
  </si>
  <si>
    <t>ABBV400_VMS_100021_083-0022-0212-B1-01_H&amp;E.svs</t>
  </si>
  <si>
    <t>https://concentriq.abbvienet.com/imageSets/157?slide=354764</t>
  </si>
  <si>
    <t>default/users/181/images/267163/083-0022-0212-B1-01_105249.svs</t>
  </si>
  <si>
    <t>083-0022-0149</t>
  </si>
  <si>
    <t>100021 2023-May-30</t>
  </si>
  <si>
    <t>ABBV400_VMS_100021_083-0022-0149-B1-01_H&amp;E.svs</t>
  </si>
  <si>
    <t>https://concentriq.abbvienet.com/imageSets/157?slide=327207</t>
  </si>
  <si>
    <t>default/users/181/images/247958/083-0022-0149-B1-01.svs</t>
  </si>
  <si>
    <t>083-0022-0229</t>
  </si>
  <si>
    <t>100022 2021-Apr-27</t>
  </si>
  <si>
    <t>ABBV400_VMS_100022_083-0022-0229-B1-01_H&amp;E.svs</t>
  </si>
  <si>
    <t>https://concentriq.abbvienet.com/imageSets/157?slide=264553</t>
  </si>
  <si>
    <t>default/users/181/images/229793/083-0022-0229-B1-01.svs</t>
  </si>
  <si>
    <t>083-0022-0284</t>
  </si>
  <si>
    <t>100023 2020-Apr-22</t>
  </si>
  <si>
    <t>ABBV400_VMS_100023_083-0022-0284-B1-01_H&amp;E.svs</t>
  </si>
  <si>
    <t>https://concentriq.abbvienet.com/imageSets/157?slide=264568</t>
  </si>
  <si>
    <t>default/users/181/images/229808/083-0022-0284-B1-01.svs</t>
  </si>
  <si>
    <t>083-0022-0595</t>
  </si>
  <si>
    <t>Archived c-Met testing</t>
  </si>
  <si>
    <t>Part 7a CRC Combination Dose Level 1</t>
  </si>
  <si>
    <t>Part 7a CRC combo safety lead-in</t>
  </si>
  <si>
    <t>100026 2019-Jan-04</t>
  </si>
  <si>
    <t>Part 7a</t>
  </si>
  <si>
    <t>ABBV400_VMS_100026_KS-19-32_083-0022-0595-B0-1_H&amp;E.svs</t>
  </si>
  <si>
    <t>https://concentriq.abbvienet.com/imageSets/157?slide=337182</t>
  </si>
  <si>
    <t>default/users/181/images/256358/083-0022-0595-B0-1.svs</t>
  </si>
  <si>
    <t>083-0022-0601</t>
  </si>
  <si>
    <t>Fresh Tumor Biopsy</t>
  </si>
  <si>
    <t>100026 2024-Feb-27</t>
  </si>
  <si>
    <t>083-0022-0639</t>
  </si>
  <si>
    <t>Part 7a CRC Combination Dose Level 2</t>
  </si>
  <si>
    <t>100027 2021-Mar-05</t>
  </si>
  <si>
    <t>ABBV400_VMS_100027_083-0022-0639-B1-01_H&amp;E.svs</t>
  </si>
  <si>
    <t>https://concentriq.abbvienet.com/imageSets/157?slide=348369</t>
  </si>
  <si>
    <t>default/users/181/images/261429/083-0022-0639-B1-01.svs</t>
  </si>
  <si>
    <t>083-0022-0645</t>
  </si>
  <si>
    <t>100027 2024-Apr-29</t>
  </si>
  <si>
    <t>fres</t>
  </si>
  <si>
    <t>ABBV400_VMS_100027_SP24-16474_083-0022-0645-B1-01_H&amp;E.svs</t>
  </si>
  <si>
    <t>https://concentriq.abbvienet.com/imageSets/157?slide=354811</t>
  </si>
  <si>
    <t>default/users/181/images/267209/083-0022-0645-B1-01.svs</t>
  </si>
  <si>
    <t>083-0022-0012</t>
  </si>
  <si>
    <t>Spira, Alexander</t>
  </si>
  <si>
    <t>101001 2015-Nov-06</t>
  </si>
  <si>
    <t>ABBV400_VMS_101001_083-0022-0012-B0-1_H&amp;E.svs</t>
  </si>
  <si>
    <t>https://concentriq.abbvienet.com/imageSets/157?slide=133595</t>
  </si>
  <si>
    <t>concentriq/servedimages/ABBV-400_cmet-TOP1/Ventana/M21-404/083-0022-0012-B0-1_153312.svs</t>
  </si>
  <si>
    <t>083-0022-0038</t>
  </si>
  <si>
    <t>Cohort 6</t>
  </si>
  <si>
    <t>Wet Tissue</t>
  </si>
  <si>
    <t>101003 2022-Sep-06</t>
  </si>
  <si>
    <t>101004 2019-Jun-25</t>
  </si>
  <si>
    <t>083-0022-0159</t>
  </si>
  <si>
    <t>101004 2023-Apr-27</t>
  </si>
  <si>
    <t>ABBV400_VMS_101004_083-0022-0159-B1-01_H&amp;E.svs</t>
  </si>
  <si>
    <t>https://concentriq.abbvienet.com/imageSets/157?slide=230129</t>
  </si>
  <si>
    <t>default/users/181/images/197827/083-0022-0159-B1-01_095217.svs</t>
  </si>
  <si>
    <t>083-0022-0158</t>
  </si>
  <si>
    <t>101005 2023-Apr-25</t>
  </si>
  <si>
    <t>ABBV400_VMS_101005_083-0022-0158-B1-01_H&amp;E.svs</t>
  </si>
  <si>
    <t>https://concentriq.abbvienet.com/imageSets/157?slide=225365</t>
  </si>
  <si>
    <t>default/users/181/images/193093/083-0022-0158-B1-01_160036.svs</t>
  </si>
  <si>
    <t>083-0022-0215</t>
  </si>
  <si>
    <t>101006 2023-Jul-12</t>
  </si>
  <si>
    <t>083-0022-0576</t>
  </si>
  <si>
    <t>101006 2023-Feb-14</t>
  </si>
  <si>
    <t>ABBV400_VMS_101006_083-0022-0576-B0-1_H&amp;E.svs</t>
  </si>
  <si>
    <t>https://concentriq.abbvienet.com/imageSets/157?slide=328059</t>
  </si>
  <si>
    <t>default/users/181/images/248810/083-0022-0576-B0-1.svs</t>
  </si>
  <si>
    <t>083-0022-0145</t>
  </si>
  <si>
    <t>101006 2023-Jun-12</t>
  </si>
  <si>
    <t>ABBV400_VMS_101006_083-0022-0145-W1-B1-01_H&amp;E.svs</t>
  </si>
  <si>
    <t>https://concentriq.abbvienet.com/imageSets/157?slide=225324</t>
  </si>
  <si>
    <t>default/users/181/images/193052/083-0022-0145-W1-B1-01_105136.svs</t>
  </si>
  <si>
    <t>083-0022-0616</t>
  </si>
  <si>
    <t>101007 2024-Apr-04</t>
  </si>
  <si>
    <t>ABBV400_VMS_101007_6524866845_083-0022-0616-W1-B1-01_H&amp;E.svs</t>
  </si>
  <si>
    <t>https://concentriq.abbvienet.com/imageSets/157?slide=337246</t>
  </si>
  <si>
    <t>default/users/181/images/256422/083-0022-0616-W1-B1-01.svs</t>
  </si>
  <si>
    <t>083-0022-0636</t>
  </si>
  <si>
    <t>ABBV400_VMS_101007_083-0022-0636-W1-B1-01_H&amp;E.svs</t>
  </si>
  <si>
    <t>https://concentriq.abbvienet.com/imageSets/157?slide=348360</t>
  </si>
  <si>
    <t>default/users/181/images/261420/083-0022-0636-W1-B1-01.svs</t>
  </si>
  <si>
    <t>101007 2024-May-02</t>
  </si>
  <si>
    <t>083-0022-0617</t>
  </si>
  <si>
    <t>30-Day Follow-up (1)</t>
  </si>
  <si>
    <t>Tumor Biopsy at Progression</t>
  </si>
  <si>
    <t>Part 1 All solid tumor</t>
  </si>
  <si>
    <t>102001 2023-Dec-20</t>
  </si>
  <si>
    <t>ABBV400_VMS_102001_S23-43209 A3_083-0022-0617-B0-1_H&amp;E.svs</t>
  </si>
  <si>
    <t>https://concentriq.abbvienet.com/imageSets/157?slide=337249</t>
  </si>
  <si>
    <t>default/users/181/images/256425/083-0022-0617-B0-1.svs</t>
  </si>
  <si>
    <t>default/users/73/images/165325/083-0023-0060-B1-01.svs</t>
  </si>
  <si>
    <t>083-0023-0301</t>
  </si>
  <si>
    <t>102021 2023-Jul-06</t>
  </si>
  <si>
    <t>083-0022-0008</t>
  </si>
  <si>
    <t>Cruz-Correa, Marcia</t>
  </si>
  <si>
    <t>103001 2021-Mar-09</t>
  </si>
  <si>
    <t>083-0022-0014</t>
  </si>
  <si>
    <t>103002 2020-Jul-03</t>
  </si>
  <si>
    <t>ABBV400_VMS_103002_083-0022-0014-B1-01_H&amp;E.svs</t>
  </si>
  <si>
    <t>https://concentriq.abbvienet.com/imageSets/157?slide=133601</t>
  </si>
  <si>
    <t>concentriq/servedimages/ABBV-400_cmet-TOP1/Ventana/M21-404/083-0022-0014-B1-01_113738.svs</t>
  </si>
  <si>
    <t>083-0022-0017</t>
  </si>
  <si>
    <t>103004 2019-Aug-27</t>
  </si>
  <si>
    <t>ABBV400_VMS_103004_083-0022-0017-B1-01_H&amp;E.svs</t>
  </si>
  <si>
    <t>https://concentriq.abbvienet.com/imageSets/157?slide=133610</t>
  </si>
  <si>
    <t>concentriq/servedimages/ABBV-400_cmet-TOP1/Ventana/M21-404/083-0022-0017-B1-01_150146.svs</t>
  </si>
  <si>
    <t>083-0022-0165</t>
  </si>
  <si>
    <t>103005 2023-Mar-29</t>
  </si>
  <si>
    <t>ABBV400_VMS_103005_083-0022-0165-B1-01_H&amp;E.svs</t>
  </si>
  <si>
    <t>https://concentriq.abbvienet.com/imageSets/157?slide=225376</t>
  </si>
  <si>
    <t>default/users/181/images/193104/083-0022-0165-B1-01_160359.svs</t>
  </si>
  <si>
    <t>083-0022-0068</t>
  </si>
  <si>
    <t>103005 2022-Jul-06</t>
  </si>
  <si>
    <t>ABBV400_VMS_103005_083-0022-0068-B1-01_H&amp;E.svs</t>
  </si>
  <si>
    <t>https://concentriq.abbvienet.com/imageSets/157?slide=189146</t>
  </si>
  <si>
    <t>default/users/73/images/163492/083-0022-0068-B1-01_115350.svs</t>
  </si>
  <si>
    <t>083-0022-0505</t>
  </si>
  <si>
    <t>Randomized</t>
  </si>
  <si>
    <t>Part 5: MET amplified selected advanced solid tumors</t>
  </si>
  <si>
    <t>103007 2022-Apr-01</t>
  </si>
  <si>
    <t>Part 5</t>
  </si>
  <si>
    <t>ABBV400_VMS_103007_083-0022-0505-B1-04_H&amp;E.svs</t>
  </si>
  <si>
    <t>https://concentriq.abbvienet.com/imageSets/157?slide=327869</t>
  </si>
  <si>
    <t>default/users/181/images/248620/083-0022-0505-B1-04.svs</t>
  </si>
  <si>
    <t>083-0022-0551</t>
  </si>
  <si>
    <t>103009 2021-Dec-06</t>
  </si>
  <si>
    <t>ABBV400_VMS_103009_083-0022-0551-B1-01_H&amp;E.svs</t>
  </si>
  <si>
    <t>https://concentriq.abbvienet.com/imageSets/157?slide=328001</t>
  </si>
  <si>
    <t>default/users/181/images/248752/083-0022-0551-B1-01.svs</t>
  </si>
  <si>
    <t>083-0022-0563</t>
  </si>
  <si>
    <t>103009 2024-Feb-01</t>
  </si>
  <si>
    <t>ABBV400_VMS_103009_083-0022-0563-B1-01_H&amp;E.svs</t>
  </si>
  <si>
    <t>https://concentriq.abbvienet.com/imageSets/157?slide=328029</t>
  </si>
  <si>
    <t>default/users/181/images/248780/083-0022-0563-B1-01.svs</t>
  </si>
  <si>
    <t>083-0022-0588</t>
  </si>
  <si>
    <t>103010 2022-May-03</t>
  </si>
  <si>
    <t>ABBV400_VMS_103010_S22-103474_083-0022-0588-B1-01_H&amp;E.svs</t>
  </si>
  <si>
    <t>https://concentriq.abbvienet.com/imageSets/157?slide=337152</t>
  </si>
  <si>
    <t>default/users/181/images/256328/083-0022-0588-B1-01.svs</t>
  </si>
  <si>
    <t>083-0022-0569</t>
  </si>
  <si>
    <t>103011 2024-Feb-07</t>
  </si>
  <si>
    <t>ABBV400_VMS_103011_083-0022-0569-B1-01_H&amp;E.svs</t>
  </si>
  <si>
    <t>https://concentriq.abbvienet.com/imageSets/157?slide=328044</t>
  </si>
  <si>
    <t>default/users/181/images/248795/083-0022-0569-B1-01.svs</t>
  </si>
  <si>
    <t>083-0022-0622</t>
  </si>
  <si>
    <t>103013 2022-Mar-01</t>
  </si>
  <si>
    <t>083-0022-0621</t>
  </si>
  <si>
    <t>103014 2024-Mar-04</t>
  </si>
  <si>
    <t>ABBV400_VMS_103014_SP24-10734_083-0022-0621-B1-01_H&amp;E.svs</t>
  </si>
  <si>
    <t>https://concentriq.abbvienet.com/imageSets/157?slide=337256</t>
  </si>
  <si>
    <t>default/users/181/images/256432/083-0022-0621-B1-01.svs</t>
  </si>
  <si>
    <t>083-0022-0013</t>
  </si>
  <si>
    <t>104001 2019-Apr-22</t>
  </si>
  <si>
    <t>ABBV400_VMS_104001_083-0022-0013-B0-1_H&amp;E.svs</t>
  </si>
  <si>
    <t>https://concentriq.abbvienet.com/imageSets/157?slide=133598</t>
  </si>
  <si>
    <t>concentriq/servedimages/ABBV-400_cmet-TOP1/Ventana/M21-404/083-0022-0013-B0-1_153953.svs</t>
  </si>
  <si>
    <t>104003 2022-Apr-25</t>
  </si>
  <si>
    <t>104004 2019-Jul-03</t>
  </si>
  <si>
    <t>083-0022-0037</t>
  </si>
  <si>
    <t>104005 2018-Jan-29</t>
  </si>
  <si>
    <t>ABBV400_VMS_104005_083-0022-0037-B0-1_H&amp;E.svs</t>
  </si>
  <si>
    <t>https://concentriq.abbvienet.com/imageSets/157?slide=157787</t>
  </si>
  <si>
    <t>default/users/73/images/132584/083-0022-0037-B0-1_090356.svs</t>
  </si>
  <si>
    <t>083-0023-0248</t>
  </si>
  <si>
    <t>104007 2022-Mar-30</t>
  </si>
  <si>
    <t>ABBV400_VMS_104007_104007_083-0023-0248-B0-1_H&amp;E.svs</t>
  </si>
  <si>
    <t>https://concentriq.abbvienet.com/imageSets/157?slide=225494</t>
  </si>
  <si>
    <t>default/users/181/images/193222/083-0023-0248-B0-1.svs</t>
  </si>
  <si>
    <t>083-0022-0071</t>
  </si>
  <si>
    <t>104008 2021-Oct-14</t>
  </si>
  <si>
    <t>ABBV400_VMS_104008_083-0022-0071-B0-1_H&amp;E.svs</t>
  </si>
  <si>
    <t>https://concentriq.abbvienet.com/imageSets/157?slide=196020</t>
  </si>
  <si>
    <t>default/users/181/images/170235/083-0022-0071-B0-1_081534.svs</t>
  </si>
  <si>
    <t>083-0023-0026</t>
  </si>
  <si>
    <t>104011 2018-Mar-21</t>
  </si>
  <si>
    <t>ABBV400_VMS_104-011_104-011 YOB:1959 DOC:03.2_083-0023-0026-B0-1_H&amp;E.svs</t>
  </si>
  <si>
    <t>https://concentriq.abbvienet.com/imageSets/157?slide=173987</t>
  </si>
  <si>
    <t>default/users/73/images/148546/083-0023-0026-B0-1.svs</t>
  </si>
  <si>
    <t>083-0023-0225</t>
  </si>
  <si>
    <t>104014 2022-Feb-15</t>
  </si>
  <si>
    <t>ABBV400_VMS_104014_104014_083-0023-0225-B0-1_H&amp;E.svs</t>
  </si>
  <si>
    <t>https://concentriq.abbvienet.com/imageSets/157?slide=222448</t>
  </si>
  <si>
    <t>default/users/181/images/190815/083-0023-0225-B0-1.svs</t>
  </si>
  <si>
    <t>083-0022-0239</t>
  </si>
  <si>
    <t>104015 2023-May-17</t>
  </si>
  <si>
    <t>ABBV400_VMS_104015_083-0022-0239-B1-01_H&amp;E.svs</t>
  </si>
  <si>
    <t>https://concentriq.abbvienet.com/imageSets/157?slide=235002</t>
  </si>
  <si>
    <t>default/users/181/images/202371/083-0022-0239-B1-01_190128.svs</t>
  </si>
  <si>
    <t>083-0022-0144</t>
  </si>
  <si>
    <t>104015 2020-Mar-28</t>
  </si>
  <si>
    <t>ABBV400_VMS_104015_083-0022-0144-B0-1_H&amp;E.svs</t>
  </si>
  <si>
    <t>https://concentriq.abbvienet.com/imageSets/157?slide=225322</t>
  </si>
  <si>
    <t>default/users/181/images/193050/083-0022-0144-B0-1_174542.svs</t>
  </si>
  <si>
    <t>083-0022-0146</t>
  </si>
  <si>
    <t>104016 2021-Jan-11</t>
  </si>
  <si>
    <t>ABBV400_VMS_104016_083-0022-0146-B0-1_H&amp;E.svs</t>
  </si>
  <si>
    <t>https://concentriq.abbvienet.com/imageSets/157?slide=225327</t>
  </si>
  <si>
    <t>default/users/181/images/193055/083-0022-0146-B0-1_173946.svs</t>
  </si>
  <si>
    <t>083-0022-0240</t>
  </si>
  <si>
    <t>104017 2023-May-19</t>
  </si>
  <si>
    <t>ABBV400_VMS_104017_083-0022-0240-B1-01_H&amp;E.svs</t>
  </si>
  <si>
    <t>https://concentriq.abbvienet.com/imageSets/157?slide=235005</t>
  </si>
  <si>
    <t>default/users/181/images/202374/083-0022-0240-B1-01_162247.svs</t>
  </si>
  <si>
    <t>083-0022-0295</t>
  </si>
  <si>
    <t>M21-404 MET AST= 12
M21-404 MET GEA= NA
M21-404 MET nsNSCLC= NA
M21-404 MET sqNSCLC= NA</t>
  </si>
  <si>
    <t>104017 2020-Sep-06</t>
  </si>
  <si>
    <t>ABBV400_VMS_104017_083-0022-0295-B0-1_H&amp;E.svs</t>
  </si>
  <si>
    <t>https://concentriq.abbvienet.com/imageSets/157?slide=235072</t>
  </si>
  <si>
    <t>default/users/181/images/202441/083-0022-0295-B0-1_144741.svs</t>
  </si>
  <si>
    <t>083-0022-0189</t>
  </si>
  <si>
    <t>104017 2023-Apr-26</t>
  </si>
  <si>
    <t>ABBV400_VMS_104017_083-0022-0189-B0-1_H&amp;E.svs</t>
  </si>
  <si>
    <t>https://concentriq.abbvienet.com/imageSets/157?slide=225446</t>
  </si>
  <si>
    <t>default/users/181/images/193174/083-0022-0189-B0-1_084155.svs</t>
  </si>
  <si>
    <t>083-0022-0164</t>
  </si>
  <si>
    <t>104018 2019-Sep-11</t>
  </si>
  <si>
    <t>ABBV400_VMS_104018_083-0022-0164-B0-1_H&amp;E.svs</t>
  </si>
  <si>
    <t>https://concentriq.abbvienet.com/imageSets/157?slide=225373</t>
  </si>
  <si>
    <t>default/users/181/images/193101/083-0022-0164-B0-1_170104.svs</t>
  </si>
  <si>
    <t>083-0022-0221</t>
  </si>
  <si>
    <t>104018 2023-Apr-24</t>
  </si>
  <si>
    <t>ABBV400_VMS_104018_083-0022-0221-B1-01_H&amp;E.svs</t>
  </si>
  <si>
    <t>https://concentriq.abbvienet.com/imageSets/157?slide=234970</t>
  </si>
  <si>
    <t>default/users/181/images/202339/083-0022-0221-B1-01_145138.svs</t>
  </si>
  <si>
    <t>083-0022-0265</t>
  </si>
  <si>
    <t>104021 2023-Jul-20</t>
  </si>
  <si>
    <t>ABBV400_VMS_104021_083-0022-0265-B1-01_H&amp;E.svs</t>
  </si>
  <si>
    <t>https://concentriq.abbvienet.com/imageSets/157?slide=235035</t>
  </si>
  <si>
    <t>default/users/181/images/202404/083-0022-0265-B1-01_091433.svs</t>
  </si>
  <si>
    <t>083-0022-0148</t>
  </si>
  <si>
    <t>104021 2023-Jun-13</t>
  </si>
  <si>
    <t>ABBV400_VMS_104021_083-0022-0148-W1-B1-01_H&amp;E.svs</t>
  </si>
  <si>
    <t>https://concentriq.abbvienet.com/imageSets/157?slide=225333</t>
  </si>
  <si>
    <t>default/users/181/images/193061/083-0022-0148-W1-B1-01_105549.svs</t>
  </si>
  <si>
    <t>083-0022-0174</t>
  </si>
  <si>
    <t>104022 2023-Jun-14</t>
  </si>
  <si>
    <t>ABBV400_VMS_104022_083-0022-0174-W1-B1-01_H&amp;E.svs</t>
  </si>
  <si>
    <t>https://concentriq.abbvienet.com/imageSets/157?slide=225409</t>
  </si>
  <si>
    <t>default/users/181/images/193137/083-0022-0174-W1-B1-01_094622.svs</t>
  </si>
  <si>
    <t>083-0022-0316</t>
  </si>
  <si>
    <t>104023 2023-Jul-24</t>
  </si>
  <si>
    <t>ABBV400_VMS_104023_083-0022-0316-B1-01_H&amp;E.svs</t>
  </si>
  <si>
    <t>https://concentriq.abbvienet.com/imageSets/157?slide=264590</t>
  </si>
  <si>
    <t>default/users/181/images/229830/083-0022-0316-B1-01.svs</t>
  </si>
  <si>
    <t>083-0022-0170</t>
  </si>
  <si>
    <t>104023 2023-Jun-20</t>
  </si>
  <si>
    <t>ABBV400_VMS_104023_083-0022-0170-W1-B1-01_H&amp;E.svs</t>
  </si>
  <si>
    <t>https://concentriq.abbvienet.com/imageSets/157?slide=225391</t>
  </si>
  <si>
    <t>default/users/181/images/193119/083-0022-0170-W1-B1-01_094051.svs</t>
  </si>
  <si>
    <t>083-0022-0317</t>
  </si>
  <si>
    <t>104024 2023-Jul-24</t>
  </si>
  <si>
    <t>ABBV400_VMS_104024_083-0022-0317-B1-01_H&amp;E.svs</t>
  </si>
  <si>
    <t>https://concentriq.abbvienet.com/imageSets/157?slide=264596</t>
  </si>
  <si>
    <t>default/users/181/images/229836/083-0022-0317-B1-01.svs</t>
  </si>
  <si>
    <t>083-0022-0315</t>
  </si>
  <si>
    <t>104024 2022-Jun-09</t>
  </si>
  <si>
    <t>ABBV400_VMS_104024_083-0022-0315-B0-1_H&amp;E.svs</t>
  </si>
  <si>
    <t>https://concentriq.abbvienet.com/imageSets/157?slide=327395</t>
  </si>
  <si>
    <t>default/users/181/images/248146/083-0022-0315-B0-1.svs</t>
  </si>
  <si>
    <t>083-0022-0194</t>
  </si>
  <si>
    <t>104024 2023-Jun-26</t>
  </si>
  <si>
    <t>ABBV400_VMS_104024_083-0022-0194-W1-B1-01_H&amp;E.svs</t>
  </si>
  <si>
    <t>https://concentriq.abbvienet.com/imageSets/157?slide=225458</t>
  </si>
  <si>
    <t>default/users/181/images/193186/083-0022-0194-W1-B1-01_145329.svs</t>
  </si>
  <si>
    <t>083-0022-0494</t>
  </si>
  <si>
    <t>104025 2023-Aug-15</t>
  </si>
  <si>
    <t>ABBV400_VMS_104025_083-0022-0494-B1-01_H&amp;E.svs</t>
  </si>
  <si>
    <t>https://concentriq.abbvienet.com/imageSets/157?slide=327839</t>
  </si>
  <si>
    <t>default/users/181/images/248590/083-0022-0494-B1-01.svs</t>
  </si>
  <si>
    <t>083-0022-0267</t>
  </si>
  <si>
    <t>104025 2023-Jul-20</t>
  </si>
  <si>
    <t>083-0022-0303</t>
  </si>
  <si>
    <t>104025 2022-Feb-14</t>
  </si>
  <si>
    <t>ABBV400_VMS_104025_083-0022-0303-B0-1_H&amp;E.svs</t>
  </si>
  <si>
    <t>https://concentriq.abbvienet.com/imageSets/157?slide=327354</t>
  </si>
  <si>
    <t>default/users/181/images/248105/083-0022-0303-B0-1.svs</t>
  </si>
  <si>
    <t>083-0022-0198</t>
  </si>
  <si>
    <t>104025 2023-Jun-27</t>
  </si>
  <si>
    <t>ABBV400_VMS_104025_083-0022-0198-W1-B1-01_H&amp;E.svs</t>
  </si>
  <si>
    <t>https://concentriq.abbvienet.com/imageSets/157?slide=225470</t>
  </si>
  <si>
    <t>default/users/181/images/193198/083-0022-0198-W1-B1-01_083627.svs</t>
  </si>
  <si>
    <t>083-0022-0266</t>
  </si>
  <si>
    <t>104026 2023-Jul-19</t>
  </si>
  <si>
    <t>083-0022-0304</t>
  </si>
  <si>
    <t>104026 2022-Oct-11</t>
  </si>
  <si>
    <t>ABBV400_VMS_104026_083-0022-0304-B0-1_H&amp;E.svs</t>
  </si>
  <si>
    <t>https://concentriq.abbvienet.com/imageSets/157?slide=327363</t>
  </si>
  <si>
    <t>default/users/181/images/248114/083-0022-0304-B0-1.svs</t>
  </si>
  <si>
    <t>083-0022-0192</t>
  </si>
  <si>
    <t>104026 2023-Jun-26</t>
  </si>
  <si>
    <t>ABBV400_VMS_104026_083-0022-0192-W1-B1-01_H&amp;E.svs</t>
  </si>
  <si>
    <t>https://concentriq.abbvienet.com/imageSets/157?slide=225452</t>
  </si>
  <si>
    <t>default/users/181/images/193180/083-0022-0192-W1-B1-01_151846.svs</t>
  </si>
  <si>
    <t>083-0022-0361</t>
  </si>
  <si>
    <t>104028 2023-Mar-07</t>
  </si>
  <si>
    <t>ABBV400_VMS_104028_083-0022-0361-B0-1_H&amp;E.svs</t>
  </si>
  <si>
    <t>https://concentriq.abbvienet.com/imageSets/157?slide=327499</t>
  </si>
  <si>
    <t>default/users/181/images/248250/083-0022-0361-B0-1.svs</t>
  </si>
  <si>
    <t>083-0022-0486</t>
  </si>
  <si>
    <t>M21-404 MET AST= 99
M21-404 MET GEA= NA
M21-404 MET nsNSCLC= NA
M21-404 MET sqNSCLC= NA</t>
  </si>
  <si>
    <t>104029 2022-Oct-10</t>
  </si>
  <si>
    <t>083-0022-0591</t>
  </si>
  <si>
    <t>104032 2024-Feb-29</t>
  </si>
  <si>
    <t>ABBV400_VMS_104032_6523281122_083-0022-0591-W1-B1-01_H&amp;E.svs</t>
  </si>
  <si>
    <t>https://concentriq.abbvienet.com/imageSets/157?slide=337165</t>
  </si>
  <si>
    <t>default/users/181/images/256341/083-0022-0591-W1-B1-01.svs</t>
  </si>
  <si>
    <t>083-0022-0638</t>
  </si>
  <si>
    <t>104032 2023-Sep-22</t>
  </si>
  <si>
    <t>ABBV400_VMS_104032_083-0022-0638-B0-1_H&amp;E.svs</t>
  </si>
  <si>
    <t>https://concentriq.abbvienet.com/imageSets/157?slide=348366</t>
  </si>
  <si>
    <t>default/users/181/images/261426/083-0022-0638-B0-1.svs</t>
  </si>
  <si>
    <t>083-0022-0564</t>
  </si>
  <si>
    <t>104032 2024-Feb-05</t>
  </si>
  <si>
    <t>ABBV400_VMS_104032_083-0022-0564-W1-B1-01_H&amp;E.svs</t>
  </si>
  <si>
    <t>https://concentriq.abbvienet.com/imageSets/157?slide=328032</t>
  </si>
  <si>
    <t>default/users/181/images/248783/083-0022-0564-W1-B1-01.svs</t>
  </si>
  <si>
    <t>083-0022-0598</t>
  </si>
  <si>
    <t>104034 2024-Mar-07</t>
  </si>
  <si>
    <t>ABBV400_VMS_104034_6523354087_083-0022-0598-W1-B1-01_H&amp;E.svs</t>
  </si>
  <si>
    <t>https://concentriq.abbvienet.com/imageSets/157?slide=337193</t>
  </si>
  <si>
    <t>default/users/181/images/256369/083-0022-0598-W1-B1-01.svs</t>
  </si>
  <si>
    <t>083-0022-0574</t>
  </si>
  <si>
    <t>104034 2024-Feb-13</t>
  </si>
  <si>
    <t>ABBV400_VMS_104034_083-0022-0574-W1-B1-01_H&amp;E.svs</t>
  </si>
  <si>
    <t>https://concentriq.abbvienet.com/imageSets/157?slide=328056</t>
  </si>
  <si>
    <t>default/users/181/images/248807/083-0022-0574-W1-B1-01.svs</t>
  </si>
  <si>
    <t>083-0022-0613</t>
  </si>
  <si>
    <t>104035 2024-Apr-03</t>
  </si>
  <si>
    <t>ABBV400_VMS_104035_6523354090_083-0022-0613-W1-B1-01_H&amp;E.svs</t>
  </si>
  <si>
    <t>https://concentriq.abbvienet.com/imageSets/157?slide=337240</t>
  </si>
  <si>
    <t>default/users/181/images/256416/083-0022-0613-W1-B1-01.svs</t>
  </si>
  <si>
    <t>083-0022-0580</t>
  </si>
  <si>
    <t>104035 2024-Feb-19</t>
  </si>
  <si>
    <t>ABBV400_VMS_104035_6524567673_083-0022-0580-W1-B1-01_H&amp;E.svs</t>
  </si>
  <si>
    <t>https://concentriq.abbvienet.com/imageSets/157?slide=337125</t>
  </si>
  <si>
    <t>default/users/181/images/256301/083-0022-0580-W1-B1-01.svs</t>
  </si>
  <si>
    <t>083-0022-0036</t>
  </si>
  <si>
    <t>105001 2019-Jun-10</t>
  </si>
  <si>
    <t>ABBV400_VMS_105001_083-0022-0036-B0-1_H&amp;E.svs</t>
  </si>
  <si>
    <t>https://concentriq.abbvienet.com/imageSets/157?slide=157786</t>
  </si>
  <si>
    <t>default/users/73/images/132583/083-0022-0036-B0-1_074524.svs</t>
  </si>
  <si>
    <t>083-0022-0042</t>
  </si>
  <si>
    <t>105002 2017-Feb-21</t>
  </si>
  <si>
    <t>ABBV400_VMS_105002_083-0022-0042-B0-1_H&amp;E.svs</t>
  </si>
  <si>
    <t>https://concentriq.abbvienet.com/imageSets/157?slide=189119</t>
  </si>
  <si>
    <t>default/users/73/images/163465/083-0022-0042-B0-1_122341.svs</t>
  </si>
  <si>
    <t>083-0022-0064</t>
  </si>
  <si>
    <t>105003 2015-Feb-06</t>
  </si>
  <si>
    <t>ABBV400_VMS_105003_083-0022-0064-B1_H&amp;E.svs</t>
  </si>
  <si>
    <t>https://concentriq.abbvienet.com/imageSets/157?slide=189140</t>
  </si>
  <si>
    <t>default/users/73/images/163486/083-0022-0064-B1-01_111542.svs</t>
  </si>
  <si>
    <t>083-0022-0035</t>
  </si>
  <si>
    <t>105004 2020-May-22</t>
  </si>
  <si>
    <t>ABBV400_VMS_105004_083-0022-0035-B0-1_H&amp;E.svs</t>
  </si>
  <si>
    <t>https://concentriq.abbvienet.com/imageSets/157?slide=157763</t>
  </si>
  <si>
    <t>default/users/73/images/132560/083-0022-0035-B0-1_074020.svs</t>
  </si>
  <si>
    <t>083-0022-0647</t>
  </si>
  <si>
    <t>105006 2024-Apr-15</t>
  </si>
  <si>
    <t>ABBV400_VMS_105006_SAC24 011599_083-0022-0647-B1-01_H&amp;E.svs</t>
  </si>
  <si>
    <t>https://concentriq.abbvienet.com/imageSets/157?slide=354817</t>
  </si>
  <si>
    <t>default/users/181/images/267215/083-0022-0647-B1-01.svs</t>
  </si>
  <si>
    <t>083-0022-0041</t>
  </si>
  <si>
    <t>106003 2022-May-20</t>
  </si>
  <si>
    <t>ABBV400_VMS_106-003_083-0022-0041-B1-01_H&amp;E.svs</t>
  </si>
  <si>
    <t>https://concentriq.abbvienet.com/imageSets/157?slide=157782</t>
  </si>
  <si>
    <t>default/users/73/images/132579/083-0022-0041-B1-01_083221.svs</t>
  </si>
  <si>
    <t>083-0022-0040</t>
  </si>
  <si>
    <t>106004 2020-Dec-15</t>
  </si>
  <si>
    <t>ABBV400_VMS_106-004_083-0022-0040-B0-1_H&amp;E.svs</t>
  </si>
  <si>
    <t>https://concentriq.abbvienet.com/imageSets/157?slide=157821</t>
  </si>
  <si>
    <t>default/users/73/images/132618/083-0022-0040-B0-1_082944.svs</t>
  </si>
  <si>
    <t>083-0022-0039</t>
  </si>
  <si>
    <t>106005 2020-Jan-07</t>
  </si>
  <si>
    <t>ABBV400_VMS_106-005_083-0022-0039-B0-1_H&amp;E.svs</t>
  </si>
  <si>
    <t>https://concentriq.abbvienet.com/imageSets/157?slide=157804</t>
  </si>
  <si>
    <t>default/users/73/images/132601/083-0022-0039-B0-1_082356.svs</t>
  </si>
  <si>
    <t>083-0022-0077</t>
  </si>
  <si>
    <t>106006 2021-Apr-02</t>
  </si>
  <si>
    <t>ABBV400_VMS_106006_083-0022-0077-B0-1_H&amp;E.svs</t>
  </si>
  <si>
    <t>https://concentriq.abbvienet.com/imageSets/157?slide=203815</t>
  </si>
  <si>
    <t>default/users/181/images/175197/083-0022-0077-B0-1_163844.svs</t>
  </si>
  <si>
    <t>083-0022-0129</t>
  </si>
  <si>
    <t>106007 2023-Apr-04</t>
  </si>
  <si>
    <t>ABBV400_VMS_106007_083-0022-0129-B1-01_H&amp;E.svs</t>
  </si>
  <si>
    <t>https://concentriq.abbvienet.com/imageSets/157?slide=225304</t>
  </si>
  <si>
    <t>default/users/181/images/193032/083-0022-0129-B1-01_162702.svs</t>
  </si>
  <si>
    <t>106007 2020-Jul-13</t>
  </si>
  <si>
    <t>083-0022-0128</t>
  </si>
  <si>
    <t>106007 2023-Feb-15</t>
  </si>
  <si>
    <t>ABBV400_VMS_106007_083-0022-0128-B1-01_H&amp;E.svs</t>
  </si>
  <si>
    <t>https://concentriq.abbvienet.com/imageSets/157?slide=222486</t>
  </si>
  <si>
    <t>default/users/181/images/190853/083-0022-0128-B1-01_101613.svs</t>
  </si>
  <si>
    <t>083-0022-0130</t>
  </si>
  <si>
    <t>106010 2021-Jan-27</t>
  </si>
  <si>
    <t>ABBV400_VMS_106010_083-0022-0130-B0-1_H&amp;E.svs</t>
  </si>
  <si>
    <t>https://concentriq.abbvienet.com/imageSets/157?slide=225307</t>
  </si>
  <si>
    <t>default/users/181/images/193035/083-0022-0130-B0-1_175810.svs</t>
  </si>
  <si>
    <t>083-0022-0133</t>
  </si>
  <si>
    <t>106011 2020-Apr-04</t>
  </si>
  <si>
    <t>ABBV400_VMS_106011_083-0022-0133-B0-1_H&amp;E.svs</t>
  </si>
  <si>
    <t>https://concentriq.abbvienet.com/imageSets/157?slide=225310</t>
  </si>
  <si>
    <t>default/users/181/images/193038/083-0022-0133-B0-1_175151.svs</t>
  </si>
  <si>
    <t>083-0022-0131</t>
  </si>
  <si>
    <t>106011 2023-Apr-11</t>
  </si>
  <si>
    <t>ABBV400_VMS_106-011_083-0022-0131-B1-01_H&amp;E.svs</t>
  </si>
  <si>
    <t>https://concentriq.abbvienet.com/imageSets/157?slide=222405</t>
  </si>
  <si>
    <t>default/users/181/images/190772/083-0022-0131-B1-01_171822.svs</t>
  </si>
  <si>
    <t>106011 2023-May-09</t>
  </si>
  <si>
    <t>083-0022-0306</t>
  </si>
  <si>
    <t>106012 2019-Sep-16</t>
  </si>
  <si>
    <t>ABBV400_VMS_106012_083-0022-0306-B1-01_H&amp;E.svs</t>
  </si>
  <si>
    <t>https://concentriq.abbvienet.com/imageSets/157?slide=264581</t>
  </si>
  <si>
    <t>default/users/181/images/229821/083-0022-0306-B1-01.svs</t>
  </si>
  <si>
    <t>083-0022-0134</t>
  </si>
  <si>
    <t>106012 2023-Apr-27</t>
  </si>
  <si>
    <t>ABBV400_VMS_106012_083-0022-0134-B1-01_H&amp;E.svs</t>
  </si>
  <si>
    <t>https://concentriq.abbvienet.com/imageSets/157?slide=225313</t>
  </si>
  <si>
    <t>default/users/181/images/193041/083-0022-0134-B1-01_172515.svs</t>
  </si>
  <si>
    <t>083-0022-0139</t>
  </si>
  <si>
    <t>106013 2023-Jun-05</t>
  </si>
  <si>
    <t>ABBV400_VMS_106-013_083-0022-0139-B1-01_H&amp;E.svs</t>
  </si>
  <si>
    <t>https://concentriq.abbvienet.com/imageSets/157?slide=222440</t>
  </si>
  <si>
    <t>default/users/181/images/190807/083-0022-0139-B1-01_172236.svs</t>
  </si>
  <si>
    <t>083-0022-0138</t>
  </si>
  <si>
    <t>106013 2021-Jun-01</t>
  </si>
  <si>
    <t>ABBV400_VMS_106013_083-0022-0138-B0-1_H&amp;E.svs</t>
  </si>
  <si>
    <t>https://concentriq.abbvienet.com/imageSets/157?slide=225316</t>
  </si>
  <si>
    <t>default/users/181/images/193044/083-0022-0138-B0-1_160701.svs</t>
  </si>
  <si>
    <t>083-0022-0136</t>
  </si>
  <si>
    <t>106013 2023-May-02</t>
  </si>
  <si>
    <t>ABBV400_VMS_P-C 106-013_083-0022-0136-B1-01_H&amp;E.svs</t>
  </si>
  <si>
    <t>https://concentriq.abbvienet.com/imageSets/157?slide=222423</t>
  </si>
  <si>
    <t>default/users/181/images/190790/083-0022-0136-B1-01_171513.svs</t>
  </si>
  <si>
    <t>083-0022-0313</t>
  </si>
  <si>
    <t>106014 2023-Jun-08</t>
  </si>
  <si>
    <t>ABBV400_VMS_106014_083-0022-0313-B1-01_H&amp;E.svs</t>
  </si>
  <si>
    <t>https://concentriq.abbvienet.com/imageSets/157?slide=264587</t>
  </si>
  <si>
    <t>default/users/181/images/229827/083-0022-0313-B1-01.svs</t>
  </si>
  <si>
    <t>106014 2020-Sep-08</t>
  </si>
  <si>
    <t>083-0022-0135</t>
  </si>
  <si>
    <t>106014 2023-May-09</t>
  </si>
  <si>
    <t>ABBV400_VMS_106014_083-0022-0135-B1-01_H&amp;E.svs</t>
  </si>
  <si>
    <t>https://concentriq.abbvienet.com/imageSets/157?slide=222418</t>
  </si>
  <si>
    <t>default/users/181/images/190785/083-0022-0135-B1-01_165828.svs</t>
  </si>
  <si>
    <t>083-0022-0308</t>
  </si>
  <si>
    <t>106015 2021-Jan-27</t>
  </si>
  <si>
    <t>ABBV400_VMS_106015_083-0022-0308-B0-1_H&amp;E.svs</t>
  </si>
  <si>
    <t>https://concentriq.abbvienet.com/imageSets/157?slide=327370</t>
  </si>
  <si>
    <t>default/users/181/images/248121/083-0022-0308-B0-1.svs</t>
  </si>
  <si>
    <t>083-0022-0309</t>
  </si>
  <si>
    <t>M21-404 MET AST= 77
M21-404 MET GEA= NA
M21-404 MET nsNSCLC= NA
M21-404 MET sqNSCLC= NA</t>
  </si>
  <si>
    <t>106016 2020-Oct-19</t>
  </si>
  <si>
    <t>ABBV400_VMS_106016_083-0022-0309-B0-1_H&amp;E.svs</t>
  </si>
  <si>
    <t>https://concentriq.abbvienet.com/imageSets/157?slide=264584</t>
  </si>
  <si>
    <t>default/users/181/images/229824/083-0022-0309-B0-1.svs</t>
  </si>
  <si>
    <t>083-0022-0312</t>
  </si>
  <si>
    <t>106017 2023-Jun-14</t>
  </si>
  <si>
    <t>ABBV400_VMS_106017_083-0022-0312-B1-01_H&amp;E.svs</t>
  </si>
  <si>
    <t>https://concentriq.abbvienet.com/imageSets/157?slide=327384</t>
  </si>
  <si>
    <t>default/users/181/images/248135/083-0022-0312-B1-01.svs</t>
  </si>
  <si>
    <t>083-0022-0314</t>
  </si>
  <si>
    <t>106017 2020-Jul-08</t>
  </si>
  <si>
    <t>ABBV400_VMS_106017_083-0022-0314-B0-1_H&amp;E.svs</t>
  </si>
  <si>
    <t>https://concentriq.abbvienet.com/imageSets/157?slide=327392</t>
  </si>
  <si>
    <t>default/users/181/images/248143/083-0022-0314-B0-1.svs</t>
  </si>
  <si>
    <t>083-0022-0137</t>
  </si>
  <si>
    <t>106017 2023-May-18</t>
  </si>
  <si>
    <t>ABBV400_VMS_106017_083-0022-0137-B1-01_H&amp;E.svs</t>
  </si>
  <si>
    <t>https://concentriq.abbvienet.com/imageSets/157?slide=222430</t>
  </si>
  <si>
    <t>default/users/181/images/190797/083-0022-0137-B1-01_170228.svs</t>
  </si>
  <si>
    <t>083-0022-0311</t>
  </si>
  <si>
    <t>106018 2023-Jul-06</t>
  </si>
  <si>
    <t>ABBV400_VMS_106018_083-0022-0311-B1-01_H&amp;E.svs</t>
  </si>
  <si>
    <t>https://concentriq.abbvienet.com/imageSets/157?slide=327381</t>
  </si>
  <si>
    <t>default/users/181/images/248132/083-0022-0311-B1-01.svs</t>
  </si>
  <si>
    <t>083-0022-0310</t>
  </si>
  <si>
    <t>M21-404 MET AST= 7
M21-404 MET GEA= NA
M21-404 MET nsNSCLC= NA
M21-404 MET sqNSCLC= NA</t>
  </si>
  <si>
    <t>106018 2023-Apr-17</t>
  </si>
  <si>
    <t>ABBV400_VMS_106018_083-0022-0310-B0-1_H&amp;E.svs</t>
  </si>
  <si>
    <t>https://concentriq.abbvienet.com/imageSets/157?slide=327378</t>
  </si>
  <si>
    <t>default/users/181/images/248129/083-0022-0310-B0-1.svs</t>
  </si>
  <si>
    <t>083-0022-0482</t>
  </si>
  <si>
    <t>106019 2023-Nov-09</t>
  </si>
  <si>
    <t>ABBV400_VMS_106019_MJG 106-019_083-0022-0482-B1-01_H&amp;E.svs</t>
  </si>
  <si>
    <t>https://concentriq.abbvienet.com/imageSets/157?slide=337106</t>
  </si>
  <si>
    <t>default/users/181/images/256282/083-0022-0482-B1-01.svs</t>
  </si>
  <si>
    <t>106019 2023-May-15</t>
  </si>
  <si>
    <t>ABBV400_VMS_106021_083-0022-0525-B1-01_H&amp;E.svs</t>
  </si>
  <si>
    <t>https://concentriq.abbvienet.com/imageSets/157?slide=327927</t>
  </si>
  <si>
    <t>default/users/181/images/248678/083-0022-0525-B1-01.svs</t>
  </si>
  <si>
    <t>106022 2024-Jan-18</t>
  </si>
  <si>
    <t>106025 2024-May-13</t>
  </si>
  <si>
    <t>CRC Combination Part 7b</t>
  </si>
  <si>
    <t>106026 2021-Nov-02</t>
  </si>
  <si>
    <t>Part 7b</t>
  </si>
  <si>
    <t>083-0022-0209</t>
  </si>
  <si>
    <t>107002 2022-Apr-01</t>
  </si>
  <si>
    <t>ABBV400_VMS_107002_083-0022-0209-B0-1_H&amp;E.svs</t>
  </si>
  <si>
    <t>https://concentriq.abbvienet.com/imageSets/157?slide=225488</t>
  </si>
  <si>
    <t>default/users/181/images/193216/083-0022-0209-B0-1_104626.svs</t>
  </si>
  <si>
    <t>107002 2023-Jun-22</t>
  </si>
  <si>
    <t>083-0022-0297</t>
  </si>
  <si>
    <t>107003 2022-May-16</t>
  </si>
  <si>
    <t>ABBV400_VMS_107003_083-0022-0297-B0-1_H&amp;E.svs</t>
  </si>
  <si>
    <t>https://concentriq.abbvienet.com/imageSets/157?slide=327343</t>
  </si>
  <si>
    <t>default/users/181/images/248094/083-0022-0297-B0-1.svs</t>
  </si>
  <si>
    <t>083-0022-0414</t>
  </si>
  <si>
    <t>107004 2022-Jun-08</t>
  </si>
  <si>
    <t>ABBV400_VMS_107004_083-0022-0414-B0-1_H&amp;E.svs</t>
  </si>
  <si>
    <t>https://concentriq.abbvienet.com/imageSets/157?slide=327632</t>
  </si>
  <si>
    <t>default/users/181/images/248383/083-0022-0414-B0-1.svs</t>
  </si>
  <si>
    <t>083-0022-0298</t>
  </si>
  <si>
    <t>107004 2023-Jul-12</t>
  </si>
  <si>
    <t>ABBV400_VMS_107004_083-0022-0298-B1-01_H&amp;E.svs</t>
  </si>
  <si>
    <t>https://concentriq.abbvienet.com/imageSets/157?slide=264578</t>
  </si>
  <si>
    <t>default/users/181/images/229818/083-0022-0298-B1-01.svs</t>
  </si>
  <si>
    <t>083-0023-0333</t>
  </si>
  <si>
    <t>M21-404 MET GEA= NA
M21-404 MET nsNSCLC= NA
M21-404 MET sqNSCLC= 5
M21-404METnsNSCLCv2= NA
M21-404METnsNSCLCv2b= NA</t>
  </si>
  <si>
    <t>107008 2023-Jun-14</t>
  </si>
  <si>
    <t>ABBV400_VMS_107008_S-23-34573 G1_083-0023-0333-B0-1_H&amp;E.svs</t>
  </si>
  <si>
    <t>https://concentriq.abbvienet.com/imageSets/157?slide=331359</t>
  </si>
  <si>
    <t>default/users/181/images/251115/083-0023-0333-B0-1.svs</t>
  </si>
  <si>
    <t>083-0023-0349</t>
  </si>
  <si>
    <t>M21-404 MET GEA= NA
M21-404 MET nsNSCLC= NA
M21-404 MET sqNSCLC= NA
M21-404METnsNSCLCv2= NA
M21-404METnsNSCLCv2b= 8</t>
  </si>
  <si>
    <t>107009 2021-Jun-28</t>
  </si>
  <si>
    <t>ABBV400_VMS_107009_SSW-21-14684_083-0023-0349-B0-1_H&amp;E.svs</t>
  </si>
  <si>
    <t>https://concentriq.abbvienet.com/imageSets/157?slide=331414</t>
  </si>
  <si>
    <t>default/users/181/images/251170/083-0023-0349-B0-1.svs</t>
  </si>
  <si>
    <t>083-0022-0336</t>
  </si>
  <si>
    <t>M21-404 MET AST= 75
M21-404 MET GEA= NA
M21-404 MET nsNSCLC= NA
M21-404 MET sqNSCLC= NA</t>
  </si>
  <si>
    <t>107012 2018-Oct-03</t>
  </si>
  <si>
    <t>ABBV400_VMS_107012_083-0022-0336-B0-1_H&amp;E.svs</t>
  </si>
  <si>
    <t>https://concentriq.abbvienet.com/imageSets/157?slide=327440</t>
  </si>
  <si>
    <t>default/users/181/images/248191/083-0022-0336-B0-1.svs</t>
  </si>
  <si>
    <t>M21-404 MET AST= 74
M21-404 MET GEA= NA
M21-404 MET nsNSCLC= NA
M21-404 MET sqNSCLC= NA</t>
  </si>
  <si>
    <t>107013 2023-Nov-20</t>
  </si>
  <si>
    <t>ABBV400_VMS_107013_083-0022-0481-B0-1_H&amp;E.svs</t>
  </si>
  <si>
    <t>https://concentriq.abbvienet.com/imageSets/157?slide=327808</t>
  </si>
  <si>
    <t>default/users/181/images/248559/083-0022-0481-B0-1.svs</t>
  </si>
  <si>
    <t>083-0022-0087</t>
  </si>
  <si>
    <t>109004 2023-Apr-14</t>
  </si>
  <si>
    <t>ABBV400_VMS_109004_083-0022-0087-B1-01_H&amp;E.svs</t>
  </si>
  <si>
    <t>https://concentriq.abbvienet.com/imageSets/157?slide=196035</t>
  </si>
  <si>
    <t>default/users/181/images/170250/083-0022-0087-B1-01_152511.svs</t>
  </si>
  <si>
    <t>083-0022-0048</t>
  </si>
  <si>
    <t>109004 2015-Jul-02</t>
  </si>
  <si>
    <t>ABBV400_VMS_109004_083-0022-0048-B1-01_H&amp;E.svs</t>
  </si>
  <si>
    <t>https://concentriq.abbvienet.com/imageSets/157?slide=203803</t>
  </si>
  <si>
    <t>default/users/181/images/175185/083-0022-0048-B1-01_073148.svs</t>
  </si>
  <si>
    <t>083-0022-0043</t>
  </si>
  <si>
    <t>Unscheduled  24 DEC 2020</t>
  </si>
  <si>
    <t>109004 2020-Dec-24</t>
  </si>
  <si>
    <t>083-0022-0335</t>
  </si>
  <si>
    <t>M21-404 MET AST= 35
M21-404 MET GEA= NA
M21-404 MET nsNSCLC= NA
M21-404 MET sqNSCLC= NA</t>
  </si>
  <si>
    <t>109004 2023-Aug-31</t>
  </si>
  <si>
    <t>ABBV400_VMS_109004_083-0022-0335-B1-01_H&amp;E.svs</t>
  </si>
  <si>
    <t>https://concentriq.abbvienet.com/imageSets/157?slide=264623</t>
  </si>
  <si>
    <t>default/users/181/images/229863/083-0022-0335-B1-01.svs</t>
  </si>
  <si>
    <t>083-0022-0083</t>
  </si>
  <si>
    <t>109006 2023-Apr-04</t>
  </si>
  <si>
    <t>ABBV400_VMS_109006_083-0022-0083-B1-01_H&amp;E.svs</t>
  </si>
  <si>
    <t>https://concentriq.abbvienet.com/imageSets/157?slide=196029</t>
  </si>
  <si>
    <t>default/users/181/images/170244/083-0022-0083-B1-01_072628.svs</t>
  </si>
  <si>
    <t>083-0022-0044</t>
  </si>
  <si>
    <t>109006 2021-Nov-05</t>
  </si>
  <si>
    <t>083-0022-0047</t>
  </si>
  <si>
    <t>109006 2023-Mar-03</t>
  </si>
  <si>
    <t>ABBV400_VMS_109006_083-0022-0047-B1-01_H&amp;E.svs</t>
  </si>
  <si>
    <t>https://concentriq.abbvienet.com/imageSets/157?slide=189131</t>
  </si>
  <si>
    <t>default/users/73/images/163477/083-0022-0047-B1-01_081532.svs</t>
  </si>
  <si>
    <t>083-0022-0084</t>
  </si>
  <si>
    <t>Protocol Version 9.0</t>
  </si>
  <si>
    <t>109007 2023-Apr-05</t>
  </si>
  <si>
    <t>ABBV400_VMS_109007_083-0022-0084-B1-01_H&amp;E.svs</t>
  </si>
  <si>
    <t>https://concentriq.abbvienet.com/imageSets/157?slide=196032</t>
  </si>
  <si>
    <t>default/users/181/images/170247/083-0022-0084-B1-01_072908.svs</t>
  </si>
  <si>
    <t>083-0022-0046</t>
  </si>
  <si>
    <t>109007 2021-Jun-02</t>
  </si>
  <si>
    <t>ABBV400_VMS_109007_083-0022-0046-B0-1_H&amp;E.svs</t>
  </si>
  <si>
    <t>https://concentriq.abbvienet.com/imageSets/157?slide=189128</t>
  </si>
  <si>
    <t>default/users/73/images/163474/083-0022-0046-B0-1_081847.svs</t>
  </si>
  <si>
    <t>083-0022-0049</t>
  </si>
  <si>
    <t>109007 2023-Mar-07</t>
  </si>
  <si>
    <t>ABBV400_VMS_109007_083-0022-0049-B1-01_H&amp;E.svs</t>
  </si>
  <si>
    <t>https://concentriq.abbvienet.com/imageSets/157?slide=203806</t>
  </si>
  <si>
    <t>default/users/181/images/175188/083-0022-0049-B1-01_073449.svs</t>
  </si>
  <si>
    <t>083-0022-0631</t>
  </si>
  <si>
    <t>109008 2024-Feb-28</t>
  </si>
  <si>
    <t>083-0022-0091</t>
  </si>
  <si>
    <t>109008 2023-Apr-20</t>
  </si>
  <si>
    <t>ABBV400_VMS_109008_083-0022-0091-B1-01_H&amp;E.svs</t>
  </si>
  <si>
    <t>https://concentriq.abbvienet.com/imageSets/157?slide=203824</t>
  </si>
  <si>
    <t>default/users/181/images/175206/083-0022-0091-B1-01_164933.svs</t>
  </si>
  <si>
    <t>083-0022-0050</t>
  </si>
  <si>
    <t>109008 2022-Jun-20</t>
  </si>
  <si>
    <t>ABBV400_VMS_109008_083-0022-0050-B0-1_H&amp;E.svs</t>
  </si>
  <si>
    <t>https://concentriq.abbvienet.com/imageSets/157?slide=196008</t>
  </si>
  <si>
    <t>default/users/181/images/170223/083-0022-0050-B0-1_095709.svs</t>
  </si>
  <si>
    <t>083-0022-0082</t>
  </si>
  <si>
    <t>109008 2023-Mar-24</t>
  </si>
  <si>
    <t>ABBV400_VMS_109008_083-0022-0082-B1-01_H&amp;E.svs</t>
  </si>
  <si>
    <t>https://concentriq.abbvienet.com/imageSets/157?slide=203818</t>
  </si>
  <si>
    <t>default/users/181/images/175200/083-0022-0082-B1-01_164253.svs</t>
  </si>
  <si>
    <t>083-0022-0103</t>
  </si>
  <si>
    <t>109012 2023-May-04</t>
  </si>
  <si>
    <t>ABBV400_VMS_109012 On-Treatment_083-0022-0103-B1-01_H&amp;E.svs</t>
  </si>
  <si>
    <t>https://concentriq.abbvienet.com/imageSets/157?slide=203092</t>
  </si>
  <si>
    <t>default/users/181/images/174480/083-0022-0103-B1-01_154703.svs</t>
  </si>
  <si>
    <t>083-0022-0076</t>
  </si>
  <si>
    <t>109012 2020-Dec-14</t>
  </si>
  <si>
    <t>ABBV400_VMS_109012_083-0022-0076-B1-01_H&amp;E.svs</t>
  </si>
  <si>
    <t>https://concentriq.abbvienet.com/imageSets/157?slide=196023</t>
  </si>
  <si>
    <t>default/users/181/images/170238/083-0022-0076-B1-01_152256.svs</t>
  </si>
  <si>
    <t>083-0022-0079</t>
  </si>
  <si>
    <t>109012 2023-Apr-07</t>
  </si>
  <si>
    <t>ABBV400_VMS_109012_083-0022-0079-B2-01_H&amp;E.svs</t>
  </si>
  <si>
    <t>https://concentriq.abbvienet.com/imageSets/157?slide=196026</t>
  </si>
  <si>
    <t>default/users/181/images/170241/083-0022-0079-B2-01_100333.svs</t>
  </si>
  <si>
    <t>083-0022-0157</t>
  </si>
  <si>
    <t>109013 2023-Jun-01</t>
  </si>
  <si>
    <t>ABBV400_VMS_109013_083-0022-0157-B1-01_H&amp;E.svs</t>
  </si>
  <si>
    <t>https://concentriq.abbvienet.com/imageSets/157?slide=225362</t>
  </si>
  <si>
    <t>default/users/181/images/193090/083-0022-0157-B1-01_154508.svs</t>
  </si>
  <si>
    <t>083-0022-0096</t>
  </si>
  <si>
    <t>109013 2022-Dec-07</t>
  </si>
  <si>
    <t>ABBV400_VMS_109013_083-0022-0096-B1-01_H&amp;E.svs</t>
  </si>
  <si>
    <t>https://concentriq.abbvienet.com/imageSets/157?slide=220748</t>
  </si>
  <si>
    <t>default/users/181/images/189793/083-0022-0096-B1-01_124900.svs</t>
  </si>
  <si>
    <t>083-0022-0408</t>
  </si>
  <si>
    <t>109013 2023-Apr-25</t>
  </si>
  <si>
    <t>ABBV400_VMS_109013_083-0022-0408-B1-01_H&amp;E.svs</t>
  </si>
  <si>
    <t>https://concentriq.abbvienet.com/imageSets/157?slide=327620</t>
  </si>
  <si>
    <t>default/users/181/images/248371/083-0022-0408-B1-01.svs</t>
  </si>
  <si>
    <t>083-0022-0098</t>
  </si>
  <si>
    <t>109014 2022-Oct-07</t>
  </si>
  <si>
    <t>ABBV400_VMS_109014_083-0022-0098-B1-01_H&amp;E.svs</t>
  </si>
  <si>
    <t>https://concentriq.abbvienet.com/imageSets/157?slide=220751</t>
  </si>
  <si>
    <t>default/users/181/images/189796/083-0022-0098-B1-01_145732.svs</t>
  </si>
  <si>
    <t>083-0022-0117</t>
  </si>
  <si>
    <t>109014 2023-May-08</t>
  </si>
  <si>
    <t>ABBV400_VMS_109014_083-0022-0117-B1-01_H&amp;E.svs</t>
  </si>
  <si>
    <t>https://concentriq.abbvienet.com/imageSets/157?slide=221082</t>
  </si>
  <si>
    <t>default/users/181/images/189829/083-0022-0117-B1-01_085511.svs</t>
  </si>
  <si>
    <t>083-0022-0242</t>
  </si>
  <si>
    <t>109015 2023-Mar-24</t>
  </si>
  <si>
    <t>083-0022-0536</t>
  </si>
  <si>
    <t>M21-404 MET AST= 34
M21-404 MET GEA= NA
M21-404 MET nsNSCLC= NA
M21-404 MET sqNSCLC= NA</t>
  </si>
  <si>
    <t>109015 2023-Jun-07</t>
  </si>
  <si>
    <t>ABBV400_VMS_109015_083-0022-0536-B1-01_H&amp;E.svs</t>
  </si>
  <si>
    <t>https://concentriq.abbvienet.com/imageSets/157?slide=327960</t>
  </si>
  <si>
    <t>default/users/181/images/248711/083-0022-0536-B1-01.svs</t>
  </si>
  <si>
    <t>083-0022-0268</t>
  </si>
  <si>
    <t>109017 2023-Jun-27</t>
  </si>
  <si>
    <t>083-0022-0180</t>
  </si>
  <si>
    <t>109017 2021-Dec-07</t>
  </si>
  <si>
    <t>ABBV400_VMS_109017_083-0022-0180-B1-01_H&amp;E.svs</t>
  </si>
  <si>
    <t>https://concentriq.abbvienet.com/imageSets/157?slide=225421</t>
  </si>
  <si>
    <t>default/users/181/images/193149/083-0022-0180-B1-01_093911.svs</t>
  </si>
  <si>
    <t>083-0022-0241</t>
  </si>
  <si>
    <t>109017 2023-May-31</t>
  </si>
  <si>
    <t>083-0022-0187</t>
  </si>
  <si>
    <t>109018 2023-Jun-14</t>
  </si>
  <si>
    <t>ABBV400_VMS_109018_083-0022-0187-B1-01_H&amp;E.svs</t>
  </si>
  <si>
    <t>https://concentriq.abbvienet.com/imageSets/157?slide=225441</t>
  </si>
  <si>
    <t>default/users/181/images/193169/083-0022-0187-B1-01_151323.svs</t>
  </si>
  <si>
    <t>083-0022-0142</t>
  </si>
  <si>
    <t>109018 2020-Sep-04</t>
  </si>
  <si>
    <t>ABBV400_VMS_109018_083-0022-0142-B1-01_H&amp;E.svs</t>
  </si>
  <si>
    <t>https://concentriq.abbvienet.com/imageSets/157?slide=225319</t>
  </si>
  <si>
    <t>default/users/181/images/193047/083-0022-0142-B1-01_173603.svs</t>
  </si>
  <si>
    <t>083-0022-0224</t>
  </si>
  <si>
    <t>109019 2023-Jul-14</t>
  </si>
  <si>
    <t>083-0022-0188</t>
  </si>
  <si>
    <t>109019 2023-Jun-15</t>
  </si>
  <si>
    <t>ABBV400_VMS_109-019_083-0022-0188-B1-01_H&amp;E.svs</t>
  </si>
  <si>
    <t>https://concentriq.abbvienet.com/imageSets/157?slide=225444</t>
  </si>
  <si>
    <t>default/users/181/images/193172/083-0022-0188-B1-01_152225.svs</t>
  </si>
  <si>
    <t>083-0022-0156</t>
  </si>
  <si>
    <t>109019 2021-Apr-05</t>
  </si>
  <si>
    <t>ABBV400_VMS_109019_083-0022-0156-B1-01_H&amp;E.svs</t>
  </si>
  <si>
    <t>https://concentriq.abbvienet.com/imageSets/157?slide=225359</t>
  </si>
  <si>
    <t>default/users/181/images/193087/083-0022-0156-B1-01_155613.svs</t>
  </si>
  <si>
    <t>083-0022-0319</t>
  </si>
  <si>
    <t>109021 2023-Jul-19</t>
  </si>
  <si>
    <t>ABBV400_VMS_109021_083-0022-0319-B1-01_H&amp;E.svs</t>
  </si>
  <si>
    <t>https://concentriq.abbvienet.com/imageSets/157?slide=327407</t>
  </si>
  <si>
    <t>default/users/181/images/248158/083-0022-0319-B1-01.svs</t>
  </si>
  <si>
    <t>083-0022-0168</t>
  </si>
  <si>
    <t>109021 2020-Feb-29</t>
  </si>
  <si>
    <t>ABBV400_VMS_109021_083-0022-0168-B1-01_H&amp;E.svs</t>
  </si>
  <si>
    <t>https://concentriq.abbvienet.com/imageSets/157?slide=225385</t>
  </si>
  <si>
    <t>default/users/181/images/193113/083-0022-0168-B1-01_093807.svs</t>
  </si>
  <si>
    <t>083-0022-0206</t>
  </si>
  <si>
    <t>109021 2023-Jun-23</t>
  </si>
  <si>
    <t>ABBV400_VMS_109021_083-0022-0206-B1-01_H&amp;E.svs</t>
  </si>
  <si>
    <t>https://concentriq.abbvienet.com/imageSets/157?slide=225482</t>
  </si>
  <si>
    <t>default/users/181/images/193210/083-0022-0206-B1-01_114825.svs</t>
  </si>
  <si>
    <t>083-0022-0350</t>
  </si>
  <si>
    <t>109023 2023-Sep-06</t>
  </si>
  <si>
    <t>ABBV400_VMS_109023_083-0022-0350-B1-01_H&amp;E.svs</t>
  </si>
  <si>
    <t>https://concentriq.abbvienet.com/imageSets/157?slide=327470</t>
  </si>
  <si>
    <t>default/users/181/images/248221/083-0022-0350-B1-01.svs</t>
  </si>
  <si>
    <t>083-0022-0274</t>
  </si>
  <si>
    <t>109023 2023-Jan-11</t>
  </si>
  <si>
    <t>109024 2024-Jun-04</t>
  </si>
  <si>
    <t>083-0022-0237</t>
  </si>
  <si>
    <t>115005 2023-May-04</t>
  </si>
  <si>
    <t>ABBV400_VMS_115005 on Treatment_083-0022-0237-B1-01_H&amp;E.svs</t>
  </si>
  <si>
    <t>https://concentriq.abbvienet.com/imageSets/157?slide=234996</t>
  </si>
  <si>
    <t>default/users/181/images/202365/083-0022-0237-B1-01_153619.svs</t>
  </si>
  <si>
    <t>083-0022-0092</t>
  </si>
  <si>
    <t>115005 2018-Jun-19</t>
  </si>
  <si>
    <t>ABBV400_VMS_115005_083-0022-0092-B0-1_H&amp;E.svs</t>
  </si>
  <si>
    <t>https://concentriq.abbvienet.com/imageSets/157?slide=196041</t>
  </si>
  <si>
    <t>default/users/181/images/170256/083-0022-0092-B0-1_080307.svs</t>
  </si>
  <si>
    <t>083-0022-0236</t>
  </si>
  <si>
    <t>115005 2023-Apr-03</t>
  </si>
  <si>
    <t>ABBV400_VMS_115005_083-0022-0236-B1-01_H&amp;E.svs</t>
  </si>
  <si>
    <t>https://concentriq.abbvienet.com/imageSets/157?slide=234993</t>
  </si>
  <si>
    <t>default/users/181/images/202362/083-0022-0236-B1-01_163335.svs</t>
  </si>
  <si>
    <t>083-0022-0088</t>
  </si>
  <si>
    <t>115006 2021-Aug-06</t>
  </si>
  <si>
    <t>ABBV400_VMS_115006_083-0022-0088-B1-01_H&amp;E.svs</t>
  </si>
  <si>
    <t>https://concentriq.abbvienet.com/imageSets/157?slide=203821</t>
  </si>
  <si>
    <t>default/users/181/images/175203/083-0022-0088-B1-01_164611.svs</t>
  </si>
  <si>
    <t>083-0022-0190</t>
  </si>
  <si>
    <t>115006 2023-Apr-19</t>
  </si>
  <si>
    <t>ABBV400_VMS_115006_083-0022-0190-B0-1_H&amp;E.svs</t>
  </si>
  <si>
    <t>https://concentriq.abbvienet.com/imageSets/157?slide=225449</t>
  </si>
  <si>
    <t>default/users/181/images/193177/083-0022-0190-B0-1_083943.svs</t>
  </si>
  <si>
    <t>083-0022-0238</t>
  </si>
  <si>
    <t>115007 2023-Jun-01</t>
  </si>
  <si>
    <t>ABBV400_VMS_115007_083-0022-0238-B1-01_H&amp;E.svs</t>
  </si>
  <si>
    <t>https://concentriq.abbvienet.com/imageSets/157?slide=234999</t>
  </si>
  <si>
    <t>default/users/181/images/202368/083-0022-0238-B1-01_163034.svs</t>
  </si>
  <si>
    <t>083-0022-0089</t>
  </si>
  <si>
    <t>115007 2022-Feb-03</t>
  </si>
  <si>
    <t>ABBV400_VMS_115007_083-0022-0089-B1-01_H&amp;E.svs</t>
  </si>
  <si>
    <t>https://concentriq.abbvienet.com/imageSets/157?slide=221773</t>
  </si>
  <si>
    <t>default/users/181/images/190519/083-0022-0089-B1-01_104453.svs</t>
  </si>
  <si>
    <t>083-0022-0255</t>
  </si>
  <si>
    <t>115007 2023-May-01</t>
  </si>
  <si>
    <t>ABBV400_VMS_115007_083-0022-0255-B1-01_H&amp;E.svs</t>
  </si>
  <si>
    <t>https://concentriq.abbvienet.com/imageSets/157?slide=235023</t>
  </si>
  <si>
    <t>default/users/181/images/202392/083-0022-0255-B1-01_154000.svs</t>
  </si>
  <si>
    <t>083-0022-0233</t>
  </si>
  <si>
    <t>115008 2023-Jun-06</t>
  </si>
  <si>
    <t>ABBV400_VMS_115008_083-0022-0233-B1-01_H&amp;E.svs</t>
  </si>
  <si>
    <t>https://concentriq.abbvienet.com/imageSets/157?slide=234987</t>
  </si>
  <si>
    <t>default/users/181/images/202356/083-0022-0233-B1-01_161936.svs</t>
  </si>
  <si>
    <t>083-0022-0097</t>
  </si>
  <si>
    <t>115008 2020-Apr-13</t>
  </si>
  <si>
    <t>ABBV400_VMS_115008_083-0022-0097-B1-04_H&amp;E.svs</t>
  </si>
  <si>
    <t>https://concentriq.abbvienet.com/imageSets/157?slide=203075</t>
  </si>
  <si>
    <t>default/users/181/images/174463/083-0022-0097-B1-04_150523.svs</t>
  </si>
  <si>
    <t>083-0022-0235</t>
  </si>
  <si>
    <t>115008 2023-May-08</t>
  </si>
  <si>
    <t>ABBV400_VMS_115008_083-0022-0235-B1-01_H&amp;E.svs</t>
  </si>
  <si>
    <t>https://concentriq.abbvienet.com/imageSets/157?slide=234990</t>
  </si>
  <si>
    <t>default/users/181/images/202359/083-0022-0235-B1-01_162602.svs</t>
  </si>
  <si>
    <t>083-0022-0093</t>
  </si>
  <si>
    <t>115009 2020-Nov-06</t>
  </si>
  <si>
    <t>ABBV400_VMS_115009_083-0022-0093-B1-01_H&amp;E.svs</t>
  </si>
  <si>
    <t>https://concentriq.abbvienet.com/imageSets/157?slide=196005</t>
  </si>
  <si>
    <t>default/users/181/images/170220/083-0022-0093-B1-01_163208.svs</t>
  </si>
  <si>
    <t>083-0022-0234</t>
  </si>
  <si>
    <t>115011 2023-Jun-13</t>
  </si>
  <si>
    <t>ABBV400_VMS_115011_083-0022-0234-B1-01_H&amp;E.svs</t>
  </si>
  <si>
    <t>https://concentriq.abbvienet.com/imageSets/157?slide=253909</t>
  </si>
  <si>
    <t>default/users/181/images/220495/083-0022-0234-B1-01_163703.svs</t>
  </si>
  <si>
    <t>083-0022-0110</t>
  </si>
  <si>
    <t>115011 2021-Jan-05</t>
  </si>
  <si>
    <t>ABBV400_VMS_115011_083-0022-0110-B0-1_H&amp;E.svs</t>
  </si>
  <si>
    <t>https://concentriq.abbvienet.com/imageSets/157?slide=220792</t>
  </si>
  <si>
    <t>default/users/181/images/189811/083-0022-0110-B0-1_180124.svs</t>
  </si>
  <si>
    <t>083-0022-0111</t>
  </si>
  <si>
    <t>115011 2023-May-19</t>
  </si>
  <si>
    <t>ABBV400_VMS_115011_083-0022-0111-B1-01_H&amp;E.svs</t>
  </si>
  <si>
    <t>https://concentriq.abbvienet.com/imageSets/157?slide=220795</t>
  </si>
  <si>
    <t>default/users/181/images/189814/083-0022-0111-B1-01_071028.svs</t>
  </si>
  <si>
    <t>083-0022-0269</t>
  </si>
  <si>
    <t>115013 2023-Jul-06</t>
  </si>
  <si>
    <t>ABBV400_VMS_115013_083-0022-0269-B1-01_H&amp;E.svs</t>
  </si>
  <si>
    <t>https://concentriq.abbvienet.com/imageSets/157?slide=235038</t>
  </si>
  <si>
    <t>default/users/181/images/202407/083-0022-0269-B1-01_132640.svs</t>
  </si>
  <si>
    <t>083-0022-0154</t>
  </si>
  <si>
    <t>115013 2021-Aug-23</t>
  </si>
  <si>
    <t>ABBV400_VMS_115013_083-0022-0154-B1-01_H&amp;E.svs</t>
  </si>
  <si>
    <t>https://concentriq.abbvienet.com/imageSets/157?slide=225353</t>
  </si>
  <si>
    <t>default/users/181/images/193081/083-0022-0154-B1-01_154826.svs</t>
  </si>
  <si>
    <t>115013 2023-Jun-08</t>
  </si>
  <si>
    <t>083-0022-0338</t>
  </si>
  <si>
    <t>115014 2023-Sep-11</t>
  </si>
  <si>
    <t>ABBV400_VMS_115014_083-0022-0338-B1-04_H&amp;E.svs</t>
  </si>
  <si>
    <t>https://concentriq.abbvienet.com/imageSets/157?slide=327444</t>
  </si>
  <si>
    <t>default/users/181/images/248195/083-0022-0338-B1-04.svs</t>
  </si>
  <si>
    <t>083-0022-0155</t>
  </si>
  <si>
    <t>115014 2018-Jul-05</t>
  </si>
  <si>
    <t>ABBV400_VMS_115014_083-0022-0155-B1-01_H&amp;E.svs</t>
  </si>
  <si>
    <t>https://concentriq.abbvienet.com/imageSets/157?slide=225356</t>
  </si>
  <si>
    <t>default/users/181/images/193084/083-0022-0155-B1-01_172950.svs</t>
  </si>
  <si>
    <t>083-0022-0166</t>
  </si>
  <si>
    <t>115014 2023-Jun-12</t>
  </si>
  <si>
    <t>ABBV400_VMS_115014_083-0022-0166-B1-01_H&amp;E.svs</t>
  </si>
  <si>
    <t>https://concentriq.abbvienet.com/imageSets/157?slide=225379</t>
  </si>
  <si>
    <t>default/users/181/images/193107/083-0022-0166-B1-01_150549.svs</t>
  </si>
  <si>
    <t>115015 2023-Jun-20</t>
  </si>
  <si>
    <t>083-0022-0326</t>
  </si>
  <si>
    <t>115017 2023-Aug-29</t>
  </si>
  <si>
    <t>ABBV400_VMS_115017_083-0022-0326-B1-01_H&amp;E.svs</t>
  </si>
  <si>
    <t>https://concentriq.abbvienet.com/imageSets/157?slide=264608</t>
  </si>
  <si>
    <t>default/users/181/images/229848/083-0022-0326-B1-01.svs</t>
  </si>
  <si>
    <t>083-0022-0253</t>
  </si>
  <si>
    <t>115017 2023-Jun-02</t>
  </si>
  <si>
    <t>ABBV400_VMS_6522505185_083-0022-0253-B0-1_H&amp;E.svs</t>
  </si>
  <si>
    <t>https://concentriq.abbvienet.com/imageSets/157?slide=235020</t>
  </si>
  <si>
    <t>default/users/181/images/202389/083-0022-0253-B0-1_092204.svs</t>
  </si>
  <si>
    <t>083-0022-0371</t>
  </si>
  <si>
    <t>115019 2023-May-10</t>
  </si>
  <si>
    <t>ABBV400_VMS_115019_083-0022-0371-B0-1_H&amp;E.svs</t>
  </si>
  <si>
    <t>https://concentriq.abbvienet.com/imageSets/157?slide=327526</t>
  </si>
  <si>
    <t>default/users/181/images/248277/083-0022-0371-B0-1.svs</t>
  </si>
  <si>
    <t>083-0022-0527</t>
  </si>
  <si>
    <t>115020 2023-Apr-13</t>
  </si>
  <si>
    <t>ABBV400_VMS_115020_083-0022-0527-B0-45_H&amp;E.svs</t>
  </si>
  <si>
    <t>https://concentriq.abbvienet.com/imageSets/157?slide=327936</t>
  </si>
  <si>
    <t>default/users/181/images/248687/083-0022-0527-B0-45.svs</t>
  </si>
  <si>
    <t>083-0022-0657</t>
  </si>
  <si>
    <t>Part 7b CRC combo expansion</t>
  </si>
  <si>
    <t>115021 2024-May-31</t>
  </si>
  <si>
    <t>ABBV400_VMS_115021_115021_083-0022-0657-B1-01_H&amp;E.svs</t>
  </si>
  <si>
    <t>https://concentriq.abbvienet.com/imageSets/157?slide=354841</t>
  </si>
  <si>
    <t>default/users/181/images/267239/083-0022-0657-B1-01.svs</t>
  </si>
  <si>
    <t>083-0022-0321</t>
  </si>
  <si>
    <t>Cecchini, Michael</t>
  </si>
  <si>
    <t>116001 2019-Mar-11</t>
  </si>
  <si>
    <t>ABBV400_VMS_116001_083-0022-0321-B0-1_H&amp;E.svs</t>
  </si>
  <si>
    <t>https://concentriq.abbvienet.com/imageSets/157?slide=264599</t>
  </si>
  <si>
    <t>default/users/181/images/229839/083-0022-0321-B0-1.svs</t>
  </si>
  <si>
    <t>083-0022-0214</t>
  </si>
  <si>
    <t>116001 2023-Jul-06</t>
  </si>
  <si>
    <t>ABBV400_VMS_116001_083-0022-0214-B1-01_H&amp;E.svs</t>
  </si>
  <si>
    <t>https://concentriq.abbvienet.com/imageSets/157?slide=234967</t>
  </si>
  <si>
    <t>default/users/181/images/202336/083-0022-0214-B1-01_162811.svs</t>
  </si>
  <si>
    <t>083-0022-0320</t>
  </si>
  <si>
    <t>M21-404 MET AST= 4
M21-404 MET GEA= NA
M21-404 MET nsNSCLC= NA
M21-404 MET sqNSCLC= NA</t>
  </si>
  <si>
    <t>116003 2023-Aug-08</t>
  </si>
  <si>
    <t>ABBV400_VMS_116003_083-0022-0320-B1-01_H&amp;E.svs</t>
  </si>
  <si>
    <t>https://concentriq.abbvienet.com/imageSets/157?slide=327410</t>
  </si>
  <si>
    <t>default/users/181/images/248161/083-0022-0320-B1-01.svs</t>
  </si>
  <si>
    <t>083-0022-0246</t>
  </si>
  <si>
    <t>116003 2022-Apr-21</t>
  </si>
  <si>
    <t>ABBV400_VMS_116003_083-0022-0246-B0-1_H&amp;E.svs</t>
  </si>
  <si>
    <t>https://concentriq.abbvienet.com/imageSets/157?slide=235014</t>
  </si>
  <si>
    <t>default/users/181/images/202383/083-0022-0246-B0-1_092656.svs</t>
  </si>
  <si>
    <t>083-0022-0223</t>
  </si>
  <si>
    <t>116003 2023-Jul-07</t>
  </si>
  <si>
    <t>ABBV400_VMS_116003_083-0022-0223-B1-01_H&amp;E.svs</t>
  </si>
  <si>
    <t>https://concentriq.abbvienet.com/imageSets/157?slide=234973</t>
  </si>
  <si>
    <t>default/users/181/images/202342/083-0022-0223-B1-01_091012.svs</t>
  </si>
  <si>
    <t>083-0022-0587</t>
  </si>
  <si>
    <t>M21-404 MET AST= 97
M21-404 MET GEA= NA
M21-404 MET nsNSCLC= NA
M21-404 MET sqNSCLC= NA</t>
  </si>
  <si>
    <t>116008 2019-May-06</t>
  </si>
  <si>
    <t>ABBV400_VMS_116008_MS-19-12355_083-0022-0587-B0-1_H&amp;E.svs</t>
  </si>
  <si>
    <t>https://concentriq.abbvienet.com/imageSets/157?slide=337147</t>
  </si>
  <si>
    <t>default/users/181/images/256323/083-0022-0587-B0-1.svs</t>
  </si>
  <si>
    <t>083-0022-0599</t>
  </si>
  <si>
    <t>Part 5 Met Amp</t>
  </si>
  <si>
    <t>116009 2023-Aug-25</t>
  </si>
  <si>
    <t>ABBV400_VMS_116009_S23-23977 01-02_083-0022-0599-B0-1_H&amp;E.svs</t>
  </si>
  <si>
    <t>https://concentriq.abbvienet.com/imageSets/157?slide=337197</t>
  </si>
  <si>
    <t>default/users/181/images/256373/083-0022-0599-B0-1.svs</t>
  </si>
  <si>
    <t>083-0022-0630</t>
  </si>
  <si>
    <t>116010 2020-Aug-25</t>
  </si>
  <si>
    <t>ABBV400_VMS_116010_S20-10405 5G_083-0022-0630-B0-1_H&amp;E.svs</t>
  </si>
  <si>
    <t>https://concentriq.abbvienet.com/imageSets/157?slide=337281</t>
  </si>
  <si>
    <t>default/users/181/images/256457/083-0022-0630-B0-1.svs</t>
  </si>
  <si>
    <t>083-0022-0626</t>
  </si>
  <si>
    <t>116010 2024-Apr-12</t>
  </si>
  <si>
    <t>ABBV400_VMS_116010_S24-14366  02-02_083-0022-0626-B1-01_H&amp;E.svs</t>
  </si>
  <si>
    <t>https://concentriq.abbvienet.com/imageSets/157?slide=337270</t>
  </si>
  <si>
    <t>default/users/181/images/256446/083-0022-0626-B1-01.svs</t>
  </si>
  <si>
    <t>083-0022-0629</t>
  </si>
  <si>
    <t>116011 2018-Oct-23</t>
  </si>
  <si>
    <t>ABBV400_VMS_116011_S18-15636 A5_083-0022-0629-B0-1_H&amp;E.svs</t>
  </si>
  <si>
    <t>https://concentriq.abbvienet.com/imageSets/157?slide=337277</t>
  </si>
  <si>
    <t>default/users/181/images/256453/083-0022-0629-B0-1.svs</t>
  </si>
  <si>
    <t>083-0022-0637</t>
  </si>
  <si>
    <t>116011 2024-Apr-15</t>
  </si>
  <si>
    <t>ABBV400_VMS_116011_083-0022-0637-B1-01_H&amp;E.svs</t>
  </si>
  <si>
    <t>https://concentriq.abbvienet.com/imageSets/157?slide=348363</t>
  </si>
  <si>
    <t>default/users/181/images/261423/083-0022-0637-B1-01.svs</t>
  </si>
  <si>
    <t>083-0022-0643</t>
  </si>
  <si>
    <t>116011 2024-May-09</t>
  </si>
  <si>
    <t>ABBV400_VMS_116011_S24-18122 01-02_083-0022-0643-B1-01_H&amp;E.svs</t>
  </si>
  <si>
    <t>https://concentriq.abbvienet.com/imageSets/157?slide=354803</t>
  </si>
  <si>
    <t>default/users/181/images/267201/083-0022-0643-B1-01.svs</t>
  </si>
  <si>
    <t>083-0022-0213</t>
  </si>
  <si>
    <t>117001 2023-Jul-05</t>
  </si>
  <si>
    <t>ABBV400_VMS_117001_083-0022-0213-B1-01_H&amp;E.svs</t>
  </si>
  <si>
    <t>https://concentriq.abbvienet.com/imageSets/157?slide=264547</t>
  </si>
  <si>
    <t>default/users/181/images/229787/083-0022-0213-B1-01.svs</t>
  </si>
  <si>
    <t>117001 2022-Jan-11</t>
  </si>
  <si>
    <t>083-0023-0427</t>
  </si>
  <si>
    <t>117002 2023-Jun-05</t>
  </si>
  <si>
    <t>ABBV400_VMS_117002_S23-021958 A1_083-0023-0427-B0-1_H&amp;E.svs</t>
  </si>
  <si>
    <t>https://concentriq.abbvienet.com/imageSets/157?slide=330748</t>
  </si>
  <si>
    <t>default/users/181/images/250504/083-0023-0427-B0-1.svs</t>
  </si>
  <si>
    <t>083-0022-0357</t>
  </si>
  <si>
    <t>117002 2023-Sep-15</t>
  </si>
  <si>
    <t>ABBV400_VMS_117002_083-0022-0357-B1-01_H&amp;E.svs</t>
  </si>
  <si>
    <t>https://concentriq.abbvienet.com/imageSets/157?slide=327488</t>
  </si>
  <si>
    <t>default/users/181/images/248239/083-0022-0357-B1-01.svs</t>
  </si>
  <si>
    <t>117003 2023-Sep-15</t>
  </si>
  <si>
    <t>117003 2023-Dec-12</t>
  </si>
  <si>
    <t>083-0022-0571</t>
  </si>
  <si>
    <t>117004 2024-Jan-31</t>
  </si>
  <si>
    <t>ABBV400_VMS_117004_083-0022-0571-B1-01_H&amp;E.svs</t>
  </si>
  <si>
    <t>https://concentriq.abbvienet.com/imageSets/157?slide=328047</t>
  </si>
  <si>
    <t>default/users/181/images/248798/083-0022-0571-B1-01.svs</t>
  </si>
  <si>
    <t>117006 2023-Sep-19</t>
  </si>
  <si>
    <t>083-0022-0625</t>
  </si>
  <si>
    <t>117006 2024-Apr-15</t>
  </si>
  <si>
    <t>ABBV400_VMS_117006_1852560_083-0022-0625-B1-01_H&amp;E.svs</t>
  </si>
  <si>
    <t>https://concentriq.abbvienet.com/imageSets/157?slide=337267</t>
  </si>
  <si>
    <t>default/users/181/images/256443/083-0022-0625-B1-01.svs</t>
  </si>
  <si>
    <t>083-0022-0635</t>
  </si>
  <si>
    <t>117007 2024-Apr-23</t>
  </si>
  <si>
    <t>ABBV400_VMS_117007_083-0022-0635-B1-01_H&amp;E.svs</t>
  </si>
  <si>
    <t>https://concentriq.abbvienet.com/imageSets/157?slide=348358</t>
  </si>
  <si>
    <t>default/users/181/images/261418/083-0022-0635-B1-01.svs</t>
  </si>
  <si>
    <t>083-0022-0648</t>
  </si>
  <si>
    <t>117007 2023-Aug-21</t>
  </si>
  <si>
    <t>ABBV400_VMS_117007_S23-14870 A1_083-0022-0648-B0-1_H&amp;E.svs</t>
  </si>
  <si>
    <t>https://concentriq.abbvienet.com/imageSets/157?slide=354820</t>
  </si>
  <si>
    <t>default/users/181/images/267218/083-0022-0648-B0-1.svs</t>
  </si>
  <si>
    <t>083-0022-0664</t>
  </si>
  <si>
    <t>MET Mutation (Part 6)</t>
  </si>
  <si>
    <t>Part 6 Met mutant</t>
  </si>
  <si>
    <t>117009 2024-Jun-10</t>
  </si>
  <si>
    <t>Part 6</t>
  </si>
  <si>
    <t>ABBV400_VMS_117009_GI20-1608A_083-0022-0664-B0-1_H&amp;E.svs</t>
  </si>
  <si>
    <t>https://concentriq.abbvienet.com/imageSets/157?slide=354856</t>
  </si>
  <si>
    <t>default/users/181/images/267254/083-0022-0664-B0-1.svs</t>
  </si>
  <si>
    <t>083-0022-0663</t>
  </si>
  <si>
    <t>117009 2024-Jun-05</t>
  </si>
  <si>
    <t>ABBV400_VMS_117009_1892132-1_083-0022-0663-B1-01_H&amp;E.svs</t>
  </si>
  <si>
    <t>https://concentriq.abbvienet.com/imageSets/157?slide=354853</t>
  </si>
  <si>
    <t>default/users/181/images/267251/083-0022-0663-B1-01.svs</t>
  </si>
  <si>
    <t>083-0022-0614</t>
  </si>
  <si>
    <t>Murciano-Goroff</t>
  </si>
  <si>
    <t>119001 2024-Jan-29</t>
  </si>
  <si>
    <t>ABBV400_VMS_119001_524-7525_083-0022-0614-B0-1_H&amp;E.svs</t>
  </si>
  <si>
    <t>https://concentriq.abbvienet.com/imageSets/157?slide=337243</t>
  </si>
  <si>
    <t>default/users/181/images/256419/083-0022-0614-B0-1.svs</t>
  </si>
  <si>
    <t>119005 2024-Jun-06</t>
  </si>
  <si>
    <t>083-0022-0010</t>
  </si>
  <si>
    <t>200002 2022-Jan-07</t>
  </si>
  <si>
    <t>ABBV400_VMS_200002_083-0022-0010-B0-1_H&amp;E.svs</t>
  </si>
  <si>
    <t>https://concentriq.abbvienet.com/imageSets/157?slide=133589</t>
  </si>
  <si>
    <t>concentriq/servedimages/ABBV-400_cmet-TOP1/Ventana/M21-404/083-0022-0010-B0-1_092741.svs</t>
  </si>
  <si>
    <t>200003 2021-Mar-29</t>
  </si>
  <si>
    <t>083-0022-0015</t>
  </si>
  <si>
    <t>M21-404 MET AST= 62
M21-404 MET GEA= NA
M21-404 MET nsNSCLC= NA
M21-404 MET sqNSCLC= NA</t>
  </si>
  <si>
    <t>200004 2021-Jul-02</t>
  </si>
  <si>
    <t>ABBV400_VMS_200004_083-0022-0015-B0-1_H&amp;E.svs</t>
  </si>
  <si>
    <t>https://concentriq.abbvienet.com/imageSets/157?slide=133604</t>
  </si>
  <si>
    <t>concentriq/servedimages/ABBV-400_cmet-TOP1/Ventana/M21-404/083-0022-0015-B0-1_150431.svs</t>
  </si>
  <si>
    <t>083-0022-0029</t>
  </si>
  <si>
    <t>200006 2021-Aug-20</t>
  </si>
  <si>
    <t>ABBV400_VMS_200006_083-0022-0029-B0-1_H&amp;E.svs</t>
  </si>
  <si>
    <t>https://concentriq.abbvienet.com/imageSets/157?slide=157773</t>
  </si>
  <si>
    <t>default/users/73/images/132570/083-0022-0029-B0-1_111316.svs</t>
  </si>
  <si>
    <t>200008 2022-Dec-20</t>
  </si>
  <si>
    <t>083-0022-0057</t>
  </si>
  <si>
    <t>200010 2022-Feb-10</t>
  </si>
  <si>
    <t>ABBV400_VMS_200010_083-0022-0057-B0-1_H&amp;E.svs</t>
  </si>
  <si>
    <t>https://concentriq.abbvienet.com/imageSets/157?slide=189134</t>
  </si>
  <si>
    <t>default/users/73/images/163480/083-0022-0057-B0-1_110714.svs</t>
  </si>
  <si>
    <t>083-0022-0078</t>
  </si>
  <si>
    <t>200011 2021-Jan-26</t>
  </si>
  <si>
    <t>ABBV400_VMS_200011_083-0022-0078-B0-1_H&amp;E.svs</t>
  </si>
  <si>
    <t>https://concentriq.abbvienet.com/imageSets/157?slide=221093</t>
  </si>
  <si>
    <t>default/users/181/images/189840/083-0022-0078-B0-1_125937.svs</t>
  </si>
  <si>
    <t>200013 2022-May-25</t>
  </si>
  <si>
    <t>083-0022-0259</t>
  </si>
  <si>
    <t>200014 2023-Jul-04</t>
  </si>
  <si>
    <t>ABBV400_VMS_200014_083-0022-0259-B1-01_H&amp;E.svs</t>
  </si>
  <si>
    <t>https://concentriq.abbvienet.com/imageSets/157?slide=264562</t>
  </si>
  <si>
    <t>default/users/181/images/229802/083-0022-0259-B1-01.svs</t>
  </si>
  <si>
    <t>083-0022-0113</t>
  </si>
  <si>
    <t>200014 2022-Dec-09</t>
  </si>
  <si>
    <t>ABBV400_VMS_200014_083-0022-0113-B0-1_H&amp;E.svs</t>
  </si>
  <si>
    <t>https://concentriq.abbvienet.com/imageSets/157?slide=221073</t>
  </si>
  <si>
    <t>default/users/181/images/189820/083-0022-0113-B0-1_070335.svs</t>
  </si>
  <si>
    <t>083-0022-0426</t>
  </si>
  <si>
    <t>200014 2023-Jun-09</t>
  </si>
  <si>
    <t>ABBV400_VMS_200014_083-0022-0426-B1-01_H&amp;E.svs</t>
  </si>
  <si>
    <t>https://concentriq.abbvienet.com/imageSets/157?slide=327658</t>
  </si>
  <si>
    <t>default/users/181/images/248409/083-0022-0426-B1-01.svs</t>
  </si>
  <si>
    <t>083-0022-0258</t>
  </si>
  <si>
    <t>200015 2023-Jul-05</t>
  </si>
  <si>
    <t>ABBV400_VMS_200015_083-0022-0258-B1-01_H&amp;E.svs</t>
  </si>
  <si>
    <t>https://concentriq.abbvienet.com/imageSets/157?slide=327255</t>
  </si>
  <si>
    <t>default/users/181/images/248006/083-0022-0258-B1-01.svs</t>
  </si>
  <si>
    <t>083-0022-0126</t>
  </si>
  <si>
    <t>200015 2023-Jun-09</t>
  </si>
  <si>
    <t>ABBV400_VMS_200015_083-0022-0126-B1-01_H&amp;E.svs</t>
  </si>
  <si>
    <t>https://concentriq.abbvienet.com/imageSets/157?slide=225299</t>
  </si>
  <si>
    <t>default/users/181/images/193027/083-0022-0126-B1-01_182750.svs</t>
  </si>
  <si>
    <t>083-0022-0325</t>
  </si>
  <si>
    <t>200016 2023-Aug-02</t>
  </si>
  <si>
    <t>ABBV400_VMS_200016_083-0022-0325-B1-04_H&amp;E.svs</t>
  </si>
  <si>
    <t>https://concentriq.abbvienet.com/imageSets/157?slide=264605</t>
  </si>
  <si>
    <t>default/users/181/images/229845/083-0022-0325-B1-04.svs</t>
  </si>
  <si>
    <t>200016 2022-Apr-27</t>
  </si>
  <si>
    <t>083-0022-0374</t>
  </si>
  <si>
    <t>200018 2023-Aug-14</t>
  </si>
  <si>
    <t>ABBV400_VMS_200018_083-0022-0374-B0-1_H&amp;E.svs</t>
  </si>
  <si>
    <t>https://concentriq.abbvienet.com/imageSets/157?slide=327535</t>
  </si>
  <si>
    <t>default/users/181/images/248286/083-0022-0374-B0-1.svs</t>
  </si>
  <si>
    <t>083-0022-0011</t>
  </si>
  <si>
    <t>201001 2016-Jul-05</t>
  </si>
  <si>
    <t>ABBV400_VMS_201001_083-0022-0011-B0-1_H&amp;E.svs</t>
  </si>
  <si>
    <t>https://concentriq.abbvienet.com/imageSets/157?slide=133592</t>
  </si>
  <si>
    <t>concentriq/servedimages/ABBV-400_cmet-TOP1/Ventana/M21-404/083-0022-0011-B0-1_092310.svs</t>
  </si>
  <si>
    <t>083-0022-0032</t>
  </si>
  <si>
    <t>201004 2021-Oct-26</t>
  </si>
  <si>
    <t>ABBV400_VMS_201004_083-0022-0032-B0-1_H&amp;E.svs</t>
  </si>
  <si>
    <t>https://concentriq.abbvienet.com/imageSets/157?slide=157813</t>
  </si>
  <si>
    <t>default/users/73/images/132610/083-0022-0032-B0-1_073318.svs</t>
  </si>
  <si>
    <t>083-0022-0027</t>
  </si>
  <si>
    <t>201005 2018-Oct-01</t>
  </si>
  <si>
    <t>ABBV400_VMS_201005_083-0022-0027-B0-1_H&amp;E.svs</t>
  </si>
  <si>
    <t>https://concentriq.abbvienet.com/imageSets/157?slide=157756</t>
  </si>
  <si>
    <t>default/users/73/images/132553/083-0022-0027-B0-1_070538.svs</t>
  </si>
  <si>
    <t>083-0022-0025</t>
  </si>
  <si>
    <t>201008 2020-Oct-07</t>
  </si>
  <si>
    <t>ABBV400_VMS_201008_083-0022-0025-B0-1_H&amp;E.svs</t>
  </si>
  <si>
    <t>https://concentriq.abbvienet.com/imageSets/157?slide=157770</t>
  </si>
  <si>
    <t>default/users/73/images/132567/083-0022-0025-B0-1_103638.svs</t>
  </si>
  <si>
    <t>201013 2020-Mar-13</t>
  </si>
  <si>
    <t>201029 2022-Jun-15</t>
  </si>
  <si>
    <t>083-0022-0362</t>
  </si>
  <si>
    <t>201031 2023-Jun-07</t>
  </si>
  <si>
    <t>ABBV400_VMS_201031_083-0022-0362-B1-01_H&amp;E.svs</t>
  </si>
  <si>
    <t>https://concentriq.abbvienet.com/imageSets/157?slide=327501</t>
  </si>
  <si>
    <t>default/users/181/images/248252/083-0022-0362-B1-01.svs</t>
  </si>
  <si>
    <t>201031 2023-Apr-20</t>
  </si>
  <si>
    <t>083-0022-0342</t>
  </si>
  <si>
    <t>201032 2023-Jun-14</t>
  </si>
  <si>
    <t>ABBV400_VMS_201032_083-0022-0342-B1-01_H&amp;E.svs</t>
  </si>
  <si>
    <t>https://concentriq.abbvienet.com/imageSets/157?slide=264632</t>
  </si>
  <si>
    <t>default/users/181/images/229872/083-0022-0342-B1-01.svs</t>
  </si>
  <si>
    <t>083-0023-0083</t>
  </si>
  <si>
    <t>201032 2022-Nov-11</t>
  </si>
  <si>
    <t>ABBV400_VMS_201032_1133-32_083-0023-0083-B0-1_H&amp;E.svs</t>
  </si>
  <si>
    <t>https://concentriq.abbvienet.com/imageSets/157?slide=191054</t>
  </si>
  <si>
    <t>default/users/73/images/165390/083-0023-0083-B0-1.svs</t>
  </si>
  <si>
    <t>083-0022-0351</t>
  </si>
  <si>
    <t>201033 2023-Jun-01</t>
  </si>
  <si>
    <t>ABBV400_VMS_201033_083-0022-0351-B1-01_H&amp;E.svs</t>
  </si>
  <si>
    <t>https://concentriq.abbvienet.com/imageSets/157?slide=327473</t>
  </si>
  <si>
    <t>default/users/181/images/248224/083-0022-0351-B1-01.svs</t>
  </si>
  <si>
    <t>083-0022-0437</t>
  </si>
  <si>
    <t>201038 2023-Aug-14</t>
  </si>
  <si>
    <t>ABBV400_VMS_201038_083-0022-0437-B1-01_H&amp;E.svs</t>
  </si>
  <si>
    <t>https://concentriq.abbvienet.com/imageSets/157?slide=327684</t>
  </si>
  <si>
    <t>default/users/181/images/248435/083-0022-0437-B1-01.svs</t>
  </si>
  <si>
    <t>083-0023-0125</t>
  </si>
  <si>
    <t>201038 2022-Feb-17</t>
  </si>
  <si>
    <t>ABBV400_VMS_201038_201038_083-0023-0125-B0-6_H&amp;E.svs</t>
  </si>
  <si>
    <t>https://concentriq.abbvienet.com/imageSets/157?slide=219670</t>
  </si>
  <si>
    <t>default/users/181/images/189211/083-0023-0125-B0-6.svs</t>
  </si>
  <si>
    <t>083-0022-0227</t>
  </si>
  <si>
    <t>201041 2023-Jun-19</t>
  </si>
  <si>
    <t>ABBV400_VMS_201041_083-0022-0227-B1-01_H&amp;E.svs</t>
  </si>
  <si>
    <t>https://concentriq.abbvienet.com/imageSets/157?slide=234979</t>
  </si>
  <si>
    <t>default/users/181/images/202348/083-0022-0227-B1-01_184901.svs</t>
  </si>
  <si>
    <t>083-0022-0105</t>
  </si>
  <si>
    <t>201041 2023-May-15</t>
  </si>
  <si>
    <t>ABBV400_VMS_201041_083-0022-0105-B1-01_H&amp;E.svs</t>
  </si>
  <si>
    <t>https://concentriq.abbvienet.com/imageSets/157?slide=221770</t>
  </si>
  <si>
    <t>default/users/181/images/190516/083-0022-0105-B1-01_085232.svs</t>
  </si>
  <si>
    <t>083-0022-0324</t>
  </si>
  <si>
    <t>M21-404 MET AST= 27
M21-404 MET GEA= NA
M21-404 MET nsNSCLC= NA
M21-404 MET sqNSCLC= NA</t>
  </si>
  <si>
    <t>201042 2023-Jul-28</t>
  </si>
  <si>
    <t>ABBV400_VMS_201042_083-0022-0324-B1-01_H&amp;E.svs</t>
  </si>
  <si>
    <t>https://concentriq.abbvienet.com/imageSets/157?slide=264602</t>
  </si>
  <si>
    <t>default/users/181/images/229842/083-0022-0324-B1-01.svs</t>
  </si>
  <si>
    <t>083-0023-0166</t>
  </si>
  <si>
    <t>201042 2023-Jan-18</t>
  </si>
  <si>
    <t>ABBV400_VMS_201042_201042_083-0023-0166-B0-1_H&amp;E.svs</t>
  </si>
  <si>
    <t>https://concentriq.abbvienet.com/imageSets/157?slide=203105</t>
  </si>
  <si>
    <t>default/users/181/images/174493/083-0023-0166-B0-1.svs</t>
  </si>
  <si>
    <t>083-0022-0226</t>
  </si>
  <si>
    <t>201043 2023-Jun-14</t>
  </si>
  <si>
    <t>ABBV400_VMS_201043_083-0022-0226-B1-01_H&amp;E.svs</t>
  </si>
  <si>
    <t>https://concentriq.abbvienet.com/imageSets/157?slide=264550</t>
  </si>
  <si>
    <t>default/users/181/images/229790/083-0022-0226-B1-01.svs</t>
  </si>
  <si>
    <t>083-0022-0109</t>
  </si>
  <si>
    <t>201043 2023-May-22</t>
  </si>
  <si>
    <t>ABBV400_VMS_201043_083-0022-0109-B1-01_H&amp;E.svs</t>
  </si>
  <si>
    <t>https://concentriq.abbvienet.com/imageSets/157?slide=220789</t>
  </si>
  <si>
    <t>default/users/181/images/189808/083-0022-0109-B1-01_071428.svs</t>
  </si>
  <si>
    <t>083-0022-0262</t>
  </si>
  <si>
    <t>201044 2023-Jul-05</t>
  </si>
  <si>
    <t>ABBV400_VMS_201044_083-0022-0262-B1-01_H&amp;E.svs</t>
  </si>
  <si>
    <t>https://concentriq.abbvienet.com/imageSets/157?slide=235026</t>
  </si>
  <si>
    <t>default/users/181/images/202395/083-0022-0262-B1-01_162423.svs</t>
  </si>
  <si>
    <t>083-0022-0171</t>
  </si>
  <si>
    <t>201044 2023-May-26</t>
  </si>
  <si>
    <t>ABBV400_VMS_201044_083-0022-0171-B1-01_H&amp;E.svs</t>
  </si>
  <si>
    <t>https://concentriq.abbvienet.com/imageSets/157?slide=225394</t>
  </si>
  <si>
    <t>default/users/181/images/193122/083-0022-0171-B1-01_154220.svs</t>
  </si>
  <si>
    <t>083-0022-0261</t>
  </si>
  <si>
    <t>201045 2023-Jul-07</t>
  </si>
  <si>
    <t>ABBV400_VMS_201045_083-0022-0261-B1-01_H&amp;E.svs</t>
  </si>
  <si>
    <t>https://concentriq.abbvienet.com/imageSets/157?slide=253906</t>
  </si>
  <si>
    <t>default/users/181/images/220492/083-0022-0261-B1-01_092927.svs</t>
  </si>
  <si>
    <t>083-0022-0150</t>
  </si>
  <si>
    <t>201045 2023-Jun-13</t>
  </si>
  <si>
    <t>ABBV400_VMS_201045_083-0022-0150-B1-01_H&amp;E.svs</t>
  </si>
  <si>
    <t>https://concentriq.abbvienet.com/imageSets/157?slide=225339</t>
  </si>
  <si>
    <t>default/users/181/images/193067/083-0022-0150-B1-01_182321.svs</t>
  </si>
  <si>
    <t>083-0022-0260</t>
  </si>
  <si>
    <t>201046 2023-Jul-19</t>
  </si>
  <si>
    <t>ABBV400_VMS_201046_083-0022-0260-B1-01_H&amp;E.svs</t>
  </si>
  <si>
    <t>https://concentriq.abbvienet.com/imageSets/157?slide=253903</t>
  </si>
  <si>
    <t>default/users/181/images/220489/083-0022-0260-B1-01_110609.svs</t>
  </si>
  <si>
    <t>083-0022-0176</t>
  </si>
  <si>
    <t>201046 2023-Jun-20</t>
  </si>
  <si>
    <t>ABBV400_VMS_201046_083-0022-0176-B1-01_H&amp;E.svs</t>
  </si>
  <si>
    <t>https://concentriq.abbvienet.com/imageSets/157?slide=225415</t>
  </si>
  <si>
    <t>default/users/181/images/193143/083-0022-0176-B1-01_083916.svs</t>
  </si>
  <si>
    <t>083-0022-0644</t>
  </si>
  <si>
    <t>201050 2024-Feb-19</t>
  </si>
  <si>
    <t>ABBV400_VMS_201050_1133-50_083-0022-0644-B0-1_H&amp;E.svs</t>
  </si>
  <si>
    <t>https://concentriq.abbvienet.com/imageSets/157?slide=354809</t>
  </si>
  <si>
    <t>default/users/181/images/267207/083-0022-0644-B0-1.svs</t>
  </si>
  <si>
    <t>083-0022-0100</t>
  </si>
  <si>
    <t>Nakajima 中島, Takako 貴子</t>
  </si>
  <si>
    <t>202002 2020-Feb-10</t>
  </si>
  <si>
    <t>ABBV400_VMS_202002_083-0022-0100-B0-1_H&amp;E.svs</t>
  </si>
  <si>
    <t>https://concentriq.abbvienet.com/imageSets/157?slide=203086</t>
  </si>
  <si>
    <t>default/users/181/images/174474/083-0022-0100-B0-1_124720.svs</t>
  </si>
  <si>
    <t>083-0022-0107</t>
  </si>
  <si>
    <t>202002 2023-May-18</t>
  </si>
  <si>
    <t>ABBV400_VMS_202002_083-0022-0107-B1-01_H&amp;E.svs</t>
  </si>
  <si>
    <t>https://concentriq.abbvienet.com/imageSets/157?slide=220767</t>
  </si>
  <si>
    <t>default/users/181/images/189802/083-0022-0107-B1-01_120439.svs</t>
  </si>
  <si>
    <t>083-0022-0228</t>
  </si>
  <si>
    <t>202003 2023-Jun-29</t>
  </si>
  <si>
    <t>ABBV400_VMS_202003_083-0022-0228-B1-01_H&amp;E.svs</t>
  </si>
  <si>
    <t>https://concentriq.abbvienet.com/imageSets/157?slide=234982</t>
  </si>
  <si>
    <t>default/users/181/images/202351/083-0022-0228-B1-01_184706.svs</t>
  </si>
  <si>
    <t>083-0022-0108</t>
  </si>
  <si>
    <t>202003 2021-Oct-12</t>
  </si>
  <si>
    <t>ABBV400_VMS_202003_083-0022-0108-B0-1_H&amp;E.svs</t>
  </si>
  <si>
    <t>https://concentriq.abbvienet.com/imageSets/157?slide=220786</t>
  </si>
  <si>
    <t>default/users/181/images/189805/083-0022-0108-B0-1_121407.svs</t>
  </si>
  <si>
    <t>083-0022-0118</t>
  </si>
  <si>
    <t>202003 2023-May-24</t>
  </si>
  <si>
    <t>ABBV400_VMS_202003_083-0022-0118-B1-01_H&amp;E.svs</t>
  </si>
  <si>
    <t>https://concentriq.abbvienet.com/imageSets/157?slide=221085</t>
  </si>
  <si>
    <t>default/users/181/images/189832/083-0022-0118-B1-01_071643.svs</t>
  </si>
  <si>
    <t>083-0022-0263</t>
  </si>
  <si>
    <t>202006 2023-Jul-13</t>
  </si>
  <si>
    <t>ABBV400_VMS_202006_083-0022-0263-B1-01_H&amp;E.svs</t>
  </si>
  <si>
    <t>https://concentriq.abbvienet.com/imageSets/157?slide=264565</t>
  </si>
  <si>
    <t>default/users/181/images/229805/083-0022-0263-B1-01.svs</t>
  </si>
  <si>
    <t>083-0022-0196</t>
  </si>
  <si>
    <t>202006 2020-Mar-06</t>
  </si>
  <si>
    <t>ABBV400_VMS_202006_083-0022-0196-B0-1_H&amp;E.svs</t>
  </si>
  <si>
    <t>https://concentriq.abbvienet.com/imageSets/157?slide=225464</t>
  </si>
  <si>
    <t>default/users/181/images/193192/083-0022-0196-B0-1_145538.svs</t>
  </si>
  <si>
    <t>083-0022-0197</t>
  </si>
  <si>
    <t>202006 2023-May-18</t>
  </si>
  <si>
    <t>ABBV400_VMS_202006_083-0022-0197-B0-1_H&amp;E.svs</t>
  </si>
  <si>
    <t>https://concentriq.abbvienet.com/imageSets/157?slide=225467</t>
  </si>
  <si>
    <t>default/users/181/images/193195/083-0022-0197-B0-1_150335.svs</t>
  </si>
  <si>
    <t>083-0022-0484</t>
  </si>
  <si>
    <t>202011 2020-Jun-26</t>
  </si>
  <si>
    <t>ABBV400_VMS_202011_083-0022-0484-B0-1_H&amp;E.svs</t>
  </si>
  <si>
    <t>https://concentriq.abbvienet.com/imageSets/157?slide=327811</t>
  </si>
  <si>
    <t>default/users/181/images/248562/083-0022-0484-B0-1.svs</t>
  </si>
  <si>
    <t>083-0022-0540</t>
  </si>
  <si>
    <t>202012 2023-Mar-29</t>
  </si>
  <si>
    <t>ABBV400_VMS_202012_083-0022-0540-B0-1_H&amp;E.svs</t>
  </si>
  <si>
    <t>https://concentriq.abbvienet.com/imageSets/157?slide=327969</t>
  </si>
  <si>
    <t>default/users/181/images/248720/083-0022-0540-B0-1.svs</t>
  </si>
  <si>
    <t>202013 2017-Oct-06</t>
  </si>
  <si>
    <t>083-0022-0577</t>
  </si>
  <si>
    <t>202013 2024-Feb-14</t>
  </si>
  <si>
    <t>ABBV400_VMS_202013_202013-_083-0022-0577-B1-01_H&amp;E.svs</t>
  </si>
  <si>
    <t>https://concentriq.abbvienet.com/imageSets/157?slide=337123</t>
  </si>
  <si>
    <t>default/users/181/images/256299/083-0022-0577-B1-01.svs</t>
  </si>
  <si>
    <t>083-0022-0597</t>
  </si>
  <si>
    <t>202014 2022-Jul-12</t>
  </si>
  <si>
    <t>ABBV400_VMS_202014_H22-04278_083-0022-0597-B0-1_H&amp;E.svs</t>
  </si>
  <si>
    <t>https://concentriq.abbvienet.com/imageSets/157?slide=337189</t>
  </si>
  <si>
    <t>default/users/181/images/256365/083-0022-0597-B0-1.svs</t>
  </si>
  <si>
    <t>083-0022-0611</t>
  </si>
  <si>
    <t>202015 2023-Aug-02</t>
  </si>
  <si>
    <t>ABBV400_VMS_202015_H2023-03971_083-0022-0611-B0-1_H&amp;E.svs</t>
  </si>
  <si>
    <t>https://concentriq.abbvienet.com/imageSets/157?slide=337234</t>
  </si>
  <si>
    <t>default/users/181/images/256410/083-0022-0611-B0-1.svs</t>
  </si>
  <si>
    <t>083-0022-0658</t>
  </si>
  <si>
    <t>202017 2020-Dec-01</t>
  </si>
  <si>
    <t>ABBV400_VMS_202017_H2007572_083-0022-0658-B0-1_H&amp;E.svs</t>
  </si>
  <si>
    <t>https://concentriq.abbvienet.com/imageSets/157?slide=354844</t>
  </si>
  <si>
    <t>default/users/181/images/267242/083-0022-0658-B0-1.svs</t>
  </si>
  <si>
    <t>083-0022-0514</t>
  </si>
  <si>
    <t>203005 2023-Jun-23</t>
  </si>
  <si>
    <t>ABBV400_VMS_203005_083-0022-0514-B0-1_H&amp;E.svs</t>
  </si>
  <si>
    <t>https://concentriq.abbvienet.com/imageSets/157?slide=327899</t>
  </si>
  <si>
    <t>default/users/181/images/248650/083-0022-0514-B0-1.svs</t>
  </si>
  <si>
    <t>203005 2023-May-30</t>
  </si>
  <si>
    <t>083-0022-0465</t>
  </si>
  <si>
    <t>203011 2023-Oct-04</t>
  </si>
  <si>
    <t>ABBV400_VMS_203011_083-0022-0465-B0-1_H&amp;E.svs</t>
  </si>
  <si>
    <t>https://concentriq.abbvienet.com/imageSets/157?slide=327764</t>
  </si>
  <si>
    <t>default/users/181/images/248515/083-0022-0465-B0-1.svs</t>
  </si>
  <si>
    <t>083-0023-0107</t>
  </si>
  <si>
    <t>203011 2022-Dec-09</t>
  </si>
  <si>
    <t>ABBV400_VMS_203011_083-0023-0107-B0-1_H&amp;E.svs</t>
  </si>
  <si>
    <t>https://concentriq.abbvienet.com/imageSets/157?slide=191066</t>
  </si>
  <si>
    <t>default/users/73/images/165402/083-0023-0107-B0-1.svs</t>
  </si>
  <si>
    <t>083-0022-0521</t>
  </si>
  <si>
    <t>205006 2023-Oct-31</t>
  </si>
  <si>
    <t>ABBV400_VMS_205006_083-0022-0521-B0-1_H&amp;E.svs</t>
  </si>
  <si>
    <t>https://concentriq.abbvienet.com/imageSets/157?slide=327915</t>
  </si>
  <si>
    <t>default/users/181/images/248666/083-0022-0521-B0-1.svs</t>
  </si>
  <si>
    <t>Part 2d: squamous NSCLC</t>
  </si>
  <si>
    <t>M21-404 MET GEA= NA
M21-404 MET nsNSCLC= NA
M21-404 MET sqNSCLC= 9
M21-404METnsNSCLCv2= NA
M21-404METnsNSCLCv2b= NA</t>
  </si>
  <si>
    <t>206001 2023-Feb-02</t>
  </si>
  <si>
    <t>ABBV400_VMS_206001_6802115572-4_083-0023-0053_H&amp;E.svs</t>
  </si>
  <si>
    <t>https://concentriq.abbvienet.com/imageSets/157?slide=190968</t>
  </si>
  <si>
    <t>default/users/73/images/165304/083-0023-0053-B1-01.svs</t>
  </si>
  <si>
    <t>083-0023-0084</t>
  </si>
  <si>
    <t>Cohort 10</t>
  </si>
  <si>
    <t>M21-404 MET GEA= NA
M21-404 MET nsNSCLC= NA
M21-404 MET sqNSCLC= 10
M21-404METnsNSCLCv2= NA
M21-404METnsNSCLCv2b= NA</t>
  </si>
  <si>
    <t>206002 2019-Jul-03</t>
  </si>
  <si>
    <t>ABBV400_VMS_206-002_206-002_083-0023-0084-B0-1_H&amp;E.svs</t>
  </si>
  <si>
    <t>https://concentriq.abbvienet.com/imageSets/157?slide=191057</t>
  </si>
  <si>
    <t>default/users/73/images/165393/083-0023-0084-B0-1.svs</t>
  </si>
  <si>
    <t>083-0022-0264</t>
  </si>
  <si>
    <t>206005 2023-Jul-20</t>
  </si>
  <si>
    <t>ABBV400_VMS_206005_083-0022-0264-B1-01_H&amp;E.svs</t>
  </si>
  <si>
    <t>https://concentriq.abbvienet.com/imageSets/157?slide=235032</t>
  </si>
  <si>
    <t>default/users/181/images/202401/083-0022-0264-B1-01_161841.svs</t>
  </si>
  <si>
    <t>083-0022-0167</t>
  </si>
  <si>
    <t>206005 2006-Sep-15</t>
  </si>
  <si>
    <t>ABBV400_VMS_206005_083-0022-0167-B0-1_H&amp;E.svs</t>
  </si>
  <si>
    <t>https://concentriq.abbvienet.com/imageSets/157?slide=225382</t>
  </si>
  <si>
    <t>default/users/181/images/193110/083-0022-0167-B0-1_100313.svs</t>
  </si>
  <si>
    <t>083-0022-0193</t>
  </si>
  <si>
    <t>206005 2023-Jun-20</t>
  </si>
  <si>
    <t>ABBV400_VMS_206005_083-0022-0193-W1-B1-01_H&amp;E.svs</t>
  </si>
  <si>
    <t>https://concentriq.abbvienet.com/imageSets/157?slide=225455</t>
  </si>
  <si>
    <t>default/users/181/images/193183/083-0022-0193-W1-B1-01_083344.svs</t>
  </si>
  <si>
    <t>207004 2021-Aug-26</t>
  </si>
  <si>
    <t>083-0022-0163</t>
  </si>
  <si>
    <t>209003 2023-May-29</t>
  </si>
  <si>
    <t>ABBV400_VMS_209003_083-0022-0163-B0-1_H&amp;E.svs</t>
  </si>
  <si>
    <t>https://concentriq.abbvienet.com/imageSets/157?slide=225370</t>
  </si>
  <si>
    <t>default/users/181/images/193098/083-0022-0163-B0-1_162411.svs</t>
  </si>
  <si>
    <t>083-0022-0492</t>
  </si>
  <si>
    <t>209007 2023-Oct-18</t>
  </si>
  <si>
    <t>ABBV400_VMS_209007_083-0022-0492-B0-1_H&amp;E.svs</t>
  </si>
  <si>
    <t>https://concentriq.abbvienet.com/imageSets/157?slide=327829</t>
  </si>
  <si>
    <t>default/users/181/images/248580/083-0022-0492-B0-1.svs</t>
  </si>
  <si>
    <t>083-0022-0548</t>
  </si>
  <si>
    <t>209008 2023-Jan-24</t>
  </si>
  <si>
    <t>ABBV400_VMS_209008_083-0022-0548-B0-1_H&amp;E.svs</t>
  </si>
  <si>
    <t>https://concentriq.abbvienet.com/imageSets/157?slide=327992</t>
  </si>
  <si>
    <t>default/users/181/images/248743/083-0022-0548-B0-1.svs</t>
  </si>
  <si>
    <t>083-0022-0550</t>
  </si>
  <si>
    <t>209009 2023-Sep-26</t>
  </si>
  <si>
    <t>ABBV400_VMS_209009_083-0022-0550-B0-1_H&amp;E.svs</t>
  </si>
  <si>
    <t>https://concentriq.abbvienet.com/imageSets/157?slide=327998</t>
  </si>
  <si>
    <t>default/users/181/images/248749/083-0022-0550-B0-1.svs</t>
  </si>
  <si>
    <t>083-0022-0592</t>
  </si>
  <si>
    <t>209010 2022-Aug-22</t>
  </si>
  <si>
    <t>ABBV400_VMS_209010_209010_083-0022-0592-B0-1_H&amp;E.svs</t>
  </si>
  <si>
    <t>https://concentriq.abbvienet.com/imageSets/157?slide=337170</t>
  </si>
  <si>
    <t>default/users/181/images/256346/083-0022-0592-B0-1.svs</t>
  </si>
  <si>
    <t>083-0022-0605</t>
  </si>
  <si>
    <t>209011 2021-Dec-03</t>
  </si>
  <si>
    <t>ABBV400_VMS_209011_209011_083-0022-0605-B0-1_H&amp;E.svs</t>
  </si>
  <si>
    <t>https://concentriq.abbvienet.com/imageSets/157?slide=337215</t>
  </si>
  <si>
    <t>default/users/181/images/256391/083-0022-0605-B0-1.svs</t>
  </si>
  <si>
    <t>083-0022-0020</t>
  </si>
  <si>
    <t>300001 2021-Aug-08</t>
  </si>
  <si>
    <t>ABBV400_VMS_300001_083-0022-0020-B1-01_H&amp;E.svs</t>
  </si>
  <si>
    <t>https://concentriq.abbvienet.com/imageSets/157?slide=157820</t>
  </si>
  <si>
    <t>default/users/73/images/132617/083-0022-0020-B1-01_095303.svs</t>
  </si>
  <si>
    <t>300005 2019-Dec-02</t>
  </si>
  <si>
    <t>083-0022-0396</t>
  </si>
  <si>
    <t>300006 2021-Aug-29</t>
  </si>
  <si>
    <t>ABBV400_VMS_300006_083-0022-0396-B1-01_H&amp;E.svs</t>
  </si>
  <si>
    <t>https://concentriq.abbvienet.com/imageSets/157?slide=327594</t>
  </si>
  <si>
    <t>default/users/181/images/248345/083-0022-0396-B1-01.svs</t>
  </si>
  <si>
    <t>083-0022-0391</t>
  </si>
  <si>
    <t>300013 2022-Jan-16</t>
  </si>
  <si>
    <t>ABBV400_VMS_300013_083-0022-0391-B1-01_H&amp;E.svs</t>
  </si>
  <si>
    <t>https://concentriq.abbvienet.com/imageSets/157?slide=327583</t>
  </si>
  <si>
    <t>default/users/181/images/248334/083-0022-0391-B1-01.svs</t>
  </si>
  <si>
    <t>083-0022-0330</t>
  </si>
  <si>
    <t>300016 2023-Jul-30</t>
  </si>
  <si>
    <t>ABBV400_VMS_300016_083-0022-0330-B1-01_H&amp;E.svs</t>
  </si>
  <si>
    <t>https://concentriq.abbvienet.com/imageSets/157?slide=264611</t>
  </si>
  <si>
    <t>default/users/181/images/229851/083-0022-0330-B1-01.svs</t>
  </si>
  <si>
    <t>083-0022-0210</t>
  </si>
  <si>
    <t>300016 2023-Jun-29</t>
  </si>
  <si>
    <t>ABBV400_VMS_300016_083-0022-0210-B1-01_H&amp;E.svs</t>
  </si>
  <si>
    <t>https://concentriq.abbvienet.com/imageSets/157?slide=234964</t>
  </si>
  <si>
    <t>default/users/181/images/202333/083-0022-0210-B1-01_165653.svs</t>
  </si>
  <si>
    <t>083-0022-0275</t>
  </si>
  <si>
    <t>300021 2021-Aug-12</t>
  </si>
  <si>
    <t>083-0022-0399</t>
  </si>
  <si>
    <t>M21-404 MET AST= 94
M21-404 MET GEA= NA
M21-404 MET nsNSCLC= NA
M21-404 MET sqNSCLC= NA</t>
  </si>
  <si>
    <t>301004 2019-Jun-16</t>
  </si>
  <si>
    <t>ABBV400_VMS_301004_083-0022-0399-B1-01_H&amp;E.svs</t>
  </si>
  <si>
    <t>https://concentriq.abbvienet.com/imageSets/157?slide=327604</t>
  </si>
  <si>
    <t>default/users/181/images/248355/083-0022-0399-B1-01.svs</t>
  </si>
  <si>
    <t>083-0022-0398</t>
  </si>
  <si>
    <t>301005 2020-Feb-25</t>
  </si>
  <si>
    <t>ABBV400_VMS_301005_083-0022-0398-B1-01_H&amp;E.svs</t>
  </si>
  <si>
    <t>https://concentriq.abbvienet.com/imageSets/157?slide=327601</t>
  </si>
  <si>
    <t>default/users/181/images/248352/083-0022-0398-B1-01.svs</t>
  </si>
  <si>
    <t>083-0022-0045</t>
  </si>
  <si>
    <t>301017 2018-May-07</t>
  </si>
  <si>
    <t>ABBV400_VMS_301017_083-0022-0045-B1-01_H&amp;E.svs</t>
  </si>
  <si>
    <t>https://concentriq.abbvienet.com/imageSets/157?slide=189125</t>
  </si>
  <si>
    <t>default/users/73/images/163471/083-0022-0045-B1-01_132208.svs</t>
  </si>
  <si>
    <t>083-0022-0051</t>
  </si>
  <si>
    <t>301017 2023-Mar-06</t>
  </si>
  <si>
    <t>ABBV400_VMS_301017_083-0022-0051-B1-01_H&amp;E.svs</t>
  </si>
  <si>
    <t>https://concentriq.abbvienet.com/imageSets/157?slide=203809</t>
  </si>
  <si>
    <t>default/users/181/images/175191/083-0022-0051-B1-01_095417.svs</t>
  </si>
  <si>
    <t>301017 2023-Apr-24</t>
  </si>
  <si>
    <t>083-0022-0086</t>
  </si>
  <si>
    <t>301019 2014-Jul-14</t>
  </si>
  <si>
    <t>ABBV400_VMS_301019_083-0022-0086-B1-01_H&amp;E.svs</t>
  </si>
  <si>
    <t>https://concentriq.abbvienet.com/imageSets/157?slide=203072</t>
  </si>
  <si>
    <t>default/users/181/images/174460/083-0022-0086-B1-01_084136.svs</t>
  </si>
  <si>
    <t>083-0022-0272</t>
  </si>
  <si>
    <t>Unscheduled  17 MAY 2023</t>
  </si>
  <si>
    <t>301019 2023-May-17</t>
  </si>
  <si>
    <t>ABBV400_VMS_301019 - on treatment_083-0022-0272-B1-01_H&amp;E.svs</t>
  </si>
  <si>
    <t>https://concentriq.abbvienet.com/imageSets/157?slide=235044</t>
  </si>
  <si>
    <t>default/users/181/images/202413/083-0022-0272-B1-01_162147.svs</t>
  </si>
  <si>
    <t>083-0022-0066</t>
  </si>
  <si>
    <t>M21-404 MET AST= 8
M21-404 MET GEA= NA
M21-404 MET nsNSCLC= NA
M21-404 MET sqNSCLC= NA</t>
  </si>
  <si>
    <t>301019 2023-Mar-13</t>
  </si>
  <si>
    <t>ABBV400_VMS_301019_083-0022-0066-B1-01_H&amp;E.svs</t>
  </si>
  <si>
    <t>https://concentriq.abbvienet.com/imageSets/157?slide=189143</t>
  </si>
  <si>
    <t>default/users/73/images/163489/083-0022-0066-B1-01_110230.svs</t>
  </si>
  <si>
    <t>083-0022-0271</t>
  </si>
  <si>
    <t>301020 2023-Jun-06</t>
  </si>
  <si>
    <t>ABBV400_VMS_301020 - on treatment_083-0022-0271-B1-01_H&amp;E.svs</t>
  </si>
  <si>
    <t>https://concentriq.abbvienet.com/imageSets/157?slide=235041</t>
  </si>
  <si>
    <t>default/users/181/images/202410/083-0022-0271-B1-01_161407.svs</t>
  </si>
  <si>
    <t>083-0022-0099</t>
  </si>
  <si>
    <t>301020 2016-Jun-09</t>
  </si>
  <si>
    <t>ABBV400_VMS_301020_083-0022-0099-B1-01_H&amp;E.svs</t>
  </si>
  <si>
    <t>https://concentriq.abbvienet.com/imageSets/157?slide=203080</t>
  </si>
  <si>
    <t>default/users/181/images/174468/083-0022-0099-B1-01_123954.svs</t>
  </si>
  <si>
    <t>083-0022-0095</t>
  </si>
  <si>
    <t>301020 2023-Apr-28</t>
  </si>
  <si>
    <t>ABBV400_VMS_301020_083-0022-0095-B1-01_H&amp;E.svs</t>
  </si>
  <si>
    <t>https://concentriq.abbvienet.com/imageSets/157?slide=220745</t>
  </si>
  <si>
    <t>default/users/181/images/189790/083-0022-0095-B1-01_103934.svs</t>
  </si>
  <si>
    <t>083-0022-0377</t>
  </si>
  <si>
    <t>301023 2022-Nov-23</t>
  </si>
  <si>
    <t>083-0023-0195</t>
  </si>
  <si>
    <t>301023 2023-May-17</t>
  </si>
  <si>
    <t>083-0022-0420</t>
  </si>
  <si>
    <t>301023 2023-Sep-20</t>
  </si>
  <si>
    <t>ABBV400_VMS_301023_083-0022-0420-B1-01_H&amp;E.svs</t>
  </si>
  <si>
    <t>https://concentriq.abbvienet.com/imageSets/157?slide=327644</t>
  </si>
  <si>
    <t>default/users/181/images/248395/083-0022-0420-B1-01.svs</t>
  </si>
  <si>
    <t>083-0022-0185</t>
  </si>
  <si>
    <t>301024 2023-Jun-26</t>
  </si>
  <si>
    <t>ABBV400_VMS_301024_083-0022-0185-B1-01_H&amp;E.svs</t>
  </si>
  <si>
    <t>https://concentriq.abbvienet.com/imageSets/157?slide=225435</t>
  </si>
  <si>
    <t>default/users/181/images/193163/083-0022-0185-B1-01_145116.svs</t>
  </si>
  <si>
    <t>083-0022-0116</t>
  </si>
  <si>
    <t>301024 2023-May-22</t>
  </si>
  <si>
    <t>ABBV400_VMS_301024_083-0022-0116-B1-01_H&amp;E.svs</t>
  </si>
  <si>
    <t>https://concentriq.abbvienet.com/imageSets/157?slide=221079</t>
  </si>
  <si>
    <t>default/users/181/images/189826/083-0022-0116-B1-01_085144.svs</t>
  </si>
  <si>
    <t>083-0022-0184</t>
  </si>
  <si>
    <t>301027 2020-Nov-04</t>
  </si>
  <si>
    <t>ABBV400_VMS_301027_083-0022-0184-B1-01_H&amp;E.svs</t>
  </si>
  <si>
    <t>https://concentriq.abbvienet.com/imageSets/157?slide=225433</t>
  </si>
  <si>
    <t>default/users/181/images/193161/083-0022-0184-B1-01_151010.svs</t>
  </si>
  <si>
    <t>083-0022-0292</t>
  </si>
  <si>
    <t>301032 2023-Jul-25</t>
  </si>
  <si>
    <t>ABBV400_VMS_301032_083-0022-0292-B1-01_H&amp;E.svs</t>
  </si>
  <si>
    <t>https://concentriq.abbvienet.com/imageSets/157?slide=327325</t>
  </si>
  <si>
    <t>default/users/181/images/248076/083-0022-0292-B1-01.svs</t>
  </si>
  <si>
    <t>083-0022-0425</t>
  </si>
  <si>
    <t>301032 2021-Aug-12</t>
  </si>
  <si>
    <t>ABBV400_VMS_301032_21-17615 1-1-_083-0022-0425-B1-01_H&amp;E.svs</t>
  </si>
  <si>
    <t>https://concentriq.abbvienet.com/imageSets/157?slide=337105</t>
  </si>
  <si>
    <t>default/users/181/images/256281/083-0022-0425-B1-01.svs</t>
  </si>
  <si>
    <t>083-0022-0243</t>
  </si>
  <si>
    <t>301032 2023-Jun-05</t>
  </si>
  <si>
    <t>301039 2023-Aug-30</t>
  </si>
  <si>
    <t>ABBV400_VMS_301039_083-0022-0378-B1-01_H&amp;E.svs</t>
  </si>
  <si>
    <t>https://concentriq.abbvienet.com/imageSets/157?slide=327544</t>
  </si>
  <si>
    <t>default/users/181/images/248295/083-0022-0378-B1-01.svs</t>
  </si>
  <si>
    <t>083-0022-0458</t>
  </si>
  <si>
    <t>Unscheduled  08 NOV 2023</t>
  </si>
  <si>
    <t>301040 2023-Nov-08</t>
  </si>
  <si>
    <t>ABBV400_VMS_301040_083-0022-0458-B1-01_H&amp;E.svs</t>
  </si>
  <si>
    <t>https://concentriq.abbvienet.com/imageSets/157?slide=327740</t>
  </si>
  <si>
    <t>default/users/181/images/248491/083-0022-0458-B1-01.svs</t>
  </si>
  <si>
    <t>083-0022-0419</t>
  </si>
  <si>
    <t>301040 2023-Sep-21</t>
  </si>
  <si>
    <t>ABBV400_VMS_301040_083-0022-0419-B1-01_H&amp;E.svs</t>
  </si>
  <si>
    <t>https://concentriq.abbvienet.com/imageSets/157?slide=327641</t>
  </si>
  <si>
    <t>default/users/181/images/248392/083-0022-0419-B1-01.svs</t>
  </si>
  <si>
    <t>083-0023-0008</t>
  </si>
  <si>
    <t>302002 2022-Jun-07</t>
  </si>
  <si>
    <t>ABBV400_VMS_302002_302002_083-0023-0008-B1-01_H&amp;E.svs</t>
  </si>
  <si>
    <t>https://concentriq.abbvienet.com/imageSets/157?slide=196127</t>
  </si>
  <si>
    <t>default/users/181/images/170342/083-0023-0008-B1-01.svs</t>
  </si>
  <si>
    <t>083-0022-0058</t>
  </si>
  <si>
    <t>302006 2023-Apr-03</t>
  </si>
  <si>
    <t>083-0023-0016</t>
  </si>
  <si>
    <t>302006 2021-Dec-28</t>
  </si>
  <si>
    <t>ABBV400_VMS_302006_EK 2021 33772-1-1_083-0023-0016-B1-01_H&amp;E.svs</t>
  </si>
  <si>
    <t>https://concentriq.abbvienet.com/imageSets/157?slide=174050</t>
  </si>
  <si>
    <t>default/users/73/images/148609/083-0023-0016-B1-01.svs</t>
  </si>
  <si>
    <t>083-0022-0344</t>
  </si>
  <si>
    <t>302013 2022-Jun-28</t>
  </si>
  <si>
    <t>ABBV400_VMS_302013_083-0022-0344-B1-01_H&amp;E.svs</t>
  </si>
  <si>
    <t>https://concentriq.abbvienet.com/imageSets/157?slide=264641</t>
  </si>
  <si>
    <t>default/users/181/images/229881/083-0022-0344-B1-01.svs</t>
  </si>
  <si>
    <t>083-0022-0060</t>
  </si>
  <si>
    <t>302013 2023-Jan-31</t>
  </si>
  <si>
    <t>ABBV400_VMS_302013_083-0022-0060-B1-01_H&amp;E.svs</t>
  </si>
  <si>
    <t>https://concentriq.abbvienet.com/imageSets/157?slide=203067</t>
  </si>
  <si>
    <t>default/users/181/images/174455/083-0022-0060-B1-01_163646.svs</t>
  </si>
  <si>
    <t>083-0022-0409</t>
  </si>
  <si>
    <t>302014 2023-May-08</t>
  </si>
  <si>
    <t>ABBV400_VMS_302014_083-0022-0409-B1-01_H&amp;E.svs</t>
  </si>
  <si>
    <t>https://concentriq.abbvienet.com/imageSets/157?slide=327623</t>
  </si>
  <si>
    <t>default/users/181/images/248374/083-0022-0409-B1-01.svs</t>
  </si>
  <si>
    <t>083-0022-0387</t>
  </si>
  <si>
    <t>302014 2022-Jun-22</t>
  </si>
  <si>
    <t>ABBV400_VMS_302014_083-0022-0387-B1-01_H&amp;E.svs</t>
  </si>
  <si>
    <t>https://concentriq.abbvienet.com/imageSets/157?slide=327571</t>
  </si>
  <si>
    <t>default/users/181/images/248322/083-0022-0387-B1-01.svs</t>
  </si>
  <si>
    <t>083-0022-0059</t>
  </si>
  <si>
    <t>302014 2023-Mar-29</t>
  </si>
  <si>
    <t>ABBV400_VMS_302014_083-0022-0059-B2-01_H&amp;E.svs</t>
  </si>
  <si>
    <t>https://concentriq.abbvienet.com/imageSets/157?slide=203812</t>
  </si>
  <si>
    <t>default/users/181/images/175194/083-0022-0059-B2-01_163206.svs</t>
  </si>
  <si>
    <t>083-0023-0109</t>
  </si>
  <si>
    <t>302016 2023-Jan-03</t>
  </si>
  <si>
    <t>ABBV400_VMS_45192_45192_083-0023-0109-B1-01_H&amp;E.svs</t>
  </si>
  <si>
    <t>https://concentriq.abbvienet.com/imageSets/157?slide=219667</t>
  </si>
  <si>
    <t>default/users/181/images/189208/083-0023-0109-B1-01.svs</t>
  </si>
  <si>
    <t>083-0022-0415</t>
  </si>
  <si>
    <t>302017 2021-Dec-27</t>
  </si>
  <si>
    <t>ABBV400_VMS_302017_083-0022-0415-B1-01_H&amp;E.svs</t>
  </si>
  <si>
    <t>https://concentriq.abbvienet.com/imageSets/157?slide=327635</t>
  </si>
  <si>
    <t>default/users/181/images/248386/083-0022-0415-B1-01.svs</t>
  </si>
  <si>
    <t>083-0022-0090</t>
  </si>
  <si>
    <t>302017 2023-Apr-18</t>
  </si>
  <si>
    <t>ABBV400_VMS_302017_083-0022-0090-B1-01_H&amp;E.svs</t>
  </si>
  <si>
    <t>https://concentriq.abbvienet.com/imageSets/157?slide=196038</t>
  </si>
  <si>
    <t>default/users/181/images/170253/083-0022-0090-B1-01_163444.svs</t>
  </si>
  <si>
    <t>083-0022-0294</t>
  </si>
  <si>
    <t>302021 2021-Apr-29</t>
  </si>
  <si>
    <t>ABBV400_VMS_302021_083-0022-0294-B1-01_H&amp;E.svs</t>
  </si>
  <si>
    <t>https://concentriq.abbvienet.com/imageSets/157?slide=327329</t>
  </si>
  <si>
    <t>default/users/181/images/248080/083-0022-0294-B1-01.svs</t>
  </si>
  <si>
    <t>083-0022-0182</t>
  </si>
  <si>
    <t>302021 2023-Jun-06</t>
  </si>
  <si>
    <t>ABBV400_VMS_302021_083-0022-0182-B1-01_H&amp;E.svs</t>
  </si>
  <si>
    <t>https://concentriq.abbvienet.com/imageSets/157?slide=225427</t>
  </si>
  <si>
    <t>default/users/181/images/193155/083-0022-0182-B1-01_150147.svs</t>
  </si>
  <si>
    <t>083-0022-0120</t>
  </si>
  <si>
    <t>302022 2022-Dec-05</t>
  </si>
  <si>
    <t>ABBV400_VMS_302022_083-0022-0120-B1-01_H&amp;E.svs</t>
  </si>
  <si>
    <t>https://concentriq.abbvienet.com/imageSets/157?slide=221090</t>
  </si>
  <si>
    <t>default/users/181/images/189837/083-0022-0120-B1-01_150228.svs</t>
  </si>
  <si>
    <t>083-0022-0283</t>
  </si>
  <si>
    <t>302023 2023-Aug-03</t>
  </si>
  <si>
    <t>ABBV400_VMS_302023_083-0022-0283-B1-01_H&amp;E.svs</t>
  </si>
  <si>
    <t>https://concentriq.abbvienet.com/imageSets/157?slide=327303</t>
  </si>
  <si>
    <t>default/users/181/images/248054/083-0022-0283-B1-01.svs</t>
  </si>
  <si>
    <t>083-0022-0281</t>
  </si>
  <si>
    <t>302023 2020-Jan-26</t>
  </si>
  <si>
    <t>ABBV400_VMS_302023_083-0022-0281-B1-01_H&amp;E.svs</t>
  </si>
  <si>
    <t>https://concentriq.abbvienet.com/imageSets/157?slide=327299</t>
  </si>
  <si>
    <t>default/users/181/images/248050/083-0022-0281-B1-01.svs</t>
  </si>
  <si>
    <t>083-0022-0282</t>
  </si>
  <si>
    <t>302023 2023-Jun-22</t>
  </si>
  <si>
    <t>083-0022-0280</t>
  </si>
  <si>
    <t>302024 2022-Dec-12</t>
  </si>
  <si>
    <t>ABBV400_VMS_302024_083-0022-0280-B1-01_H&amp;E.svs</t>
  </si>
  <si>
    <t>https://concentriq.abbvienet.com/imageSets/157?slide=235062</t>
  </si>
  <si>
    <t>default/users/181/images/202431/083-0022-0280-B1-01_092514.svs</t>
  </si>
  <si>
    <t>083-0022-0183</t>
  </si>
  <si>
    <t>302024 2023-Jun-12</t>
  </si>
  <si>
    <t>ABBV400_VMS_302024_083-0022-0183-B1-01_H&amp;E.svs</t>
  </si>
  <si>
    <t>https://concentriq.abbvienet.com/imageSets/157?slide=225430</t>
  </si>
  <si>
    <t>default/users/181/images/193158/083-0022-0183-B1-01_145723.svs</t>
  </si>
  <si>
    <t>M21-404 MET GEA= NA
M21-404 MET nsNSCLC= NA
M21-404 MET sqNSCLC= 0
M21-404METnsNSCLCv2= NA
M21-404METnsNSCLCv2b= NA</t>
  </si>
  <si>
    <t>303001 2022-Mar-20</t>
  </si>
  <si>
    <t>ABBV400_VMS_303001_22-50693/2/1_083-0023-0038-B1_H&amp;E.svs</t>
  </si>
  <si>
    <t>https://concentriq.abbvienet.com/imageSets/157?slide=190913</t>
  </si>
  <si>
    <t>default/users/73/images/165249/083-0023-0038-B1-01.svs</t>
  </si>
  <si>
    <t>303009 2023-Jun-28</t>
  </si>
  <si>
    <t>ABBV400_VMS_303009_303009_083-0023-0286-B1-01_H&amp;E.svs</t>
  </si>
  <si>
    <t>https://concentriq.abbvienet.com/imageSets/157?slide=225500</t>
  </si>
  <si>
    <t>default/users/181/images/193228/083-0023-0286-B1-01.svs</t>
  </si>
  <si>
    <t>083-0022-0151</t>
  </si>
  <si>
    <t>303010 2022-Mar-04</t>
  </si>
  <si>
    <t>ABBV400_VMS_303010_083-0022-0151-B1-01_H&amp;E.svs</t>
  </si>
  <si>
    <t>https://concentriq.abbvienet.com/imageSets/157?slide=225342</t>
  </si>
  <si>
    <t>default/users/181/images/193070/083-0022-0151-B1-01_183144.svs</t>
  </si>
  <si>
    <t>083-0022-0203</t>
  </si>
  <si>
    <t>M21-404 MET AST= 93
M21-404 MET GEA= NA
M21-404 MET nsNSCLC= NA
M21-404 MET sqNSCLC= NA</t>
  </si>
  <si>
    <t>303012 2019-May-21</t>
  </si>
  <si>
    <t>ABBV400_VMS_303012_083-0022-0203-B1-01_H&amp;E.svs</t>
  </si>
  <si>
    <t>https://concentriq.abbvienet.com/imageSets/157?slide=225476</t>
  </si>
  <si>
    <t>default/users/181/images/193204/083-0022-0203-B1-01_102039.svs</t>
  </si>
  <si>
    <t>083-0022-0286</t>
  </si>
  <si>
    <t>M21-404 MET AST= 98
M21-404 MET GEA= NA
M21-404 MET nsNSCLC= NA
M21-404 MET sqNSCLC= NA</t>
  </si>
  <si>
    <t>303013 2023-Aug-01</t>
  </si>
  <si>
    <t>ABBV400_VMS_303013_083-0022-0286-B1-01_H&amp;E.svs</t>
  </si>
  <si>
    <t>https://concentriq.abbvienet.com/imageSets/157?slide=264571</t>
  </si>
  <si>
    <t>default/users/181/images/229811/083-0022-0286-B1-01.svs</t>
  </si>
  <si>
    <t>083-0022-0230</t>
  </si>
  <si>
    <t>303013 2023-May-30</t>
  </si>
  <si>
    <t>083-0023-0324</t>
  </si>
  <si>
    <t>M21-404 MET GEA= NA
M21-404 MET nsNSCLC= NA
M21-404 MET sqNSCLC= NA
M21-404METnsNSCLCv2= NA
M21-404METnsNSCLCv2b= NA</t>
  </si>
  <si>
    <t>303014 2022-Nov-03</t>
  </si>
  <si>
    <t>303017 2023-Aug-22</t>
  </si>
  <si>
    <t>303017 2024-Jun-05</t>
  </si>
  <si>
    <t>083-0022-0101</t>
  </si>
  <si>
    <t>304010 2023-May-09</t>
  </si>
  <si>
    <t>ABBV400_VMS_304010_083-0022-0101-W1-B1-01_H&amp;E.svs</t>
  </si>
  <si>
    <t>https://concentriq.abbvienet.com/imageSets/157?slide=220754</t>
  </si>
  <si>
    <t>default/users/181/images/189799/083-0022-0101-W1-B1-01_113818.svs</t>
  </si>
  <si>
    <t>083-0022-0380</t>
  </si>
  <si>
    <t>304010 2021-Sep-14</t>
  </si>
  <si>
    <t>ABBV400_VMS_304010_083-0022-0380-B0-1_H&amp;E.svs</t>
  </si>
  <si>
    <t>https://concentriq.abbvienet.com/imageSets/157?slide=327553</t>
  </si>
  <si>
    <t>default/users/181/images/248304/083-0022-0380-B0-1.svs</t>
  </si>
  <si>
    <t>083-0022-0208</t>
  </si>
  <si>
    <t>304012 2020-Aug-12</t>
  </si>
  <si>
    <t>ABBV400_VMS_304012_083-0022-0208-B1-01_H&amp;E.svs</t>
  </si>
  <si>
    <t>https://concentriq.abbvienet.com/imageSets/157?slide=225485</t>
  </si>
  <si>
    <t>default/users/181/images/193213/083-0022-0208-B1-01_120718.svs</t>
  </si>
  <si>
    <t>304012 2023-Jun-04</t>
  </si>
  <si>
    <t>304020 2024-Jan-16</t>
  </si>
  <si>
    <t>ABBV400_VMS_304020_083-0022-0560-B1-01_H&amp;E.svs</t>
  </si>
  <si>
    <t>https://concentriq.abbvienet.com/imageSets/157?slide=328023</t>
  </si>
  <si>
    <t>default/users/181/images/248774/083-0022-0560-B1-01.svs</t>
  </si>
  <si>
    <t>083-0022-0612</t>
  </si>
  <si>
    <t>304021 2023-Oct-22</t>
  </si>
  <si>
    <t>ABBV400_VMS_304021_C23-06105_083-0022-0612-B1-01_H&amp;E.svs</t>
  </si>
  <si>
    <t>https://concentriq.abbvienet.com/imageSets/157?slide=337237</t>
  </si>
  <si>
    <t>default/users/181/images/256413/083-0022-0612-B1-01.svs</t>
  </si>
  <si>
    <t>083-0022-0661</t>
  </si>
  <si>
    <t>304022 2023-May-16</t>
  </si>
  <si>
    <t>ABBV400_VMS_304022_23-11101_083-0022-0661-B0-1_H&amp;E.svs</t>
  </si>
  <si>
    <t>https://concentriq.abbvienet.com/imageSets/157?slide=354847</t>
  </si>
  <si>
    <t>default/users/181/images/267245/083-0022-0661-B0-1.svs</t>
  </si>
  <si>
    <t>083-0023-0260</t>
  </si>
  <si>
    <t>M21-404 MET GEA= NA
M21-404 MET nsNSCLC= NA
M21-404 MET sqNSCLC= NA
M21-404METnsNSCLCv2= 88
M21-404METnsNSCLCv2b= NA</t>
  </si>
  <si>
    <t>400005 2022-May-19</t>
  </si>
  <si>
    <t>ABBV400_VMS_400005_A22-3359_083-0023-0260-B0-1_H&amp;E.svs</t>
  </si>
  <si>
    <t>https://concentriq.abbvienet.com/imageSets/157?slide=331174</t>
  </si>
  <si>
    <t>default/users/181/images/250930/083-0023-0260-B0-1.svs</t>
  </si>
  <si>
    <t>083-0022-0455</t>
  </si>
  <si>
    <t>M21-404 MET AST= 57
M21-404 MET GEA= NA
M21-404 MET nsNSCLC= NA
M21-404 MET sqNSCLC= NA</t>
  </si>
  <si>
    <t>ABBV400_VMS_400005_083-0022-0455-B1-01_H&amp;E.svs</t>
  </si>
  <si>
    <t>https://concentriq.abbvienet.com/imageSets/157?slide=327732</t>
  </si>
  <si>
    <t>default/users/181/images/248483/083-0022-0455-B1-01.svs</t>
  </si>
  <si>
    <t>083-0022-0369</t>
  </si>
  <si>
    <t>400006 2023-Jul-21</t>
  </si>
  <si>
    <t>ABBV400_VMS_400006_083-0022-0369-B1-01_H&amp;E.svs</t>
  </si>
  <si>
    <t>https://concentriq.abbvienet.com/imageSets/157?slide=327521</t>
  </si>
  <si>
    <t>default/users/181/images/248272/083-0022-0369-B1-01.svs</t>
  </si>
  <si>
    <t>083-0022-0250</t>
  </si>
  <si>
    <t>400006 2018-Oct-11</t>
  </si>
  <si>
    <t>ABBV400_VMS_400006_083-0022-0250-B1-01_H&amp;E.svs</t>
  </si>
  <si>
    <t>https://concentriq.abbvienet.com/imageSets/157?slide=327245</t>
  </si>
  <si>
    <t>default/users/181/images/247996/083-0022-0250-B1-01.svs</t>
  </si>
  <si>
    <t>083-0022-0249</t>
  </si>
  <si>
    <t>400006 2023-Jun-20</t>
  </si>
  <si>
    <t>ABBV400_VMS_400006_083-0022-0249-B1-01_H&amp;E.svs</t>
  </si>
  <si>
    <t>https://concentriq.abbvienet.com/imageSets/157?slide=327240</t>
  </si>
  <si>
    <t>default/users/181/images/247991/083-0022-0249-B1-01.svs</t>
  </si>
  <si>
    <t>400009 2023-Oct-09</t>
  </si>
  <si>
    <t>083-0022-0247</t>
  </si>
  <si>
    <t>400011 2019-Jul-25</t>
  </si>
  <si>
    <t>ABBV400_VMS_400011_083-0022-0247-B1-01_H&amp;E.svs</t>
  </si>
  <si>
    <t>https://concentriq.abbvienet.com/imageSets/157?slide=264556</t>
  </si>
  <si>
    <t>default/users/181/images/229796/083-0022-0247-B1-01.svs</t>
  </si>
  <si>
    <t>083-0022-0248</t>
  </si>
  <si>
    <t>400011 2023-Jul-07</t>
  </si>
  <si>
    <t>ABBV400_VMS_400011_083-0022-0248-B1-01_H&amp;E.svs</t>
  </si>
  <si>
    <t>https://concentriq.abbvienet.com/imageSets/157?slide=327237</t>
  </si>
  <si>
    <t>default/users/181/images/247988/083-0022-0248-B1-01.svs</t>
  </si>
  <si>
    <t>083-0022-0370</t>
  </si>
  <si>
    <t>400014 2023-Sep-13</t>
  </si>
  <si>
    <t>ABBV400_VMS_400014_083-0022-0370-B1-01_H&amp;E.svs</t>
  </si>
  <si>
    <t>https://concentriq.abbvienet.com/imageSets/157?slide=327523</t>
  </si>
  <si>
    <t>default/users/181/images/248274/083-0022-0370-B1-01.svs</t>
  </si>
  <si>
    <t>083-0022-0454</t>
  </si>
  <si>
    <t>M21-404 MET AST= 28
M21-404 MET GEA= NA
M21-404 MET nsNSCLC= NA
M21-404 MET sqNSCLC= NA</t>
  </si>
  <si>
    <t>400014 2021-Nov-26</t>
  </si>
  <si>
    <t>ABBV400_VMS_400014_083-0022-0454-B0-1_H&amp;E.svs</t>
  </si>
  <si>
    <t>https://concentriq.abbvienet.com/imageSets/157?slide=327729</t>
  </si>
  <si>
    <t>default/users/181/images/248480/083-0022-0454-B0-1.svs</t>
  </si>
  <si>
    <t>083-0023-0422</t>
  </si>
  <si>
    <t>400016 2023-Jul-12</t>
  </si>
  <si>
    <t>ABBV400_VMS_400016_23A4081_083-0023-0422-B0-1_H&amp;E.svs</t>
  </si>
  <si>
    <t>https://concentriq.abbvienet.com/imageSets/157?slide=330733</t>
  </si>
  <si>
    <t>default/users/181/images/250489/083-0023-0422-B0-1.svs</t>
  </si>
  <si>
    <t>083-0022-0462</t>
  </si>
  <si>
    <t>400018 2023-Nov-06</t>
  </si>
  <si>
    <t>ABBV400_VMS_400018_083-0022-0462-B1-01_H&amp;E.svs</t>
  </si>
  <si>
    <t>https://concentriq.abbvienet.com/imageSets/157?slide=327755</t>
  </si>
  <si>
    <t>default/users/181/images/248506/083-0022-0462-B1-01.svs</t>
  </si>
  <si>
    <t>083-0022-0460</t>
  </si>
  <si>
    <t>400018 2022-Nov-22</t>
  </si>
  <si>
    <t>ABBV400_VMS_400018_083-0022-0460-B1-01_H&amp;E.svs</t>
  </si>
  <si>
    <t>https://concentriq.abbvienet.com/imageSets/157?slide=327749</t>
  </si>
  <si>
    <t>default/users/181/images/248500/083-0022-0460-B1-01.svs</t>
  </si>
  <si>
    <t>083-0022-0456</t>
  </si>
  <si>
    <t>400019 2022-Oct-25</t>
  </si>
  <si>
    <t>083-0022-0512</t>
  </si>
  <si>
    <t>400020 2023-Oct-25</t>
  </si>
  <si>
    <t>083-0022-0590</t>
  </si>
  <si>
    <t>400021 2023-Dec-15</t>
  </si>
  <si>
    <t>ABBV400_VMS_400021_23A7135_083-0022-0590-B1-01_H&amp;E.svs</t>
  </si>
  <si>
    <t>https://concentriq.abbvienet.com/imageSets/157?slide=337162</t>
  </si>
  <si>
    <t>default/users/181/images/256338/083-0022-0590-B1-01.svs</t>
  </si>
  <si>
    <t>083-0022-0650</t>
  </si>
  <si>
    <t>400022 2024-Mar-13</t>
  </si>
  <si>
    <t>ABBV400_VMS_400022_24A1601_083-0022-0650-B0-1_H&amp;E.svs</t>
  </si>
  <si>
    <t>https://concentriq.abbvienet.com/imageSets/157?slide=354826</t>
  </si>
  <si>
    <t>default/users/181/images/267224/083-0022-0650-B0-1.svs</t>
  </si>
  <si>
    <t>083-0022-0651</t>
  </si>
  <si>
    <t>400023 2024-Feb-13</t>
  </si>
  <si>
    <t>ABBV400_VMS_400023_24A953_083-0022-0651-B1-01_H&amp;E.svs</t>
  </si>
  <si>
    <t>https://concentriq.abbvienet.com/imageSets/157?slide=354829</t>
  </si>
  <si>
    <t>default/users/181/images/267227/083-0022-0651-B1-01.svs</t>
  </si>
  <si>
    <t>083-0023-0087</t>
  </si>
  <si>
    <t>Unscheduled  09 MAR 2023</t>
  </si>
  <si>
    <t>401002 2023-Mar-09</t>
  </si>
  <si>
    <t>083-0023-0086</t>
  </si>
  <si>
    <t>M21-404 MET GEA= NA
M21-404 MET nsNSCLC= NA
M21-404 MET sqNSCLC= 15
M21-404METnsNSCLCv2= NA
M21-404METnsNSCLCv2b= NA</t>
  </si>
  <si>
    <t>083-0022-0421</t>
  </si>
  <si>
    <t>401007 2023-Apr-13</t>
  </si>
  <si>
    <t>ABBV400_VMS_401007_083-0022-0421-B1-01_H&amp;E.svs</t>
  </si>
  <si>
    <t>https://concentriq.abbvienet.com/imageSets/157?slide=327647</t>
  </si>
  <si>
    <t>default/users/181/images/248398/083-0022-0421-B1-01.svs</t>
  </si>
  <si>
    <t>083-0022-0363</t>
  </si>
  <si>
    <t>401009 2023-Feb-24</t>
  </si>
  <si>
    <t>ABBV400_VMS_401009_083-0022-0363-B1-01_H&amp;E.svs</t>
  </si>
  <si>
    <t>https://concentriq.abbvienet.com/imageSets/157?slide=327504</t>
  </si>
  <si>
    <t>default/users/181/images/248255/083-0022-0363-B1-01.svs</t>
  </si>
  <si>
    <t>083-0022-0511</t>
  </si>
  <si>
    <t>401011 2022-Nov-28</t>
  </si>
  <si>
    <t>ABBV400_VMS_401011_083-0022-0511-B1-01_H&amp;E.svs</t>
  </si>
  <si>
    <t>https://concentriq.abbvienet.com/imageSets/157?slide=327888</t>
  </si>
  <si>
    <t>default/users/181/images/248639/083-0022-0511-B1-01.svs</t>
  </si>
  <si>
    <t>401011 2023-Dec-11</t>
  </si>
  <si>
    <t>083-0023-0397</t>
  </si>
  <si>
    <t>402004 2022-Feb-10</t>
  </si>
  <si>
    <t>ABBV400_VMS_402004_NQ7228-23_083-0023-0397-B1-01_H&amp;E.svs</t>
  </si>
  <si>
    <t>https://concentriq.abbvienet.com/imageSets/157?slide=330660</t>
  </si>
  <si>
    <t>default/users/181/images/250416/083-0023-0397-B1-01.svs</t>
  </si>
  <si>
    <t>083-0022-0386</t>
  </si>
  <si>
    <t>M21-404 MET AST= 36
M21-404 MET GEA= NA
M21-404 MET nsNSCLC= NA
M21-404 MET sqNSCLC= NA</t>
  </si>
  <si>
    <t>404004 2018-Jun-27</t>
  </si>
  <si>
    <t>ABBV400_VMS_404004_083-0022-0386-B1-01_H&amp;E.svs</t>
  </si>
  <si>
    <t>https://concentriq.abbvienet.com/imageSets/157?slide=327567</t>
  </si>
  <si>
    <t>default/users/181/images/248318/083-0022-0386-B1-01.svs</t>
  </si>
  <si>
    <t>083-0022-0443</t>
  </si>
  <si>
    <t>404006 2022-May-31</t>
  </si>
  <si>
    <t>ABBV400_VMS_404006_083-0022-0443-B1-01_H&amp;E.svs</t>
  </si>
  <si>
    <t>https://concentriq.abbvienet.com/imageSets/157?slide=327699</t>
  </si>
  <si>
    <t>default/users/181/images/248450/083-0022-0443-B1-01.svs</t>
  </si>
  <si>
    <t>083-0022-0450</t>
  </si>
  <si>
    <t>404009 2023-Apr-05</t>
  </si>
  <si>
    <t>ABBV400_VMS_404009_083-0022-0450-B1-01_H&amp;E.svs</t>
  </si>
  <si>
    <t>https://concentriq.abbvienet.com/imageSets/157?slide=327720</t>
  </si>
  <si>
    <t>default/users/181/images/248471/083-0022-0450-B1-01.svs</t>
  </si>
  <si>
    <t>405001 2021-Apr-22</t>
  </si>
  <si>
    <t>ABBV400_VMS_405001_083-0022-0556-B0-1_H&amp;E.svs</t>
  </si>
  <si>
    <t>https://concentriq.abbvienet.com/imageSets/157?slide=328020</t>
  </si>
  <si>
    <t>default/users/181/images/248771/083-0022-0556-B0-1.svs</t>
  </si>
  <si>
    <t>405001 2023-Oct-18</t>
  </si>
  <si>
    <t>083-0022-0504</t>
  </si>
  <si>
    <t>405002 2020-Jul-15</t>
  </si>
  <si>
    <t>ABBV400_VMS_405002_083-0022-0504-B0-1_H&amp;E.svs</t>
  </si>
  <si>
    <t>https://concentriq.abbvienet.com/imageSets/157?slide=327865</t>
  </si>
  <si>
    <t>default/users/181/images/248616/083-0022-0504-B0-1.svs</t>
  </si>
  <si>
    <t>083-0022-0463</t>
  </si>
  <si>
    <t>405002 2023-Nov-21</t>
  </si>
  <si>
    <t>ABBV400_VMS_405002_083-0022-0463-W1-B1-01_H&amp;E.svs</t>
  </si>
  <si>
    <t>https://concentriq.abbvienet.com/imageSets/157?slide=327758</t>
  </si>
  <si>
    <t>default/users/181/images/248509/083-0022-0463-W1-B1-01.svs</t>
  </si>
  <si>
    <t>083-0022-0498</t>
  </si>
  <si>
    <t>M21-404 MET AST= 19
M21-404 MET GEA= NA
M21-404 MET nsNSCLC= NA
M21-404 MET sqNSCLC= NA</t>
  </si>
  <si>
    <t>405003 2022-Jan-24</t>
  </si>
  <si>
    <t>ABBV400_VMS_405003_083-0022-0498-B0-1_H&amp;E.svs</t>
  </si>
  <si>
    <t>https://concentriq.abbvienet.com/imageSets/157?slide=327848</t>
  </si>
  <si>
    <t>default/users/181/images/248599/083-0022-0498-B0-1.svs</t>
  </si>
  <si>
    <t>083-0022-0610</t>
  </si>
  <si>
    <t>405004 2022-Mar-30</t>
  </si>
  <si>
    <t>ABBV400_VMS_405004_23E00398_083-0022-0610-B0-1_H&amp;E.svs</t>
  </si>
  <si>
    <t>https://concentriq.abbvienet.com/imageSets/157?slide=337230</t>
  </si>
  <si>
    <t>default/users/181/images/256406/083-0022-0610-B0-1.svs</t>
  </si>
  <si>
    <t>405004 2023-Nov-28</t>
  </si>
  <si>
    <t>ABBV400_VMS_405004_083-0022-0480-W1-B1-01_H&amp;E.svs</t>
  </si>
  <si>
    <t>https://concentriq.abbvienet.com/imageSets/157?slide=327805</t>
  </si>
  <si>
    <t>default/users/181/images/248556/083-0022-0480-W1-B1-01.svs</t>
  </si>
  <si>
    <t>083-0022-0554</t>
  </si>
  <si>
    <t>405005 2022-Aug-28</t>
  </si>
  <si>
    <t>ABBV400_VMS_405005_083-0022-0554-B0-1_H&amp;E.svs</t>
  </si>
  <si>
    <t>https://concentriq.abbvienet.com/imageSets/157?slide=328014</t>
  </si>
  <si>
    <t>default/users/181/images/248765/083-0022-0554-B0-1.svs</t>
  </si>
  <si>
    <t>405005 2023-Dec-07</t>
  </si>
  <si>
    <t>ABBV400_VMS_405005_083-0022-0499-W1-B1-01_H&amp;E.svs</t>
  </si>
  <si>
    <t>https://concentriq.abbvienet.com/imageSets/157?slide=327851</t>
  </si>
  <si>
    <t>default/users/181/images/248602/083-0022-0499-W1-B1-01.svs</t>
  </si>
  <si>
    <t>083-0022-0535</t>
  </si>
  <si>
    <t>405006 2024-Jan-02</t>
  </si>
  <si>
    <t>ABBV400_VMS_405006_083-0022-0535-W1-B1-01_H&amp;E.svs</t>
  </si>
  <si>
    <t>https://concentriq.abbvienet.com/imageSets/157?slide=327957</t>
  </si>
  <si>
    <t>default/users/181/images/248708/083-0022-0535-W1-B1-01.svs</t>
  </si>
  <si>
    <t>083-0022-0555</t>
  </si>
  <si>
    <t>405008 2022-Aug-04</t>
  </si>
  <si>
    <t>ABBV400_VMS_405008_083-0022-0555-B0-1_H&amp;E.svs</t>
  </si>
  <si>
    <t>https://concentriq.abbvienet.com/imageSets/157?slide=328017</t>
  </si>
  <si>
    <t>default/users/181/images/248768/083-0022-0555-B0-1.svs</t>
  </si>
  <si>
    <t>405008 2023-Dec-05</t>
  </si>
  <si>
    <t>ABBV400_VMS_405008_083-0022-0493-W1-B1-01_H&amp;E.svs</t>
  </si>
  <si>
    <t>https://concentriq.abbvienet.com/imageSets/157?slide=327835</t>
  </si>
  <si>
    <t>default/users/181/images/248586/083-0022-0493-W1-B1-01.svs</t>
  </si>
  <si>
    <t>405009 2024-Jan-17</t>
  </si>
  <si>
    <t>083-0022-0585</t>
  </si>
  <si>
    <t>405010 2023-Jun-19</t>
  </si>
  <si>
    <t>ABBV400_VMS_405010_24E00067_083-0022-0585-B0-1_H&amp;E.svs</t>
  </si>
  <si>
    <t>https://concentriq.abbvienet.com/imageSets/157?slide=337141</t>
  </si>
  <si>
    <t>default/users/181/images/256317/083-0022-0585-B0-1.svs</t>
  </si>
  <si>
    <t>405011 2024-Feb-12</t>
  </si>
  <si>
    <t>ABBV400_VMS_405011_083-0022-0572-W1-B1-01_H&amp;E.svs</t>
  </si>
  <si>
    <t>https://concentriq.abbvienet.com/imageSets/157?slide=328050</t>
  </si>
  <si>
    <t>default/users/181/images/248801/083-0022-0572-W1-B1-01.svs</t>
  </si>
  <si>
    <t>083-0022-0654</t>
  </si>
  <si>
    <t>405013 2023-Jan-01</t>
  </si>
  <si>
    <t>ABBV400_VMS_405013_24E00299_083-0022-0654-B0-1_H&amp;E.svs</t>
  </si>
  <si>
    <t>https://concentriq.abbvienet.com/imageSets/157?slide=354835</t>
  </si>
  <si>
    <t>default/users/181/images/267233/083-0022-0654-B0-1.svs</t>
  </si>
  <si>
    <t>083-0022-0553</t>
  </si>
  <si>
    <t>408003 2022-Dec-02</t>
  </si>
  <si>
    <t>ABBV400_VMS_408003_083-0022-0553-B0-1_H&amp;E.svs</t>
  </si>
  <si>
    <t>https://concentriq.abbvienet.com/imageSets/157?slide=328009</t>
  </si>
  <si>
    <t>default/users/181/images/248760/083-0022-0553-B0-1.svs</t>
  </si>
  <si>
    <t>408003 2023-Oct-26</t>
  </si>
  <si>
    <t>ABBV400_VMS_408003_083-0022-0431-B1-01_H&amp;E.svs</t>
  </si>
  <si>
    <t>https://concentriq.abbvienet.com/imageSets/157?slide=327669</t>
  </si>
  <si>
    <t>default/users/181/images/248420/083-0022-0431-B1-01.svs</t>
  </si>
  <si>
    <t>083-0022-0552</t>
  </si>
  <si>
    <t>408004 2022-Sep-29</t>
  </si>
  <si>
    <t>ABBV400_VMS_408004_083-0022-0552-B0-1_H&amp;E.svs</t>
  </si>
  <si>
    <t>https://concentriq.abbvienet.com/imageSets/157?slide=328004</t>
  </si>
  <si>
    <t>default/users/181/images/248755/083-0022-0552-B0-1.svs</t>
  </si>
  <si>
    <t>083-0022-0522</t>
  </si>
  <si>
    <t>408010 2022-Sep-29</t>
  </si>
  <si>
    <t>ABBV400_VMS_408010_083-0022-0522-B1-01_H&amp;E.svs</t>
  </si>
  <si>
    <t>https://concentriq.abbvienet.com/imageSets/157?slide=327918</t>
  </si>
  <si>
    <t>default/users/181/images/248669/083-0022-0522-B1-01.svs</t>
  </si>
  <si>
    <t>408010 2023-Dec-19</t>
  </si>
  <si>
    <t>ABBV400_VMS_408010_083-0022-0539-B1-01_H&amp;E.svs</t>
  </si>
  <si>
    <t>https://concentriq.abbvienet.com/imageSets/157?slide=327966</t>
  </si>
  <si>
    <t>default/users/181/images/248717/083-0022-0539-B1-01.svs</t>
  </si>
  <si>
    <t>083-0022-0523</t>
  </si>
  <si>
    <t>408011 2021-Aug-28</t>
  </si>
  <si>
    <t>ABBV400_VMS_408011_083-0022-0523-B0-2_H&amp;E.svs</t>
  </si>
  <si>
    <t>https://concentriq.abbvienet.com/imageSets/157?slide=327921</t>
  </si>
  <si>
    <t>default/users/181/images/248672/083-0022-0523-B0-2.svs</t>
  </si>
  <si>
    <t>408011 2023-Dec-12</t>
  </si>
  <si>
    <t>ABBV400_VMS_408011_083-0022-0538-B1-01_H&amp;E.svs</t>
  </si>
  <si>
    <t>https://concentriq.abbvienet.com/imageSets/157?slide=327963</t>
  </si>
  <si>
    <t>default/users/181/images/248714/083-0022-0538-B1-01.svs</t>
  </si>
  <si>
    <t>083-0022-0607</t>
  </si>
  <si>
    <t>408012 2024-Mar-07</t>
  </si>
  <si>
    <t>ABBV400_VMS_408012_SO465-01_083-0022-0607-B1-01_H&amp;E.svs</t>
  </si>
  <si>
    <t>https://concentriq.abbvienet.com/imageSets/157?slide=337223</t>
  </si>
  <si>
    <t>default/users/181/images/256399/083-0022-0607-B1-01.svs</t>
  </si>
  <si>
    <t>409004 2023-Sep-13</t>
  </si>
  <si>
    <t>ABBV400_VMS_409004_083-0022-0346-B0-1_H&amp;E.svs</t>
  </si>
  <si>
    <t>https://concentriq.abbvienet.com/imageSets/157?slide=327465</t>
  </si>
  <si>
    <t>default/users/181/images/248216/083-0022-0346-B0-1.svs</t>
  </si>
  <si>
    <t>083-0023-0128</t>
  </si>
  <si>
    <t>409004 2021-Nov-29</t>
  </si>
  <si>
    <t>ABBV400_VMS_409004_409004_083-0023-0128-B0-1_H&amp;E.svs</t>
  </si>
  <si>
    <t>https://concentriq.abbvienet.com/imageSets/157?slide=196067</t>
  </si>
  <si>
    <t>default/users/181/images/170282/083-0023-0128-B0-1.svs</t>
  </si>
  <si>
    <t>083-0022-0299</t>
  </si>
  <si>
    <t>ABBV400_VMS_409004_083-0022-0299-B0-1_H&amp;E.svs</t>
  </si>
  <si>
    <t>https://concentriq.abbvienet.com/imageSets/157?slide=327350</t>
  </si>
  <si>
    <t>default/users/181/images/248101/083-0022-0299-B0-1.svs</t>
  </si>
  <si>
    <t>409004 2023-Aug-07</t>
  </si>
  <si>
    <t>083-0022-0289</t>
  </si>
  <si>
    <t>409005 2023-Jun-26</t>
  </si>
  <si>
    <t>ABBV400_VMS_409005_083-0022-0289-B0-1_H&amp;E.svs</t>
  </si>
  <si>
    <t>https://concentriq.abbvienet.com/imageSets/157?slide=264575</t>
  </si>
  <si>
    <t>default/users/181/images/229815/083-0022-0289-B0-1.svs</t>
  </si>
  <si>
    <t>083-0023-0138</t>
  </si>
  <si>
    <t>409005 2022-Apr-20</t>
  </si>
  <si>
    <t>ABBV400_VMS_409005_409005_083-0023-0138-B0-1_H&amp;E.svs</t>
  </si>
  <si>
    <t>https://concentriq.abbvienet.com/imageSets/157?slide=196068</t>
  </si>
  <si>
    <t>default/users/181/images/170283/083-0023-0138-B0-1.svs</t>
  </si>
  <si>
    <t>083-0022-0291</t>
  </si>
  <si>
    <t>409009 2023-Jun-30</t>
  </si>
  <si>
    <t>ABBV400_VMS_409009_083-0022-0291-B0-1_H&amp;E.svs</t>
  </si>
  <si>
    <t>https://concentriq.abbvienet.com/imageSets/157?slide=327322</t>
  </si>
  <si>
    <t>default/users/181/images/248073/083-0022-0291-B0-1.svs</t>
  </si>
  <si>
    <t>083-0023-0164</t>
  </si>
  <si>
    <t>409009 2022-Dec-05</t>
  </si>
  <si>
    <t>ABBV400_VMS_409009_409009_083-0023-0164-B0-1_H&amp;E.svs</t>
  </si>
  <si>
    <t>https://concentriq.abbvienet.com/imageSets/157?slide=203102</t>
  </si>
  <si>
    <t>default/users/181/images/174490/083-0023-0164-B0-1.svs</t>
  </si>
  <si>
    <t>083-0022-0296</t>
  </si>
  <si>
    <t>409018 2023-Jul-18</t>
  </si>
  <si>
    <t>ABBV400_VMS_409018_083-0022-0296-B0-1_H&amp;E.svs</t>
  </si>
  <si>
    <t>https://concentriq.abbvienet.com/imageSets/157?slide=327338</t>
  </si>
  <si>
    <t>default/users/181/images/248089/083-0022-0296-B0-1.svs</t>
  </si>
  <si>
    <t>083-0022-0119</t>
  </si>
  <si>
    <t>409018 2018-Dec-10</t>
  </si>
  <si>
    <t>ABBV400_VMS_409018_083-0022-0119-B0-1_H&amp;E.svs</t>
  </si>
  <si>
    <t>https://concentriq.abbvienet.com/imageSets/157?slide=221088</t>
  </si>
  <si>
    <t>default/users/181/images/189835/083-0022-0119-B0-1_110509.svs</t>
  </si>
  <si>
    <t>083-0022-0177</t>
  </si>
  <si>
    <t>409018 2023-Jun-13</t>
  </si>
  <si>
    <t>ABBV400_VMS_409018_083-0022-0177-B0-1_H&amp;E.svs</t>
  </si>
  <si>
    <t>https://concentriq.abbvienet.com/imageSets/157?slide=225418</t>
  </si>
  <si>
    <t>default/users/181/images/193146/083-0022-0177-B0-1_092238.svs</t>
  </si>
  <si>
    <t>083-0022-0225</t>
  </si>
  <si>
    <t>409023 2015-Jan-15</t>
  </si>
  <si>
    <t>ABBV400_VMS_409023_083-0022-0225-B0-1_H&amp;E.svs</t>
  </si>
  <si>
    <t>https://concentriq.abbvienet.com/imageSets/157?slide=234976</t>
  </si>
  <si>
    <t>default/users/181/images/202345/083-0022-0225-B0-1_163108.svs</t>
  </si>
  <si>
    <t>083-0022-0245</t>
  </si>
  <si>
    <t>409023 2023-Jun-27</t>
  </si>
  <si>
    <t>083-0022-0287</t>
  </si>
  <si>
    <t>409024 2023-Jul-20</t>
  </si>
  <si>
    <t>ABBV400_VMS_409024_083-0022-0287-B0-1_H&amp;E.svs</t>
  </si>
  <si>
    <t>https://concentriq.abbvienet.com/imageSets/157?slide=327312</t>
  </si>
  <si>
    <t>default/users/181/images/248063/083-0022-0287-B0-1.svs</t>
  </si>
  <si>
    <t>083-0022-0199</t>
  </si>
  <si>
    <t>409024 2020-Oct-30</t>
  </si>
  <si>
    <t>ABBV400_VMS_409024_083-0022-0199-B0-1_H&amp;E.svs</t>
  </si>
  <si>
    <t>https://concentriq.abbvienet.com/imageSets/157?slide=225473</t>
  </si>
  <si>
    <t>default/users/181/images/193201/083-0022-0199-B0-1_151157.svs</t>
  </si>
  <si>
    <t>083-0022-0244</t>
  </si>
  <si>
    <t>409024 2023-Jun-15</t>
  </si>
  <si>
    <t>ABBV400_VMS_409024 Pre-dose tissue_083-0022-0244-B0-1_H&amp;E.svs</t>
  </si>
  <si>
    <t>https://concentriq.abbvienet.com/imageSets/157?slide=235008</t>
  </si>
  <si>
    <t>default/users/181/images/202377/083-0022-0244-B0-1_144925.svs</t>
  </si>
  <si>
    <t>083-0022-0273</t>
  </si>
  <si>
    <t>409025 2023-Jul-12</t>
  </si>
  <si>
    <t>ABBV400_VMS_409025 - on treatment_083-0022-0273-B0-1_H&amp;E.svs</t>
  </si>
  <si>
    <t>https://concentriq.abbvienet.com/imageSets/157?slide=235047</t>
  </si>
  <si>
    <t>default/users/181/images/202416/083-0022-0273-B0-1_065738.svs</t>
  </si>
  <si>
    <t>083-0022-0257</t>
  </si>
  <si>
    <t>409025 2023-Jun-16</t>
  </si>
  <si>
    <t>ABBV400_VMS_409025_083-0022-0257-B0-1_H&amp;E.svs</t>
  </si>
  <si>
    <t>https://concentriq.abbvienet.com/imageSets/157?slide=264559</t>
  </si>
  <si>
    <t>default/users/181/images/229799/083-0022-0257-B0-1.svs</t>
  </si>
  <si>
    <t>083-0022-0169</t>
  </si>
  <si>
    <t>409030 2020-Sep-15</t>
  </si>
  <si>
    <t>ABBV400_VMS_409030_083-0022-0169-B0-1_H&amp;E.svs</t>
  </si>
  <si>
    <t>https://concentriq.abbvienet.com/imageSets/157?slide=225388</t>
  </si>
  <si>
    <t>default/users/181/images/193116/083-0022-0169-B0-1_161825.svs</t>
  </si>
  <si>
    <t>083-0022-0382</t>
  </si>
  <si>
    <t>409036 2023-Sep-14</t>
  </si>
  <si>
    <t>ABBV400_VMS_409036_083-0022-0382-B0-1_H&amp;E.svs</t>
  </si>
  <si>
    <t>https://concentriq.abbvienet.com/imageSets/157?slide=327558</t>
  </si>
  <si>
    <t>default/users/181/images/248309/083-0022-0382-B0-1.svs</t>
  </si>
  <si>
    <t>083-0022-0279</t>
  </si>
  <si>
    <t>409036 2022-May-02</t>
  </si>
  <si>
    <t>ABBV400_VMS_409036_083-0022-0279-B0-1_H&amp;E.svs</t>
  </si>
  <si>
    <t>https://concentriq.abbvienet.com/imageSets/157?slide=235059</t>
  </si>
  <si>
    <t>default/users/181/images/202428/083-0022-0279-B0-1_093841.svs</t>
  </si>
  <si>
    <t>083-0022-0373</t>
  </si>
  <si>
    <t>409038 2023-Sep-26</t>
  </si>
  <si>
    <t>ABBV400_VMS_409038_083-0022-0373-B0-1_H&amp;E.svs</t>
  </si>
  <si>
    <t>https://concentriq.abbvienet.com/imageSets/157?slide=327532</t>
  </si>
  <si>
    <t>default/users/181/images/248283/083-0022-0373-B0-1.svs</t>
  </si>
  <si>
    <t>083-0022-0333</t>
  </si>
  <si>
    <t>ABBV400_VMS_409038_083-0022-0333-B0-1_H&amp;E.svs</t>
  </si>
  <si>
    <t>https://concentriq.abbvienet.com/imageSets/157?slide=264617</t>
  </si>
  <si>
    <t>default/users/181/images/229857/083-0022-0333-B0-1.svs</t>
  </si>
  <si>
    <t>083-0022-0354</t>
  </si>
  <si>
    <t>409042 2023-Sep-19</t>
  </si>
  <si>
    <t>ABBV400_VMS_409042_083-0022-0354-B0-1_H&amp;E.svs</t>
  </si>
  <si>
    <t>https://concentriq.abbvienet.com/imageSets/157?slide=327482</t>
  </si>
  <si>
    <t>default/users/181/images/248233/083-0022-0354-B0-1.svs</t>
  </si>
  <si>
    <t>083-0022-0277</t>
  </si>
  <si>
    <t>409042 2022-Feb-11</t>
  </si>
  <si>
    <t>ABBV400_VMS_409042_083-0022-0277-B0-1_H&amp;E.svs</t>
  </si>
  <si>
    <t>https://concentriq.abbvienet.com/imageSets/157?slide=235053</t>
  </si>
  <si>
    <t>default/users/181/images/202422/083-0022-0277-B0-1_074920.svs</t>
  </si>
  <si>
    <t>083-0022-0345</t>
  </si>
  <si>
    <t>409046 2022-Sep-29</t>
  </si>
  <si>
    <t>ABBV400_VMS_409046_083-0022-0345-B0-1_H&amp;E.svs</t>
  </si>
  <si>
    <t>https://concentriq.abbvienet.com/imageSets/157?slide=326636</t>
  </si>
  <si>
    <t>default/users/181/images/247387/083-0022-0345-B0-1.svs</t>
  </si>
  <si>
    <t>083-0022-0406</t>
  </si>
  <si>
    <t>409049 2023-Oct-17</t>
  </si>
  <si>
    <t>ABBV400_VMS_409049_083-0022-0406-B1-01_H&amp;E.svs</t>
  </si>
  <si>
    <t>https://concentriq.abbvienet.com/imageSets/157?slide=327619</t>
  </si>
  <si>
    <t>default/users/181/images/248370/083-0022-0406-B1-01.svs</t>
  </si>
  <si>
    <t>083-0022-0445</t>
  </si>
  <si>
    <t>409052 2023-May-25</t>
  </si>
  <si>
    <t>ABBV400_VMS_409052_083-0022-0445-B0-1_H&amp;E.svs</t>
  </si>
  <si>
    <t>https://concentriq.abbvienet.com/imageSets/157?slide=327705</t>
  </si>
  <si>
    <t>default/users/181/images/248456/083-0022-0445-B0-1.svs</t>
  </si>
  <si>
    <t>083-0022-0526</t>
  </si>
  <si>
    <t>409053 2022-Jun-09</t>
  </si>
  <si>
    <t>ABBV400_VMS_409053_083-0022-0526-B1-01_H&amp;E.svs</t>
  </si>
  <si>
    <t>https://concentriq.abbvienet.com/imageSets/157?slide=327930</t>
  </si>
  <si>
    <t>default/users/181/images/248681/083-0022-0526-B1-01.svs</t>
  </si>
  <si>
    <t>409053 2023-Dec-18</t>
  </si>
  <si>
    <t>ABBV400_VMS_409053_083-0022-0528-B0-1_H&amp;E.svs</t>
  </si>
  <si>
    <t>https://concentriq.abbvienet.com/imageSets/157?slide=327939</t>
  </si>
  <si>
    <t>default/users/181/images/248690/083-0022-0528-B0-1.svs</t>
  </si>
  <si>
    <t>083-0022-0485</t>
  </si>
  <si>
    <t>409054 2022-Sep-27</t>
  </si>
  <si>
    <t>ABBV400_VMS_409054_083-0022-0485-B1-01_H&amp;E.svs</t>
  </si>
  <si>
    <t>https://concentriq.abbvienet.com/imageSets/157?slide=327814</t>
  </si>
  <si>
    <t>default/users/181/images/248565/083-0022-0485-B1-01.svs</t>
  </si>
  <si>
    <t>083-0022-0475</t>
  </si>
  <si>
    <t>409055 2023-Nov-15</t>
  </si>
  <si>
    <t>ABBV400_VMS_409055_083-0022-0475-B1-01_H&amp;E.svs</t>
  </si>
  <si>
    <t>https://concentriq.abbvienet.com/imageSets/157?slide=327788</t>
  </si>
  <si>
    <t>default/users/181/images/248539/083-0022-0475-B1-01.svs</t>
  </si>
  <si>
    <t>083-0022-0479</t>
  </si>
  <si>
    <t>409056 2023-Apr-19</t>
  </si>
  <si>
    <t>ABBV400_VMS_409056_083-0022-0479-B0-1_H&amp;E.svs</t>
  </si>
  <si>
    <t>https://concentriq.abbvienet.com/imageSets/157?slide=327802</t>
  </si>
  <si>
    <t>default/users/181/images/248553/083-0022-0479-B0-1.svs</t>
  </si>
  <si>
    <t>083-0022-0506</t>
  </si>
  <si>
    <t>409057 2022-Dec-09</t>
  </si>
  <si>
    <t>ABBV400_VMS_409057_083-0022-0506-B1-01_H&amp;E.svs</t>
  </si>
  <si>
    <t>https://concentriq.abbvienet.com/imageSets/157?slide=327872</t>
  </si>
  <si>
    <t>default/users/181/images/248623/083-0022-0506-B1-01.svs</t>
  </si>
  <si>
    <t>083-0022-0547</t>
  </si>
  <si>
    <t>409059 2021-Apr-20</t>
  </si>
  <si>
    <t>ABBV400_VMS_409059_083-0022-0547-B1-01_H&amp;E.svs</t>
  </si>
  <si>
    <t>https://concentriq.abbvienet.com/imageSets/157?slide=327989</t>
  </si>
  <si>
    <t>default/users/181/images/248740/083-0022-0547-B1-01.svs</t>
  </si>
  <si>
    <t>409059 2024-Jan-02</t>
  </si>
  <si>
    <t>ABBV400_VMS_409059_083-0022-0545-B0-1_H&amp;E.svs</t>
  </si>
  <si>
    <t>https://concentriq.abbvienet.com/imageSets/157?slide=327980</t>
  </si>
  <si>
    <t>default/users/181/images/248731/083-0022-0545-B0-1.svs</t>
  </si>
  <si>
    <t>083-0023-0240</t>
  </si>
  <si>
    <t>Kim 김, Tae Min 태민</t>
  </si>
  <si>
    <t>500003 2021-Dec-28</t>
  </si>
  <si>
    <t>ABBV400_VMS_500003_S21-76052_083-0023-0240-B0-1_H&amp;E.svs</t>
  </si>
  <si>
    <t>https://concentriq.abbvienet.com/imageSets/157?slide=331129</t>
  </si>
  <si>
    <t>default/users/181/images/250885/083-0023-0240-B0-1.svs</t>
  </si>
  <si>
    <t>083-0022-0517</t>
  </si>
  <si>
    <t>ABBV400_VMS_500003_083-0022-0517-B0-1_H&amp;E.svs</t>
  </si>
  <si>
    <t>https://concentriq.abbvienet.com/imageSets/157?slide=327905</t>
  </si>
  <si>
    <t>default/users/181/images/248656/083-0022-0517-B0-1.svs</t>
  </si>
  <si>
    <t>500003 2023-Dec-11</t>
  </si>
  <si>
    <t>ABBV400_VMS_500003_083-0022-0518-B0-1_H&amp;E.svs</t>
  </si>
  <si>
    <t>https://concentriq.abbvienet.com/imageSets/157?slide=327908</t>
  </si>
  <si>
    <t>default/users/181/images/248659/083-0022-0518-B0-1.svs</t>
  </si>
  <si>
    <t>083-0022-0447</t>
  </si>
  <si>
    <t>500004 2021-Dec-03</t>
  </si>
  <si>
    <t>ABBV400_VMS_500004_083-0022-0447-B0-1_H&amp;E.svs</t>
  </si>
  <si>
    <t>https://concentriq.abbvienet.com/imageSets/157?slide=327711</t>
  </si>
  <si>
    <t>default/users/181/images/248462/083-0022-0447-B0-1.svs</t>
  </si>
  <si>
    <t>083-0023-0241</t>
  </si>
  <si>
    <t>ABBV400_VMS_500004_S21-70892_083-0023-0241-B0-1_H&amp;E.svs</t>
  </si>
  <si>
    <t>https://concentriq.abbvienet.com/imageSets/157?slide=331134</t>
  </si>
  <si>
    <t>default/users/181/images/250890/083-0023-0241-B0-1.svs</t>
  </si>
  <si>
    <t>500004 2023-Nov-09</t>
  </si>
  <si>
    <t>ABBV400_VMS_500004_083-0022-0448-B0-23_H&amp;E.svs</t>
  </si>
  <si>
    <t>https://concentriq.abbvienet.com/imageSets/157?slide=327714</t>
  </si>
  <si>
    <t>default/users/181/images/248465/083-0022-0448-B0-23.svs</t>
  </si>
  <si>
    <t>500007 2023-Nov-21</t>
  </si>
  <si>
    <t>ABBV400_VMS_500007_083-0022-0469-B0-23_H&amp;E.svs</t>
  </si>
  <si>
    <t>https://concentriq.abbvienet.com/imageSets/157?slide=327779</t>
  </si>
  <si>
    <t>default/users/181/images/248530/083-0022-0469-B0-23.svs</t>
  </si>
  <si>
    <t>500008 2023-Dec-14</t>
  </si>
  <si>
    <t>ABBV400_VMS_500008_083-0022-0562-B0-23_H&amp;E.svs</t>
  </si>
  <si>
    <t>https://concentriq.abbvienet.com/imageSets/157?slide=328026</t>
  </si>
  <si>
    <t>default/users/181/images/248777/083-0022-0562-B0-23.svs</t>
  </si>
  <si>
    <t>083-0022-0600</t>
  </si>
  <si>
    <t>500009 2024-Mar-07</t>
  </si>
  <si>
    <t>ABBV400_VMS_500009_S24-12290_083-0022-0600-B0-1_H&amp;E.svs</t>
  </si>
  <si>
    <t>https://concentriq.abbvienet.com/imageSets/157?slide=337202</t>
  </si>
  <si>
    <t>default/users/181/images/256378/083-0022-0600-B0-1.svs</t>
  </si>
  <si>
    <t>083-0022-0646</t>
  </si>
  <si>
    <t>500010 2024-May-03</t>
  </si>
  <si>
    <t>ABBV400_VMS_500010_S24-19072_083-0022-0646-B0-1_H&amp;E.svs</t>
  </si>
  <si>
    <t>https://concentriq.abbvienet.com/imageSets/157?slide=354814</t>
  </si>
  <si>
    <t>default/users/181/images/267212/083-0022-0646-B0-1.svs</t>
  </si>
  <si>
    <t>083-0022-0519</t>
  </si>
  <si>
    <t>501003 2023-Dec-15</t>
  </si>
  <si>
    <t>ABBV400_VMS_501003_083-0022-0519-B0-1_H&amp;E.svs</t>
  </si>
  <si>
    <t>https://concentriq.abbvienet.com/imageSets/157?slide=327912</t>
  </si>
  <si>
    <t>default/users/181/images/248663/083-0022-0519-B0-1.svs</t>
  </si>
  <si>
    <t>083-0022-0541</t>
  </si>
  <si>
    <t>501005 2024-Jan-05</t>
  </si>
  <si>
    <t>ABBV400_VMS_501005_083-0022-0541-B0-1_H&amp;E.svs</t>
  </si>
  <si>
    <t>https://concentriq.abbvienet.com/imageSets/157?slide=327972</t>
  </si>
  <si>
    <t>default/users/181/images/248723/083-0022-0541-B0-1.svs</t>
  </si>
  <si>
    <t>083-0022-0596</t>
  </si>
  <si>
    <t>501006 2024-Mar-08</t>
  </si>
  <si>
    <t>ABBV400_VMS_501006_24S 022642_083-0022-0596-B0-1_H&amp;E.svs</t>
  </si>
  <si>
    <t>https://concentriq.abbvienet.com/imageSets/157?slide=337185</t>
  </si>
  <si>
    <t>default/users/181/images/256361/083-0022-0596-B0-1.svs</t>
  </si>
  <si>
    <t>083-0022-0568</t>
  </si>
  <si>
    <t>KIM, IL-HWAN 일환</t>
  </si>
  <si>
    <t>503001 2024-Jan-22</t>
  </si>
  <si>
    <t>ABBV400_VMS_503001_083-0022-0568-B0-1_H&amp;E.svs</t>
  </si>
  <si>
    <t>https://concentriq.abbvienet.com/imageSets/157?slide=328041</t>
  </si>
  <si>
    <t>default/users/181/images/248792/083-0022-0568-B0-1.svs</t>
  </si>
  <si>
    <t>083-0022-0619</t>
  </si>
  <si>
    <t>503002 2021-Dec-13</t>
  </si>
  <si>
    <t>ABBV400_VMS_503002_S21-25168 A5-UN_083-0022-0619-B0-1_H&amp;E.svs</t>
  </si>
  <si>
    <t>https://concentriq.abbvienet.com/imageSets/157?slide=337252</t>
  </si>
  <si>
    <t>default/users/181/images/256428/083-0022-0619-B0-1.svs</t>
  </si>
  <si>
    <t>083-0022-0642</t>
  </si>
  <si>
    <t>503003 2023-Aug-30</t>
  </si>
  <si>
    <t>ABBV400_VMS_503003_S23-18706 A1 UN_083-0022-0642-B0-1_H&amp;E.svs</t>
  </si>
  <si>
    <t>https://concentriq.abbvienet.com/imageSets/157?slide=354800</t>
  </si>
  <si>
    <t>default/users/181/images/267198/083-0022-0642-B0-1.svs</t>
  </si>
  <si>
    <t>Protocol Version 4.1</t>
  </si>
  <si>
    <t>504001 2023-Feb-14</t>
  </si>
  <si>
    <t>ABBV400_VMS_504001_S23-2218_083-0023-0063-B0-1_H&amp;E.svs</t>
  </si>
  <si>
    <t>https://concentriq.abbvienet.com/imageSets/157?slide=190998</t>
  </si>
  <si>
    <t>default/users/73/images/165334/083-0023-0063-B0-1.svs</t>
  </si>
  <si>
    <t>504006 2023-May-30</t>
  </si>
  <si>
    <t>083-0023-0173</t>
  </si>
  <si>
    <t>505007 2023-Apr-18</t>
  </si>
  <si>
    <t>083-0023-0230</t>
  </si>
  <si>
    <t>505026 2022-Oct-17</t>
  </si>
  <si>
    <t>ABBV400_VMS_505026_SS2266216_083-0023-0230-B0-1_H&amp;E.svs</t>
  </si>
  <si>
    <t>https://concentriq.abbvienet.com/imageSets/157?slide=331094</t>
  </si>
  <si>
    <t>default/users/181/images/250850/083-0023-0230-B0-1.svs</t>
  </si>
  <si>
    <t>505026 2023-Nov-21</t>
  </si>
  <si>
    <t>ABBV400_VMS_505026_083-0022-0501-B0-1_H&amp;E.svs</t>
  </si>
  <si>
    <t>https://concentriq.abbvienet.com/imageSets/157?slide=327857</t>
  </si>
  <si>
    <t>default/users/181/images/248608/083-0022-0501-B0-1.svs</t>
  </si>
  <si>
    <t>083-0023-0257</t>
  </si>
  <si>
    <t>505038 2023-Jun-08</t>
  </si>
  <si>
    <t>ABBV400_VMS_505038_SS2336848_083-0023-0257-B0-1_H&amp;E.svs</t>
  </si>
  <si>
    <t>https://concentriq.abbvienet.com/imageSets/157?slide=331168</t>
  </si>
  <si>
    <t>default/users/181/images/250924/083-0023-0257-B0-1.svs</t>
  </si>
  <si>
    <t>083-0023-0272</t>
  </si>
  <si>
    <t>505043 2022-Oct-25</t>
  </si>
  <si>
    <t>ABBV400_VMS_505043_S2220996_083-0023-0272-B0-1_H&amp;E.svs</t>
  </si>
  <si>
    <t>https://concentriq.abbvienet.com/imageSets/157?slide=352115</t>
  </si>
  <si>
    <t>default/users/181/images/264534/083-0023-0272-B0-1.svs</t>
  </si>
  <si>
    <t>083-0023-0372</t>
  </si>
  <si>
    <t>M21-404 MET GEA= NA
M21-404 MET nsNSCLC= NA
M21-404 MET sqNSCLC= 85
M21-404METnsNSCLCv2= NA
M21-404METnsNSCLCv2b= NA</t>
  </si>
  <si>
    <t>505075 2023-Jul-21</t>
  </si>
  <si>
    <t>ABBV400_VMS_505075_SS2348138_083-0023-0372-B0-1_H&amp;E.svs</t>
  </si>
  <si>
    <t>https://concentriq.abbvienet.com/imageSets/157?slide=331445</t>
  </si>
  <si>
    <t>default/users/181/images/251201/083-0023-0372-B0-1.svs</t>
  </si>
  <si>
    <t>505075 2023-Oct-26</t>
  </si>
  <si>
    <t>ABBV400_VMS_505075_083-0022-0428-B0-1_H&amp;E.svs</t>
  </si>
  <si>
    <t>https://concentriq.abbvienet.com/imageSets/157?slide=327661</t>
  </si>
  <si>
    <t>default/users/181/images/248412/083-0022-0428-B0-1.svs</t>
  </si>
  <si>
    <t>505087 2023-Oct-18</t>
  </si>
  <si>
    <t>ABBV400_VMS_505087_083-0022-0442-B0-1_H&amp;E.svs</t>
  </si>
  <si>
    <t>https://concentriq.abbvienet.com/imageSets/157?slide=327696</t>
  </si>
  <si>
    <t>default/users/181/images/248447/083-0022-0442-B0-1.svs</t>
  </si>
  <si>
    <t>083-0022-0468</t>
  </si>
  <si>
    <t>505090 2023-Apr-17</t>
  </si>
  <si>
    <t>ABBV400_VMS_505090_083-0022-0468-B0-1_H&amp;E.svs</t>
  </si>
  <si>
    <t>https://concentriq.abbvienet.com/imageSets/157?slide=327776</t>
  </si>
  <si>
    <t>default/users/181/images/248527/083-0022-0468-B0-1.svs</t>
  </si>
  <si>
    <t>M21-404 MET AST= 44
M21-404 MET GEA= NA
M21-404 MET nsNSCLC= NA
M21-404 MET sqNSCLC= NA</t>
  </si>
  <si>
    <t>505090 2023-Nov-06</t>
  </si>
  <si>
    <t>ABBV400_VMS_505090_083-0022-0467-B0-1_H&amp;E.svs</t>
  </si>
  <si>
    <t>https://concentriq.abbvienet.com/imageSets/157?slide=327773</t>
  </si>
  <si>
    <t>default/users/181/images/248524/083-0022-0467-B0-1.svs</t>
  </si>
  <si>
    <t>083-0022-0655</t>
  </si>
  <si>
    <t>Kim (formely Choi), Joo Hang</t>
  </si>
  <si>
    <t>506003 2024-May-31</t>
  </si>
  <si>
    <t>ABBV400_VMS_506003_AT24-12377_083-0022-0655-B0-1_H&amp;E.svs</t>
  </si>
  <si>
    <t>https://concentriq.abbvienet.com/imageSets/157?slide=354838</t>
  </si>
  <si>
    <t>default/users/181/images/267236/083-0022-0655-B0-1.svs</t>
  </si>
  <si>
    <t>083-0023-0235</t>
  </si>
  <si>
    <t>508005 2023-Jan-07</t>
  </si>
  <si>
    <t>ABBV400_VMS_508005_SE23-787 1A_083-0023-0235-B0-1_H&amp;E.svs</t>
  </si>
  <si>
    <t>https://concentriq.abbvienet.com/imageSets/157?slide=331108</t>
  </si>
  <si>
    <t>default/users/181/images/250864/083-0023-0235-B0-1.svs</t>
  </si>
  <si>
    <t>508014 2023-Sep-08</t>
  </si>
  <si>
    <t>ABBV400_VMS_508014_083-0022-0381-B0-1_H&amp;E.svs</t>
  </si>
  <si>
    <t>https://concentriq.abbvienet.com/imageSets/157?slide=327556</t>
  </si>
  <si>
    <t>default/users/181/images/248307/083-0022-0381-B0-1.svs</t>
  </si>
  <si>
    <t>083-0022-0558</t>
  </si>
  <si>
    <t>Lugowska, Iwona</t>
  </si>
  <si>
    <t>Poland</t>
  </si>
  <si>
    <t>551001 2023-Mar-24</t>
  </si>
  <si>
    <t>ABBV400_VMS_551001_1353194_083-0022-0558-B1-01_H&amp;E.svs</t>
  </si>
  <si>
    <t>https://concentriq.abbvienet.com/imageSets/157?slide=337113</t>
  </si>
  <si>
    <t>default/users/181/images/256289/083-0022-0558-B1-01.svs</t>
  </si>
  <si>
    <t>083-0022-0653</t>
  </si>
  <si>
    <t>ABBV400_VMS_551003_AT0233_083-0022-0653-B1-01_H&amp;E.svs</t>
  </si>
  <si>
    <t>https://concentriq.abbvienet.com/imageSets/157?slide=354832</t>
  </si>
  <si>
    <t>default/users/181/images/267230/083-0022-0653-B1-01.svs</t>
  </si>
  <si>
    <t>083-0022-0434</t>
  </si>
  <si>
    <t>600001 2023-Aug-07</t>
  </si>
  <si>
    <t>ABBV400_VMS_600001_083-0022-0434-B1-01_H&amp;E.svs</t>
  </si>
  <si>
    <t>https://concentriq.abbvienet.com/imageSets/157?slide=327678</t>
  </si>
  <si>
    <t>default/users/181/images/248429/083-0022-0434-B1-01.svs</t>
  </si>
  <si>
    <t>083-0022-0628</t>
  </si>
  <si>
    <t>600002 2024-Apr-05</t>
  </si>
  <si>
    <t>ABBV400_VMS_600002_B24-013297 A1_083-0022-0628-B1-01_H&amp;E.svs</t>
  </si>
  <si>
    <t>https://concentriq.abbvienet.com/imageSets/157?slide=337273</t>
  </si>
  <si>
    <t>default/users/181/images/256449/083-0022-0628-B1-01.svs</t>
  </si>
  <si>
    <t>083-0022-0649</t>
  </si>
  <si>
    <t>600003 2023-Nov-05</t>
  </si>
  <si>
    <t>ABBV400_VMS_600003_B23 016587_083-0022-0649-B1-01_H&amp;E.svs</t>
  </si>
  <si>
    <t>https://concentriq.abbvienet.com/imageSets/157?slide=354823</t>
  </si>
  <si>
    <t>default/users/181/images/267221/083-0022-0649-B1-01.svs</t>
  </si>
  <si>
    <t>600003 2024-May-11</t>
  </si>
  <si>
    <t>601001 2023-Sep-27</t>
  </si>
  <si>
    <t>ABBV400_VMS_601001_083-0022-0375-B1-01_H&amp;E.svs</t>
  </si>
  <si>
    <t>https://concentriq.abbvienet.com/imageSets/157?slide=327538</t>
  </si>
  <si>
    <t>default/users/181/images/248289/083-0022-0375-B1-01.svs</t>
  </si>
  <si>
    <t>601003 2023-Oct-26</t>
  </si>
  <si>
    <t>ABBV400_VMS_601003_B23-013336_083-0022-0602-B1-01_H&amp;E.svs</t>
  </si>
  <si>
    <t>https://concentriq.abbvienet.com/imageSets/157?slide=337207</t>
  </si>
  <si>
    <t>default/users/181/images/256383/083-0022-0602-B1-01.svs</t>
  </si>
  <si>
    <t>083-0022-0534</t>
  </si>
  <si>
    <t>606001 2023-Nov-15</t>
  </si>
  <si>
    <t>ABBV400_VMS_606001_083-0022-0534-B1-01_H&amp;E.svs</t>
  </si>
  <si>
    <t>https://concentriq.abbvienet.com/imageSets/157?slide=327954</t>
  </si>
  <si>
    <t>default/users/181/images/248705/083-0022-0534-B1-01.svs</t>
  </si>
  <si>
    <t>083-0022-0531</t>
  </si>
  <si>
    <t>606001 2022-Sep-08</t>
  </si>
  <si>
    <t>ABBV400_VMS_606001_083-0022-0531-B1-01_H&amp;E.svs</t>
  </si>
  <si>
    <t>https://concentriq.abbvienet.com/imageSets/157?slide=327945</t>
  </si>
  <si>
    <t>default/users/181/images/248696/083-0022-0531-B1-01.svs</t>
  </si>
  <si>
    <t>083-0022-0388</t>
  </si>
  <si>
    <t>606002 2023-Jul-05</t>
  </si>
  <si>
    <t>ABBV400_VMS_606002_083-0022-0388-B1-01_H&amp;E.svs</t>
  </si>
  <si>
    <t>https://concentriq.abbvienet.com/imageSets/157?slide=327574</t>
  </si>
  <si>
    <t>default/users/181/images/248325/083-0022-0388-B1-01.svs</t>
  </si>
  <si>
    <t>083-0022-0623</t>
  </si>
  <si>
    <t>606003 2023-Jul-06</t>
  </si>
  <si>
    <t>ABBV400_VMS_606003_SB23-008112 A_083-0022-0623-B1-01_H&amp;E.svs</t>
  </si>
  <si>
    <t>https://concentriq.abbvienet.com/imageSets/157?slide=337259</t>
  </si>
  <si>
    <t>default/users/181/images/256435/083-0022-0623-B1-01.svs</t>
  </si>
  <si>
    <t>606005 2023-Nov-27</t>
  </si>
  <si>
    <t>ABBV400_VMS_606005_B230609225_083-0022-0583-B1-01_H&amp;E.svs</t>
  </si>
  <si>
    <t>https://concentriq.abbvienet.com/imageSets/157?slide=337138</t>
  </si>
  <si>
    <t>default/users/181/images/256314/083-0022-0583-B1-01.svs</t>
  </si>
  <si>
    <t>083-0022-0624</t>
  </si>
  <si>
    <t>606006 2021-Dec-07</t>
  </si>
  <si>
    <t>ABBV400_VMS_606006_21B8109_083-0022-0624-B1-01_H&amp;E.svs</t>
  </si>
  <si>
    <t>https://concentriq.abbvienet.com/imageSets/157?slide=337264</t>
  </si>
  <si>
    <t>default/users/181/images/256440/083-0022-0624-B1-01.svs</t>
  </si>
  <si>
    <t>083-0022-0633</t>
  </si>
  <si>
    <t>Dr. Lucía Notario Rincón (replaced España Fernandez, Sofia)</t>
  </si>
  <si>
    <t>608001 2024-Jan-11</t>
  </si>
  <si>
    <t>ABBV400_VMS_608001_083-0022-0633-B1-01_H&amp;E.svs</t>
  </si>
  <si>
    <t>https://concentriq.abbvienet.com/imageSets/157?slide=348355</t>
  </si>
  <si>
    <t>default/users/181/images/261415/083-0022-0633-B1-01.svs</t>
  </si>
  <si>
    <t>083-0022-0384</t>
  </si>
  <si>
    <t>609001 2022-Jan-20</t>
  </si>
  <si>
    <t>ABBV400_VMS_609001_083-0022-0384-B0-1_H&amp;E.svs</t>
  </si>
  <si>
    <t>https://concentriq.abbvienet.com/imageSets/157?slide=327561</t>
  </si>
  <si>
    <t>default/users/181/images/248312/083-0022-0384-B0-1.svs</t>
  </si>
  <si>
    <t>083-0022-0546</t>
  </si>
  <si>
    <t>609004 2022-Oct-17</t>
  </si>
  <si>
    <t>ABBV400_VMS_609004_083-0022-0546-B0-1_H&amp;E.svs</t>
  </si>
  <si>
    <t>https://concentriq.abbvienet.com/imageSets/157?slide=327983</t>
  </si>
  <si>
    <t>default/users/181/images/248734/083-0022-0546-B0-1.svs</t>
  </si>
  <si>
    <t>default/users/181/images/256307/083-0022-0581-B1-01.svs</t>
  </si>
  <si>
    <t>609005 2023-Oct-26</t>
  </si>
  <si>
    <t>083-0022-0452</t>
  </si>
  <si>
    <t>609006 2023-May-17</t>
  </si>
  <si>
    <t>ABBV400_VMS_609006_083-0022-0452-B0-1_H&amp;E.svs</t>
  </si>
  <si>
    <t>https://concentriq.abbvienet.com/imageSets/157?slide=327723</t>
  </si>
  <si>
    <t>default/users/181/images/248474/083-0022-0452-B0-1.svs</t>
  </si>
  <si>
    <t>083-0022-0561</t>
  </si>
  <si>
    <t>609008 2023-Jan-30</t>
  </si>
  <si>
    <t>609008 2024-Feb-22</t>
  </si>
  <si>
    <t>ABBV400_VMS_609008_B24-004366_083-0022-0594-B0-1_H&amp;E.svs</t>
  </si>
  <si>
    <t>https://concentriq.abbvienet.com/imageSets/157?slide=337178</t>
  </si>
  <si>
    <t>default/users/181/images/256354/083-0022-0594-B0-1.svs</t>
  </si>
  <si>
    <t>083-0022-0641</t>
  </si>
  <si>
    <t>609009 2023-Dec-01</t>
  </si>
  <si>
    <t>ABBV400_VMS_609009_B22-021749 A1_083-0022-0641-B1-01_H&amp;E.svs</t>
  </si>
  <si>
    <t>https://concentriq.abbvienet.com/imageSets/157?slide=354797</t>
  </si>
  <si>
    <t>default/users/181/images/267195/083-0022-0641-B1-01.svs</t>
  </si>
  <si>
    <t>Rodríguez, Luis, Paz-Ares</t>
  </si>
  <si>
    <t>610002 2022-Jul-06</t>
  </si>
  <si>
    <t>083-0022-0606</t>
  </si>
  <si>
    <t>Ana Landa</t>
  </si>
  <si>
    <t>611001 2022-Oct-11</t>
  </si>
  <si>
    <t>ABBV400_VMS_611001_M22B06325 3_083-0022-0606-B1-01_H&amp;E.svs</t>
  </si>
  <si>
    <t>https://concentriq.abbvienet.com/imageSets/157?slide=337218</t>
  </si>
  <si>
    <t>default/users/181/images/256394/083-0022-0606-B1-01.svs</t>
  </si>
  <si>
    <t>083-0022-0609</t>
  </si>
  <si>
    <t>611002 2024-Mar-04</t>
  </si>
  <si>
    <t>ABBV400_VMS_611002_N-24B02280-1_083-0022-0609-B1-01_H&amp;E.svs</t>
  </si>
  <si>
    <t>https://concentriq.abbvienet.com/imageSets/157?slide=337226</t>
  </si>
  <si>
    <t>default/users/181/images/256402/083-0022-0609-B1-01.svs</t>
  </si>
  <si>
    <t>083-0022-0579</t>
  </si>
  <si>
    <t>Ortega, Ana Laura</t>
  </si>
  <si>
    <t>612002 2023-Jan-31</t>
  </si>
  <si>
    <t>ABBV400_VMS_612002_BJ230001064_083-0022-0579-B2-01_H&amp;E.svs</t>
  </si>
  <si>
    <t>https://concentriq.abbvienet.com/imageSets/157?slide=354791</t>
  </si>
  <si>
    <t>default/users/181/images/267189/083-0022-0579-B2-01.svs</t>
  </si>
  <si>
    <t>612002 2023-Nov-10</t>
  </si>
  <si>
    <t>ABBV400_VMS_612002_BJ230012795_083-0022-0578-B2-01_H&amp;E.svs</t>
  </si>
  <si>
    <t>https://concentriq.abbvienet.com/imageSets/157?slide=354788</t>
  </si>
  <si>
    <t>default/users/181/images/267186/083-0022-0578-B2-01.svs</t>
  </si>
  <si>
    <t>Enriqueta, Felip Font</t>
  </si>
  <si>
    <t>Protocol Version 1.0</t>
  </si>
  <si>
    <t>613001 2023-Mar-01</t>
  </si>
  <si>
    <t>613002 2023-Oct-05</t>
  </si>
  <si>
    <t xml:space="preserve">TDx Number </t>
  </si>
  <si>
    <t>Type of Specimen</t>
  </si>
  <si>
    <t>Cohort</t>
  </si>
  <si>
    <t>Site</t>
  </si>
  <si>
    <t>Repeats</t>
  </si>
  <si>
    <t>Case ID</t>
  </si>
  <si>
    <t>Additional Specimen ID</t>
  </si>
  <si>
    <t>Optional Field 1</t>
  </si>
  <si>
    <t>Optional Field 2</t>
  </si>
  <si>
    <t>Collection Date</t>
  </si>
  <si>
    <t>Fixative</t>
  </si>
  <si>
    <t>Primary Tumor</t>
  </si>
  <si>
    <t>Metastasis Location</t>
  </si>
  <si>
    <t>Slide Section Date</t>
  </si>
  <si>
    <t>Collection Time Point</t>
  </si>
  <si>
    <t>Volume</t>
  </si>
  <si>
    <t>Storage Condition</t>
  </si>
  <si>
    <t>Panel</t>
  </si>
  <si>
    <t>[M21-404 H+E] % Tumor</t>
  </si>
  <si>
    <t>[M21-404 H+E] % Viable Tumor</t>
  </si>
  <si>
    <t>[M21-404 H+E] % Necrotic</t>
  </si>
  <si>
    <t>[M21-404 H+E] EST NO. TUMOR CELLS</t>
  </si>
  <si>
    <t>[M21-404 H+E] Comment</t>
  </si>
  <si>
    <t>[M21-404 MET AST] CYTO/MEM 0</t>
  </si>
  <si>
    <t>[M21-404 MET AST] CYTO/MEM 1+</t>
  </si>
  <si>
    <t>[M21-404 MET AST] CYTO/MEM 2+</t>
  </si>
  <si>
    <t>[M21-404 MET AST] CYTO/MEM 3+</t>
  </si>
  <si>
    <t>[M21-404 MET AST] CYTO/MEM H SCORE</t>
  </si>
  <si>
    <t>[M21-404 MET AST] MEMBRANE 0</t>
  </si>
  <si>
    <t>[M21-404 MET AST] MEMBRANE 1+</t>
  </si>
  <si>
    <t>[M21-404 MET AST] MEMBRANE 2+</t>
  </si>
  <si>
    <t>[M21-404 MET AST] MEMBRANE 3+</t>
  </si>
  <si>
    <t>[M21-404 MET AST] MEMBRANE H SCORE</t>
  </si>
  <si>
    <t>[M21-404 MET AST] CYTOPLASM 0</t>
  </si>
  <si>
    <t>[M21-404 MET AST] CYTOPLASM 1+</t>
  </si>
  <si>
    <t>[M21-404 MET AST] CYTOPLASM 2+</t>
  </si>
  <si>
    <t>[M21-404 MET AST] CYTOPLASM 3+</t>
  </si>
  <si>
    <t>[M21-404 MET AST] CYTOPLASM H SCORE</t>
  </si>
  <si>
    <t>[M21-404 MET AST] Comments</t>
  </si>
  <si>
    <t>[M21-404 MET AST] Pathologist</t>
  </si>
  <si>
    <t>[M21-404 MET AST] Score Date</t>
  </si>
  <si>
    <t>[M21-404 MET GEA] CYTO/MEM 0</t>
  </si>
  <si>
    <t>[M21-404 MET GEA] CYTO/MEM 1+</t>
  </si>
  <si>
    <t>[M21-404 MET GEA] CYTO/MEM 2+</t>
  </si>
  <si>
    <t>[M21-404 MET GEA] CYTO/MEM 3+</t>
  </si>
  <si>
    <t>[M21-404 MET GEA] CYTO/MEM H SCORE</t>
  </si>
  <si>
    <t>[M21-404 MET GEA] MET STATUS</t>
  </si>
  <si>
    <t>[M21-404 MET GEA] MET High Status</t>
  </si>
  <si>
    <t>[M21-404 MET GEA] MEMBRANE 0</t>
  </si>
  <si>
    <t>[M21-404 MET GEA] MEMBRANE 1+</t>
  </si>
  <si>
    <t>[M21-404 MET GEA] MEMBRANE 2+</t>
  </si>
  <si>
    <t>[M21-404 MET GEA] MEMBRANE 3+</t>
  </si>
  <si>
    <t>[M21-404 MET GEA] MEMBRANE H SCORE</t>
  </si>
  <si>
    <t>[M21-404 MET GEA] CYTOPLASM 0</t>
  </si>
  <si>
    <t>[M21-404 MET GEA] CYTOPLASM 1+</t>
  </si>
  <si>
    <t>[M21-404 MET GEA] CYTOPLASM 2+</t>
  </si>
  <si>
    <t>[M21-404 MET GEA] CYTOPLASM 3+</t>
  </si>
  <si>
    <t>[M21-404 MET GEA] CYTOPLASM H SCORE</t>
  </si>
  <si>
    <t>[M21-404 MET GEA] Comments</t>
  </si>
  <si>
    <t>[M21-404 MET GEA] Pathologist</t>
  </si>
  <si>
    <t>[M21-404 MET GEA] Score Date</t>
  </si>
  <si>
    <t>[M21-404 MET NRC] Accept / Reject</t>
  </si>
  <si>
    <t>[M21-404 MET NRC] Comment</t>
  </si>
  <si>
    <t>[M21-404 MET nsNSCLC] CYTO/MEM 0</t>
  </si>
  <si>
    <t>[M21-404 MET nsNSCLC] CYTO/MEM 1+</t>
  </si>
  <si>
    <t>[M21-404 MET nsNSCLC] CYTO/MEM 2+</t>
  </si>
  <si>
    <t>[M21-404 MET nsNSCLC] CYTO/MEM 3+</t>
  </si>
  <si>
    <t>[M21-404 MET nsNSCLC] CYTO/MEM H SCORE</t>
  </si>
  <si>
    <t>[M21-404 MET nsNSCLC] MET Low Status</t>
  </si>
  <si>
    <t>[M21-404 MET nsNSCLC] MET STATUS</t>
  </si>
  <si>
    <t>[M21-404 MET nsNSCLC] MET High Status</t>
  </si>
  <si>
    <t>[M21-404 MET nsNSCLC] Comments</t>
  </si>
  <si>
    <t>[M21-404 MET nsNSCLC] Pathologist</t>
  </si>
  <si>
    <t>[M21-404 MET nsNSCLC] Score Date</t>
  </si>
  <si>
    <t>[M21-404 MET sqNSCLC] CYTO/MEM 0</t>
  </si>
  <si>
    <t>[M21-404 MET sqNSCLC] CYTO/MEM 1+</t>
  </si>
  <si>
    <t>[M21-404 MET sqNSCLC] YTO/MEM 2+</t>
  </si>
  <si>
    <t>[M21-404 MET sqNSCLC] CYTO/MEM 3+</t>
  </si>
  <si>
    <t>[M21-404 MET sqNSCLC] CYTO/MEM H SCORE</t>
  </si>
  <si>
    <t>[M21-404 MET sqNSCLC] MET STATUS</t>
  </si>
  <si>
    <t>[M21-404 MET sqNSCLC] Comments</t>
  </si>
  <si>
    <t>[M21-404 MET sqNSCLC] Pathologist</t>
  </si>
  <si>
    <t>[M21-404 MET sqNSCLC] Score Date</t>
  </si>
  <si>
    <t>Initial</t>
  </si>
  <si>
    <t>Colorectal</t>
  </si>
  <si>
    <t>&gt;=500</t>
  </si>
  <si>
    <t>FL</t>
  </si>
  <si>
    <t>S19-3842</t>
  </si>
  <si>
    <t>10% Neutral buffered formalin</t>
  </si>
  <si>
    <t>Pancreatic</t>
  </si>
  <si>
    <t>Peritoneal Nodule</t>
  </si>
  <si>
    <t>JB</t>
  </si>
  <si>
    <t>Accept</t>
  </si>
  <si>
    <t>S20-60446</t>
  </si>
  <si>
    <t>SP21-37517</t>
  </si>
  <si>
    <t>Pelvis</t>
  </si>
  <si>
    <t>SP18-16639</t>
  </si>
  <si>
    <t>Colon</t>
  </si>
  <si>
    <t>Unevaluable due to insufficient viable invasive tumor present on multiple successive sections. Result is final.</t>
  </si>
  <si>
    <t>Reject</t>
  </si>
  <si>
    <t>SP21-43153</t>
  </si>
  <si>
    <t>SS-20-033624</t>
  </si>
  <si>
    <t>Negative</t>
  </si>
  <si>
    <t>AP</t>
  </si>
  <si>
    <t>HPS21-76</t>
  </si>
  <si>
    <t>Prostate-Prostatic adenocarcinoma</t>
  </si>
  <si>
    <t>&gt;=100 to &lt;500</t>
  </si>
  <si>
    <t>FS</t>
  </si>
  <si>
    <t>M21-404</t>
  </si>
  <si>
    <t>SM</t>
  </si>
  <si>
    <t>Repeat</t>
  </si>
  <si>
    <t>101001 YOB:1958 DOC:11.06</t>
  </si>
  <si>
    <t>Specimen ID cutoff ID on slides is 101001 YOB:1958 DOC:11.06.2015</t>
  </si>
  <si>
    <t>Rectum Adenocarcinoma</t>
  </si>
  <si>
    <t>Tissue washed off. Result is final.</t>
  </si>
  <si>
    <t xml:space="preserve"> IHC &amp;NRC tissue washed off. Repeat test requested at Ventana.</t>
  </si>
  <si>
    <t>Tissue washed off. Repeat test requested at Ventana.</t>
  </si>
  <si>
    <t>104001 YOB:1964 DOC:04.22</t>
  </si>
  <si>
    <t>Specimen ID cutoff ID on slides 104001 YOB:1964 DOC:04.22.2019</t>
  </si>
  <si>
    <t>Rectum</t>
  </si>
  <si>
    <t>S20-005946</t>
  </si>
  <si>
    <t>Colon Adenocarcinoma</t>
  </si>
  <si>
    <t>&gt;6hr to &lt;72hr</t>
  </si>
  <si>
    <t>083-0022-0016</t>
  </si>
  <si>
    <t>S19-109860 B1</t>
  </si>
  <si>
    <t>unknown</t>
  </si>
  <si>
    <t>S19-109860 B3</t>
  </si>
  <si>
    <t>21-24975/1</t>
  </si>
  <si>
    <t>Positive</t>
  </si>
  <si>
    <t>6-72 hr</t>
  </si>
  <si>
    <t>UNKNOWN</t>
  </si>
  <si>
    <t>10% NBF</t>
  </si>
  <si>
    <t>SP21-46130</t>
  </si>
  <si>
    <t>Breast-Other</t>
  </si>
  <si>
    <t>Unevaluable due to no tissue present on slide; no tissue remaining in block for repeat testing (confirmed in CAP/CLIA lab); result is final</t>
  </si>
  <si>
    <t>SP22-09704</t>
  </si>
  <si>
    <t>Melanoma - unknown site of origin</t>
  </si>
  <si>
    <t>S20-69243</t>
  </si>
  <si>
    <t>Ureter-Urothelial cancer</t>
  </si>
  <si>
    <t>083-0022-0024</t>
  </si>
  <si>
    <t>1133-07</t>
  </si>
  <si>
    <t>≧6hr to &lt;72hr</t>
  </si>
  <si>
    <t>1133-08</t>
  </si>
  <si>
    <t>Unevaluable due to non-specific background staining; repeat testing to be performed at Ventana</t>
  </si>
  <si>
    <t>083-0022-0026</t>
  </si>
  <si>
    <t>1133-10</t>
  </si>
  <si>
    <t>1133-05</t>
  </si>
  <si>
    <t>Colon-Colorectal carcinoma (CRC)</t>
  </si>
  <si>
    <t>FN22-1158 A1</t>
  </si>
  <si>
    <t>Cytology specimen - borderline acceptable tumor content (~100 TC).</t>
  </si>
  <si>
    <t>Ovary</t>
  </si>
  <si>
    <t>Ovary-Other</t>
  </si>
  <si>
    <t>083-0022-0030</t>
  </si>
  <si>
    <t>20-14076</t>
  </si>
  <si>
    <t>083-0022-0031</t>
  </si>
  <si>
    <t>1133-12</t>
  </si>
  <si>
    <t>1133-04</t>
  </si>
  <si>
    <t>IHCC: Intrahepatic Cholangiocarcinoma</t>
  </si>
  <si>
    <t>1133-06</t>
  </si>
  <si>
    <t>083-0022-0034</t>
  </si>
  <si>
    <t>1133-14</t>
  </si>
  <si>
    <t>GT</t>
  </si>
  <si>
    <t>GT201024110</t>
  </si>
  <si>
    <t>Penis-Other</t>
  </si>
  <si>
    <t>M-19-0003482</t>
  </si>
  <si>
    <t>Bile Duct-Cholangiocarcinoma</t>
  </si>
  <si>
    <t>YOB:1968 DOC:1.29.</t>
  </si>
  <si>
    <t>Specimen ID cutoff ID on slides is 104005 YOB:1968 DOC:1.29.2018</t>
  </si>
  <si>
    <t>Uterus</t>
  </si>
  <si>
    <t>Uterus-Other</t>
  </si>
  <si>
    <t>6518197818-01</t>
  </si>
  <si>
    <t>6518197818-01 (&gt;6 to &lt;72 hours)</t>
  </si>
  <si>
    <t>Head and neck-Squamous cell carcinoma</t>
  </si>
  <si>
    <t>GS-20-000283</t>
  </si>
  <si>
    <t>JF</t>
  </si>
  <si>
    <t>WS-20-011349</t>
  </si>
  <si>
    <t>M17 1037 B1</t>
  </si>
  <si>
    <t>AH</t>
  </si>
  <si>
    <t>GU20-30785</t>
  </si>
  <si>
    <t>Case is unevaluable         . No tissue noted. Additional matetial is unavailable for repeat testing. Results are final.</t>
  </si>
  <si>
    <t>DD</t>
  </si>
  <si>
    <t>GU21-34735</t>
  </si>
  <si>
    <t>18-4468/1/1</t>
  </si>
  <si>
    <t>SN21-2618</t>
  </si>
  <si>
    <t>Colorectal Carcinoma</t>
  </si>
  <si>
    <t>desaid11</t>
  </si>
  <si>
    <t>GU23-8555</t>
  </si>
  <si>
    <t>GU15-19815</t>
  </si>
  <si>
    <t>veerappr</t>
  </si>
  <si>
    <t>GU23-9145</t>
  </si>
  <si>
    <t>CMCS22-040021</t>
  </si>
  <si>
    <t>Small Bowel</t>
  </si>
  <si>
    <t>23-05376</t>
  </si>
  <si>
    <t>hartma21</t>
  </si>
  <si>
    <t>6 to 72 hours</t>
  </si>
  <si>
    <t>Case is unevaluable due to folds and loss of tumor tissue in the NRC and IHC sections. Repeat testing is being ordered . Results are pending.</t>
  </si>
  <si>
    <t>EK 2023 17797-1-2</t>
  </si>
  <si>
    <t>Screening</t>
  </si>
  <si>
    <t>Unevaluable due to minimal to no identifiable tissue present. Result is final.</t>
  </si>
  <si>
    <t>Unevaluable due to minimal to no identifiable tissue present. Repeat testing requested at Ventana.</t>
  </si>
  <si>
    <t>EK 2023 17532-1-1</t>
  </si>
  <si>
    <t>fengj9</t>
  </si>
  <si>
    <t>B23-3478</t>
  </si>
  <si>
    <t>bernal13</t>
  </si>
  <si>
    <t>SP23-09036</t>
  </si>
  <si>
    <t>SP23-10361</t>
  </si>
  <si>
    <t>Unevaluable due to insufficient viable tumor cells present; result is final.</t>
  </si>
  <si>
    <t>Unevaluable due to insufficient viable tumor cells present (confirmed by a second pathologist); repeat testing to be performed at Ventana.</t>
  </si>
  <si>
    <t>SAC15-003690</t>
  </si>
  <si>
    <t>Breast</t>
  </si>
  <si>
    <t>Breast-Ductal carcinoma in-situ (DCIS)</t>
  </si>
  <si>
    <t>23-05932</t>
  </si>
  <si>
    <t>S22-26835</t>
  </si>
  <si>
    <t>S-20-019465</t>
  </si>
  <si>
    <t>jonesc51</t>
  </si>
  <si>
    <t>GAC 21 005745</t>
  </si>
  <si>
    <t>Zinc Formalin</t>
  </si>
  <si>
    <t>083-0022-0072</t>
  </si>
  <si>
    <t>22-08525</t>
  </si>
  <si>
    <t>GU20-29354</t>
  </si>
  <si>
    <t>SS-21-020638</t>
  </si>
  <si>
    <t>davist32</t>
  </si>
  <si>
    <t>200011 M21-404</t>
  </si>
  <si>
    <t>IS23 15105</t>
  </si>
  <si>
    <t xml:space="preserve">GU23-12985 </t>
  </si>
  <si>
    <t>GU23-13284</t>
  </si>
  <si>
    <t>14-29893</t>
  </si>
  <si>
    <t>Rectum-Colorectal carcinoma (CRC)</t>
  </si>
  <si>
    <t>GU23-14489</t>
  </si>
  <si>
    <t>S21-08129 A2</t>
  </si>
  <si>
    <t>Needle biopsy</t>
  </si>
  <si>
    <t>SP22-266 A1</t>
  </si>
  <si>
    <t>Primary Tumor location-Colon</t>
  </si>
  <si>
    <t>EK 2023 18519-1-2</t>
  </si>
  <si>
    <t>Pre Dose (6 to 72 hours)</t>
  </si>
  <si>
    <t>masona12</t>
  </si>
  <si>
    <t xml:space="preserve"> IS23-19930</t>
  </si>
  <si>
    <t>S20-35548</t>
  </si>
  <si>
    <t>Case unevaluable due to insufficient definite viable tumor cells, on repeat testing. Results are final.</t>
  </si>
  <si>
    <t>Insufficient definitive tumor cells for eval. Repeat test ordered at Ventana.</t>
  </si>
  <si>
    <t>23-09326</t>
  </si>
  <si>
    <t>Colorectal Cancer</t>
  </si>
  <si>
    <t>G22-08398</t>
  </si>
  <si>
    <t>Colorectal carcinoma</t>
  </si>
  <si>
    <t xml:space="preserve">Unevaluable due to insufficient tumor cells identified on initial and repeat testing. Result is final. </t>
  </si>
  <si>
    <t>Unevaluable due to tissue falling. No unstained slides available for repeat testing. Result is final.</t>
  </si>
  <si>
    <t>Unevaluable due to no identifiable tumor cells.  Repeat testing requested at Ventana.</t>
  </si>
  <si>
    <t>Unevaluable due to insufficient tumor on IHC slide.  Repeat testing requested at Ventana.</t>
  </si>
  <si>
    <t>Unevaluable due to insufficient tumor. Repeat testing requested at Ventana.</t>
  </si>
  <si>
    <t>IS22-46191</t>
  </si>
  <si>
    <t>16-28941</t>
  </si>
  <si>
    <t>H20-008392</t>
  </si>
  <si>
    <t>Abdomen/Abdominal wall-Colorectal cancer (CRC)</t>
  </si>
  <si>
    <t xml:space="preserve"> GU23-17272</t>
  </si>
  <si>
    <t xml:space="preserve"> Case is unevaluable .  Less than 50 tumor cells are noted in H&amp;E slides .  Additional  specimen is unavailable for repeat testing. Results are final.</t>
  </si>
  <si>
    <t>083-0022-0104</t>
  </si>
  <si>
    <t>Aliquot Barcode 652179940302 (6-72 hr)</t>
  </si>
  <si>
    <t>Correct patient tissue confirmed, scored and released.</t>
  </si>
  <si>
    <t>1133-41</t>
  </si>
  <si>
    <t>6hours or more and less than  72hours</t>
  </si>
  <si>
    <t>within 48h</t>
  </si>
  <si>
    <t>biospy</t>
  </si>
  <si>
    <t>Adenocarcinoma with adjacent fragments of tubular adenoma.</t>
  </si>
  <si>
    <t>nasira2</t>
  </si>
  <si>
    <t>1133-43</t>
  </si>
  <si>
    <t>6 hours or more and less than 72 hours</t>
  </si>
  <si>
    <t>SP21-000265</t>
  </si>
  <si>
    <t>Block A2</t>
  </si>
  <si>
    <t>Core Biopsy</t>
  </si>
  <si>
    <t>WPS22-06399</t>
  </si>
  <si>
    <t xml:space="preserve">Block 1G </t>
  </si>
  <si>
    <t>6-72h</t>
  </si>
  <si>
    <t>EK 2023 19979-1-1</t>
  </si>
  <si>
    <t>23-11328</t>
  </si>
  <si>
    <t>Most of tumor is necrotic; one small portion with just over 100 tumor cells present</t>
  </si>
  <si>
    <t>IS23-23334</t>
  </si>
  <si>
    <t>Vagina</t>
  </si>
  <si>
    <t>18A14994 1DRF 3</t>
  </si>
  <si>
    <t>Rectal Cancer</t>
  </si>
  <si>
    <t>B22-33685-4-1</t>
  </si>
  <si>
    <t>Unevaluable due to insufficient definitive tumor; repeat testing to be performed at Ventana</t>
  </si>
  <si>
    <t>powersa3</t>
  </si>
  <si>
    <t>SU-21-6100</t>
  </si>
  <si>
    <t>core needle biopsy</t>
  </si>
  <si>
    <t>083-0022-0132</t>
  </si>
  <si>
    <t>Unevaluable case. Mostly necrotic tissue. Few Atypical cells. aree noted.Definite viable tumor cells are not noted. , on reapeat testing. Results are final..</t>
  </si>
  <si>
    <t>AS20-4448</t>
  </si>
  <si>
    <t>Unevaluable due to insufficient definitive viable tumor cells present. Result is final.</t>
  </si>
  <si>
    <t>Unevaluable due to insufficient definitive viable tumor; repeat testing to be performed at Ventana</t>
  </si>
  <si>
    <t>SS-21-033101</t>
  </si>
  <si>
    <t>Core needle biopsy</t>
  </si>
  <si>
    <t>Unevaluable due to scant tissue and insufficient definitive viable tumor; repeat testing to be performed at Ventana</t>
  </si>
  <si>
    <t>GU20-18583</t>
  </si>
  <si>
    <t>Slide Box ID 652085418803</t>
  </si>
  <si>
    <t>Colon-Other</t>
  </si>
  <si>
    <t>Formalin jar ID 652316591402</t>
  </si>
  <si>
    <t>Core needle</t>
  </si>
  <si>
    <t>Rectum-Other</t>
  </si>
  <si>
    <t>Slide Box ID 652085418603</t>
  </si>
  <si>
    <t>083-0022-0147</t>
  </si>
  <si>
    <t>21034D003 REPB02</t>
  </si>
  <si>
    <t>acc 6220922991</t>
  </si>
  <si>
    <t>Aliquot ID 652335415010</t>
  </si>
  <si>
    <t>Unevaluable due to no definitive viable tumor cells present. Result is final.</t>
  </si>
  <si>
    <t>Unevaluable due to no definitive invasive tumor  (confirmed by second pathologist); repeat testing to be performed at Ventana</t>
  </si>
  <si>
    <t>SP23-20248 1A</t>
  </si>
  <si>
    <t>1133-45</t>
  </si>
  <si>
    <t>6hours or more and less than 72hours</t>
  </si>
  <si>
    <t>22-02893</t>
  </si>
  <si>
    <t>083-0022-0152</t>
  </si>
  <si>
    <t>083-0022-0153</t>
  </si>
  <si>
    <t>Aliquot ID 652316587002</t>
  </si>
  <si>
    <t>Unevaluable due to insufficient tumor cells identified on initial and repeat testing. Result is final.</t>
  </si>
  <si>
    <t xml:space="preserve">Unevaluable due to insufficient definitive tumor (&lt;100 TC) (confirmed by second pathologist); repeat testing to be performed at Ventana. </t>
  </si>
  <si>
    <t>Pre Dose Fresh Tissue</t>
  </si>
  <si>
    <t>Needle Biopsy</t>
  </si>
  <si>
    <t>RS18-10013</t>
  </si>
  <si>
    <t>Archival Tissue</t>
  </si>
  <si>
    <t>IS21-14906</t>
  </si>
  <si>
    <t>Excision</t>
  </si>
  <si>
    <t>GU23-20952</t>
  </si>
  <si>
    <t>24h</t>
  </si>
  <si>
    <t>Slide Box ID 652335415203</t>
  </si>
  <si>
    <t>sjostroc</t>
  </si>
  <si>
    <t>115014-</t>
  </si>
  <si>
    <t>Accession  6523279354</t>
  </si>
  <si>
    <t>IS20-9783</t>
  </si>
  <si>
    <t>20W03398 04V</t>
  </si>
  <si>
    <t>labcorp acc 6220922983</t>
  </si>
  <si>
    <t>Aliquot ID 652345013210</t>
  </si>
  <si>
    <t>1133 44</t>
  </si>
  <si>
    <t>083-0022-0172</t>
  </si>
  <si>
    <t>652316587002-4</t>
  </si>
  <si>
    <t>Repeat also contains insufficient tumor cells for evaluation. Report is final.</t>
  </si>
  <si>
    <t>083-0022-0173</t>
  </si>
  <si>
    <t>652316587002-2</t>
  </si>
  <si>
    <t>652316587002-3</t>
  </si>
  <si>
    <t>SP22 31400</t>
  </si>
  <si>
    <t>1133-46</t>
  </si>
  <si>
    <t>6 hours or more and  less than 72 hours</t>
  </si>
  <si>
    <t>23WO3149 00PRO</t>
  </si>
  <si>
    <t>Correct cohort is GEA</t>
  </si>
  <si>
    <t>EK 2023 22222-1-1</t>
  </si>
  <si>
    <t>EK 22668-1-1</t>
  </si>
  <si>
    <t>20-12224</t>
  </si>
  <si>
    <t>7415-2</t>
  </si>
  <si>
    <t>083-0022-0186</t>
  </si>
  <si>
    <t>IS23-30209</t>
  </si>
  <si>
    <t>S23-3686 1A</t>
  </si>
  <si>
    <t>Unevaluable due to insufficient definitive viable tumor cells present. Repeat testing requested at Ventana.</t>
  </si>
  <si>
    <t>6521799401-</t>
  </si>
  <si>
    <t>No viable tumor cells present; insufficient for interpretation; no additional material available for repeats; results final</t>
  </si>
  <si>
    <t>6522256655-</t>
  </si>
  <si>
    <t>Aliquot ID 652345013310</t>
  </si>
  <si>
    <t>24hrs</t>
  </si>
  <si>
    <t>Aliquot ID 652345013910</t>
  </si>
  <si>
    <t>Gall Bladder</t>
  </si>
  <si>
    <t>Unevaluable due to insufficient viable tumor cells present. Results are final.</t>
  </si>
  <si>
    <t>Unevaluable due to insufficient viable tumor cells present. Repeat testing requested at Ventana.</t>
  </si>
  <si>
    <t>H20-01371-2</t>
  </si>
  <si>
    <t>H23-2299</t>
  </si>
  <si>
    <t>Aliquot ID 652345013510</t>
  </si>
  <si>
    <t>20U07979 DC</t>
  </si>
  <si>
    <t>Insufficient viable tumor. Reviewed with another pathologist.</t>
  </si>
  <si>
    <t>Unevaluable due to insufficient viable tumor. Reviewed with another pathologist. This result is final.</t>
  </si>
  <si>
    <t>Insufficient viable tumor for evaluation.</t>
  </si>
  <si>
    <t>19-06149</t>
  </si>
  <si>
    <t>083-0022-0205</t>
  </si>
  <si>
    <t>23W03433A1 is the same as 23SN08700 A1</t>
  </si>
  <si>
    <t>GU23-24180</t>
  </si>
  <si>
    <t>20-16600 16-1</t>
  </si>
  <si>
    <t>S-22-0004976</t>
  </si>
  <si>
    <t>B23-19300</t>
  </si>
  <si>
    <t>SP22-39376</t>
  </si>
  <si>
    <t>1726568-1</t>
  </si>
  <si>
    <t>S23-19017</t>
  </si>
  <si>
    <t>Formalin ID A6523281205D</t>
  </si>
  <si>
    <t>SP23-23440</t>
  </si>
  <si>
    <t>Unevaluable due to absence of tissue/tumor. No repeat testing has been requested. Result is final.</t>
  </si>
  <si>
    <t>6521799402-</t>
  </si>
  <si>
    <t>Aliquot ID 652179940202</t>
  </si>
  <si>
    <t>S23-19113</t>
  </si>
  <si>
    <t>S23-19113 01-03</t>
  </si>
  <si>
    <t>IS23-35598</t>
  </si>
  <si>
    <t>6802294909-08</t>
  </si>
  <si>
    <t>SM-21-0007563</t>
  </si>
  <si>
    <t>23-12271</t>
  </si>
  <si>
    <t>fresh</t>
  </si>
  <si>
    <t xml:space="preserve">  Unevaluable case. Definite tumor cells are not identified. Additional specimen is unavailable for repeat testing. Results are final.</t>
  </si>
  <si>
    <t>21-04233</t>
  </si>
  <si>
    <t>Unevaluable case. No definite tumor cells are identified.</t>
  </si>
  <si>
    <t>this is not screening or pre screening This is on treatment C2D2 Tissue Sent to Labcorp per lab manual</t>
  </si>
  <si>
    <t>6521799398-08</t>
  </si>
  <si>
    <t>6523188087-08</t>
  </si>
  <si>
    <t xml:space="preserve">Case unevaluable. No Tissue </t>
  </si>
  <si>
    <t>21-17615</t>
  </si>
  <si>
    <t>23U05283 FF02</t>
  </si>
  <si>
    <t>core needle</t>
  </si>
  <si>
    <t>Unevaluable due to insufficient no viable tumor cells (confirmed by a second pathologist) on initial and repeat testing. Result is final.</t>
  </si>
  <si>
    <t>Unevaluable due to no definitive tumor identified. Repeat testing requested at Ventana.</t>
  </si>
  <si>
    <t>23-12324</t>
  </si>
  <si>
    <t>Unevaluable due to no tissue present on slide; no tissue remaining in paraffin block for repeat testing (confirmed in CAP/CLIA lab); result is final</t>
  </si>
  <si>
    <t>CSP22-001547 1D</t>
  </si>
  <si>
    <t>sayediaf</t>
  </si>
  <si>
    <t>H19 29684 I1</t>
  </si>
  <si>
    <t>23A3965</t>
  </si>
  <si>
    <t>23A3566</t>
  </si>
  <si>
    <t>18HC017818 02A</t>
  </si>
  <si>
    <t>GEA- Part 3</t>
  </si>
  <si>
    <t>115017-</t>
  </si>
  <si>
    <t>Bowel</t>
  </si>
  <si>
    <t>6523166578-06</t>
  </si>
  <si>
    <t>On Treatment</t>
  </si>
  <si>
    <t>23SN08700 A1</t>
  </si>
  <si>
    <t>Very fragmented tumor tissue.</t>
  </si>
  <si>
    <t>Majority of tumor area is necrotic</t>
  </si>
  <si>
    <t>No tissue seen in block or on slides; cannot interpret; results final</t>
  </si>
  <si>
    <t>Insufficient definitive tumor cells present; cannot interpret; results final</t>
  </si>
  <si>
    <t>083-0022-0270</t>
  </si>
  <si>
    <t>SB23-382</t>
  </si>
  <si>
    <t>B21-24202</t>
  </si>
  <si>
    <t>RY22 03029 01 A 1PHDO</t>
  </si>
  <si>
    <t>22H033184 02</t>
  </si>
  <si>
    <t>fixation time unknown</t>
  </si>
  <si>
    <t>EK 2022 32920-1-1</t>
  </si>
  <si>
    <t>MS 2020 00496-1-4</t>
  </si>
  <si>
    <t>EK 2023 23643-1-1</t>
  </si>
  <si>
    <t>Pre Dose Fresh</t>
  </si>
  <si>
    <t>Unevaluable case. No Tissue.</t>
  </si>
  <si>
    <t>No Tissue.  Repeat testing will be performed if additional specimen is available.</t>
  </si>
  <si>
    <t>EK 2023 27173-1-1</t>
  </si>
  <si>
    <t>On Treatment Fresh</t>
  </si>
  <si>
    <t>SJS20-2754</t>
  </si>
  <si>
    <t>IS23-39631</t>
  </si>
  <si>
    <t>23-52119</t>
  </si>
  <si>
    <t>FRESH BIOPSY</t>
  </si>
  <si>
    <t>CELL BLOCK</t>
  </si>
  <si>
    <t>fixation time 6hrs to 72hrs</t>
  </si>
  <si>
    <t>jhuni</t>
  </si>
  <si>
    <t>fix time 6-72h</t>
  </si>
  <si>
    <t>6-72 hours</t>
  </si>
  <si>
    <t>6-72hrs</t>
  </si>
  <si>
    <t>23-16542</t>
  </si>
  <si>
    <t>EK 2021 16220-1-5</t>
  </si>
  <si>
    <t>Archival sample</t>
  </si>
  <si>
    <t>Fixation time unknown</t>
  </si>
  <si>
    <t>SSW-22-11655</t>
  </si>
  <si>
    <t>Formalin</t>
  </si>
  <si>
    <t>Cholangiocarcinoma</t>
  </si>
  <si>
    <t>bx 7-12-2023</t>
  </si>
  <si>
    <t>Unevaluable due to suspected staining artifact; repeat testing has been requested at Ventana.</t>
  </si>
  <si>
    <t>fix time 6 to 72hrs</t>
  </si>
  <si>
    <t>SU-19-67664</t>
  </si>
  <si>
    <t>MS21-2976</t>
  </si>
  <si>
    <t>SS-20-055700</t>
  </si>
  <si>
    <t>snowj6</t>
  </si>
  <si>
    <t>S23-12170</t>
  </si>
  <si>
    <t>YMC 106-018</t>
  </si>
  <si>
    <t>DEO 106-017</t>
  </si>
  <si>
    <t>WRS 106-014</t>
  </si>
  <si>
    <t>SS-20-033656</t>
  </si>
  <si>
    <t>106-017</t>
  </si>
  <si>
    <t>6523450129-08</t>
  </si>
  <si>
    <t>Unevaluable due to no definitive viable tumor cells. Repeat testing requested at Ventana.</t>
  </si>
  <si>
    <t>6523450126-08</t>
  </si>
  <si>
    <t>Unevaluable due to no tumor cells. Result is final.</t>
  </si>
  <si>
    <t>S19-4131 1E</t>
  </si>
  <si>
    <t>Unevaluable due to less than 100 definitive viable tumor cells on H&amp;E (confirmed by a second pathologist). Repeat testing requested at Ventana.</t>
  </si>
  <si>
    <t>B23-22432</t>
  </si>
  <si>
    <t>23-30526 C1</t>
  </si>
  <si>
    <t>between 6 and 12 hours</t>
  </si>
  <si>
    <t>23-30526 A1</t>
  </si>
  <si>
    <t>23A4366</t>
  </si>
  <si>
    <t>GU23-33376</t>
  </si>
  <si>
    <t>Adjacent liver tissue present.</t>
  </si>
  <si>
    <t>18-S09781-6G</t>
  </si>
  <si>
    <t>Mainly dense, fibrotic stroma.</t>
  </si>
  <si>
    <t>Unevaluable due to lack of interpretable tissue. Stain will be repeated.</t>
  </si>
  <si>
    <t>Unevaluable due to no viable tumor cells (confirmed by a second pathologist) on initial and repeat testing. Result is final.</t>
  </si>
  <si>
    <t>Unevaluable due to no definitive viable tumor cells present. Repeat testing requested at Ventana.</t>
  </si>
  <si>
    <t>EK 2022 20937-1-1</t>
  </si>
  <si>
    <t>22273B099 C</t>
  </si>
  <si>
    <t>23W04894 00PRO</t>
  </si>
  <si>
    <t>23A4061</t>
  </si>
  <si>
    <t>IS23-45079</t>
  </si>
  <si>
    <t>1133-33</t>
  </si>
  <si>
    <t>6hours or more than and less than 72hours</t>
  </si>
  <si>
    <t>Fixed for 23 Hours 00 minutes</t>
  </si>
  <si>
    <t>23W04981 01PRO</t>
  </si>
  <si>
    <t>Fixation Time Unknown</t>
  </si>
  <si>
    <t>1756889-1</t>
  </si>
  <si>
    <t>requisition form attached</t>
  </si>
  <si>
    <t>S23-20659</t>
  </si>
  <si>
    <t>083-0022-0359</t>
  </si>
  <si>
    <t>23-10744-2-1</t>
  </si>
  <si>
    <t>23-10744-1-1</t>
  </si>
  <si>
    <t>FRESH</t>
  </si>
  <si>
    <t>Wedge Biopsy</t>
  </si>
  <si>
    <t>LH23 668 A</t>
  </si>
  <si>
    <t>23H3586 A</t>
  </si>
  <si>
    <t>17 HOURS</t>
  </si>
  <si>
    <t>SP2245315</t>
  </si>
  <si>
    <t>SP2316077</t>
  </si>
  <si>
    <t>Unevaluable due to no tissue present. Result is final.</t>
  </si>
  <si>
    <t>no tissue</t>
  </si>
  <si>
    <t>Unevaluable due to insufficient tumor cells. Repeat test ordered. Result is not final.</t>
  </si>
  <si>
    <t xml:space="preserve">SP23 20249 1A  </t>
  </si>
  <si>
    <t>23A5081</t>
  </si>
  <si>
    <t>23A4230</t>
  </si>
  <si>
    <t>23A5186</t>
  </si>
  <si>
    <t>Gall Bladder-Other</t>
  </si>
  <si>
    <t>6220220326-3</t>
  </si>
  <si>
    <t>24 hours</t>
  </si>
  <si>
    <t>23-37609 A1</t>
  </si>
  <si>
    <t>fixation 6-12hr</t>
  </si>
  <si>
    <t>Unevaluable due to insufficient definitive invasive carcinoma. Result is final.</t>
  </si>
  <si>
    <t>21 5079</t>
  </si>
  <si>
    <t>22-15320-1-1</t>
  </si>
  <si>
    <t>No evaluable tissue.</t>
  </si>
  <si>
    <t>23-19477-1-1</t>
  </si>
  <si>
    <t>SP23-15864-</t>
  </si>
  <si>
    <t>21-20450</t>
  </si>
  <si>
    <t>SE23-44376</t>
  </si>
  <si>
    <t>23W202259 1-02</t>
  </si>
  <si>
    <t>fix time 6hr to 72hr</t>
  </si>
  <si>
    <t>083-0022-0385</t>
  </si>
  <si>
    <t>23-06937 02-01</t>
  </si>
  <si>
    <t>18h00</t>
  </si>
  <si>
    <t>excision biopsy</t>
  </si>
  <si>
    <t>18A35122</t>
  </si>
  <si>
    <t>B22-17394-5-2</t>
  </si>
  <si>
    <t>SB23-008092 1-A</t>
  </si>
  <si>
    <t>BAG</t>
  </si>
  <si>
    <t>083-0022-0389</t>
  </si>
  <si>
    <t xml:space="preserve">C21-03753 </t>
  </si>
  <si>
    <t>083-0022-0390</t>
  </si>
  <si>
    <t>23-16879-</t>
  </si>
  <si>
    <t>P22-00629-1-1</t>
  </si>
  <si>
    <t>23E00064 DP</t>
  </si>
  <si>
    <t>B21-25870 1 1</t>
  </si>
  <si>
    <t>MELANOMA</t>
  </si>
  <si>
    <t>6217451474-04</t>
  </si>
  <si>
    <t>EN12276 20</t>
  </si>
  <si>
    <t>6217451475-04</t>
  </si>
  <si>
    <t>203545 3</t>
  </si>
  <si>
    <t>Lab Ant Resection</t>
  </si>
  <si>
    <t>6219170239-04</t>
  </si>
  <si>
    <t>19 14293 1 1</t>
  </si>
  <si>
    <t>Needle</t>
  </si>
  <si>
    <t>Uterine Cervix-Other</t>
  </si>
  <si>
    <t xml:space="preserve">SSW-23-26887    </t>
  </si>
  <si>
    <t xml:space="preserve">SSU-23-12902 </t>
  </si>
  <si>
    <t>23H03787</t>
  </si>
  <si>
    <t>23W05596  05 PRO</t>
  </si>
  <si>
    <t>6h-12h</t>
  </si>
  <si>
    <t>GU23-15914</t>
  </si>
  <si>
    <t>19955-1-1</t>
  </si>
  <si>
    <t>6hr to 72hr</t>
  </si>
  <si>
    <t>A small focus of tumor in multiple cores of benign liver tissue.</t>
  </si>
  <si>
    <t>EK 2023 15644-1-1</t>
  </si>
  <si>
    <t>6 to 72hr</t>
  </si>
  <si>
    <t>083-0022-0413</t>
  </si>
  <si>
    <t>21H4718</t>
  </si>
  <si>
    <t>10h00</t>
  </si>
  <si>
    <t>SJH22-04130</t>
  </si>
  <si>
    <t>B21-07996-1-1</t>
  </si>
  <si>
    <t>SE23-39667</t>
  </si>
  <si>
    <t>23-21322 1-1</t>
  </si>
  <si>
    <t>23-21322</t>
  </si>
  <si>
    <t>Unevaluable due to no definitive viable tumor present; the provided pathology report has been reviewed and is concordant. Result is final.</t>
  </si>
  <si>
    <t>23-21209 1-1</t>
  </si>
  <si>
    <t>23-21209</t>
  </si>
  <si>
    <t>Unevaluable due to insufficient definitive viable tumor cells present; the provided pathology report has been reviewed and is concordant. Result is final.</t>
  </si>
  <si>
    <t>23FF09016</t>
  </si>
  <si>
    <t>S23-11703</t>
  </si>
  <si>
    <t>616X21954125</t>
  </si>
  <si>
    <t>23-19319</t>
  </si>
  <si>
    <t xml:space="preserve">21-17615 1-1- </t>
  </si>
  <si>
    <t xml:space="preserve">200014- </t>
  </si>
  <si>
    <t>SS2371194</t>
  </si>
  <si>
    <t>23-18647 01-01</t>
  </si>
  <si>
    <t>083-0022-0430</t>
  </si>
  <si>
    <t>23-18968 01-01-02</t>
  </si>
  <si>
    <t>1133-38</t>
  </si>
  <si>
    <t>S23-16587</t>
  </si>
  <si>
    <t>SS2372961</t>
  </si>
  <si>
    <t>23-19346 01-01</t>
  </si>
  <si>
    <t>SS2370932</t>
  </si>
  <si>
    <t>22A07054 A</t>
  </si>
  <si>
    <t>18h</t>
  </si>
  <si>
    <t>23W05715 01 PRO</t>
  </si>
  <si>
    <t>between 24 h-72h</t>
  </si>
  <si>
    <t>23W02772 01 PRO</t>
  </si>
  <si>
    <t>23251B085</t>
  </si>
  <si>
    <t>S21-70892</t>
  </si>
  <si>
    <t>S23-62511</t>
  </si>
  <si>
    <t>23N08868 01</t>
  </si>
  <si>
    <t>23 06441 01 07</t>
  </si>
  <si>
    <t>SF2304883</t>
  </si>
  <si>
    <t>A21-8031</t>
  </si>
  <si>
    <t>A22-3359</t>
  </si>
  <si>
    <t>22HC025134</t>
  </si>
  <si>
    <t>Unevaluable due to insufficient evaluable tissue. Result is final.</t>
  </si>
  <si>
    <t>Unevaluable due to no definitive tumor cells. Repeat testing requested at Ventana.</t>
  </si>
  <si>
    <t>23A5246 I 1</t>
  </si>
  <si>
    <t>23-24800</t>
  </si>
  <si>
    <t>Unevaluable case. Tumor cells are not identified in H&amp;E sections on repeat testing.</t>
  </si>
  <si>
    <t>Unevaluable case. No tumor noted in H&amp;E sectins. Repeat testing is ordered at ventana.</t>
  </si>
  <si>
    <t>23NH06062</t>
  </si>
  <si>
    <t>22HC027346</t>
  </si>
  <si>
    <t>23A5355 I-2</t>
  </si>
  <si>
    <t>23A6263 I-2</t>
  </si>
  <si>
    <t>23D00831</t>
  </si>
  <si>
    <t>24 H</t>
  </si>
  <si>
    <t>fresh biopsy</t>
  </si>
  <si>
    <t xml:space="preserve">unevaluable. Definitive tumor is not identified. Repeat testing is ordered at Ventana. </t>
  </si>
  <si>
    <t>23D00833</t>
  </si>
  <si>
    <t>18 H</t>
  </si>
  <si>
    <t>203011-</t>
  </si>
  <si>
    <t>Unevaluable due to insufficient definitive invasive carcinoma. Repeat testing requested at Ventana.</t>
  </si>
  <si>
    <t>P1908870 1-</t>
  </si>
  <si>
    <t>specimen is decalcified however scored at risk as per clients request</t>
  </si>
  <si>
    <t>SS2373559</t>
  </si>
  <si>
    <t>SS2325055</t>
  </si>
  <si>
    <t>S23-64713</t>
  </si>
  <si>
    <t>S32314134</t>
  </si>
  <si>
    <t>SS2372434</t>
  </si>
  <si>
    <t>23W06164 00ARP</t>
  </si>
  <si>
    <t>fixation duration time unknown</t>
  </si>
  <si>
    <t xml:space="preserve">No tumor cells present </t>
  </si>
  <si>
    <t>Unevaluable, no tumor cells present. The result is final.</t>
  </si>
  <si>
    <t>dimaggip</t>
  </si>
  <si>
    <t>No tumor cells present.</t>
  </si>
  <si>
    <t xml:space="preserve">Unevaluable due to no tumor cells present. Repeat testing performed at Ventana </t>
  </si>
  <si>
    <t>083-0022-0476</t>
  </si>
  <si>
    <t>23-03481-1-1</t>
  </si>
  <si>
    <t>083-0022-0477</t>
  </si>
  <si>
    <t>23-03481-2-1</t>
  </si>
  <si>
    <t>083-0022-0478</t>
  </si>
  <si>
    <t>23-53093-1-1</t>
  </si>
  <si>
    <t>Fresh</t>
  </si>
  <si>
    <t>23W02132 03PRO</t>
  </si>
  <si>
    <t>fixation duration time  24 hrs</t>
  </si>
  <si>
    <t>23D00852</t>
  </si>
  <si>
    <t xml:space="preserve">SSU-23-15125 </t>
  </si>
  <si>
    <t>H2003989</t>
  </si>
  <si>
    <t>fixation duration unknown</t>
  </si>
  <si>
    <t>104029 YOB 1963 10 10 2022</t>
  </si>
  <si>
    <t>Endometrium-Other</t>
  </si>
  <si>
    <t>23H4195 A</t>
  </si>
  <si>
    <t>23W06348</t>
  </si>
  <si>
    <t>between 48-72hrs</t>
  </si>
  <si>
    <t>23A6462 I-2</t>
  </si>
  <si>
    <t>Unevaluable due to insufficient definitive viable tumor cells on initial and repeat studies. Result is final.</t>
  </si>
  <si>
    <t>Unevaluable due to no definitive viable tumor cells present (confirmed by a second pathologist). Repeat testing requested at Ventana.</t>
  </si>
  <si>
    <t>24H</t>
  </si>
  <si>
    <t>652055101208-</t>
  </si>
  <si>
    <t>22D00069</t>
  </si>
  <si>
    <t>23D00887</t>
  </si>
  <si>
    <t>Unevaluable due to less than 100 definitive viable tumor cells on initial and repeat testing. Result is final.</t>
  </si>
  <si>
    <t>SS2377234</t>
  </si>
  <si>
    <t>20B0011121</t>
  </si>
  <si>
    <t>20D00424</t>
  </si>
  <si>
    <t>&lt;100 tumor cells present; Insufficient for evaluation; insufficient slides available for complete repeat; results final</t>
  </si>
  <si>
    <t>22SP4698</t>
  </si>
  <si>
    <t>Core Needle</t>
  </si>
  <si>
    <t>Unevaluable due to insufficient definitive viable tumor present on initial and repeat testing; result is final.</t>
  </si>
  <si>
    <t>Unevaluable due to insufficient definitive viable tumor present; repeat testing to be performed at Ventana.</t>
  </si>
  <si>
    <t>22SN15949 A RB</t>
  </si>
  <si>
    <t>48h</t>
  </si>
  <si>
    <t>23314B372 BRONCHE</t>
  </si>
  <si>
    <t>UNK</t>
  </si>
  <si>
    <t>K22-13-01-1</t>
  </si>
  <si>
    <t>fiaxation duration time 31 hours</t>
  </si>
  <si>
    <t>23A5976</t>
  </si>
  <si>
    <t>23A6042</t>
  </si>
  <si>
    <t>22H63373 DO</t>
  </si>
  <si>
    <t>23A6085</t>
  </si>
  <si>
    <t>HI22002778</t>
  </si>
  <si>
    <t>S21-76052</t>
  </si>
  <si>
    <t>S23-68829</t>
  </si>
  <si>
    <t>23S130772</t>
  </si>
  <si>
    <t>6-12hours</t>
  </si>
  <si>
    <t>K22-13-06</t>
  </si>
  <si>
    <t>fixation duration time 28hours</t>
  </si>
  <si>
    <t>SE879-01-002</t>
  </si>
  <si>
    <t>Mediastinum</t>
  </si>
  <si>
    <t>SF486</t>
  </si>
  <si>
    <t>KAM 106-020</t>
  </si>
  <si>
    <t>DJT 106-021</t>
  </si>
  <si>
    <t>22S602730 9D</t>
  </si>
  <si>
    <t>FNA</t>
  </si>
  <si>
    <t>Unevaluable due to less than 100 definitive viable tumor cells on H&amp;E. Result is final.</t>
  </si>
  <si>
    <t>Unevaluable due to insufficient definitive tumor cells present. Repeat testing requested at Roche.</t>
  </si>
  <si>
    <t>SP23-016131</t>
  </si>
  <si>
    <t>23W06887 01G</t>
  </si>
  <si>
    <t>NB22-004189</t>
  </si>
  <si>
    <t>SB23-011875 1A</t>
  </si>
  <si>
    <t>SB23-012930 3A</t>
  </si>
  <si>
    <t>&lt;100</t>
  </si>
  <si>
    <t>24D00001</t>
  </si>
  <si>
    <t>Fresh Biopsy resection</t>
  </si>
  <si>
    <t>GU23-21787</t>
  </si>
  <si>
    <t>Shipped 2-JAN-2024</t>
  </si>
  <si>
    <t>SF708-01B</t>
  </si>
  <si>
    <t>SG591-01B</t>
  </si>
  <si>
    <t>P2023-04430</t>
  </si>
  <si>
    <t>24S 002167</t>
  </si>
  <si>
    <t>6-12 hours</t>
  </si>
  <si>
    <t>B23 21268</t>
  </si>
  <si>
    <t>083-0022-0544</t>
  </si>
  <si>
    <t>SSO-23-05902</t>
  </si>
  <si>
    <t>24W00036 00ARP</t>
  </si>
  <si>
    <t>B22 18118-</t>
  </si>
  <si>
    <t>Insufficient tumor cells</t>
  </si>
  <si>
    <t xml:space="preserve">Unevaluable due to insufficient tumor. The result is final. </t>
  </si>
  <si>
    <t>No tumor present</t>
  </si>
  <si>
    <t>Unevaluable due to insufficient tumor cells on H&amp;E. Reviewed by second pathologist, who concurs with the findings. Repeat testing requested at Ventana.</t>
  </si>
  <si>
    <t xml:space="preserve">No tumor present </t>
  </si>
  <si>
    <t>21111B105</t>
  </si>
  <si>
    <t>24-48h</t>
  </si>
  <si>
    <t>24-72h</t>
  </si>
  <si>
    <t>SB22-001547 1B</t>
  </si>
  <si>
    <t>Cytoplamsic staining more than memberance staining in tumor cells.</t>
  </si>
  <si>
    <t>USUBJID</t>
  </si>
  <si>
    <t>SUBJID</t>
  </si>
  <si>
    <t>Paired Subject ID</t>
  </si>
  <si>
    <t>ARMCD</t>
  </si>
  <si>
    <t>Evaluable/Non Evaluable</t>
  </si>
  <si>
    <t>Sent to PathAI</t>
  </si>
  <si>
    <t>Visit</t>
  </si>
  <si>
    <t>Collection Time</t>
  </si>
  <si>
    <t>IHC Concentriq Image ID</t>
  </si>
  <si>
    <t>IHC Concentriq Image Name</t>
  </si>
  <si>
    <t>IHC Concentriq Image URL</t>
  </si>
  <si>
    <t>IHC Concentriq Image Storage Key</t>
  </si>
  <si>
    <t>IHC Concentriq Image Objective Power</t>
  </si>
  <si>
    <t>[M21-404 MET IHC] CYTO/MEM 0</t>
  </si>
  <si>
    <t>[M21-404 MET IHC] CYTO/MEM 1+</t>
  </si>
  <si>
    <t>[M21-404 MET IHC] CYTO/MEM 2+</t>
  </si>
  <si>
    <t>[M21-404 MET IHC] CYTO/MEM 3+</t>
  </si>
  <si>
    <t>[M21-404 MET IHC] CYTO/MEM H SCORE</t>
  </si>
  <si>
    <t>[M21-404 MET IHC] MEMBRANE 0</t>
  </si>
  <si>
    <t>[M21-404 MET IHC] MEMBRANE 1+</t>
  </si>
  <si>
    <t>[M21-404 MET IHC] MEMBRANE 2+</t>
  </si>
  <si>
    <t>[M21-404 MET IHC] MEMBRANE 3+</t>
  </si>
  <si>
    <t>[M21-404 MET IHC] MEMBRANE H SCORE</t>
  </si>
  <si>
    <t>[M21-404 MET IHC] CYTOPLASM 0</t>
  </si>
  <si>
    <t>[M21-404 MET IHC] CYTOPLASM 1+</t>
  </si>
  <si>
    <t>[M21-404 MET IHC] CYTOPLASM 2+</t>
  </si>
  <si>
    <t>[M21-404 MET IHC] CYTOPLASM 3+</t>
  </si>
  <si>
    <t>[M21-404 MET IHC] CYTOPLASM H SCORE</t>
  </si>
  <si>
    <t>[M21-404 MET IHC] Comments</t>
  </si>
  <si>
    <t>[M21-404 MET IHC] Pathologist</t>
  </si>
  <si>
    <t>[M21-404 MET IHC] Score Date</t>
  </si>
  <si>
    <t>M21-404-102001</t>
  </si>
  <si>
    <t>P1C5</t>
  </si>
  <si>
    <t>ABBV400_VMS_102001_083-0022-0028-B0-2_MET (SP44) IUO.svs</t>
  </si>
  <si>
    <t>https://concentriq.abbvienet.com/imageSets/157?slide=157778</t>
  </si>
  <si>
    <t>default/users/73/images/132575/083-0022-0028-B0-2_070052.svs</t>
  </si>
  <si>
    <t>M21-404-105005</t>
  </si>
  <si>
    <t>P1C4</t>
  </si>
  <si>
    <t>ABBV400_VMS_105005_083-0022-0070-B1_MET (SP44) IUO.svs</t>
  </si>
  <si>
    <t>https://concentriq.abbvienet.com/imageSets/157?slide=190904</t>
  </si>
  <si>
    <t>default/users/73/images/165240/083-0022-0070-B1-02_125838.svs</t>
  </si>
  <si>
    <t>M21-404-106001</t>
  </si>
  <si>
    <t>P1C2</t>
  </si>
  <si>
    <t>ABBV400_VMS_106-001_083-0022-0007-B0-2_MET (SP44) IUO.svs</t>
  </si>
  <si>
    <t>https://concentriq.abbvienet.com/imageSets/157?slide=133584</t>
  </si>
  <si>
    <t>concentriq/servedimages/ABBV-400_cmet-TOP1/Ventana/M21-404/083-0022-0007-B0-2_125946.svs</t>
  </si>
  <si>
    <t>M21-404-115001</t>
  </si>
  <si>
    <t>ABBV400_VMS_115001_083-0022-0112-B1-02_MET (SP44) IUO.svs</t>
  </si>
  <si>
    <t>https://concentriq.abbvienet.com/imageSets/157?slide=220995</t>
  </si>
  <si>
    <t>default/users/181/images/189818/083-0022-0112-B1-02_072405.svs</t>
  </si>
  <si>
    <t>M21-404-200001</t>
  </si>
  <si>
    <t>ABBV400_VMS_200001_083-0022-0009-B0-2_MET (SP44) IUO.svs</t>
  </si>
  <si>
    <t>https://concentriq.abbvienet.com/imageSets/157?slide=133587</t>
  </si>
  <si>
    <t>concentriq/servedimages/ABBV-400_cmet-TOP1/Ventana/M21-404/083-0022-0009-B0-2_092129.svs</t>
  </si>
  <si>
    <t>M21-404-200003</t>
  </si>
  <si>
    <t>M21-404-200005</t>
  </si>
  <si>
    <t>ABBV400_VMS_200005_083-0022-0019-B0-2_MET (SP44) IUO.svs</t>
  </si>
  <si>
    <t>https://concentriq.abbvienet.com/imageSets/157?slide=157789</t>
  </si>
  <si>
    <t>default/users/73/images/132586/083-0022-0019-B0-2_174841.svs</t>
  </si>
  <si>
    <t>M21-404-200008</t>
  </si>
  <si>
    <t>M21-404-200009</t>
  </si>
  <si>
    <t>ABBV400_VMS_200009_083-0022-0056-B0-2_MET (SP44) IUO.svs</t>
  </si>
  <si>
    <t>https://concentriq.abbvienet.com/imageSets/157?slide=196012</t>
  </si>
  <si>
    <t>default/users/181/images/170227/083-0022-0056-B0-2_082206.svs</t>
  </si>
  <si>
    <t>M21-404-200010</t>
  </si>
  <si>
    <t>ABBV400_VMS_200010_083-0022-0057-B0-2_MET (SP44) IUO.svs</t>
  </si>
  <si>
    <t>https://concentriq.abbvienet.com/imageSets/157?slide=189135</t>
  </si>
  <si>
    <t>default/users/73/images/163481/083-0022-0057-B0-2_111445.svs</t>
  </si>
  <si>
    <t>M21-404-201006</t>
  </si>
  <si>
    <t>ABBV400_VMS_201006_083-0022-0033-B0-2_MET (SP44) IUO.svs</t>
  </si>
  <si>
    <t>https://concentriq.abbvienet.com/imageSets/157?slide=157792</t>
  </si>
  <si>
    <t>default/users/73/images/132589/083-0022-0033-B0-2_073823.svs</t>
  </si>
  <si>
    <t>â€šÃ„Ã¶âˆšÂ¢âˆšÃ¼6hr to &lt;72hr</t>
  </si>
  <si>
    <t>M21-404-201008</t>
  </si>
  <si>
    <t>P1C6</t>
  </si>
  <si>
    <t>ABBV400_VMS_201008_083-0022-0025-B0-4_MET (SP44) IUO.svs</t>
  </si>
  <si>
    <t>https://concentriq.abbvienet.com/imageSets/157?slide=157767</t>
  </si>
  <si>
    <t>default/users/73/images/132564/083-0022-0025-B0-4_070011.svs</t>
  </si>
  <si>
    <t>M21-404-201015</t>
  </si>
  <si>
    <t>ABBV400_VMS_201015_1133-15_083-0023-0002-B0-2_MET (SP44) IUO.svs</t>
  </si>
  <si>
    <t>https://concentriq.abbvienet.com/imageSets/157?slide=160097</t>
  </si>
  <si>
    <t>default/users/73/images/134881/083-0023-0002-B0-2.svs</t>
  </si>
  <si>
    <t>1133-15</t>
  </si>
  <si>
    <t>â‰§6hr to &lt;72hr</t>
  </si>
  <si>
    <t>Only invasive portion considered for evaluation. This case was scored with consensus from a second pathologist; results final.</t>
  </si>
  <si>
    <t>M21-404-201027</t>
  </si>
  <si>
    <t>ABBV400_VMS_201027_1133-27_083-0023-0021-B0-2_MET (SP44) IUO.svs</t>
  </si>
  <si>
    <t>https://concentriq.abbvienet.com/imageSets/157?slide=174099</t>
  </si>
  <si>
    <t>default/users/73/images/148658/083-0023-0021-B0-2.svs</t>
  </si>
  <si>
    <t>1133-27</t>
  </si>
  <si>
    <t>M21-404-201048</t>
  </si>
  <si>
    <t>M21-404-301001</t>
  </si>
  <si>
    <t>ABBV400_VMS_301001_083-0022-0018-B1-02_MET (SP44) IUO.svs</t>
  </si>
  <si>
    <t>https://concentriq.abbvienet.com/imageSets/157?slide=157765</t>
  </si>
  <si>
    <t>default/users/73/images/132562/083-0022-0018-B1-02_100056.svs</t>
  </si>
  <si>
    <t>GIHCric Adenocarcinoma</t>
  </si>
  <si>
    <t>M21-404-301002</t>
  </si>
  <si>
    <t>ABBV400_VMS_301002_083-0022-0397-B1-02_MET (SP44) IUO.svs</t>
  </si>
  <si>
    <t>https://concentriq.abbvienet.com/imageSets/157?slide=327599</t>
  </si>
  <si>
    <t>default/users/181/images/248350/083-0022-0397-B1-02.svs</t>
  </si>
  <si>
    <t>M21-404-301006</t>
  </si>
  <si>
    <t>ABBV400_VMS_301006_18-10119/1/7_083-0023-0006-B1-02_MET (SP44) IUO.svs</t>
  </si>
  <si>
    <t>https://concentriq.abbvienet.com/imageSets/157?slide=160106</t>
  </si>
  <si>
    <t>default/users/73/images/134890/083-0023-0006-B1-02.svs</t>
  </si>
  <si>
    <t>18-10119/1/7</t>
  </si>
  <si>
    <t>M21-404-304016</t>
  </si>
  <si>
    <t>M21-404-102006</t>
  </si>
  <si>
    <t>P2I</t>
  </si>
  <si>
    <t>ABBV400_VMS_102006_CRS22-0246 A2_083-0023-0060-B1_MET (SP44) IUO.svs</t>
  </si>
  <si>
    <t>https://concentriq.abbvienet.com/imageSets/157?slide=190990</t>
  </si>
  <si>
    <t xml:space="preserve">default/users/73/images/165326/083-0023-0060-B1-02.svs	</t>
  </si>
  <si>
    <t>CRS22-0246 A2</t>
  </si>
  <si>
    <t>AM</t>
  </si>
  <si>
    <t>M21-404-102016</t>
  </si>
  <si>
    <t>P2II</t>
  </si>
  <si>
    <t>ABBV400_VMS_102016_S23-02828 B1_083-0023-0151-B0-2_MET (SP44) IUO.svs</t>
  </si>
  <si>
    <t>https://concentriq.abbvienet.com/imageSets/157?slide=330959</t>
  </si>
  <si>
    <t>default/users/181/images/250715/083-0023-0151-B0-2.svs</t>
  </si>
  <si>
    <t>S23-02828 B1</t>
  </si>
  <si>
    <t>M21-404-102021</t>
  </si>
  <si>
    <t>S23-22415 A1</t>
  </si>
  <si>
    <t>M21-404-102028</t>
  </si>
  <si>
    <t>ABBV400_VMS_102028_083-0022-0358-B0-2_MET (SP44) IUO.svs</t>
  </si>
  <si>
    <t>https://concentriq.abbvienet.com/imageSets/157?slide=327492</t>
  </si>
  <si>
    <t>default/users/181/images/248243/083-0022-0358-B0-2.svs</t>
  </si>
  <si>
    <t>M21-404-104011</t>
  </si>
  <si>
    <t>ABBV400_VMS_104011_083-0022-0515-B0-2_MET (SP44) IUO.svs</t>
  </si>
  <si>
    <t>https://concentriq.abbvienet.com/imageSets/157?slide=327903</t>
  </si>
  <si>
    <t>default/users/181/images/248654/083-0022-0515-B0-2.svs</t>
  </si>
  <si>
    <t>M21-404-104027</t>
  </si>
  <si>
    <t>ABBV400_VMS_104027_083-0022-0355-B0-2_MET (SP44) IUO.svs</t>
  </si>
  <si>
    <t>https://concentriq.abbvienet.com/imageSets/157?slide=327486</t>
  </si>
  <si>
    <t>default/users/181/images/248237/083-0022-0355-B0-2.svs</t>
  </si>
  <si>
    <t>M21-404-104028</t>
  </si>
  <si>
    <t>ABBV400_VMS_104028_083-0022-0352-W1-B1-02_MET (SP44) IUO.svs</t>
  </si>
  <si>
    <t>https://concentriq.abbvienet.com/imageSets/157?slide=327477</t>
  </si>
  <si>
    <t>default/users/181/images/248228/083-0022-0352-W1-B1-02.svs</t>
  </si>
  <si>
    <t>ABBV400_VMS_104028_083-0022-0361-B0-2_MET (SP44) IUO.svs</t>
  </si>
  <si>
    <t>https://concentriq.abbvienet.com/imageSets/157?slide=327500</t>
  </si>
  <si>
    <t>default/users/181/images/248251/083-0022-0361-B0-2.svs</t>
  </si>
  <si>
    <t>M21-404-104031</t>
  </si>
  <si>
    <t>ABBV400_VMS_104031_083-0022-0573-B0-2_MET (SP44) IUO.svs</t>
  </si>
  <si>
    <t>https://concentriq.abbvienet.com/imageSets/157?slide=328054</t>
  </si>
  <si>
    <t>default/users/181/images/248805/083-0022-0573-B0-2.svs</t>
  </si>
  <si>
    <t>M21-404-106019</t>
  </si>
  <si>
    <t>P3</t>
  </si>
  <si>
    <t>ABBV400_VMS_106019_MJG 106-019_083-0022-0482-B1-02_MET (SP44) IUO.svs</t>
  </si>
  <si>
    <t>https://concentriq.abbvienet.com/imageSets/157?slide=337108</t>
  </si>
  <si>
    <t>default/users/181/images/256284/083-0022-0482-B1-02.svs</t>
  </si>
  <si>
    <t>M21-404-106020</t>
  </si>
  <si>
    <t>ABBV400_VMS_106020_083-0022-0524-B1-02_MET (SP44) IUO.svs</t>
  </si>
  <si>
    <t>https://concentriq.abbvienet.com/imageSets/157?slide=327925</t>
  </si>
  <si>
    <t>default/users/181/images/248676/083-0022-0524-B1-02.svs</t>
  </si>
  <si>
    <t>M21-404-107006</t>
  </si>
  <si>
    <t>CFU-23-00229</t>
  </si>
  <si>
    <t>EBUS-GUIDED TRANSBRONCHIAL NEEDLE CORE BIOPSY</t>
  </si>
  <si>
    <t>M21-404-107009</t>
  </si>
  <si>
    <t>ABBV400_VMS_107009_083-0022-0401-B1-02_MET (SP44) IUO.svs</t>
  </si>
  <si>
    <t>https://concentriq.abbvienet.com/imageSets/157?slide=327608</t>
  </si>
  <si>
    <t>default/users/181/images/248359/083-0022-0401-B1-02.svs</t>
  </si>
  <si>
    <t>M21-404-107012</t>
  </si>
  <si>
    <t>ABBV400_VMS_107012_083-0022-0336-B0-2_MET (SP44) IUO.svs</t>
  </si>
  <si>
    <t>https://concentriq.abbvienet.com/imageSets/157?slide=327441</t>
  </si>
  <si>
    <t>default/users/181/images/248192/083-0022-0336-B0-2.svs</t>
  </si>
  <si>
    <t>ABBV400_VMS_107012_083-0022-0402-B0-2_MET (SP44) IUO.svs</t>
  </si>
  <si>
    <t>https://concentriq.abbvienet.com/imageSets/157?slide=327611</t>
  </si>
  <si>
    <t>default/users/181/images/248362/083-0022-0402-B0-2.svs</t>
  </si>
  <si>
    <t>M21-404-109023</t>
  </si>
  <si>
    <t>ABBV400_VMS_109023_083-0022-0285-B1-02_MET (SP44) IUO.svs</t>
  </si>
  <si>
    <t>https://concentriq.abbvienet.com/imageSets/157?slide=235066</t>
  </si>
  <si>
    <t>default/users/181/images/202435/083-0022-0285-B1-02_105818.svs</t>
  </si>
  <si>
    <t>ABBV400_VMS_109023_083-0022-0350-B1-02_MET (SP44) IUO.svs</t>
  </si>
  <si>
    <t>https://concentriq.abbvienet.com/imageSets/157?slide=327471</t>
  </si>
  <si>
    <t>default/users/181/images/248222/083-0022-0350-B1-02.svs</t>
  </si>
  <si>
    <t>M21-404-115015</t>
  </si>
  <si>
    <t>ABBV400_VMS_115015_083-0022-0178-B0-2_MET (SP44) IUO.svs</t>
  </si>
  <si>
    <t>https://concentriq.abbvienet.com/imageSets/157?slide=234960</t>
  </si>
  <si>
    <t>default/users/181/images/202329/083-0022-0178-B0-2_161554.svs</t>
  </si>
  <si>
    <t>M21-404-115016</t>
  </si>
  <si>
    <t>ABBV400_VMS_115016_083-0022-0278-B1-02_MET (SP44) IUO.svs</t>
  </si>
  <si>
    <t>https://concentriq.abbvienet.com/imageSets/157?slide=235057</t>
  </si>
  <si>
    <t>default/users/181/images/202426/083-0022-0278-B1-02_091955.svs</t>
  </si>
  <si>
    <t>M21-404-115017</t>
  </si>
  <si>
    <t>ABBV400_VMS_115017_083-0022-0251-B1-02_MET (SP44) IUO.svs</t>
  </si>
  <si>
    <t>https://concentriq.abbvienet.com/imageSets/157?slide=235018</t>
  </si>
  <si>
    <t>default/users/181/images/202387/083-0022-0251-B1-02_144838.svs</t>
  </si>
  <si>
    <t>ABBV400_VMS_6522505185_083-0022-0253-B0-2_MET (SP44) IUO.svs</t>
  </si>
  <si>
    <t>https://concentriq.abbvienet.com/imageSets/157?slide=235021</t>
  </si>
  <si>
    <t>default/users/181/images/202390/083-0022-0253-B0-2_092613.svs</t>
  </si>
  <si>
    <t>ABBV400_VMS_115017_083-0022-0326-B1-02_MET (SP44) IUO.svs</t>
  </si>
  <si>
    <t>https://concentriq.abbvienet.com/imageSets/157?slide=264609</t>
  </si>
  <si>
    <t>default/users/181/images/229849/083-0022-0326-B1-02.svs</t>
  </si>
  <si>
    <t>M21-404-117002</t>
  </si>
  <si>
    <t>ABBV400_VMS_117002_083-0022-0357-B1-02_MET (SP44) IUO.svs</t>
  </si>
  <si>
    <t>https://concentriq.abbvienet.com/imageSets/157?slide=327489</t>
  </si>
  <si>
    <t>default/users/181/images/248240/083-0022-0357-B1-02.svs</t>
  </si>
  <si>
    <t>M21-404-200016</t>
  </si>
  <si>
    <t>ABBV400_VMS_200016_083-0022-0201-B1-02_MET (SP44) IUO.svs</t>
  </si>
  <si>
    <t>https://concentriq.abbvienet.com/imageSets/157?slide=234963</t>
  </si>
  <si>
    <t>default/users/181/images/202332/083-0022-0201-B1-02_165613.svs</t>
  </si>
  <si>
    <t>ABBV400_VMS_200016_083-0022-0325-B1-05_MET (SP44) IUO.svs</t>
  </si>
  <si>
    <t>https://concentriq.abbvienet.com/imageSets/157?slide=264606</t>
  </si>
  <si>
    <t>default/users/181/images/229846/083-0022-0325-B1-05.svs</t>
  </si>
  <si>
    <t>M21-404-200017</t>
  </si>
  <si>
    <t>ABBV400_VMS_200017_200017_083-0023-0338-B0-2_MET (SP44) IUO.svs</t>
  </si>
  <si>
    <t>https://concentriq.abbvienet.com/imageSets/157?slide=331376</t>
  </si>
  <si>
    <t>default/users/181/images/251132/083-0023-0338-B0-2.svs</t>
  </si>
  <si>
    <t>M21-404-201023</t>
  </si>
  <si>
    <t>ABBV400_VMS_201023_1133-23_083-0023-0020-B0-2_MET (SP44) IUO.svs</t>
  </si>
  <si>
    <t>https://concentriq.abbvienet.com/imageSets/157?slide=174100</t>
  </si>
  <si>
    <t>default/users/73/images/148659/083-0023-0020-B0-2.svs</t>
  </si>
  <si>
    <t>1133-23</t>
  </si>
  <si>
    <t>M21-404-201031</t>
  </si>
  <si>
    <t>ABBV400_VMS_201031_083-0022-0362-B1-02_MET (SP44) IUO.svs</t>
  </si>
  <si>
    <t>https://concentriq.abbvienet.com/imageSets/157?slide=327502</t>
  </si>
  <si>
    <t>default/users/181/images/248253/083-0022-0362-B1-02.svs</t>
  </si>
  <si>
    <t>M21-404-201032</t>
  </si>
  <si>
    <t>ABBV400_VMS_201032_083-0022-0342-B1-02_MET (SP44) IUO.svs</t>
  </si>
  <si>
    <t>https://concentriq.abbvienet.com/imageSets/157?slide=264633</t>
  </si>
  <si>
    <t>default/users/181/images/229873/083-0022-0342-B1-02.svs</t>
  </si>
  <si>
    <t>ABBV400_VMS_201032_083-0022-0343-B1-02_MET (SP44) IUO.svs</t>
  </si>
  <si>
    <t>https://concentriq.abbvienet.com/imageSets/157?slide=264639</t>
  </si>
  <si>
    <t>default/users/181/images/229879/083-0022-0343-B1-02.svs</t>
  </si>
  <si>
    <t>M21-404-201033</t>
  </si>
  <si>
    <t>ABBV400_VMS_201033_083-0022-0351-B1-02_MET (SP44) IUO.svs</t>
  </si>
  <si>
    <t>https://concentriq.abbvienet.com/imageSets/157?slide=327474</t>
  </si>
  <si>
    <t>default/users/181/images/248225/083-0022-0351-B1-02.svs</t>
  </si>
  <si>
    <t>M21-404-201038</t>
  </si>
  <si>
    <t>ABBV400_VMS_201038_083-0022-0340-B1-02_MET (SP44) IUO.svs</t>
  </si>
  <si>
    <t>https://concentriq.abbvienet.com/imageSets/157?slide=264627</t>
  </si>
  <si>
    <t>default/users/181/images/229867/083-0022-0340-B1-02.svs</t>
  </si>
  <si>
    <t>ABBV400_VMS_201038_083-0022-0437-B1-02_MET (SP44) IUO.svs</t>
  </si>
  <si>
    <t>https://concentriq.abbvienet.com/imageSets/157?slide=327685</t>
  </si>
  <si>
    <t>default/users/181/images/248436/083-0022-0437-B1-02.svs</t>
  </si>
  <si>
    <t>M21-404-201042</t>
  </si>
  <si>
    <t>ABBV400_VMS_201042_083-0022-0324-B1-02_MET (SP44) IUO.svs</t>
  </si>
  <si>
    <t>https://concentriq.abbvienet.com/imageSets/157?slide=264603</t>
  </si>
  <si>
    <t>default/users/181/images/229843/083-0022-0324-B1-02.svs</t>
  </si>
  <si>
    <t>ABBV400_VMS_201042_083-0022-0341-B1-02_MET (SP44) IUO.svs</t>
  </si>
  <si>
    <t>https://concentriq.abbvienet.com/imageSets/157?slide=264630</t>
  </si>
  <si>
    <t>default/users/181/images/229870/083-0022-0341-B1-02.svs</t>
  </si>
  <si>
    <t>M21-404-203005</t>
  </si>
  <si>
    <t>ABBV400_VMS_203005_083-0022-0514-B0-2_MET (SP44) IUO.svs</t>
  </si>
  <si>
    <t>https://concentriq.abbvienet.com/imageSets/157?slide=327900</t>
  </si>
  <si>
    <t>default/users/181/images/248651/083-0022-0514-B0-2.svs</t>
  </si>
  <si>
    <t>M21-404-203011</t>
  </si>
  <si>
    <t>ABBV400_VMS_203011_083-0022-0353-B0-2_MET (SP44) IUO.svs</t>
  </si>
  <si>
    <t>https://concentriq.abbvienet.com/imageSets/157?slide=327480</t>
  </si>
  <si>
    <t>default/users/181/images/248231/083-0022-0353-B0-2.svs</t>
  </si>
  <si>
    <t>ABBV400_VMS_203011_083-0022-0465-B0-2_MET (SP44) IUO.svs</t>
  </si>
  <si>
    <t>https://concentriq.abbvienet.com/imageSets/157?slide=327765</t>
  </si>
  <si>
    <t>default/users/181/images/248516/083-0022-0465-B0-2.svs</t>
  </si>
  <si>
    <t>M21-404-204002</t>
  </si>
  <si>
    <t>ABBV400_VMS_204002_22-4791_083-0023-0073-B0-2_MET (SP44) IUO.svs</t>
  </si>
  <si>
    <t>https://concentriq.abbvienet.com/imageSets/157?slide=191025</t>
  </si>
  <si>
    <t>default/users/73/images/165361/083-0023-0073-B0-2.svs</t>
  </si>
  <si>
    <t>22-4791</t>
  </si>
  <si>
    <t>24hours</t>
  </si>
  <si>
    <t>M21-404-205003</t>
  </si>
  <si>
    <t>ABBV400_VMS_205003_K22-13-03_083-0023-0154-B0-2_MET (SP44) IUO.svs</t>
  </si>
  <si>
    <t>https://concentriq.abbvienet.com/imageSets/157?slide=330963</t>
  </si>
  <si>
    <t>default/users/181/images/250719/083-0023-0154-B0-2.svs</t>
  </si>
  <si>
    <t>K22-13-03</t>
  </si>
  <si>
    <t>Fixation Duration Time  29h</t>
  </si>
  <si>
    <t>M21-404-205006</t>
  </si>
  <si>
    <t>ABBV400_VMS_205006_083-0022-0508-B0-2_MET (SP44) IUO.svs</t>
  </si>
  <si>
    <t>https://concentriq.abbvienet.com/imageSets/157?slide=327880</t>
  </si>
  <si>
    <t>default/users/181/images/248631/083-0022-0508-B0-2.svs</t>
  </si>
  <si>
    <t>ABBV400_VMS_205006_083-0022-0521-B0-2_MET (SP44) IUO.svs</t>
  </si>
  <si>
    <t>https://concentriq.abbvienet.com/imageSets/157?slide=327916</t>
  </si>
  <si>
    <t>default/users/181/images/248667/083-0022-0521-B0-2.svs</t>
  </si>
  <si>
    <t>M21-404-206003</t>
  </si>
  <si>
    <t>ABBV400_VMS_206003_P20-08497_083-0023-0144-B0-2_MET (SP44) IUO.svs</t>
  </si>
  <si>
    <t>https://concentriq.abbvienet.com/imageSets/157?slide=330955</t>
  </si>
  <si>
    <t>default/users/181/images/250711/083-0023-0144-B0-2.svs</t>
  </si>
  <si>
    <t>P20-08497</t>
  </si>
  <si>
    <t>EXcision</t>
  </si>
  <si>
    <t>M21-404-206004</t>
  </si>
  <si>
    <t>ABBV400_VMS_206004_6802115564 206004_083-0023-0155-B0-2_MET (SP44) IUO.svs</t>
  </si>
  <si>
    <t>https://concentriq.abbvienet.com/imageSets/157?slide=330966</t>
  </si>
  <si>
    <t>default/users/181/images/250722/083-0023-0155-B0-2.svs</t>
  </si>
  <si>
    <t>6802115564 206004</t>
  </si>
  <si>
    <t>M21-404-206006</t>
  </si>
  <si>
    <t>ABBV400_VMS_206006_206006_083-0023-0411-B0-2_MET (SP44) IUO.svs</t>
  </si>
  <si>
    <t>https://concentriq.abbvienet.com/imageSets/157?slide=330702</t>
  </si>
  <si>
    <t>default/users/181/images/250458/083-0023-0411-B0-2.svs</t>
  </si>
  <si>
    <t>TH2325672</t>
  </si>
  <si>
    <t>Fixatipn duration</t>
  </si>
  <si>
    <t>M21-404-207004</t>
  </si>
  <si>
    <t>M21-404-207007</t>
  </si>
  <si>
    <t>ABBV400_VMS_207007_H23-00740_083-0023-0345-B0-2_MET (SP44) IUO.svs</t>
  </si>
  <si>
    <t>https://concentriq.abbvienet.com/imageSets/157?slide=331399</t>
  </si>
  <si>
    <t>default/users/181/images/251155/083-0023-0345-B0-2.svs</t>
  </si>
  <si>
    <t>H23-00740</t>
  </si>
  <si>
    <t>M21-404-209001</t>
  </si>
  <si>
    <t>ABBV400_VMS_209001_083-0023-0079-B0-2_MET (SP44) IUO.svs</t>
  </si>
  <si>
    <t>https://concentriq.abbvienet.com/imageSets/157?slide=191043</t>
  </si>
  <si>
    <t>default/users/73/images/165379/083-0023-0079-B0-2.svs</t>
  </si>
  <si>
    <t>M21-404-209007</t>
  </si>
  <si>
    <t>ABBV400_VMS_209007_083-0022-0492-B0-2_MET (SP44) IUO.svs</t>
  </si>
  <si>
    <t>https://concentriq.abbvienet.com/imageSets/157?slide=327830</t>
  </si>
  <si>
    <t>default/users/181/images/248581/083-0022-0492-B0-2.svs</t>
  </si>
  <si>
    <t>M21-404-300004</t>
  </si>
  <si>
    <t>ABBV400_VMS_300004_B22-06459/1/3_083-0023-0035-B1-02_MET (SP44) IUO.svs</t>
  </si>
  <si>
    <t>https://concentriq.abbvienet.com/imageSets/157?slide=173983</t>
  </si>
  <si>
    <t>default/users/73/images/148542/083-0023-0035-B1-02.svs</t>
  </si>
  <si>
    <t>B22-06459/1/3</t>
  </si>
  <si>
    <t>12 HOURS</t>
  </si>
  <si>
    <t>M21-404-301008</t>
  </si>
  <si>
    <t>ABBV400_VMS_301008_21-18158/2/1_083-0023-0009-B1-02_MET (SP44) IUO.svs</t>
  </si>
  <si>
    <t>https://concentriq.abbvienet.com/imageSets/157?slide=173984</t>
  </si>
  <si>
    <t>default/users/73/images/148543/083-0023-0009-B1-02.svs</t>
  </si>
  <si>
    <t>21-18158/2/1</t>
  </si>
  <si>
    <t>M21-404-301016</t>
  </si>
  <si>
    <t>ABBV400_VMS_301016_23-03395/1/1_083-0023-0065-B1-02_MET (SP44) IUO.svs</t>
  </si>
  <si>
    <t>https://concentriq.abbvienet.com/imageSets/157?slide=330949</t>
  </si>
  <si>
    <t>default/users/181/images/250705/083-0023-0065-B1-02.svs</t>
  </si>
  <si>
    <t>23-03395/1/1</t>
  </si>
  <si>
    <t>M21-404-301023</t>
  </si>
  <si>
    <t>ABBV400_VMS_301023_083-0022-0420-B1-02_MET (SP44) IUO.svs</t>
  </si>
  <si>
    <t>https://concentriq.abbvienet.com/imageSets/157?slide=327645</t>
  </si>
  <si>
    <t>default/users/181/images/248396/083-0022-0420-B1-02.svs</t>
  </si>
  <si>
    <t>M21-404-301040</t>
  </si>
  <si>
    <t>ABBV400_VMS_301040_083-0022-0376-B1-02_MET (SP44) IUO.svs</t>
  </si>
  <si>
    <t>https://concentriq.abbvienet.com/imageSets/157?slide=327542</t>
  </si>
  <si>
    <t>default/users/181/images/248293/083-0022-0376-B1-02.svs</t>
  </si>
  <si>
    <t>ABBV400_VMS_301040_083-0022-0419-B1-02_MET (SP44) IUO.svs</t>
  </si>
  <si>
    <t>https://concentriq.abbvienet.com/imageSets/157?slide=327642</t>
  </si>
  <si>
    <t>default/users/181/images/248393/083-0022-0419-B1-02.svs</t>
  </si>
  <si>
    <t>ABBV400_VMS_301040_083-0022-0458-B1-02_MET (SP44) IUO.svs</t>
  </si>
  <si>
    <t>https://concentriq.abbvienet.com/imageSets/157?slide=327741</t>
  </si>
  <si>
    <t>default/users/181/images/248492/083-0022-0458-B1-02.svs</t>
  </si>
  <si>
    <t>M21-404-302002</t>
  </si>
  <si>
    <t>ABBV400_VMS_302002_083-0022-0181-B1-02_MET (SP44) IUO.svs</t>
  </si>
  <si>
    <t>https://concentriq.abbvienet.com/imageSets/157?slide=225425</t>
  </si>
  <si>
    <t>default/users/181/images/193153/083-0022-0181-B1-02_145435.svs</t>
  </si>
  <si>
    <t>M21-404-302006</t>
  </si>
  <si>
    <t>ABBV400_VMS_302006_083-0022-0410-B1-02_MET (SP44) IUO.svs</t>
  </si>
  <si>
    <t>https://concentriq.abbvienet.com/imageSets/157?slide=327627</t>
  </si>
  <si>
    <t>default/users/181/images/248378/083-0022-0410-B1-02.svs</t>
  </si>
  <si>
    <t>M21-404-302007</t>
  </si>
  <si>
    <t>ABBV400_VMS_302007_M 6733-22.1.1_083-0023-0022-B1-02_MET (SP44) IUO.svs</t>
  </si>
  <si>
    <t>https://concentriq.abbvienet.com/imageSets/157?slide=174037</t>
  </si>
  <si>
    <t>default/users/73/images/148596/083-0023-0022-B1-02.svs</t>
  </si>
  <si>
    <t>M 6733-22.1.1</t>
  </si>
  <si>
    <t>Gastroesophageal Junction cancer (GEJ)</t>
  </si>
  <si>
    <t>M21-404-302016</t>
  </si>
  <si>
    <t>ABBV400_VMS_302016_083-0022-0114-B1-02_MET (SP44) IUO.svs</t>
  </si>
  <si>
    <t>https://concentriq.abbvienet.com/imageSets/157?slide=221077</t>
  </si>
  <si>
    <t>default/users/181/images/189824/083-0022-0114-B1-02_170958.svs</t>
  </si>
  <si>
    <t>M21-404-303002</t>
  </si>
  <si>
    <t>ABBV400_VMS_303002_21-52838/2/1_083-0023-0040-B1-02_MET (SP44) IUO.svs</t>
  </si>
  <si>
    <t>https://concentriq.abbvienet.com/imageSets/157?slide=330945</t>
  </si>
  <si>
    <t>default/users/181/images/250701/083-0023-0040-B1-02.svs</t>
  </si>
  <si>
    <t>21-52838/2/1</t>
  </si>
  <si>
    <t>M21-404-303013</t>
  </si>
  <si>
    <t>ABBV400_VMS_303013_083-0022-0231-B1-02_MET (SP44) IUO.svs</t>
  </si>
  <si>
    <t>https://concentriq.abbvienet.com/imageSets/157?slide=234985</t>
  </si>
  <si>
    <t>default/users/181/images/202354/083-0022-0231-B1-02_185733.svs</t>
  </si>
  <si>
    <t>ABBV400_VMS_303013_083-0022-0286-B1-02_MET (SP44) IUO.svs</t>
  </si>
  <si>
    <t>https://concentriq.abbvienet.com/imageSets/157?slide=264572</t>
  </si>
  <si>
    <t>default/users/181/images/229812/083-0022-0286-B1-02.svs</t>
  </si>
  <si>
    <t>M21-404-303014</t>
  </si>
  <si>
    <t>ABBV400_VMS_303014_083-0022-0359-B1-01_H&amp;E.svs</t>
  </si>
  <si>
    <t>https://concentriq.abbvienet.com/imageSets/157?slide=327493</t>
  </si>
  <si>
    <t>default/users/181/images/248244/083-0022-0359-B1-01.svs</t>
  </si>
  <si>
    <t>ABBV400_VMS_303014_083-0022-0359-B1-02_MET (SP44) IUO.svs</t>
  </si>
  <si>
    <t>https://concentriq.abbvienet.com/imageSets/157?slide=327494</t>
  </si>
  <si>
    <t>default/users/181/images/248245/083-0022-0359-B1-02.svs</t>
  </si>
  <si>
    <t>ABBV400_VMS_303014_083-0022-0360-B1-02_MET (SP44) IUO.svs</t>
  </si>
  <si>
    <t>https://concentriq.abbvienet.com/imageSets/157?slide=327497</t>
  </si>
  <si>
    <t>default/users/181/images/248248/083-0022-0360-B1-02.svs</t>
  </si>
  <si>
    <t>M21-404-304017</t>
  </si>
  <si>
    <t>M21-404-304018</t>
  </si>
  <si>
    <t>ABBV400_VMS_304018_083-0022-0466-B1-02_MET (SP44) IUO.svs</t>
  </si>
  <si>
    <t>https://concentriq.abbvienet.com/imageSets/157?slide=327771</t>
  </si>
  <si>
    <t>default/users/181/images/248522/083-0022-0466-B1-02.svs</t>
  </si>
  <si>
    <t>M21-404-304019</t>
  </si>
  <si>
    <t>ABBV400_VMS_304019_083-0022-0423-B0-2_MET (SP44) IUO.svs</t>
  </si>
  <si>
    <t>https://concentriq.abbvienet.com/imageSets/157?slide=327654</t>
  </si>
  <si>
    <t>default/users/181/images/248405/083-0022-0423-B0-2.svs</t>
  </si>
  <si>
    <t>M21-404-400005</t>
  </si>
  <si>
    <t>ABBV400_VMS_400005_083-0022-0455-B1-02_MET (SP44) IUO.svs</t>
  </si>
  <si>
    <t>https://concentriq.abbvienet.com/imageSets/157?slide=327733</t>
  </si>
  <si>
    <t>default/users/181/images/248484/083-0022-0455-B1-02.svs</t>
  </si>
  <si>
    <t>ABBV400_VMS_400005_083-0022-0509-B1-02_MET (SP44) IUO.svs</t>
  </si>
  <si>
    <t>https://concentriq.abbvienet.com/imageSets/157?slide=327883</t>
  </si>
  <si>
    <t>default/users/181/images/248634/083-0022-0509-B1-02.svs</t>
  </si>
  <si>
    <t>M21-404-400007</t>
  </si>
  <si>
    <t>ABBV400_VMS_400007_083-0022-0348-B1-02_MET (SP44) IUO.svs</t>
  </si>
  <si>
    <t>https://concentriq.abbvienet.com/imageSets/157?slide=327469</t>
  </si>
  <si>
    <t>default/users/181/images/248220/083-0022-0348-B1-02.svs</t>
  </si>
  <si>
    <t>M21-404-400009</t>
  </si>
  <si>
    <t>ABBV400_VMS_400009_400-009_083-0023-0438-B0-2_MET (SP44) IUO.svs</t>
  </si>
  <si>
    <t>https://concentriq.abbvienet.com/imageSets/157?slide=330782</t>
  </si>
  <si>
    <t>default/users/181/images/250538/083-0023-0438-B0-2.svs</t>
  </si>
  <si>
    <t>400-009</t>
  </si>
  <si>
    <t>23A5703</t>
  </si>
  <si>
    <t>M21-404-400012</t>
  </si>
  <si>
    <t>ABBV400_VMS_400012_A21 4521 I_083-0022-0586-B1-02_MET (SP44) IUO.svs</t>
  </si>
  <si>
    <t>https://concentriq.abbvienet.com/imageSets/157?slide=337145</t>
  </si>
  <si>
    <t>default/users/181/images/256321/083-0022-0586-B1-02.svs</t>
  </si>
  <si>
    <t>M21-404-400013</t>
  </si>
  <si>
    <t>ABBV400_VMS_400013_083-0022-0457-B1-02_MET (SP44) IUO.svs</t>
  </si>
  <si>
    <t>https://concentriq.abbvienet.com/imageSets/157?slide=327738</t>
  </si>
  <si>
    <t>default/users/181/images/248489/083-0022-0457-B1-02.svs</t>
  </si>
  <si>
    <t>M21-404-400014</t>
  </si>
  <si>
    <t>ABBV400_VMS_400014_083-0022-0334-B1-02_MET (SP44) IUO.svs</t>
  </si>
  <si>
    <t>https://concentriq.abbvienet.com/imageSets/157?slide=264621</t>
  </si>
  <si>
    <t>default/users/181/images/229861/083-0022-0334-B1-02.svs</t>
  </si>
  <si>
    <t>ABBV400_VMS_400014_083-0022-0370-B1-02_MET (SP44) IUO.svs</t>
  </si>
  <si>
    <t>https://concentriq.abbvienet.com/imageSets/157?slide=327524</t>
  </si>
  <si>
    <t>default/users/181/images/248275/083-0022-0370-B1-02.svs</t>
  </si>
  <si>
    <t>ABBV400_VMS_400014_083-0022-0454-B0-2_MET (SP44) IUO.svs</t>
  </si>
  <si>
    <t>https://concentriq.abbvienet.com/imageSets/157?slide=327730</t>
  </si>
  <si>
    <t>default/users/181/images/248481/083-0022-0454-B0-2.svs</t>
  </si>
  <si>
    <t>M21-404-400015</t>
  </si>
  <si>
    <t>ABBV400_VMS_400015_083-0022-0368-B1-02_MET (SP44) IUO.svs</t>
  </si>
  <si>
    <t>https://concentriq.abbvienet.com/imageSets/157?slide=327519</t>
  </si>
  <si>
    <t>default/users/181/images/248270/083-0022-0368-B1-02.svs</t>
  </si>
  <si>
    <t>M21-404-400016</t>
  </si>
  <si>
    <t>ABBV400_VMS_400016_23A4081_083-0023-0422-B0-2_MET (SP44) IUO.svs</t>
  </si>
  <si>
    <t>https://concentriq.abbvienet.com/imageSets/157?slide=330734</t>
  </si>
  <si>
    <t>default/users/181/images/250490/083-0023-0422-B0-2.svs</t>
  </si>
  <si>
    <t>23A4081</t>
  </si>
  <si>
    <t>M21-404-400018</t>
  </si>
  <si>
    <t>ABBV400_VMS_400018_083-0022-0460-B1-02_MET (SP44) IUO.svs</t>
  </si>
  <si>
    <t>https://concentriq.abbvienet.com/imageSets/157?slide=327750</t>
  </si>
  <si>
    <t>default/users/181/images/248501/083-0022-0460-B1-02.svs</t>
  </si>
  <si>
    <t>ABBV400_VMS_400018_083-0022-0461-B1-02_MET (SP44) IUO.svs</t>
  </si>
  <si>
    <t>https://concentriq.abbvienet.com/imageSets/157?slide=327753</t>
  </si>
  <si>
    <t>default/users/181/images/248504/083-0022-0461-B1-02.svs</t>
  </si>
  <si>
    <t>ABBV400_VMS_400018_083-0022-0462-B1-02_MET (SP44) IUO.svs</t>
  </si>
  <si>
    <t>https://concentriq.abbvienet.com/imageSets/157?slide=327756</t>
  </si>
  <si>
    <t>default/users/181/images/248507/083-0022-0462-B1-02.svs</t>
  </si>
  <si>
    <t>M21-404-400019</t>
  </si>
  <si>
    <t>ABBV400_VMS_400019_083-0022-0510-B1-02_MET (SP44) IUO.svs</t>
  </si>
  <si>
    <t>https://concentriq.abbvienet.com/imageSets/157?slide=327886</t>
  </si>
  <si>
    <t>default/users/181/images/248637/083-0022-0510-B1-02.svs</t>
  </si>
  <si>
    <t>M21-404-400020</t>
  </si>
  <si>
    <t>ABBV400_VMS_400020_083-0022-0513-B0-2_MET (SP44) IUO.svs</t>
  </si>
  <si>
    <t>https://concentriq.abbvienet.com/imageSets/157?slide=327896</t>
  </si>
  <si>
    <t>default/users/181/images/248647/083-0022-0513-B0-2.svs</t>
  </si>
  <si>
    <t>M21-404-400021</t>
  </si>
  <si>
    <t>ABBV400_VMS_400021_083-0022-0491-B1-02_MET (SP44) IUO.svs</t>
  </si>
  <si>
    <t>https://concentriq.abbvienet.com/imageSets/157?slide=327827</t>
  </si>
  <si>
    <t>default/users/181/images/248578/083-0022-0491-B1-02.svs</t>
  </si>
  <si>
    <t>M21-404-401007</t>
  </si>
  <si>
    <t>ABBV400_VMS_401007_083-0022-0372-W1-B1-02_MET (SP44) IUO.svs</t>
  </si>
  <si>
    <t>https://concentriq.abbvienet.com/imageSets/157?slide=327530</t>
  </si>
  <si>
    <t>default/users/181/images/248281/083-0022-0372-W1-B1-02.svs</t>
  </si>
  <si>
    <t>ABBV400_VMS_401007_083-0022-0421-B1-02_MET (SP44) IUO.svs</t>
  </si>
  <si>
    <t>https://concentriq.abbvienet.com/imageSets/157?slide=327648</t>
  </si>
  <si>
    <t>default/users/181/images/248399/083-0022-0421-B1-02.svs</t>
  </si>
  <si>
    <t>M21-404-401009</t>
  </si>
  <si>
    <t>ABBV400_VMS_401009_083-0022-0363-B1-02_MET (SP44) IUO.svs</t>
  </si>
  <si>
    <t>https://concentriq.abbvienet.com/imageSets/157?slide=327505</t>
  </si>
  <si>
    <t>default/users/181/images/248256/083-0022-0363-B1-02.svs</t>
  </si>
  <si>
    <t>ABBV400_VMS_401009_083-0022-0364-B1-02_MET (SP44) IUO.svs</t>
  </si>
  <si>
    <t>https://concentriq.abbvienet.com/imageSets/157?slide=327508</t>
  </si>
  <si>
    <t>default/users/181/images/248259/083-0022-0364-B1-02.svs</t>
  </si>
  <si>
    <t>M21-404-401010</t>
  </si>
  <si>
    <t>ABBV400_VMS_401010_083-0022-0405-B1-02_MET (SP44) IUO.svs</t>
  </si>
  <si>
    <t>https://concentriq.abbvienet.com/imageSets/157?slide=327617</t>
  </si>
  <si>
    <t>default/users/181/images/248368/083-0022-0405-B1-02.svs</t>
  </si>
  <si>
    <t>M21-404-401011</t>
  </si>
  <si>
    <t>ABBV400_VMS_401011_083-0022-0487-B1-02_MET (SP44) IUO.svs</t>
  </si>
  <si>
    <t>https://concentriq.abbvienet.com/imageSets/157?slide=327821</t>
  </si>
  <si>
    <t>default/users/181/images/248572/083-0022-0487-B1-02.svs</t>
  </si>
  <si>
    <t>ABBV400_VMS_401011_083-0022-0511-B1-02_MET (SP44) IUO.svs</t>
  </si>
  <si>
    <t>https://concentriq.abbvienet.com/imageSets/157?slide=327889</t>
  </si>
  <si>
    <t>default/users/181/images/248640/083-0022-0511-B1-02.svs</t>
  </si>
  <si>
    <t>M21-404-402002</t>
  </si>
  <si>
    <t>ABBV400_VMS_402002_23E00043_083-0023-0284-B0-2_MET (SP44) IUO.svs</t>
  </si>
  <si>
    <t>https://concentriq.abbvienet.com/imageSets/157?slide=331227</t>
  </si>
  <si>
    <t>default/users/181/images/250983/083-0023-0284-B0-2.svs</t>
  </si>
  <si>
    <t>M21-404-402004</t>
  </si>
  <si>
    <t>ABBV400_VMS_402004_NQ7228-23_083-0023-0397-B1-02_MET (SP44) IUO.svs</t>
  </si>
  <si>
    <t>https://concentriq.abbvienet.com/imageSets/157?slide=330661</t>
  </si>
  <si>
    <t>default/users/181/images/250417/083-0023-0397-B1-02.svs</t>
  </si>
  <si>
    <t>NQ7228-23</t>
  </si>
  <si>
    <t>M21-404-402009</t>
  </si>
  <si>
    <t>ABBV400_VMS_402009_083-0022-0395-B1-02_MET (SP44) IUO.svs</t>
  </si>
  <si>
    <t>https://concentriq.abbvienet.com/imageSets/157?slide=327591</t>
  </si>
  <si>
    <t>default/users/181/images/248342/083-0022-0395-B1-02.svs</t>
  </si>
  <si>
    <t>M21-404-402010</t>
  </si>
  <si>
    <t>ABBV400_VMS_402010_083-0022-0403-B1-02_MET (SP44) IUO.svs</t>
  </si>
  <si>
    <t>https://concentriq.abbvienet.com/imageSets/157?slide=327614</t>
  </si>
  <si>
    <t>default/users/181/images/248365/083-0022-0403-B1-02.svs</t>
  </si>
  <si>
    <t>M21-404-404002</t>
  </si>
  <si>
    <t>ABBV400_VMS_404002_23DL016907 001_083-0023-0391-B0-2_MET (SP44) IUO.svs</t>
  </si>
  <si>
    <t>https://concentriq.abbvienet.com/imageSets/157?slide=330651</t>
  </si>
  <si>
    <t>default/users/181/images/250407/083-0023-0391-B0-2.svs</t>
  </si>
  <si>
    <t>23DL016907 001</t>
  </si>
  <si>
    <t>M21-404-404004</t>
  </si>
  <si>
    <t>ABBV400_VMS_404004_083-0022-0386-B1-02_MET (SP44) IUO.svs</t>
  </si>
  <si>
    <t>https://concentriq.abbvienet.com/imageSets/157?slide=327568</t>
  </si>
  <si>
    <t>default/users/181/images/248319/083-0022-0386-B1-02.svs</t>
  </si>
  <si>
    <t>ABBV400_VMS_404004_083-0022-0429-B1-02_MET (SP44) IUO.svs</t>
  </si>
  <si>
    <t>https://concentriq.abbvienet.com/imageSets/157?slide=327664</t>
  </si>
  <si>
    <t>default/users/181/images/248415/083-0022-0429-B1-02.svs</t>
  </si>
  <si>
    <t>M21-404-404006</t>
  </si>
  <si>
    <t>ABBV400_VMS_404006_083-0022-0441-B1-02_MET (SP44) IUO.svs</t>
  </si>
  <si>
    <t>https://concentriq.abbvienet.com/imageSets/157?slide=327694</t>
  </si>
  <si>
    <t>default/users/181/images/248445/083-0022-0441-B1-02.svs</t>
  </si>
  <si>
    <t>ABBV400_VMS_404006_083-0022-0443-B1-02_MET (SP44) IUO.svs</t>
  </si>
  <si>
    <t>https://concentriq.abbvienet.com/imageSets/157?slide=327700</t>
  </si>
  <si>
    <t>default/users/181/images/248451/083-0022-0443-B1-02.svs</t>
  </si>
  <si>
    <t>M21-404-404008</t>
  </si>
  <si>
    <t>ABBV400_VMS_404008_083-0022-0449-B1-02_MET (SP44) IUO.svs</t>
  </si>
  <si>
    <t>https://concentriq.abbvienet.com/imageSets/157?slide=327718</t>
  </si>
  <si>
    <t>default/users/181/images/248469/083-0022-0449-B1-02.svs</t>
  </si>
  <si>
    <t>M21-404-405003</t>
  </si>
  <si>
    <t>ABBV400_VMS_405003_083-0022-0464-W1-B1-02_MET (SP44) IUO.svs</t>
  </si>
  <si>
    <t>https://concentriq.abbvienet.com/imageSets/157?slide=327762</t>
  </si>
  <si>
    <t>default/users/181/images/248513/083-0022-0464-W1-B1-02.svs</t>
  </si>
  <si>
    <t>ABBV400_VMS_405003_083-0022-0498-B0-2_MET (SP44) IUO.svs</t>
  </si>
  <si>
    <t>https://concentriq.abbvienet.com/imageSets/157?slide=327849</t>
  </si>
  <si>
    <t>default/users/181/images/248600/083-0022-0498-B0-2.svs</t>
  </si>
  <si>
    <t>M21-404-408004</t>
  </si>
  <si>
    <t>ABBV400_VMS_408004_083-0022-0393-B1-02_MET (SP44) IUO.svs</t>
  </si>
  <si>
    <t>https://concentriq.abbvienet.com/imageSets/157?slide=327587</t>
  </si>
  <si>
    <t>default/users/181/images/248338/083-0022-0393-B1-02.svs</t>
  </si>
  <si>
    <t>M21-404-408005</t>
  </si>
  <si>
    <t>ABBV400_VMS_408005_083-0022-0433-B1-02_MET (SP44) IUO.svs</t>
  </si>
  <si>
    <t>https://concentriq.abbvienet.com/imageSets/157?slide=327676</t>
  </si>
  <si>
    <t>default/users/181/images/248427/083-0022-0433-B1-02.svs</t>
  </si>
  <si>
    <t>M21-404-408009</t>
  </si>
  <si>
    <t>ABBV400_VMS_408009_083-0022-0432-B1-02_MET (SP44) IUO.svs</t>
  </si>
  <si>
    <t>https://concentriq.abbvienet.com/imageSets/157?slide=327673</t>
  </si>
  <si>
    <t>default/users/181/images/248424/083-0022-0432-B1-02.svs</t>
  </si>
  <si>
    <t>M21-404-409004</t>
  </si>
  <si>
    <t>ABBV400_VMS_409004_083-0022-0299-B0-2_MET (SP44) IUO.svs</t>
  </si>
  <si>
    <t>https://concentriq.abbvienet.com/imageSets/157?slide=327352</t>
  </si>
  <si>
    <t>default/users/181/images/248103/083-0022-0299-B0-2.svs</t>
  </si>
  <si>
    <t>ABBV400_VMS_409004_083-0022-0346-B0-2_MET (SP44) IUO.svs</t>
  </si>
  <si>
    <t>https://concentriq.abbvienet.com/imageSets/157?slide=327466</t>
  </si>
  <si>
    <t>default/users/181/images/248217/083-0022-0346-B0-2.svs</t>
  </si>
  <si>
    <t>M21-404-409005</t>
  </si>
  <si>
    <t>ABBV400_VMS_409005_083-0022-0288-B0-2_MET (SP44) IUO.svs</t>
  </si>
  <si>
    <t>https://concentriq.abbvienet.com/imageSets/157?slide=264574</t>
  </si>
  <si>
    <t>default/users/181/images/229814/083-0022-0288-B0-2.svs</t>
  </si>
  <si>
    <t>ABBV400_VMS_409005_083-0022-0289-B0-2_MET (SP44) IUO.svs</t>
  </si>
  <si>
    <t>https://concentriq.abbvienet.com/imageSets/157?slide=264576</t>
  </si>
  <si>
    <t>default/users/181/images/229816/083-0022-0289-B0-2.svs</t>
  </si>
  <si>
    <t>M21-404-409009</t>
  </si>
  <si>
    <t>ABBV400_VMS_409009 Pre Dose Fresh tissue_083-0022-0290-B0-2_MET (SP44) IUO.svs</t>
  </si>
  <si>
    <t>https://concentriq.abbvienet.com/imageSets/157?slide=235069</t>
  </si>
  <si>
    <t>default/users/181/images/202438/083-0022-0290-B0-2_115717.svs</t>
  </si>
  <si>
    <t>ABBV400_VMS_409009_083-0022-0291-B0-2_MET (SP44) IUO.svs</t>
  </si>
  <si>
    <t>https://concentriq.abbvienet.com/imageSets/157?slide=327323</t>
  </si>
  <si>
    <t>default/users/181/images/248074/083-0022-0291-B0-2.svs</t>
  </si>
  <si>
    <t>M21-404-409011</t>
  </si>
  <si>
    <t>ABBV400_VMS_409011_409011_083-0023-0181-B0-2_MET (SP44) IUO.svs</t>
  </si>
  <si>
    <t>https://concentriq.abbvienet.com/imageSets/157?slide=219706</t>
  </si>
  <si>
    <t>default/users/181/images/189247/083-0023-0181-B0-2.svs</t>
  </si>
  <si>
    <t>M21-404-409030</t>
  </si>
  <si>
    <t>ABBV400_VMS_409030_083-0022-0169-B0-2_MET (SP44) IUO.svs</t>
  </si>
  <si>
    <t>https://concentriq.abbvienet.com/imageSets/157?slide=225389</t>
  </si>
  <si>
    <t>default/users/181/images/193117/083-0022-0169-B0-2_162318.svs</t>
  </si>
  <si>
    <t>ABBV400_VMS_409030 pre-dose fresh_083-0022-0305-B0-2_MET (SP44) IUO.svs</t>
  </si>
  <si>
    <t>https://concentriq.abbvienet.com/imageSets/157?slide=235076</t>
  </si>
  <si>
    <t>default/users/181/images/202445/083-0022-0305-B0-2_115457.svs</t>
  </si>
  <si>
    <t>M21-404-409035</t>
  </si>
  <si>
    <t>ABBV400_VMS_409035_21U06350 FF_083-0023-0316-B0-2_MET (SP44) IUO.svs</t>
  </si>
  <si>
    <t>https://concentriq.abbvienet.com/imageSets/157?slide=331317</t>
  </si>
  <si>
    <t>default/users/181/images/251073/083-0023-0316-B0-2.svs</t>
  </si>
  <si>
    <t>21U06350 FF</t>
  </si>
  <si>
    <t>M21-404-409036</t>
  </si>
  <si>
    <t>ABBV400_VMS_409036_083-0022-0279-B0-2_MET (SP44) IUO.svs</t>
  </si>
  <si>
    <t>https://concentriq.abbvienet.com/imageSets/157?slide=235060</t>
  </si>
  <si>
    <t>default/users/181/images/202429/083-0022-0279-B0-2_094107.svs</t>
  </si>
  <si>
    <t>ABBV400_VMS_409036_083-0022-0382-B0-2_MET (SP44) IUO.svs</t>
  </si>
  <si>
    <t>https://concentriq.abbvienet.com/imageSets/157?slide=327559</t>
  </si>
  <si>
    <t>default/users/181/images/248310/083-0022-0382-B0-2.svs</t>
  </si>
  <si>
    <t>ABBV400_VMS_409036_083-0022-0495-B0-2_MET (SP44) IUO.svs</t>
  </si>
  <si>
    <t>https://concentriq.abbvienet.com/imageSets/157?slide=327843</t>
  </si>
  <si>
    <t>default/users/181/images/248594/083-0022-0495-B0-2.svs</t>
  </si>
  <si>
    <t>M21-404-409038</t>
  </si>
  <si>
    <t>ABBV400_VMS_409038_083-0022-0331-B0-2_MET (SP44) IUO.svs</t>
  </si>
  <si>
    <t>https://concentriq.abbvienet.com/imageSets/157?slide=264615</t>
  </si>
  <si>
    <t>default/users/181/images/229855/083-0022-0331-B0-2.svs</t>
  </si>
  <si>
    <t>ABBV400_VMS_409038_083-0022-0333-B0-2_MET (SP44) IUO.svs</t>
  </si>
  <si>
    <t>https://concentriq.abbvienet.com/imageSets/157?slide=264618</t>
  </si>
  <si>
    <t>default/users/181/images/229858/083-0022-0333-B0-2.svs</t>
  </si>
  <si>
    <t>ABBV400_VMS_409038_083-0022-0373-B0-2_MET (SP44) IUO.svs</t>
  </si>
  <si>
    <t>https://concentriq.abbvienet.com/imageSets/157?slide=327533</t>
  </si>
  <si>
    <t>default/users/181/images/248284/083-0022-0373-B0-2.svs</t>
  </si>
  <si>
    <t>M21-404-409039</t>
  </si>
  <si>
    <t>ABBV400_VMS_409039_21H11078_083-0023-0343-B0-2_MET (SP44) IUO.svs</t>
  </si>
  <si>
    <t>https://concentriq.abbvienet.com/imageSets/157?slide=331388</t>
  </si>
  <si>
    <t>default/users/181/images/251144/083-0023-0343-B0-2.svs</t>
  </si>
  <si>
    <t>21H11078</t>
  </si>
  <si>
    <t>M21-404-409042</t>
  </si>
  <si>
    <t>ABBV400_VMS_409042_083-0022-0277-B0-2_MET (SP44) IUO.svs</t>
  </si>
  <si>
    <t>https://concentriq.abbvienet.com/imageSets/157?slide=235054</t>
  </si>
  <si>
    <t>default/users/181/images/202423/083-0022-0277-B0-2_075116.svs</t>
  </si>
  <si>
    <t>ABBV400_VMS_409042_083-0022-0354-B0-2_MET (SP44) IUO.svs</t>
  </si>
  <si>
    <t>https://concentriq.abbvienet.com/imageSets/157?slide=327483</t>
  </si>
  <si>
    <t>default/users/181/images/248234/083-0022-0354-B0-2.svs</t>
  </si>
  <si>
    <t>ABBV400_VMS_409042_083-0022-0496-B0-2_MET (SP44) IUO.svs</t>
  </si>
  <si>
    <t>https://concentriq.abbvienet.com/imageSets/157?slide=327846</t>
  </si>
  <si>
    <t>default/users/181/images/248597/083-0022-0496-B0-2.svs</t>
  </si>
  <si>
    <t>M21-404-409046</t>
  </si>
  <si>
    <t>ABBV400_VMS_409046_083-0022-0345-B0-2_MET (SP44) IUO.svs</t>
  </si>
  <si>
    <t>https://concentriq.abbvienet.com/imageSets/157?slide=326634</t>
  </si>
  <si>
    <t>default/users/181/images/247385/083-0022-0345-B0-2.svs</t>
  </si>
  <si>
    <t>ABBV400_VMS_409046_083-0022-0446-B0-2_MET (SP44) IUO.svs</t>
  </si>
  <si>
    <t>https://concentriq.abbvienet.com/imageSets/157?slide=327709</t>
  </si>
  <si>
    <t>default/users/181/images/248460/083-0022-0446-B0-2.svs</t>
  </si>
  <si>
    <t>M21-404-409049</t>
  </si>
  <si>
    <t>M21-404-409052</t>
  </si>
  <si>
    <t>ABBV400_VMS_409052_083-0022-0444-B0-2_MET (SP44) IUO.svs</t>
  </si>
  <si>
    <t>https://concentriq.abbvienet.com/imageSets/157?slide=327703</t>
  </si>
  <si>
    <t>default/users/181/images/248454/083-0022-0444-B0-2.svs</t>
  </si>
  <si>
    <t>ABBV400_VMS_409052_083-0022-0445-B0-2_MET (SP44) IUO.svs</t>
  </si>
  <si>
    <t>https://concentriq.abbvienet.com/imageSets/157?slide=327706</t>
  </si>
  <si>
    <t>default/users/181/images/248457/083-0022-0445-B0-2.svs</t>
  </si>
  <si>
    <t>M21-404-409054</t>
  </si>
  <si>
    <t>ABBV400_VMS_409054_083-0022-0459-B0-2_MET (SP44) IUO.svs</t>
  </si>
  <si>
    <t>https://concentriq.abbvienet.com/imageSets/157?slide=327747</t>
  </si>
  <si>
    <t>default/users/181/images/248498/083-0022-0459-B0-2.svs</t>
  </si>
  <si>
    <t>ABBV400_VMS_409054_083-0022-0485-B1-02_MET (SP44) IUO.svs</t>
  </si>
  <si>
    <t>https://concentriq.abbvienet.com/imageSets/157?slide=327815</t>
  </si>
  <si>
    <t>default/users/181/images/248566/083-0022-0485-B1-02.svs</t>
  </si>
  <si>
    <t>M21-404-409055</t>
  </si>
  <si>
    <t>ABBV400_VMS_409055_083-0022-0475-B1-02_MET (SP44) IUO.svs</t>
  </si>
  <si>
    <t>https://concentriq.abbvienet.com/imageSets/157?slide=327789</t>
  </si>
  <si>
    <t>default/users/181/images/248540/083-0022-0475-B1-02.svs</t>
  </si>
  <si>
    <t>M21-404-409056</t>
  </si>
  <si>
    <t>ABBV400_VMS_409056_083-0022-0479-B0-2_MET (SP44) IUO.svs</t>
  </si>
  <si>
    <t>https://concentriq.abbvienet.com/imageSets/157?slide=327803</t>
  </si>
  <si>
    <t>default/users/181/images/248554/083-0022-0479-B0-2.svs</t>
  </si>
  <si>
    <t>ABBV400_VMS_409056_083-0022-0507-B0-2_MET (SP44) IUO.svs</t>
  </si>
  <si>
    <t>https://concentriq.abbvienet.com/imageSets/157?slide=327877</t>
  </si>
  <si>
    <t>default/users/181/images/248628/083-0022-0507-B0-2.svs</t>
  </si>
  <si>
    <t>M21-404-409057</t>
  </si>
  <si>
    <t>ABBV400_VMS_409057_083-0022-0490-B0-2_MET (SP44) IUO.svs</t>
  </si>
  <si>
    <t>https://concentriq.abbvienet.com/imageSets/157?slide=327824</t>
  </si>
  <si>
    <t>default/users/181/images/248575/083-0022-0490-B0-2.svs</t>
  </si>
  <si>
    <t>ABBV400_VMS_409057_083-0022-0506-B1-02_MET (SP44) IUO.svs</t>
  </si>
  <si>
    <t>https://concentriq.abbvienet.com/imageSets/157?slide=327873</t>
  </si>
  <si>
    <t>default/users/181/images/248624/083-0022-0506-B1-02.svs</t>
  </si>
  <si>
    <t>M21-404-501001</t>
  </si>
  <si>
    <t>ABBV400_VMS_501001_501001_083-0023-0174-B0-24_MET (SP44) IUO.svs</t>
  </si>
  <si>
    <t>https://concentriq.abbvienet.com/imageSets/157?slide=219686</t>
  </si>
  <si>
    <t>default/users/181/images/189227/083-0023-0174-B0-24.svs</t>
  </si>
  <si>
    <t>23S 048340</t>
  </si>
  <si>
    <t>M21-404-501002</t>
  </si>
  <si>
    <t>ABBV400_VMS_501002_501002_083-0023-0178-B0-2_MET (SP44) IUO.svs</t>
  </si>
  <si>
    <t>https://concentriq.abbvienet.com/imageSets/157?slide=219697</t>
  </si>
  <si>
    <t>default/users/181/images/189238/083-0023-0178-B0-2.svs</t>
  </si>
  <si>
    <t>23S 049338</t>
  </si>
  <si>
    <t>M21-404-504006</t>
  </si>
  <si>
    <t>ABBV400_VMS_504006_504006_083-0023-0179-B0-2_MET (SP44) IUO.svs</t>
  </si>
  <si>
    <t>https://concentriq.abbvienet.com/imageSets/157?slide=219700</t>
  </si>
  <si>
    <t>default/users/181/images/189241/083-0023-0179-B0-2.svs</t>
  </si>
  <si>
    <t>S23-05562</t>
  </si>
  <si>
    <t>616X21954121</t>
  </si>
  <si>
    <t>M21-404-504009</t>
  </si>
  <si>
    <t>ABBV400_VMS_504009_083-0022-0422-B0-2_MET (SP44) IUO.svs</t>
  </si>
  <si>
    <t>https://concentriq.abbvienet.com/imageSets/157?slide=327651</t>
  </si>
  <si>
    <t>default/users/181/images/248402/083-0022-0422-B0-2.svs</t>
  </si>
  <si>
    <t>M21-404-505007</t>
  </si>
  <si>
    <t>SS2325387</t>
  </si>
  <si>
    <t>M21-404-505009</t>
  </si>
  <si>
    <t>ABBV400_VMS_505009_SS2327664_083-0023-0184-B0-2_MET (SP44) IUO.svs</t>
  </si>
  <si>
    <t>https://concentriq.abbvienet.com/imageSets/157?slide=330969</t>
  </si>
  <si>
    <t>default/users/181/images/250725/083-0023-0184-B0-2.svs</t>
  </si>
  <si>
    <t>SS2327664</t>
  </si>
  <si>
    <t>M21-404-505038</t>
  </si>
  <si>
    <t>ABBV400_VMS_505038_083-0022-0470-B0-2_MET (SP44) IUO.svs</t>
  </si>
  <si>
    <t>https://concentriq.abbvienet.com/imageSets/157?slide=327783</t>
  </si>
  <si>
    <t>default/users/181/images/248534/083-0022-0470-B0-2.svs</t>
  </si>
  <si>
    <t>M21-404-505043</t>
  </si>
  <si>
    <t>ABBV400_VMS_505043_083-0022-0471-B0-10_MET (SP44) IUO.svs</t>
  </si>
  <si>
    <t>https://concentriq.abbvienet.com/imageSets/157?slide=327786</t>
  </si>
  <si>
    <t>default/users/181/images/248537/083-0022-0471-B0-10.svs</t>
  </si>
  <si>
    <t>M21-404-505088</t>
  </si>
  <si>
    <t>ABBV400_VMS_505088_083-0022-0440-B0-2_MET (SP44) IUO.svs</t>
  </si>
  <si>
    <t>https://concentriq.abbvienet.com/imageSets/157?slide=327691</t>
  </si>
  <si>
    <t>default/users/181/images/248442/083-0022-0440-B0-2.svs</t>
  </si>
  <si>
    <t>M21-404-505089</t>
  </si>
  <si>
    <t>ABBV400_VMS_505089_083-0022-0453-B0-2_MET (SP44) IUO.svs</t>
  </si>
  <si>
    <t>https://concentriq.abbvienet.com/imageSets/157?slide=327727</t>
  </si>
  <si>
    <t>default/users/181/images/248478/083-0022-0453-B0-2.svs</t>
  </si>
  <si>
    <t>M21-404-508015</t>
  </si>
  <si>
    <t>ABBV400_VMS_508015_083-0022-0418-B0-2_MET (SP44) IUO.svs</t>
  </si>
  <si>
    <t>https://concentriq.abbvienet.com/imageSets/157?slide=327639</t>
  </si>
  <si>
    <t>default/users/181/images/248390/083-0022-0418-B0-2.svs</t>
  </si>
  <si>
    <t>M21-404-508016</t>
  </si>
  <si>
    <t>ABBV400_VMS_508016_083-0022-0439-B0-2_MET (SP44) IUO.svs</t>
  </si>
  <si>
    <t>https://concentriq.abbvienet.com/imageSets/157?slide=327688</t>
  </si>
  <si>
    <t>default/users/181/images/248439/083-0022-0439-B0-2.svs</t>
  </si>
  <si>
    <t>M21-404-600001</t>
  </si>
  <si>
    <t>ABBV400_VMS_600001_083-0022-0434-B1-02_MET (SP44) IUO.svs</t>
  </si>
  <si>
    <t>https://concentriq.abbvienet.com/imageSets/157?slide=327679</t>
  </si>
  <si>
    <t>default/users/181/images/248430/083-0022-0434-B1-02.svs</t>
  </si>
  <si>
    <t>M21-404-601002</t>
  </si>
  <si>
    <t>ABBV400_VMS_601002_083-0022-0502-B1-02_MET (SP44) IUO.svs</t>
  </si>
  <si>
    <t>https://concentriq.abbvienet.com/imageSets/157?slide=327862</t>
  </si>
  <si>
    <t>default/users/181/images/248613/083-0022-0502-B1-02.svs</t>
  </si>
  <si>
    <t>M21-404-606001</t>
  </si>
  <si>
    <t>ABBV400_VMS_606001_083-0022-0531-B1-02_MET (SP44) IUO.svs</t>
  </si>
  <si>
    <t>https://concentriq.abbvienet.com/imageSets/157?slide=327946</t>
  </si>
  <si>
    <t>default/users/181/images/248697/083-0022-0531-B1-02.svs</t>
  </si>
  <si>
    <t>ABBV400_VMS_606001_083-0022-0533-B1-02_MET (SP44) IUO.svs</t>
  </si>
  <si>
    <t>https://concentriq.abbvienet.com/imageSets/157?slide=327952</t>
  </si>
  <si>
    <t>default/users/181/images/248703/083-0022-0533-B1-02.svs</t>
  </si>
  <si>
    <t>ABBV400_VMS_606001_083-0022-0534-B1-02_MET (SP44) IUO.svs</t>
  </si>
  <si>
    <t>https://concentriq.abbvienet.com/imageSets/157?slide=327955</t>
  </si>
  <si>
    <t>default/users/181/images/248706/083-0022-0534-B1-02.svs</t>
  </si>
  <si>
    <t>M21-404-606002</t>
  </si>
  <si>
    <t>ABBV400_VMS_606002_083-0022-0388-B1-02_MET (SP44) IUO.svs</t>
  </si>
  <si>
    <t>https://concentriq.abbvienet.com/imageSets/157?slide=327575</t>
  </si>
  <si>
    <t>default/users/181/images/248326/083-0022-0388-B1-02.svs</t>
  </si>
  <si>
    <t>M21-404-606003</t>
  </si>
  <si>
    <t>ABBV400_VMS_606003_083-0022-0532-B1-02_MET (SP44) IUO.svs</t>
  </si>
  <si>
    <t>https://concentriq.abbvienet.com/imageSets/157?slide=327949</t>
  </si>
  <si>
    <t>default/users/181/images/248700/083-0022-0532-B1-02.svs</t>
  </si>
  <si>
    <t>M21-404-606004</t>
  </si>
  <si>
    <t>ABBV400_VMS_606004_083-0022-0549-B1-02_MET (SP44) IUO.svs</t>
  </si>
  <si>
    <t>https://concentriq.abbvienet.com/imageSets/157?slide=327996</t>
  </si>
  <si>
    <t>default/users/181/images/248747/083-0022-0549-B1-02.svs</t>
  </si>
  <si>
    <t>M21-404-609001</t>
  </si>
  <si>
    <t>ABBV400_VMS_609001_083-0022-0384-B0-2_MET (SP44) IUO.svs</t>
  </si>
  <si>
    <t>https://concentriq.abbvienet.com/imageSets/157?slide=327562</t>
  </si>
  <si>
    <t>default/users/181/images/248313/083-0022-0384-B0-2.svs</t>
  </si>
  <si>
    <t>M21-404-609004</t>
  </si>
  <si>
    <t>ABBV400_VMS_609004_083-0022-0542-B0-2_MET (SP44) IUO.svs</t>
  </si>
  <si>
    <t>https://concentriq.abbvienet.com/imageSets/157?slide=327976</t>
  </si>
  <si>
    <t>default/users/181/images/248727/083-0022-0542-B0-2.svs</t>
  </si>
  <si>
    <t>ABBV400_VMS_609004_083-0022-0546-B0-2_MET (SP44) IUO.svs</t>
  </si>
  <si>
    <t>https://concentriq.abbvienet.com/imageSets/157?slide=327984</t>
  </si>
  <si>
    <t>default/users/181/images/248735/083-0022-0546-B0-2.svs</t>
  </si>
  <si>
    <t>M21-404-609005</t>
  </si>
  <si>
    <t>ABBV400_VMS_609005_B23-019758_083-0022-0581-B1-02_MET (SP44) IUO.svs</t>
  </si>
  <si>
    <t>https://concentriq.abbvienet.com/imageSets/157?slide=337132</t>
  </si>
  <si>
    <t>default/users/181/images/256308/083-0022-0581-B1-02.svs</t>
  </si>
  <si>
    <t>3 Class</t>
  </si>
  <si>
    <t>102006</t>
  </si>
  <si>
    <t>102016</t>
  </si>
  <si>
    <t>N/A</t>
  </si>
  <si>
    <t>102021</t>
  </si>
  <si>
    <t>image missing</t>
  </si>
  <si>
    <t>102028</t>
  </si>
  <si>
    <t>104011</t>
  </si>
  <si>
    <t>104027</t>
  </si>
  <si>
    <t>104028</t>
  </si>
  <si>
    <t>104031</t>
  </si>
  <si>
    <t>106019</t>
  </si>
  <si>
    <t>106020</t>
  </si>
  <si>
    <t>M21-404-106021</t>
  </si>
  <si>
    <t>106021</t>
  </si>
  <si>
    <t>107006</t>
  </si>
  <si>
    <t>107009</t>
  </si>
  <si>
    <t>107012</t>
  </si>
  <si>
    <t>M21-404-107013</t>
  </si>
  <si>
    <t>107013</t>
  </si>
  <si>
    <t>109023</t>
  </si>
  <si>
    <t>115015</t>
  </si>
  <si>
    <t>115016</t>
  </si>
  <si>
    <t>115017</t>
  </si>
  <si>
    <t>117002</t>
  </si>
  <si>
    <t>200016</t>
  </si>
  <si>
    <t>200017</t>
  </si>
  <si>
    <t>201023</t>
  </si>
  <si>
    <t>201031</t>
  </si>
  <si>
    <t>201032</t>
  </si>
  <si>
    <t>201033</t>
  </si>
  <si>
    <t>201038</t>
  </si>
  <si>
    <t>201042</t>
  </si>
  <si>
    <t>M21-404-202013</t>
  </si>
  <si>
    <t>202013</t>
  </si>
  <si>
    <t>sample not evaluable</t>
  </si>
  <si>
    <t>203005</t>
  </si>
  <si>
    <t>203011</t>
  </si>
  <si>
    <t>204002</t>
  </si>
  <si>
    <t>205003</t>
  </si>
  <si>
    <t>205006</t>
  </si>
  <si>
    <t>M21-404-206001</t>
  </si>
  <si>
    <t>206001</t>
  </si>
  <si>
    <t>M21-404-206002</t>
  </si>
  <si>
    <t>206002</t>
  </si>
  <si>
    <t>206003</t>
  </si>
  <si>
    <t>206004</t>
  </si>
  <si>
    <t>206006</t>
  </si>
  <si>
    <t>207004</t>
  </si>
  <si>
    <t>207007</t>
  </si>
  <si>
    <t>209001</t>
  </si>
  <si>
    <t>209007</t>
  </si>
  <si>
    <t>300004</t>
  </si>
  <si>
    <t>301008</t>
  </si>
  <si>
    <t>301016</t>
  </si>
  <si>
    <t>301023</t>
  </si>
  <si>
    <t xml:space="preserve">image available for fresh sample but not evaluable, archival sample, no image but evaluable. </t>
  </si>
  <si>
    <t>M21-404-301039</t>
  </si>
  <si>
    <t>301039</t>
  </si>
  <si>
    <t>301040</t>
  </si>
  <si>
    <t>302002</t>
  </si>
  <si>
    <t>302006</t>
  </si>
  <si>
    <t>302007</t>
  </si>
  <si>
    <t>302016</t>
  </si>
  <si>
    <t>M21-404-303001</t>
  </si>
  <si>
    <t>303001</t>
  </si>
  <si>
    <t>303002</t>
  </si>
  <si>
    <t>M21-404-303009</t>
  </si>
  <si>
    <t>303009</t>
  </si>
  <si>
    <t>303013</t>
  </si>
  <si>
    <t>303014</t>
  </si>
  <si>
    <t>304017</t>
  </si>
  <si>
    <t>304018</t>
  </si>
  <si>
    <t>304019</t>
  </si>
  <si>
    <t>M21-404-304020</t>
  </si>
  <si>
    <t>304020</t>
  </si>
  <si>
    <t>400005</t>
  </si>
  <si>
    <t>400007</t>
  </si>
  <si>
    <t>400009</t>
  </si>
  <si>
    <t>400012</t>
  </si>
  <si>
    <t>400013</t>
  </si>
  <si>
    <t>400014</t>
  </si>
  <si>
    <t>400015</t>
  </si>
  <si>
    <t>400016</t>
  </si>
  <si>
    <t>400018</t>
  </si>
  <si>
    <t>400019</t>
  </si>
  <si>
    <t>400020</t>
  </si>
  <si>
    <t>400021</t>
  </si>
  <si>
    <t>M21-404-401002</t>
  </si>
  <si>
    <t>401002</t>
  </si>
  <si>
    <t xml:space="preserve">2 Sample are Fresh, but both not evaluable and not in Concentriq. </t>
  </si>
  <si>
    <t>401007</t>
  </si>
  <si>
    <t>401009</t>
  </si>
  <si>
    <t>401010</t>
  </si>
  <si>
    <t>401011</t>
  </si>
  <si>
    <t>402002</t>
  </si>
  <si>
    <t>402004</t>
  </si>
  <si>
    <t>402009</t>
  </si>
  <si>
    <t>402010</t>
  </si>
  <si>
    <t>404002</t>
  </si>
  <si>
    <t>404004</t>
  </si>
  <si>
    <t>404006</t>
  </si>
  <si>
    <t>404008</t>
  </si>
  <si>
    <t>M21-404-405001</t>
  </si>
  <si>
    <t>405001</t>
  </si>
  <si>
    <t>M21-404-405002</t>
  </si>
  <si>
    <t>405002</t>
  </si>
  <si>
    <t>Both Fresh and archival are not evaluable.</t>
  </si>
  <si>
    <t>405003</t>
  </si>
  <si>
    <t>M21-404-405004</t>
  </si>
  <si>
    <t>405004</t>
  </si>
  <si>
    <t>M21-404-405005</t>
  </si>
  <si>
    <t>405005</t>
  </si>
  <si>
    <t>??</t>
  </si>
  <si>
    <t>M21-404-405008</t>
  </si>
  <si>
    <t>405008</t>
  </si>
  <si>
    <t>M21-404-405011</t>
  </si>
  <si>
    <t>405011</t>
  </si>
  <si>
    <t>M21-404-408003</t>
  </si>
  <si>
    <t>408003</t>
  </si>
  <si>
    <t>408004</t>
  </si>
  <si>
    <t>408005</t>
  </si>
  <si>
    <t>408009</t>
  </si>
  <si>
    <t>M21-404-408010</t>
  </si>
  <si>
    <t>408010</t>
  </si>
  <si>
    <t>M21-404-408011</t>
  </si>
  <si>
    <t>408011</t>
  </si>
  <si>
    <t>409004</t>
  </si>
  <si>
    <t>409005</t>
  </si>
  <si>
    <t>409009</t>
  </si>
  <si>
    <t>409011</t>
  </si>
  <si>
    <t>409030</t>
  </si>
  <si>
    <t>409035</t>
  </si>
  <si>
    <t>409036</t>
  </si>
  <si>
    <t>409038</t>
  </si>
  <si>
    <t>409039</t>
  </si>
  <si>
    <t>409042</t>
  </si>
  <si>
    <t>409046</t>
  </si>
  <si>
    <t>409049</t>
  </si>
  <si>
    <t>409052</t>
  </si>
  <si>
    <t>M21-404-409053</t>
  </si>
  <si>
    <t>409053</t>
  </si>
  <si>
    <t>409054</t>
  </si>
  <si>
    <t>409055</t>
  </si>
  <si>
    <t>One sample, fresh sample not evaluable</t>
  </si>
  <si>
    <t>409056</t>
  </si>
  <si>
    <t>409057</t>
  </si>
  <si>
    <t>M21-404-409059</t>
  </si>
  <si>
    <t>409059</t>
  </si>
  <si>
    <t>M21-404-500003</t>
  </si>
  <si>
    <t>500003</t>
  </si>
  <si>
    <t>M21-404-500004</t>
  </si>
  <si>
    <t>500004</t>
  </si>
  <si>
    <t>M21-404-500007</t>
  </si>
  <si>
    <t>500007</t>
  </si>
  <si>
    <t>M21-404-500008</t>
  </si>
  <si>
    <t>500008</t>
  </si>
  <si>
    <t>501001</t>
  </si>
  <si>
    <t>501002</t>
  </si>
  <si>
    <t>M21-404-504001</t>
  </si>
  <si>
    <t>504001</t>
  </si>
  <si>
    <t>504006</t>
  </si>
  <si>
    <t>504009</t>
  </si>
  <si>
    <t>505007</t>
  </si>
  <si>
    <t>One sample, archival not exists in Concentriq</t>
  </si>
  <si>
    <t>505009</t>
  </si>
  <si>
    <t>M21-404-505026</t>
  </si>
  <si>
    <t>505026</t>
  </si>
  <si>
    <t>505038</t>
  </si>
  <si>
    <t>505043</t>
  </si>
  <si>
    <t>M21-404-505075</t>
  </si>
  <si>
    <t>505075</t>
  </si>
  <si>
    <t>M21-404-505087</t>
  </si>
  <si>
    <t>505087</t>
  </si>
  <si>
    <t>505088</t>
  </si>
  <si>
    <t>505089</t>
  </si>
  <si>
    <t>M21-404-505090</t>
  </si>
  <si>
    <t>505090</t>
  </si>
  <si>
    <t>M21-404-508005</t>
  </si>
  <si>
    <t>508005</t>
  </si>
  <si>
    <t>One sample, achival not evaluable</t>
  </si>
  <si>
    <t>M21-404-508014</t>
  </si>
  <si>
    <t>508014</t>
  </si>
  <si>
    <t>508015</t>
  </si>
  <si>
    <t>508016</t>
  </si>
  <si>
    <t>600001</t>
  </si>
  <si>
    <t>M21-404-601001</t>
  </si>
  <si>
    <t>601001</t>
  </si>
  <si>
    <t>601002</t>
  </si>
  <si>
    <t>M21-404-601003</t>
  </si>
  <si>
    <t>601003</t>
  </si>
  <si>
    <t>606001</t>
  </si>
  <si>
    <t>606002</t>
  </si>
  <si>
    <t>606003</t>
  </si>
  <si>
    <t>606004</t>
  </si>
  <si>
    <t>M21-404-606005</t>
  </si>
  <si>
    <t>606005</t>
  </si>
  <si>
    <t>609001</t>
  </si>
  <si>
    <t>609004</t>
  </si>
  <si>
    <t>609005</t>
  </si>
  <si>
    <t>M21-404-609008</t>
  </si>
  <si>
    <t>609008</t>
  </si>
  <si>
    <t>M21-404-612002</t>
  </si>
  <si>
    <t>612002</t>
  </si>
  <si>
    <t>ACTARMCD</t>
  </si>
  <si>
    <t>CBR12</t>
  </si>
  <si>
    <t>Notes</t>
  </si>
  <si>
    <t>PR</t>
  </si>
  <si>
    <t>P2III</t>
  </si>
  <si>
    <t>PD</t>
  </si>
  <si>
    <t>CR</t>
  </si>
  <si>
    <t>NE</t>
  </si>
  <si>
    <t>Dose Escalation Samples</t>
  </si>
  <si>
    <t>HE FIle Name</t>
  </si>
  <si>
    <t>Group 2</t>
  </si>
  <si>
    <t>Use with caution during analysis</t>
  </si>
  <si>
    <t>Group 1</t>
  </si>
  <si>
    <t>083-0022-0007-B0-1_H&amp;E.svs</t>
  </si>
  <si>
    <t>Group 3</t>
  </si>
  <si>
    <t>083-0022-0056-B0-1_H&amp;E.svs</t>
  </si>
  <si>
    <t>083-0022-0057-B0-1_H&amp;E.svs</t>
  </si>
  <si>
    <t>083-0022-0025-B0-1_H&amp;E.svs</t>
  </si>
  <si>
    <t>083-0022-0397-B1-01_H&amp;E.svs</t>
  </si>
  <si>
    <t/>
  </si>
  <si>
    <t>083-0022-0355-B0-1_H&amp;E.svs</t>
  </si>
  <si>
    <t>083-0022-0482-B1-01_H&amp;E.svs</t>
  </si>
  <si>
    <t>Exclude sample from analysis</t>
  </si>
  <si>
    <t>083-0022-0402-B0-1_H&amp;E.svs</t>
  </si>
  <si>
    <t>083-0022-0350-B1-01_H&amp;E.svs</t>
  </si>
  <si>
    <t>083-0022-0253-B0-1_H&amp;E.svs</t>
  </si>
  <si>
    <t>083-0022-0357-B1-01_H&amp;E.svs</t>
  </si>
  <si>
    <t>083-0022-0325-B1-04_H&amp;E.svs</t>
  </si>
  <si>
    <t>083-0022-0362-B1-01_H&amp;E.svs</t>
  </si>
  <si>
    <t>083-0022-0342-B1-01_H&amp;E.svs</t>
  </si>
  <si>
    <t>083-0022-0351-B1-01_H&amp;E.svs</t>
  </si>
  <si>
    <t>083-0022-0437-B1-01_H&amp;E.svs</t>
  </si>
  <si>
    <t>083-0022-0324-B1-01_H&amp;E.svs</t>
  </si>
  <si>
    <t>083-0022-0514-B0-1_H&amp;E.svs</t>
  </si>
  <si>
    <t>083-0022-0465-B0-1_H&amp;E.svs</t>
  </si>
  <si>
    <t>083-0023-0154-B0-1_H&amp;E.svs</t>
  </si>
  <si>
    <t>083-0022-0521-B0-1_H&amp;E.svs</t>
  </si>
  <si>
    <t>083-0022-0492-B0-1_H&amp;E.svs</t>
  </si>
  <si>
    <t>083-0022-0420-B1-01_H&amp;E.svs</t>
  </si>
  <si>
    <t>083-0022-0458-B1-01_H&amp;E.svs</t>
  </si>
  <si>
    <t>083-0022-0181-B1-01_H&amp;E.svs</t>
  </si>
  <si>
    <t>083-0022-0286-B1-01_H&amp;E.svs</t>
  </si>
  <si>
    <t>083-0022-0370-B1-01_H&amp;E.svs</t>
  </si>
  <si>
    <t>083-0023-0422-B0-1_H&amp;E.svs</t>
  </si>
  <si>
    <t>083-0022-0462-B1-01_H&amp;E.svs</t>
  </si>
  <si>
    <t>083-0023-0397-B1-01_H&amp;E.svs</t>
  </si>
  <si>
    <t>083-0022-0289-B0-1_H&amp;E.svs</t>
  </si>
  <si>
    <t>083-0022-0291-B0-1_H&amp;E.svs</t>
  </si>
  <si>
    <t>083-0022-0382-B0-1_H&amp;E.svs</t>
  </si>
  <si>
    <t>083-0022-0373-B0-1_H&amp;E.svs</t>
  </si>
  <si>
    <t>083-0022-0354-B0-1_H&amp;E.svs</t>
  </si>
  <si>
    <t>083-0022-0406-B1-01_H&amp;E.svs</t>
  </si>
  <si>
    <t>083-0022-0475-B1-01_H&amp;E.svs</t>
  </si>
  <si>
    <t>083-0022-0479-B0-1_H&amp;E.svs</t>
  </si>
  <si>
    <t>083-0022-0506-B1-01_H&amp;E.svs</t>
  </si>
  <si>
    <t>083-0022-0434-B1-01_H&amp;E.svs</t>
  </si>
  <si>
    <t>083-0022-0534-B1-01_H&amp;E.svs</t>
  </si>
  <si>
    <t>083-0022-0388-B1-01_H&amp;E.svs</t>
  </si>
  <si>
    <t>083-0022-0384-B0-1_H&amp;E.svs</t>
  </si>
  <si>
    <t>Evaluable/Non evaluable</t>
  </si>
  <si>
    <t>ORR Blinded</t>
  </si>
  <si>
    <t>DCR Blinded</t>
  </si>
  <si>
    <t>3 Class Blinded</t>
  </si>
  <si>
    <t>dose escalation</t>
  </si>
  <si>
    <t xml:space="preserve">Count of TDx Number </t>
  </si>
  <si>
    <t>(blank)</t>
  </si>
  <si>
    <t>Grand Total</t>
  </si>
  <si>
    <t>TRUE</t>
  </si>
  <si>
    <t>(Multiple Items)</t>
  </si>
  <si>
    <t>Count of USUBJID</t>
  </si>
  <si>
    <t>  Total</t>
  </si>
  <si>
    <t>Cycle2 Day2 (1) Total</t>
  </si>
  <si>
    <t>Screening (Day-28 to Day-1) Total</t>
  </si>
  <si>
    <t>083-0022-0482 Total</t>
  </si>
  <si>
    <t>106019 Total</t>
  </si>
  <si>
    <t>FALSE</t>
  </si>
  <si>
    <t>083-0022-0285 Total</t>
  </si>
  <si>
    <t>083-0022-0350 Total</t>
  </si>
  <si>
    <t>109023 Total</t>
  </si>
  <si>
    <t>083-0022-0251 Total</t>
  </si>
  <si>
    <t>083-0022-0253 Total</t>
  </si>
  <si>
    <t>083-0022-0326 Total</t>
  </si>
  <si>
    <t>115017 Total</t>
  </si>
  <si>
    <t>083-0022-0201 Total</t>
  </si>
  <si>
    <t>083-0022-0325 Total</t>
  </si>
  <si>
    <t>200016 Total</t>
  </si>
  <si>
    <t>083-0022-0362 Total</t>
  </si>
  <si>
    <t>201031 Total</t>
  </si>
  <si>
    <t>083-0022-0342 Total</t>
  </si>
  <si>
    <t>083-0022-0343 Total</t>
  </si>
  <si>
    <t>201032 Total</t>
  </si>
  <si>
    <t>083-0022-0351 Total</t>
  </si>
  <si>
    <t>201033 Total</t>
  </si>
  <si>
    <t>083-0022-0340 Total</t>
  </si>
  <si>
    <t>083-0022-0437 Total</t>
  </si>
  <si>
    <t>201038 Total</t>
  </si>
  <si>
    <t>083-0022-0324 Total</t>
  </si>
  <si>
    <t>083-0022-0341 Total</t>
  </si>
  <si>
    <t>201042 Total</t>
  </si>
  <si>
    <t>083-0022-0514 Total</t>
  </si>
  <si>
    <t>203005 Total</t>
  </si>
  <si>
    <t>083-0022-0353 Total</t>
  </si>
  <si>
    <t>083-0022-0465 Total</t>
  </si>
  <si>
    <t>203011 Total</t>
  </si>
  <si>
    <t>083-0022-0231 Total</t>
  </si>
  <si>
    <t>083-0022-0286 Total</t>
  </si>
  <si>
    <t>303013 Total</t>
  </si>
  <si>
    <t>083-0022-0334 Total</t>
  </si>
  <si>
    <t>083-0022-0370 Total</t>
  </si>
  <si>
    <t>083-0022-0454 Total</t>
  </si>
  <si>
    <t>400014 Total</t>
  </si>
  <si>
    <t>083-0022-0460 Total</t>
  </si>
  <si>
    <t>083-0022-0461 Total</t>
  </si>
  <si>
    <t>083-0022-0462 Total</t>
  </si>
  <si>
    <t>400018 Total</t>
  </si>
  <si>
    <t>083-0022-0299 Total</t>
  </si>
  <si>
    <t>083-0022-0346 Total</t>
  </si>
  <si>
    <t>409004 Total</t>
  </si>
  <si>
    <t>083-0022-0288 Total</t>
  </si>
  <si>
    <t>083-0022-0289 Total</t>
  </si>
  <si>
    <t>409005 Total</t>
  </si>
  <si>
    <t>083-0022-0290 Total</t>
  </si>
  <si>
    <t>083-0022-0291 Total</t>
  </si>
  <si>
    <t>409009 Total</t>
  </si>
  <si>
    <t>083-0022-0279 Total</t>
  </si>
  <si>
    <t>083-0022-0382 Total</t>
  </si>
  <si>
    <t>083-0022-0495 Total</t>
  </si>
  <si>
    <t>409036 Total</t>
  </si>
  <si>
    <t>083-0022-0331 Total</t>
  </si>
  <si>
    <t>083-0022-0333 Total</t>
  </si>
  <si>
    <t>083-0022-0373 Total</t>
  </si>
  <si>
    <t>409038 Total</t>
  </si>
  <si>
    <t>083-0022-0277 Total</t>
  </si>
  <si>
    <t>083-0022-0354 Total</t>
  </si>
  <si>
    <t>083-0022-0496 Total</t>
  </si>
  <si>
    <t>409042 Total</t>
  </si>
  <si>
    <t>083-0022-0531 Total</t>
  </si>
  <si>
    <t>083-0022-0533 Total</t>
  </si>
  <si>
    <t>083-0022-0534 Total</t>
  </si>
  <si>
    <t>606001 Total</t>
  </si>
  <si>
    <t>NEG IHC Concentriq Image ID</t>
  </si>
  <si>
    <t>NEG IHC Concentriq Image Name</t>
  </si>
  <si>
    <t>NEG IHC Concentriq Image URL</t>
  </si>
  <si>
    <t>NEG IHC Concentriq Image Storage Key</t>
  </si>
  <si>
    <t>NEG IHC Concentriq Image Objective Power</t>
  </si>
  <si>
    <t>MetIHCasis Location</t>
  </si>
  <si>
    <t>ABBV400_VMS_102001_083-0022-0028-B0-3_NEG MET (SP44) IUO.svs</t>
  </si>
  <si>
    <t>https://concentriq.abbvienet.com/imageSets/157?slide=157776</t>
  </si>
  <si>
    <t>default/users/73/images/132573/083-0022-0028-B0-3_070012.svs</t>
  </si>
  <si>
    <t>ABBV400_VMS_106-001_083-0022-0007-B0-3_NEG MET (SP44) IUO.svs</t>
  </si>
  <si>
    <t>https://concentriq.abbvienet.com/imageSets/157?slide=133585</t>
  </si>
  <si>
    <t>concentriq/servedimages/ABBV-400_cmet-TOP1/Ventana/M21-404/083-0022-0007-B0-3_125820.svs</t>
  </si>
  <si>
    <t>ABBV400_VMS_115001_083-0022-0112-B1-03_NEG MET (SP44) IUO.svs</t>
  </si>
  <si>
    <t>https://concentriq.abbvienet.com/imageSets/157?slide=221072</t>
  </si>
  <si>
    <t>default/users/181/images/189819/083-0022-0112-B1-03_072150.svs</t>
  </si>
  <si>
    <t>MetIHCatic</t>
  </si>
  <si>
    <t>ABBV400_VMS_200001_083-0022-0009-B0-3_NEG MET (SP44) IUO.svs</t>
  </si>
  <si>
    <t>https://concentriq.abbvienet.com/imageSets/157?slide=133588</t>
  </si>
  <si>
    <t>concentriq/servedimages/ABBV-400_cmet-TOP1/Ventana/M21-404/083-0022-0009-B0-3_092054.svs</t>
  </si>
  <si>
    <t>ABBV400_VMS_200005_083-0022-0019-B0-3_NEG MET (SP44) IUO.svs</t>
  </si>
  <si>
    <t>https://concentriq.abbvienet.com/imageSets/157?slide=157784</t>
  </si>
  <si>
    <t>default/users/73/images/132581/083-0022-0019-B0-3_174541.svs</t>
  </si>
  <si>
    <t>ABBV400_VMS_200009_083-0022-0056-B0-3_NEG MET (SP44) IUO.svs</t>
  </si>
  <si>
    <t>https://concentriq.abbvienet.com/imageSets/157?slide=196013</t>
  </si>
  <si>
    <t>default/users/181/images/170228/083-0022-0056-B0-3_082043.svs</t>
  </si>
  <si>
    <t>ABBV400_VMS_200010_083-0022-0057-B0-3_NEG MET (SP44) IUO.svs</t>
  </si>
  <si>
    <t>https://concentriq.abbvienet.com/imageSets/157?slide=189136</t>
  </si>
  <si>
    <t>default/users/73/images/163482/083-0022-0057-B0-3_111103.svs</t>
  </si>
  <si>
    <t>ABBV400_VMS_201006_083-0022-0033-B0-3_NEG MET (SP44) IUO.svs</t>
  </si>
  <si>
    <t>https://concentriq.abbvienet.com/imageSets/157?slide=157780</t>
  </si>
  <si>
    <t>default/users/73/images/132577/083-0022-0033-B0-3_073740.svs</t>
  </si>
  <si>
    <t>ABBV400_VMS_201008_083-0022-0025-B0-3_NEG MET (SP44) IUO.svs</t>
  </si>
  <si>
    <t>https://concentriq.abbvienet.com/imageSets/157?slide=157768</t>
  </si>
  <si>
    <t>default/users/73/images/132565/083-0022-0025-B0-3_103948.svs</t>
  </si>
  <si>
    <t>ABBV400_VMS_201015_1133-15_083-0023-0002-B0-3_NEG MET (SP44) IUO.svs</t>
  </si>
  <si>
    <t>https://concentriq.abbvienet.com/imageSets/157?slide=160093</t>
  </si>
  <si>
    <t>default/users/73/images/134877/083-0023-0002-B0-3.svs</t>
  </si>
  <si>
    <t>ABBV400_VMS_201027_1133-27_083-0023-0021-B0-3_NEG MET (SP44) IUO.svs</t>
  </si>
  <si>
    <t>https://concentriq.abbvienet.com/imageSets/157?slide=174119</t>
  </si>
  <si>
    <t>default/users/73/images/148678/083-0023-0021-B0-3.svs</t>
  </si>
  <si>
    <t>ABBV400_VMS_301001_083-0022-0018-B1-03_NEG MET (SP44) IUO.svs</t>
  </si>
  <si>
    <t>https://concentriq.abbvienet.com/imageSets/157?slide=157817</t>
  </si>
  <si>
    <t>default/users/73/images/132614/083-0022-0018-B1-03_100012.svs</t>
  </si>
  <si>
    <t>ABBV400_VMS_301002_083-0022-0397-B1-03_NEG MET (SP44) IUO.svs</t>
  </si>
  <si>
    <t>https://concentriq.abbvienet.com/imageSets/157?slide=327600</t>
  </si>
  <si>
    <t>default/users/181/images/248351/083-0022-0397-B1-03.svs</t>
  </si>
  <si>
    <t>ABBV400_VMS_301006_18-10119/1/7_083-0023-0006-B1-03_NEG MET (SP44) IUO.svs</t>
  </si>
  <si>
    <t>https://concentriq.abbvienet.com/imageSets/157?slide=160095</t>
  </si>
  <si>
    <t>default/users/73/images/134879/083-0023-0006-B1-03.svs</t>
  </si>
  <si>
    <t>ABBV400_VMS_102016_S23-02828 B1_083-0023-0151-B0-3_NEG MET (SP44) IUO.svs</t>
  </si>
  <si>
    <t>https://concentriq.abbvienet.com/imageSets/157?slide=330960</t>
  </si>
  <si>
    <t>default/users/181/images/250716/083-0023-0151-B0-3.svs</t>
  </si>
  <si>
    <t>ABBV400_VMS_102021_S23-22415 A1_083-0023-0301-B0-3_NEG MET (SP44) IUO.svs</t>
  </si>
  <si>
    <t>https://concentriq.abbvienet.com/imageSets/157?slide=331271</t>
  </si>
  <si>
    <t>default/users/181/images/251027/083-0023-0301-B0-3.svs</t>
  </si>
  <si>
    <t>ABBV400_VMS_104011_083-0022-0515-B0-3_NEG MET (SP44) IUO.svs</t>
  </si>
  <si>
    <t>https://concentriq.abbvienet.com/imageSets/157?slide=327904</t>
  </si>
  <si>
    <t>default/users/181/images/248655/083-0022-0515-B0-3.svs</t>
  </si>
  <si>
    <t>ABBV400_VMS_104027_083-0022-0355-B0-3_NEG MET (SP44) IUO.svs</t>
  </si>
  <si>
    <t>https://concentriq.abbvienet.com/imageSets/157?slide=327487</t>
  </si>
  <si>
    <t>default/users/181/images/248238/083-0022-0355-B0-3.svs</t>
  </si>
  <si>
    <t>ABBV400_VMS_104028_083-0022-0352-W1-B1-03_NEG MET (SP44) IUO.svs</t>
  </si>
  <si>
    <t>https://concentriq.abbvienet.com/imageSets/157?slide=327478</t>
  </si>
  <si>
    <t>default/users/181/images/248229/083-0022-0352-W1-B1-03.svs</t>
  </si>
  <si>
    <t>ABBV400_VMS_106020_083-0022-0524-B1-03_NEG MET (SP44) IUO.svs</t>
  </si>
  <si>
    <t>https://concentriq.abbvienet.com/imageSets/157?slide=327926</t>
  </si>
  <si>
    <t>default/users/181/images/248677/083-0022-0524-B1-03.svs</t>
  </si>
  <si>
    <t>ABBV400_VMS_107009_083-0022-0401-B1-03_NEG MET (SP44) IUO.svs</t>
  </si>
  <si>
    <t>https://concentriq.abbvienet.com/imageSets/157?slide=327609</t>
  </si>
  <si>
    <t>default/users/181/images/248360/083-0022-0401-B1-03.svs</t>
  </si>
  <si>
    <t>ABBV400_VMS_107012_083-0022-0336-B0-3_NEG MET (SP44) IUO.svs</t>
  </si>
  <si>
    <t>https://concentriq.abbvienet.com/imageSets/157?slide=327442</t>
  </si>
  <si>
    <t>default/users/181/images/248193/083-0022-0336-B0-3.svs</t>
  </si>
  <si>
    <t>ABBV400_VMS_109023_083-0022-0285-B1-03_NEG MET (SP44) IUO.svs</t>
  </si>
  <si>
    <t>https://concentriq.abbvienet.com/imageSets/157?slide=235067</t>
  </si>
  <si>
    <t>default/users/181/images/202436/083-0022-0285-B1-03_105732.svs</t>
  </si>
  <si>
    <t>ABBV400_VMS_115015_083-0022-0178-B0-3_NEG MET (SP44) IUO.svs</t>
  </si>
  <si>
    <t>https://concentriq.abbvienet.com/imageSets/157?slide=234961</t>
  </si>
  <si>
    <t>default/users/181/images/202330/083-0022-0178-B0-3_161349.svs</t>
  </si>
  <si>
    <t>ABBV400_VMS_115016_083-0022-0278-B1-03_NEG MET (SP44) IUO.svs</t>
  </si>
  <si>
    <t>https://concentriq.abbvienet.com/imageSets/157?slide=235058</t>
  </si>
  <si>
    <t>default/users/181/images/202427/083-0022-0278-B1-03_091843.svs</t>
  </si>
  <si>
    <t>ABBV400_VMS_115017_083-0022-0251-B1-03_NEG MET (SP44) IUO.svs</t>
  </si>
  <si>
    <t>https://concentriq.abbvienet.com/imageSets/157?slide=235019</t>
  </si>
  <si>
    <t>default/users/181/images/202388/083-0022-0251-B1-03_144756.svs</t>
  </si>
  <si>
    <t>ABBV400_VMS_117002_083-0022-0357-B1-03_NEG MET (SP44) IUO.svs</t>
  </si>
  <si>
    <t>https://concentriq.abbvienet.com/imageSets/157?slide=327490</t>
  </si>
  <si>
    <t>default/users/181/images/248241/083-0022-0357-B1-03.svs</t>
  </si>
  <si>
    <t>ABBV400_VMS_201023_1133-23_083-0023-0020-B0-3_NEG MET (SP44) IUO.svs</t>
  </si>
  <si>
    <t>https://concentriq.abbvienet.com/imageSets/157?slide=173989</t>
  </si>
  <si>
    <t>default/users/73/images/148548/083-0023-0020-B0-3.svs</t>
  </si>
  <si>
    <t>ABBV400_VMS_201031_083-0022-0362-B1-03_NEG MET (SP44) IUO.svs</t>
  </si>
  <si>
    <t>https://concentriq.abbvienet.com/imageSets/157?slide=327503</t>
  </si>
  <si>
    <t>default/users/181/images/248254/083-0022-0362-B1-03.svs</t>
  </si>
  <si>
    <t>ABBV400_VMS_201032_083-0022-0342-B1-03_NEG MET (SP44) IUO.svs</t>
  </si>
  <si>
    <t>https://concentriq.abbvienet.com/imageSets/157?slide=264634</t>
  </si>
  <si>
    <t>default/users/181/images/229874/083-0022-0342-B1-03.svs</t>
  </si>
  <si>
    <t>ABBV400_VMS_201033_083-0022-0351-B1-03_NEG MET (SP44) IUO.svs</t>
  </si>
  <si>
    <t>https://concentriq.abbvienet.com/imageSets/157?slide=327475</t>
  </si>
  <si>
    <t>default/users/181/images/248226/083-0022-0351-B1-03.svs</t>
  </si>
  <si>
    <t>ABBV400_VMS_201038_083-0022-0340-B1-03_NEG MET (SP44) IUO.svs</t>
  </si>
  <si>
    <t>https://concentriq.abbvienet.com/imageSets/157?slide=264628</t>
  </si>
  <si>
    <t>default/users/181/images/229868/083-0022-0340-B1-03.svs</t>
  </si>
  <si>
    <t>ABBV400_VMS_203005_083-0022-0514-B0-3_NEG MET (SP44) IUO.svs</t>
  </si>
  <si>
    <t>https://concentriq.abbvienet.com/imageSets/157?slide=327901</t>
  </si>
  <si>
    <t>default/users/181/images/248652/083-0022-0514-B0-3.svs</t>
  </si>
  <si>
    <t>ABBV400_VMS_203011_083-0022-0353-B0-3_NEG MET (SP44) IUO.svs</t>
  </si>
  <si>
    <t>https://concentriq.abbvienet.com/imageSets/157?slide=327481</t>
  </si>
  <si>
    <t>default/users/181/images/248232/083-0022-0353-B0-3.svs</t>
  </si>
  <si>
    <t>ABBV400_VMS_204002_22-4791_083-0023-0073-B0-3_NEG MET (SP44) IUO.svs</t>
  </si>
  <si>
    <t>https://concentriq.abbvienet.com/imageSets/157?slide=191026</t>
  </si>
  <si>
    <t>default/users/73/images/165362/083-0023-0073-B0-3.svs</t>
  </si>
  <si>
    <t>ABBV400_VMS_205003_K22-13-03_083-0023-0154-B0-3_NEG MET (SP44) IUO.svs</t>
  </si>
  <si>
    <t>https://concentriq.abbvienet.com/imageSets/157?slide=330964</t>
  </si>
  <si>
    <t>default/users/181/images/250720/083-0023-0154-B0-3.svs</t>
  </si>
  <si>
    <t>ABBV400_VMS_205006_083-0022-0508-B0-3_NEG MET (SP44) IUO.svs</t>
  </si>
  <si>
    <t>https://concentriq.abbvienet.com/imageSets/157?slide=327881</t>
  </si>
  <si>
    <t>default/users/181/images/248632/083-0022-0508-B0-3.svs</t>
  </si>
  <si>
    <t>ABBV400_VMS_206003_P20-08497_083-0023-0144-B0-3_NEG MET (SP44) IUO.svs</t>
  </si>
  <si>
    <t>https://concentriq.abbvienet.com/imageSets/157?slide=330957</t>
  </si>
  <si>
    <t>default/users/181/images/250713/083-0023-0144-B0-3.svs</t>
  </si>
  <si>
    <t>ABBV400_VMS_206004_6802115564 206004_083-0023-0155-B0-3_NEG MET (SP44) IUO.svs</t>
  </si>
  <si>
    <t>https://concentriq.abbvienet.com/imageSets/157?slide=330967</t>
  </si>
  <si>
    <t>default/users/181/images/250723/083-0023-0155-B0-3.svs</t>
  </si>
  <si>
    <t>ABBV400_VMS_206006_206006_083-0023-0411-B0-3_NEG MET (SP44) IUO.svs</t>
  </si>
  <si>
    <t>https://concentriq.abbvienet.com/imageSets/157?slide=330703</t>
  </si>
  <si>
    <t>default/users/181/images/250459/083-0023-0411-B0-3.svs</t>
  </si>
  <si>
    <t>ABBV400_VMS_207007_H23-00740_083-0023-0345-B0-3_NEG MET (SP44) IUO.svs</t>
  </si>
  <si>
    <t>https://concentriq.abbvienet.com/imageSets/157?slide=331400</t>
  </si>
  <si>
    <t>default/users/181/images/251156/083-0023-0345-B0-3.svs</t>
  </si>
  <si>
    <t>ABBV400_VMS_209001_083-0023-0079-B0-3_NEG MET (SP44) IUO.svs</t>
  </si>
  <si>
    <t>https://concentriq.abbvienet.com/imageSets/157?slide=191044</t>
  </si>
  <si>
    <t>default/users/73/images/165380/083-0023-0079-B0-3.svs</t>
  </si>
  <si>
    <t>ABBV400_VMS_209007_083-0022-0492-B0-3_NEG MET (SP44) IUO.svs</t>
  </si>
  <si>
    <t>https://concentriq.abbvienet.com/imageSets/157?slide=327831</t>
  </si>
  <si>
    <t>default/users/181/images/248582/083-0022-0492-B0-3.svs</t>
  </si>
  <si>
    <t>ABBV400_VMS_300004_B22-06459/1/3_083-0023-0035-B1-03_NEG MET (SP44) IUO.svs</t>
  </si>
  <si>
    <t>https://concentriq.abbvienet.com/imageSets/157?slide=173980</t>
  </si>
  <si>
    <t>default/users/73/images/148539/083-0023-0035-B1-03.svs</t>
  </si>
  <si>
    <t>ABBV400_VMS_301008_21-18158/2/1_083-0023-0009-B1-03_NEG MET (SP44) IUO.svs</t>
  </si>
  <si>
    <t>https://concentriq.abbvienet.com/imageSets/157?slide=173990</t>
  </si>
  <si>
    <t>default/users/73/images/148549/083-0023-0009-B1-03.svs</t>
  </si>
  <si>
    <t>ABBV400_VMS_301016_23-03395/1/1_083-0023-0065-B1-03_NEG MET (SP44) IUO.svs</t>
  </si>
  <si>
    <t>https://concentriq.abbvienet.com/imageSets/157?slide=330951</t>
  </si>
  <si>
    <t>default/users/181/images/250707/083-0023-0065-B1-03.svs</t>
  </si>
  <si>
    <t>ABBV400_VMS_301023_083-0022-0420-B1-03_NEG MET (SP44) IUO.svs</t>
  </si>
  <si>
    <t>https://concentriq.abbvienet.com/imageSets/157?slide=327646</t>
  </si>
  <si>
    <t>default/users/181/images/248397/083-0022-0420-B1-03.svs</t>
  </si>
  <si>
    <t>ABBV400_VMS_301040_083-0022-0376-B1-03_NEG MET (SP44) IUO.svs</t>
  </si>
  <si>
    <t>https://concentriq.abbvienet.com/imageSets/157?slide=327543</t>
  </si>
  <si>
    <t>default/users/181/images/248294/083-0022-0376-B1-03.svs</t>
  </si>
  <si>
    <t>GIHCroesophageal Junction Adenocarcinoma</t>
  </si>
  <si>
    <t>ABBV400_VMS_302002_083-0022-0181-B1-03_NEG MET (SP44) IUO.svs</t>
  </si>
  <si>
    <t>https://concentriq.abbvienet.com/imageSets/157?slide=225426</t>
  </si>
  <si>
    <t>default/users/181/images/193154/083-0022-0181-B1-03_145326.svs</t>
  </si>
  <si>
    <t>ABBV400_VMS_302006_083-0022-0410-B1-03_NEG MET (SP44) IUO.svs</t>
  </si>
  <si>
    <t>https://concentriq.abbvienet.com/imageSets/157?slide=327628</t>
  </si>
  <si>
    <t>default/users/181/images/248379/083-0022-0410-B1-03.svs</t>
  </si>
  <si>
    <t>ABBV400_VMS_302007_M 6733-22.1.1_083-0023-0022-B1-03_NEG MET (SP44) IUO.svs</t>
  </si>
  <si>
    <t>https://concentriq.abbvienet.com/imageSets/157?slide=174118</t>
  </si>
  <si>
    <t>default/users/73/images/148677/083-0023-0022-B1-03.svs</t>
  </si>
  <si>
    <t>ABBV400_VMS_302016_083-0022-0114-B1-03_NEG MET (SP44) IUO.svs</t>
  </si>
  <si>
    <t>https://concentriq.abbvienet.com/imageSets/157?slide=221078</t>
  </si>
  <si>
    <t>default/users/181/images/189825/083-0022-0114-B1-03_170817.svs</t>
  </si>
  <si>
    <t>ABBV400_VMS_303002_21-52838/2/1_083-0023-0040-B1-03_NEG MET (SP44) IUO.svs</t>
  </si>
  <si>
    <t>https://concentriq.abbvienet.com/imageSets/157?slide=330946</t>
  </si>
  <si>
    <t>default/users/181/images/250702/083-0023-0040-B1-03.svs</t>
  </si>
  <si>
    <t>ABBV400_VMS_303013_083-0022-0231-B1-03_NEG MET (SP44) IUO.svs</t>
  </si>
  <si>
    <t>https://concentriq.abbvienet.com/imageSets/157?slide=234986</t>
  </si>
  <si>
    <t>default/users/181/images/202355/083-0022-0231-B1-03_185607.svs</t>
  </si>
  <si>
    <t>ABBV400_VMS_303014_083-0022-0359-B1-03_NEG MET (SP44) IUO.svs</t>
  </si>
  <si>
    <t>https://concentriq.abbvienet.com/imageSets/157?slide=327495</t>
  </si>
  <si>
    <t>default/users/181/images/248246/083-0022-0359-B1-03.svs</t>
  </si>
  <si>
    <t>ABBV400_VMS_304018_083-0022-0466-B1-03_NEG MET (SP44) IUO.svs</t>
  </si>
  <si>
    <t>https://concentriq.abbvienet.com/imageSets/157?slide=327772</t>
  </si>
  <si>
    <t>default/users/181/images/248523/083-0022-0466-B1-03.svs</t>
  </si>
  <si>
    <t>ABBV400_VMS_304019_083-0022-0423-B0-3_NEG MET (SP44) IUO.svs</t>
  </si>
  <si>
    <t>https://concentriq.abbvienet.com/imageSets/157?slide=327655</t>
  </si>
  <si>
    <t>default/users/181/images/248406/083-0022-0423-B0-3.svs</t>
  </si>
  <si>
    <t>ABBV400_VMS_400005_083-0022-0455-B1-03_NEG MET (SP44) IUO.svs</t>
  </si>
  <si>
    <t>https://concentriq.abbvienet.com/imageSets/157?slide=327734</t>
  </si>
  <si>
    <t>default/users/181/images/248485/083-0022-0455-B1-03.svs</t>
  </si>
  <si>
    <t>ABBV400_VMS_400009_400-009_083-0023-0438-B0-3_NEG MET (SP44) IUO.svs</t>
  </si>
  <si>
    <t>https://concentriq.abbvienet.com/imageSets/157?slide=330783</t>
  </si>
  <si>
    <t>default/users/181/images/250539/083-0023-0438-B0-3.svs</t>
  </si>
  <si>
    <t>ABBV400_VMS_400013_083-0022-0457-B1-03_NEG MET (SP44) IUO.svs</t>
  </si>
  <si>
    <t>https://concentriq.abbvienet.com/imageSets/157?slide=327739</t>
  </si>
  <si>
    <t>default/users/181/images/248490/083-0022-0457-B1-03.svs</t>
  </si>
  <si>
    <t>ABBV400_VMS_400014_083-0022-0334-B1-03_NEG MET (SP44) IUO.svs</t>
  </si>
  <si>
    <t>https://concentriq.abbvienet.com/imageSets/157?slide=264622</t>
  </si>
  <si>
    <t>default/users/181/images/229862/083-0022-0334-B1-03.svs</t>
  </si>
  <si>
    <t>ABBV400_VMS_400015_083-0022-0368-B1-03_NEG MET (SP44) IUO.svs</t>
  </si>
  <si>
    <t>https://concentriq.abbvienet.com/imageSets/157?slide=327520</t>
  </si>
  <si>
    <t>default/users/181/images/248271/083-0022-0368-B1-03.svs</t>
  </si>
  <si>
    <t>ABBV400_VMS_400016_23A4081_083-0023-0422-B0-3_NEG MET (SP44) IUO.svs</t>
  </si>
  <si>
    <t>https://concentriq.abbvienet.com/imageSets/157?slide=330735</t>
  </si>
  <si>
    <t>default/users/181/images/250491/083-0023-0422-B0-3.svs</t>
  </si>
  <si>
    <t>ABBV400_VMS_400018_083-0022-0460-B1-03_NEG MET (SP44) IUO.svs</t>
  </si>
  <si>
    <t>https://concentriq.abbvienet.com/imageSets/157?slide=327751</t>
  </si>
  <si>
    <t>default/users/181/images/248502/083-0022-0460-B1-03.svs</t>
  </si>
  <si>
    <t>ABBV400_VMS_400019_083-0022-0510-B1-03_NEG MET (SP44) IUO.svs</t>
  </si>
  <si>
    <t>https://concentriq.abbvienet.com/imageSets/157?slide=327887</t>
  </si>
  <si>
    <t>default/users/181/images/248638/083-0022-0510-B1-03.svs</t>
  </si>
  <si>
    <t>ABBV400_VMS_400020_083-0022-0513-B0-3_NEG MET (SP44) IUO.svs</t>
  </si>
  <si>
    <t>https://concentriq.abbvienet.com/imageSets/157?slide=327897</t>
  </si>
  <si>
    <t>default/users/181/images/248648/083-0022-0513-B0-3.svs</t>
  </si>
  <si>
    <t>ABBV400_VMS_400021_083-0022-0491-B1-03_NEG MET (SP44) IUO.svs</t>
  </si>
  <si>
    <t>https://concentriq.abbvienet.com/imageSets/157?slide=327828</t>
  </si>
  <si>
    <t>default/users/181/images/248579/083-0022-0491-B1-03.svs</t>
  </si>
  <si>
    <t>ABBV400_VMS_401007_083-0022-0372-W1-B1-03_NEG MET (SP44) IUO.svs</t>
  </si>
  <si>
    <t>https://concentriq.abbvienet.com/imageSets/157?slide=327531</t>
  </si>
  <si>
    <t>default/users/181/images/248282/083-0022-0372-W1-B1-03.svs</t>
  </si>
  <si>
    <t>ABBV400_VMS_401009_083-0022-0363-B1-03_NEG MET (SP44) IUO.svs</t>
  </si>
  <si>
    <t>https://concentriq.abbvienet.com/imageSets/157?slide=327506</t>
  </si>
  <si>
    <t>default/users/181/images/248257/083-0022-0363-B1-03.svs</t>
  </si>
  <si>
    <t>ABBV400_VMS_401010_083-0022-0405-B1-03_NEG MET (SP44) IUO.svs</t>
  </si>
  <si>
    <t>https://concentriq.abbvienet.com/imageSets/157?slide=327618</t>
  </si>
  <si>
    <t>default/users/181/images/248369/083-0022-0405-B1-03.svs</t>
  </si>
  <si>
    <t>ABBV400_VMS_401011_083-0022-0487-B1-03_NEG MET (SP44) IUO.svs</t>
  </si>
  <si>
    <t>https://concentriq.abbvienet.com/imageSets/157?slide=327822</t>
  </si>
  <si>
    <t>default/users/181/images/248573/083-0022-0487-B1-03.svs</t>
  </si>
  <si>
    <t>ABBV400_VMS_402002_23E00043_083-0023-0284-B0-3_NEG MET (SP44) IUO.svs</t>
  </si>
  <si>
    <t>https://concentriq.abbvienet.com/imageSets/157?slide=331228</t>
  </si>
  <si>
    <t>default/users/181/images/250984/083-0023-0284-B0-3.svs</t>
  </si>
  <si>
    <t>ABBV400_VMS_402004_NQ7228-23_083-0023-0397-B1-03_NEG MET (SP44) IUO.svs</t>
  </si>
  <si>
    <t>https://concentriq.abbvienet.com/imageSets/157?slide=330662</t>
  </si>
  <si>
    <t>default/users/181/images/250418/083-0023-0397-B1-03.svs</t>
  </si>
  <si>
    <t>ABBV400_VMS_402009_083-0022-0395-B1-03_NEG MET (SP44) IUO.svs</t>
  </si>
  <si>
    <t>https://concentriq.abbvienet.com/imageSets/157?slide=327592</t>
  </si>
  <si>
    <t>default/users/181/images/248343/083-0022-0395-B1-03.svs</t>
  </si>
  <si>
    <t>ABBV400_VMS_402010_083-0022-0403-B1-03_NEG MET (SP44) IUO.svs</t>
  </si>
  <si>
    <t>https://concentriq.abbvienet.com/imageSets/157?slide=327615</t>
  </si>
  <si>
    <t>default/users/181/images/248366/083-0022-0403-B1-03.svs</t>
  </si>
  <si>
    <t>ABBV400_VMS_404002_23DL016907 001_083-0023-0391-B0-3_NEG MET (SP44) IUO.svs</t>
  </si>
  <si>
    <t>https://concentriq.abbvienet.com/imageSets/157?slide=330652</t>
  </si>
  <si>
    <t>default/users/181/images/250408/083-0023-0391-B0-3.svs</t>
  </si>
  <si>
    <t>ABBV400_VMS_404004_083-0022-0386-B1-03_NEG MET (SP44) IUO.svs</t>
  </si>
  <si>
    <t>https://concentriq.abbvienet.com/imageSets/157?slide=327570</t>
  </si>
  <si>
    <t>default/users/181/images/248321/083-0022-0386-B1-03.svs</t>
  </si>
  <si>
    <t>ABBV400_VMS_404006_083-0022-0441-B1-03_NEG MET (SP44) IUO.svs</t>
  </si>
  <si>
    <t>https://concentriq.abbvienet.com/imageSets/157?slide=327695</t>
  </si>
  <si>
    <t>default/users/181/images/248446/083-0022-0441-B1-03.svs</t>
  </si>
  <si>
    <t>ABBV400_VMS_404008_083-0022-0449-B1-03_NEG MET (SP44) IUO.svs</t>
  </si>
  <si>
    <t>https://concentriq.abbvienet.com/imageSets/157?slide=327719</t>
  </si>
  <si>
    <t>default/users/181/images/248470/083-0022-0449-B1-03.svs</t>
  </si>
  <si>
    <t>ABBV400_VMS_405003_083-0022-0464-W1-B1-03_NEG MET (SP44) IUO.svs</t>
  </si>
  <si>
    <t>https://concentriq.abbvienet.com/imageSets/157?slide=327763</t>
  </si>
  <si>
    <t>default/users/181/images/248514/083-0022-0464-W1-B1-03.svs</t>
  </si>
  <si>
    <t>ABBV400_VMS_409004_083-0022-0299-B0-3_NEG MET (SP44) IUO.svs</t>
  </si>
  <si>
    <t>https://concentriq.abbvienet.com/imageSets/157?slide=327353</t>
  </si>
  <si>
    <t>default/users/181/images/248104/083-0022-0299-B0-3.svs</t>
  </si>
  <si>
    <t>ABBV400_VMS_409009 Pre Dose Fresh tissue_083-0022-0290-B0-3_NEG MET (SP44) IUO.svs</t>
  </si>
  <si>
    <t>https://concentriq.abbvienet.com/imageSets/157?slide=235070</t>
  </si>
  <si>
    <t>default/users/181/images/202439/083-0022-0290-B0-3_115636.svs</t>
  </si>
  <si>
    <t>GIHCroesophageal Junction</t>
  </si>
  <si>
    <t>ABBV400_VMS_409011_409011_083-0023-0181-B0-3_NEG MET (SP44) IUO.svs</t>
  </si>
  <si>
    <t>https://concentriq.abbvienet.com/imageSets/157?slide=219707</t>
  </si>
  <si>
    <t>default/users/181/images/189248/083-0023-0181-B0-3.svs</t>
  </si>
  <si>
    <t>ABBV400_VMS_409030_083-0022-0169-B0-3_NEG MET (SP44) IUO.svs</t>
  </si>
  <si>
    <t>https://concentriq.abbvienet.com/imageSets/157?slide=225390</t>
  </si>
  <si>
    <t>default/users/181/images/193118/083-0022-0169-B0-3_162101.svs</t>
  </si>
  <si>
    <t>ABBV400_VMS_409035_21U06350 FF_083-0023-0316-B0-3_NEG MET (SP44) IUO.svs</t>
  </si>
  <si>
    <t>https://concentriq.abbvienet.com/imageSets/157?slide=331318</t>
  </si>
  <si>
    <t>default/users/181/images/251074/083-0023-0316-B0-3.svs</t>
  </si>
  <si>
    <t>ABBV400_VMS_409036_083-0022-0279-B0-3_NEG MET (SP44) IUO.svs</t>
  </si>
  <si>
    <t>https://concentriq.abbvienet.com/imageSets/157?slide=235061</t>
  </si>
  <si>
    <t>default/users/181/images/202430/083-0022-0279-B0-3_093954.svs</t>
  </si>
  <si>
    <t>ABBV400_VMS_409038_083-0022-0331-B0-3_NEG MET (SP44) IUO.svs</t>
  </si>
  <si>
    <t>https://concentriq.abbvienet.com/imageSets/157?slide=264616</t>
  </si>
  <si>
    <t>default/users/181/images/229856/083-0022-0331-B0-3.svs</t>
  </si>
  <si>
    <t>ABBV400_VMS_409039_21H11078_083-0023-0343-B0-3_NEG MET (SP44) IUO.svs</t>
  </si>
  <si>
    <t>https://concentriq.abbvienet.com/imageSets/157?slide=331389</t>
  </si>
  <si>
    <t>default/users/181/images/251145/083-0023-0343-B0-3.svs</t>
  </si>
  <si>
    <t>ABBV400_VMS_409042_083-0022-0277-B0-3_NEG MET (SP44) IUO.svs</t>
  </si>
  <si>
    <t>https://concentriq.abbvienet.com/imageSets/157?slide=235055</t>
  </si>
  <si>
    <t>default/users/181/images/202424/083-0022-0277-B0-3_075017.svs</t>
  </si>
  <si>
    <t>ABBV400_VMS_409046_083-0022-0345-B0-3_NEG MET (SP44) IUO.svs</t>
  </si>
  <si>
    <t>https://concentriq.abbvienet.com/imageSets/157?slide=326635</t>
  </si>
  <si>
    <t>default/users/181/images/247386/083-0022-0345-B0-3.svs</t>
  </si>
  <si>
    <t>ABBV400_VMS_409052_083-0022-0444-B0-3_NEG MET (SP44) IUO.svs</t>
  </si>
  <si>
    <t>https://concentriq.abbvienet.com/imageSets/157?slide=327704</t>
  </si>
  <si>
    <t>default/users/181/images/248455/083-0022-0444-B0-3.svs</t>
  </si>
  <si>
    <t>ABBV400_VMS_409054_083-0022-0459-B0-3_NEG MET (SP44) IUO.svs</t>
  </si>
  <si>
    <t>https://concentriq.abbvienet.com/imageSets/157?slide=327748</t>
  </si>
  <si>
    <t>default/users/181/images/248499/083-0022-0459-B0-3.svs</t>
  </si>
  <si>
    <t>ABBV400_VMS_409055_083-0022-0475-B1-03_NEG MET (SP44) IUO.svs</t>
  </si>
  <si>
    <t>https://concentriq.abbvienet.com/imageSets/157?slide=327790</t>
  </si>
  <si>
    <t>default/users/181/images/248541/083-0022-0475-B1-03.svs</t>
  </si>
  <si>
    <t>ABBV400_VMS_409056_083-0022-0479-B0-3_NEG MET (SP44) IUO.svs</t>
  </si>
  <si>
    <t>https://concentriq.abbvienet.com/imageSets/157?slide=327804</t>
  </si>
  <si>
    <t>default/users/181/images/248555/083-0022-0479-B0-3.svs</t>
  </si>
  <si>
    <t>ABBV400_VMS_409057_083-0022-0490-B0-3_NEG MET (SP44) IUO.svs</t>
  </si>
  <si>
    <t>https://concentriq.abbvienet.com/imageSets/157?slide=327825</t>
  </si>
  <si>
    <t>default/users/181/images/248576/083-0022-0490-B0-3.svs</t>
  </si>
  <si>
    <t>ABBV400_VMS_501001_501001_083-0023-0174-B0-25_NEG MET (SP44) IUO.svs</t>
  </si>
  <si>
    <t>https://concentriq.abbvienet.com/imageSets/157?slide=219687</t>
  </si>
  <si>
    <t>default/users/181/images/189228/083-0023-0174-B0-25.svs</t>
  </si>
  <si>
    <t>ABBV400_VMS_501002_501002_083-0023-0178-B0-3_NEG MET (SP44) IUO.svs</t>
  </si>
  <si>
    <t>https://concentriq.abbvienet.com/imageSets/157?slide=219698</t>
  </si>
  <si>
    <t>default/users/181/images/189239/083-0023-0178-B0-3.svs</t>
  </si>
  <si>
    <t>ABBV400_VMS_504006_504006_083-0023-0179-B0-3_NEG MET (SP44) IUO.svs</t>
  </si>
  <si>
    <t>https://concentriq.abbvienet.com/imageSets/157?slide=219701</t>
  </si>
  <si>
    <t>default/users/181/images/189242/083-0023-0179-B0-3.svs</t>
  </si>
  <si>
    <t>ABBV400_VMS_504009_083-0022-0422-B0-3_NEG MET (SP44) IUO.svs</t>
  </si>
  <si>
    <t>https://concentriq.abbvienet.com/imageSets/157?slide=327652</t>
  </si>
  <si>
    <t>default/users/181/images/248403/083-0022-0422-B0-3.svs</t>
  </si>
  <si>
    <t>ABBV400_VMS_505038_083-0022-0470-B0-3_NEG MET (SP44) IUO.svs</t>
  </si>
  <si>
    <t>https://concentriq.abbvienet.com/imageSets/157?slide=327784</t>
  </si>
  <si>
    <t>default/users/181/images/248535/083-0022-0470-B0-3.svs</t>
  </si>
  <si>
    <t>ABBV400_VMS_505043_083-0022-0471-B0-11_NEG MET (SP44) IUO.svs</t>
  </si>
  <si>
    <t>https://concentriq.abbvienet.com/imageSets/157?slide=327787</t>
  </si>
  <si>
    <t>default/users/181/images/248538/083-0022-0471-B0-11.svs</t>
  </si>
  <si>
    <t>ABBV400_VMS_505088_083-0022-0440-B0-3_NEG MET (SP44) IUO.svs</t>
  </si>
  <si>
    <t>https://concentriq.abbvienet.com/imageSets/157?slide=327692</t>
  </si>
  <si>
    <t>default/users/181/images/248443/083-0022-0440-B0-3.svs</t>
  </si>
  <si>
    <t>ABBV400_VMS_505089_083-0022-0453-B0-3_NEG MET (SP44) IUO.svs</t>
  </si>
  <si>
    <t>https://concentriq.abbvienet.com/imageSets/157?slide=327728</t>
  </si>
  <si>
    <t>default/users/181/images/248479/083-0022-0453-B0-3.svs</t>
  </si>
  <si>
    <t>ABBV400_VMS_508015_083-0022-0418-B0-3_NEG MET (SP44) IUO.svs</t>
  </si>
  <si>
    <t>https://concentriq.abbvienet.com/imageSets/157?slide=327640</t>
  </si>
  <si>
    <t>default/users/181/images/248391/083-0022-0418-B0-3.svs</t>
  </si>
  <si>
    <t>ABBV400_VMS_508016_083-0022-0439-B0-3_NEG MET (SP44) IUO.svs</t>
  </si>
  <si>
    <t>https://concentriq.abbvienet.com/imageSets/157?slide=327689</t>
  </si>
  <si>
    <t>default/users/181/images/248440/083-0022-0439-B0-3.svs</t>
  </si>
  <si>
    <t>ABBV400_VMS_601002_083-0022-0502-B1-03_NEG MET (SP44) IUO.svs</t>
  </si>
  <si>
    <t>https://concentriq.abbvienet.com/imageSets/157?slide=327864</t>
  </si>
  <si>
    <t>default/users/181/images/248615/083-0022-0502-B1-03.svs</t>
  </si>
  <si>
    <t>ABBV400_VMS_606001_083-0022-0531-B1-03_NEG MET (SP44) IUO.svs</t>
  </si>
  <si>
    <t>https://concentriq.abbvienet.com/imageSets/157?slide=327947</t>
  </si>
  <si>
    <t>default/users/181/images/248698/083-0022-0531-B1-03.svs</t>
  </si>
  <si>
    <t>ABBV400_VMS_606002_083-0022-0388-B1-03_NEG MET (SP44) IUO.svs</t>
  </si>
  <si>
    <t>https://concentriq.abbvienet.com/imageSets/157?slide=327576</t>
  </si>
  <si>
    <t>default/users/181/images/248327/083-0022-0388-B1-03.svs</t>
  </si>
  <si>
    <t>ABBV400_VMS_606004_083-0022-0549-B1-03_NEG MET (SP44) IUO.svs</t>
  </si>
  <si>
    <t>https://concentriq.abbvienet.com/imageSets/157?slide=327997</t>
  </si>
  <si>
    <t>default/users/181/images/248748/083-0022-0549-B1-03.svs</t>
  </si>
  <si>
    <t>ABBV400_VMS_609004_083-0022-0542-B0-3_NEG MET (SP44) IUO.svs</t>
  </si>
  <si>
    <t>https://concentriq.abbvienet.com/imageSets/157?slide=327977</t>
  </si>
  <si>
    <t>default/users/181/images/248728/083-0022-0542-B0-3.svs</t>
  </si>
  <si>
    <t>Count</t>
  </si>
  <si>
    <t>Sum of Count</t>
  </si>
  <si>
    <t>GEA Total</t>
  </si>
  <si>
    <t>NSCLC Total</t>
  </si>
  <si>
    <t>083-0022-0565</t>
  </si>
  <si>
    <t>083-0022-0566</t>
  </si>
  <si>
    <t>083-0022-0570</t>
  </si>
  <si>
    <t>083-0022-0604</t>
  </si>
  <si>
    <t>083-0022-0640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</si>
</sst>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</font>
    <font>
      <sz val="10"/>
      <color rgb="FF000000"/>
      <name val="SansSerif"/>
    </font>
    <font>
      <sz val="5"/>
      <color rgb="FF000000"/>
      <name val="SansSerif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Aptos Narrow"/>
    </font>
    <font>
      <u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"/>
      <family val="2"/>
      <charset val="1"/>
    </font>
    <font>
      <b/>
      <sz val="12"/>
      <color theme="0"/>
      <name val="Aptos Narrow"/>
      <family val="2"/>
      <scheme val="minor"/>
    </font>
    <font>
      <sz val="11"/>
      <color rgb="FF242424"/>
      <name val="Aptos Narrow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6495E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BEEF1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CCCCCC"/>
      </right>
      <top style="thin">
        <color theme="4" tint="0.39997558519241921"/>
      </top>
      <bottom style="thin">
        <color rgb="FFCCCCCC"/>
      </bottom>
      <diagonal/>
    </border>
    <border>
      <left/>
      <right style="thin">
        <color rgb="FFCCCCCC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6" fillId="2" borderId="2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2" fillId="0" borderId="0" xfId="1" applyFill="1" applyBorder="1" applyAlignment="1"/>
    <xf numFmtId="0" fontId="7" fillId="0" borderId="0" xfId="0" applyFont="1"/>
    <xf numFmtId="0" fontId="9" fillId="3" borderId="6" xfId="0" applyFont="1" applyFill="1" applyBorder="1" applyAlignment="1">
      <alignment wrapText="1"/>
    </xf>
    <xf numFmtId="0" fontId="9" fillId="4" borderId="7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15" fontId="10" fillId="2" borderId="7" xfId="0" applyNumberFormat="1" applyFont="1" applyFill="1" applyBorder="1" applyAlignment="1">
      <alignment wrapText="1"/>
    </xf>
    <xf numFmtId="0" fontId="10" fillId="0" borderId="7" xfId="0" applyFont="1" applyBorder="1" applyAlignment="1">
      <alignment wrapText="1"/>
    </xf>
    <xf numFmtId="14" fontId="10" fillId="2" borderId="7" xfId="0" applyNumberFormat="1" applyFont="1" applyFill="1" applyBorder="1" applyAlignment="1">
      <alignment wrapText="1"/>
    </xf>
    <xf numFmtId="0" fontId="11" fillId="7" borderId="6" xfId="0" applyFont="1" applyFill="1" applyBorder="1" applyAlignment="1">
      <alignment wrapText="1"/>
    </xf>
    <xf numFmtId="0" fontId="10" fillId="0" borderId="7" xfId="0" quotePrefix="1" applyFont="1" applyBorder="1" applyAlignment="1">
      <alignment wrapText="1"/>
    </xf>
    <xf numFmtId="0" fontId="12" fillId="0" borderId="7" xfId="0" applyFont="1" applyBorder="1" applyAlignment="1">
      <alignment wrapText="1"/>
    </xf>
    <xf numFmtId="14" fontId="10" fillId="2" borderId="8" xfId="0" applyNumberFormat="1" applyFont="1" applyFill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3" fillId="9" borderId="10" xfId="0" applyFont="1" applyFill="1" applyBorder="1"/>
    <xf numFmtId="0" fontId="14" fillId="0" borderId="4" xfId="0" applyFont="1" applyBorder="1"/>
    <xf numFmtId="0" fontId="14" fillId="0" borderId="5" xfId="0" applyFont="1" applyBorder="1"/>
    <xf numFmtId="11" fontId="3" fillId="0" borderId="0" xfId="0" applyNumberFormat="1" applyFont="1"/>
    <xf numFmtId="0" fontId="3" fillId="0" borderId="0" xfId="0" applyFont="1" applyAlignment="1">
      <alignment wrapText="1"/>
    </xf>
    <xf numFmtId="15" fontId="1" fillId="0" borderId="0" xfId="0" applyNumberFormat="1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11" fontId="1" fillId="0" borderId="0" xfId="0" applyNumberFormat="1" applyFont="1"/>
    <xf numFmtId="0" fontId="14" fillId="0" borderId="12" xfId="0" applyFont="1" applyBorder="1"/>
    <xf numFmtId="0" fontId="14" fillId="0" borderId="12" xfId="0" applyFont="1" applyBorder="1" applyAlignment="1">
      <alignment wrapText="1"/>
    </xf>
    <xf numFmtId="0" fontId="15" fillId="9" borderId="13" xfId="0" applyFont="1" applyFill="1" applyBorder="1"/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3" fillId="0" borderId="0" xfId="0" quotePrefix="1" applyFont="1"/>
    <xf numFmtId="0" fontId="14" fillId="0" borderId="11" xfId="0" applyFont="1" applyBorder="1"/>
    <xf numFmtId="0" fontId="0" fillId="0" borderId="0" xfId="0" applyAlignment="1">
      <alignment readingOrder="1"/>
    </xf>
    <xf numFmtId="0" fontId="2" fillId="0" borderId="0" xfId="1" applyFill="1" applyAlignment="1"/>
    <xf numFmtId="0" fontId="16" fillId="0" borderId="0" xfId="1" applyFont="1" applyFill="1" applyAlignment="1"/>
    <xf numFmtId="0" fontId="17" fillId="0" borderId="0" xfId="0" applyFont="1"/>
    <xf numFmtId="0" fontId="18" fillId="0" borderId="0" xfId="0" applyFont="1"/>
    <xf numFmtId="0" fontId="3" fillId="0" borderId="9" xfId="0" applyFont="1" applyBorder="1"/>
    <xf numFmtId="0" fontId="19" fillId="0" borderId="0" xfId="0" applyFont="1" applyAlignment="1">
      <alignment wrapText="1"/>
    </xf>
    <xf numFmtId="0" fontId="14" fillId="9" borderId="16" xfId="0" applyFont="1" applyFill="1" applyBorder="1"/>
    <xf numFmtId="0" fontId="14" fillId="9" borderId="5" xfId="0" applyFont="1" applyFill="1" applyBorder="1" applyAlignment="1">
      <alignment wrapText="1"/>
    </xf>
    <xf numFmtId="0" fontId="14" fillId="9" borderId="10" xfId="0" applyFont="1" applyFill="1" applyBorder="1" applyAlignment="1">
      <alignment wrapText="1"/>
    </xf>
    <xf numFmtId="0" fontId="20" fillId="10" borderId="10" xfId="0" applyFont="1" applyFill="1" applyBorder="1"/>
    <xf numFmtId="0" fontId="13" fillId="9" borderId="17" xfId="0" applyFont="1" applyFill="1" applyBorder="1"/>
    <xf numFmtId="0" fontId="3" fillId="11" borderId="18" xfId="0" applyFont="1" applyFill="1" applyBorder="1"/>
    <xf numFmtId="0" fontId="3" fillId="11" borderId="10" xfId="0" applyFont="1" applyFill="1" applyBorder="1"/>
    <xf numFmtId="0" fontId="0" fillId="11" borderId="10" xfId="0" applyFill="1" applyBorder="1"/>
    <xf numFmtId="0" fontId="0" fillId="11" borderId="17" xfId="0" applyFill="1" applyBorder="1"/>
    <xf numFmtId="0" fontId="3" fillId="0" borderId="18" xfId="0" applyFont="1" applyBorder="1"/>
    <xf numFmtId="0" fontId="3" fillId="0" borderId="10" xfId="0" applyFont="1" applyBorder="1"/>
    <xf numFmtId="0" fontId="0" fillId="0" borderId="10" xfId="0" applyBorder="1"/>
    <xf numFmtId="0" fontId="0" fillId="0" borderId="17" xfId="0" applyBorder="1"/>
    <xf numFmtId="0" fontId="21" fillId="11" borderId="10" xfId="0" applyFont="1" applyFill="1" applyBorder="1"/>
    <xf numFmtId="0" fontId="3" fillId="11" borderId="19" xfId="0" applyFont="1" applyFill="1" applyBorder="1"/>
    <xf numFmtId="0" fontId="3" fillId="11" borderId="10" xfId="0" applyFont="1" applyFill="1" applyBorder="1" applyAlignment="1">
      <alignment wrapText="1"/>
    </xf>
    <xf numFmtId="0" fontId="3" fillId="0" borderId="19" xfId="0" applyFont="1" applyBorder="1"/>
    <xf numFmtId="0" fontId="3" fillId="0" borderId="10" xfId="0" applyFont="1" applyBorder="1" applyAlignment="1">
      <alignment wrapText="1"/>
    </xf>
    <xf numFmtId="2" fontId="3" fillId="11" borderId="10" xfId="0" applyNumberFormat="1" applyFont="1" applyFill="1" applyBorder="1"/>
    <xf numFmtId="2" fontId="3" fillId="0" borderId="10" xfId="0" applyNumberFormat="1" applyFont="1" applyBorder="1"/>
    <xf numFmtId="0" fontId="3" fillId="0" borderId="20" xfId="0" applyFont="1" applyBorder="1"/>
    <xf numFmtId="1" fontId="14" fillId="0" borderId="11" xfId="0" applyNumberFormat="1" applyFont="1" applyBorder="1"/>
    <xf numFmtId="1" fontId="3" fillId="0" borderId="0" xfId="0" applyNumberFormat="1" applyFont="1"/>
    <xf numFmtId="1" fontId="0" fillId="0" borderId="0" xfId="0" applyNumberFormat="1"/>
    <xf numFmtId="0" fontId="3" fillId="0" borderId="7" xfId="0" applyFont="1" applyBorder="1"/>
    <xf numFmtId="15" fontId="3" fillId="0" borderId="0" xfId="0" applyNumberFormat="1" applyFont="1"/>
    <xf numFmtId="0" fontId="3" fillId="8" borderId="7" xfId="0" applyFont="1" applyFill="1" applyBorder="1"/>
  </cellXfs>
  <cellStyles count="2">
    <cellStyle name="Hyperlink" xfId="1" builtinId="8"/>
    <cellStyle name="Normal" xfId="0" builtinId="0"/>
  </cellStyles>
  <dxfs count="25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7.51586712963" createdVersion="8" refreshedVersion="8" minRefreshableVersion="3" recordCount="188" xr:uid="{82FCC2E1-B10E-4A16-963E-05198489647B}">
  <cacheSource type="worksheet">
    <worksheetSource name="Table2"/>
  </cacheSource>
  <cacheFields count="7">
    <cacheField name="USUBJID" numFmtId="0">
      <sharedItems containsNonDate="0"/>
    </cacheField>
    <cacheField name="SUBJID" numFmtId="0">
      <sharedItems containsSemiMixedTypes="0" containsString="0" containsNumber="1" containsInteger="1" minValue="102001" maxValue="609005" count="138">
        <n v="102001"/>
        <n v="105005"/>
        <n v="106001"/>
        <n v="115001"/>
        <n v="200001"/>
        <n v="200003"/>
        <n v="200005"/>
        <n v="200008"/>
        <n v="200009"/>
        <n v="200010"/>
        <n v="201006"/>
        <n v="201008"/>
        <n v="201015"/>
        <n v="201027"/>
        <n v="201048"/>
        <n v="301001"/>
        <n v="301002"/>
        <n v="301006"/>
        <n v="304016"/>
        <n v="102006"/>
        <n v="102016"/>
        <n v="102021"/>
        <n v="102028"/>
        <n v="104011"/>
        <n v="104027"/>
        <n v="104028"/>
        <n v="104031"/>
        <n v="106019"/>
        <n v="106020"/>
        <n v="107006"/>
        <n v="107009"/>
        <n v="107012"/>
        <n v="109023"/>
        <n v="115015"/>
        <n v="115016"/>
        <n v="115017"/>
        <n v="117002"/>
        <n v="200016"/>
        <n v="200017"/>
        <n v="201023"/>
        <n v="201031"/>
        <n v="201032"/>
        <n v="201033"/>
        <n v="201038"/>
        <n v="201042"/>
        <n v="203005"/>
        <n v="203011"/>
        <n v="204002"/>
        <n v="205003"/>
        <n v="205006"/>
        <n v="206003"/>
        <n v="206004"/>
        <n v="206006"/>
        <n v="207004"/>
        <n v="207007"/>
        <n v="209001"/>
        <n v="209007"/>
        <n v="300004"/>
        <n v="301008"/>
        <n v="301016"/>
        <n v="301023"/>
        <n v="301040"/>
        <n v="302002"/>
        <n v="302006"/>
        <n v="302007"/>
        <n v="302016"/>
        <n v="303002"/>
        <n v="303013"/>
        <n v="303014"/>
        <n v="304017"/>
        <n v="304018"/>
        <n v="304019"/>
        <n v="400005"/>
        <n v="400007"/>
        <n v="400009"/>
        <n v="400012"/>
        <n v="400013"/>
        <n v="400014"/>
        <n v="400015"/>
        <n v="400016"/>
        <n v="400018"/>
        <n v="400019"/>
        <n v="400020"/>
        <n v="400021"/>
        <n v="401007"/>
        <n v="401009"/>
        <n v="401010"/>
        <n v="401011"/>
        <n v="402002"/>
        <n v="402004"/>
        <n v="402009"/>
        <n v="402010"/>
        <n v="404002"/>
        <n v="404004"/>
        <n v="404006"/>
        <n v="404008"/>
        <n v="405003"/>
        <n v="408004"/>
        <n v="408005"/>
        <n v="408009"/>
        <n v="409004"/>
        <n v="409005"/>
        <n v="409009"/>
        <n v="409011"/>
        <n v="409030"/>
        <n v="409035"/>
        <n v="409036"/>
        <n v="409038"/>
        <n v="409039"/>
        <n v="409042"/>
        <n v="409046"/>
        <n v="409049"/>
        <n v="409052"/>
        <n v="409054"/>
        <n v="409055"/>
        <n v="409056"/>
        <n v="409057"/>
        <n v="501001"/>
        <n v="501002"/>
        <n v="504006"/>
        <n v="504009"/>
        <n v="505007"/>
        <n v="505009"/>
        <n v="505038"/>
        <n v="505043"/>
        <n v="505088"/>
        <n v="505089"/>
        <n v="508015"/>
        <n v="508016"/>
        <n v="600001"/>
        <n v="601002"/>
        <n v="606001"/>
        <n v="606002"/>
        <n v="606003"/>
        <n v="606004"/>
        <n v="609001"/>
        <n v="609004"/>
        <n v="609005"/>
      </sharedItems>
    </cacheField>
    <cacheField name="ARMCD" numFmtId="0">
      <sharedItems containsNonDate="0"/>
    </cacheField>
    <cacheField name="CANTBBV" numFmtId="0">
      <sharedItems containsNonDate="0" count="2">
        <s v="NSCLC"/>
        <s v="GEA"/>
      </sharedItems>
    </cacheField>
    <cacheField name="Primary Tumor" numFmtId="0">
      <sharedItems containsNonDate="0" containsBlank="1" count="17">
        <s v="Lung-Adenocarcinoma"/>
        <s v="Esophagus-Adenocarcinoma"/>
        <m/>
        <s v="Lung-Small cell carcinoma"/>
        <s v="Stomach-Adenocarcinoma"/>
        <s v="GIHCric Adenocarcinoma"/>
        <s v="Stomach-Other"/>
        <s v="Lung-Non-Small cell carcinoma"/>
        <s v="Unknown"/>
        <s v="GIHCroesophageal Junction Adenocarcinoma"/>
        <s v="Gastroesophageal Junction cancer (GEJ)"/>
        <s v="Non-Small Cell Lung Carcinoma"/>
        <s v="Abdomen/Abdominal wall-Colorectal cancer (CRC)"/>
        <s v="Bronchus-Other"/>
        <s v="Lung-Other"/>
        <s v="Non Small Cell Lung Cancer"/>
        <s v="Esophageal Cancer"/>
      </sharedItems>
    </cacheField>
    <cacheField name="HE Concentriq Image ID" numFmtId="0">
      <sharedItems containsString="0" containsBlank="1" containsNumber="1" containsInteger="1" minValue="133583" maxValue="331397"/>
    </cacheField>
    <cacheField name="Cou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2.587754166663" createdVersion="8" refreshedVersion="8" minRefreshableVersion="3" recordCount="139" xr:uid="{DC63D8F5-2866-4ADE-A323-638C5B251ABB}">
  <cacheSource type="worksheet">
    <worksheetSource ref="D1:O1048576" sheet="Send to PathAI (Internal)"/>
  </cacheSource>
  <cacheFields count="5">
    <cacheField name="CANTBBV" numFmtId="0">
      <sharedItems containsBlank="1" count="3">
        <s v="NSCLC"/>
        <s v="GEA"/>
        <m/>
      </sharedItems>
    </cacheField>
    <cacheField name="TDx Number " numFmtId="0">
      <sharedItems containsBlank="1"/>
    </cacheField>
    <cacheField name="ORR" numFmtId="0">
      <sharedItems containsBlank="1"/>
    </cacheField>
    <cacheField name="CBR12" numFmtId="0">
      <sharedItems containsBlank="1"/>
    </cacheField>
    <cacheField name="BOR" numFmtId="0">
      <sharedItems containsBlank="1" count="8">
        <s v="PR"/>
        <s v="PD"/>
        <s v="SD"/>
        <s v="NE"/>
        <s v="NA"/>
        <s v="CR"/>
        <m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5.737068518516" createdVersion="8" refreshedVersion="8" minRefreshableVersion="3" recordCount="182" xr:uid="{2BEAE761-A510-43BD-8B4B-C814D435D149}">
  <cacheSource type="worksheet">
    <worksheetSource name="Table1"/>
  </cacheSource>
  <cacheFields count="65">
    <cacheField name="USUBJID" numFmtId="0">
      <sharedItems/>
    </cacheField>
    <cacheField name="SUBJID" numFmtId="0">
      <sharedItems containsSemiMixedTypes="0" containsString="0" containsNumber="1" containsInteger="1" minValue="102001" maxValue="609005" count="138">
        <n v="102001"/>
        <n v="105005"/>
        <n v="106001"/>
        <n v="115001"/>
        <n v="200001"/>
        <n v="200003"/>
        <n v="200005"/>
        <n v="200008"/>
        <n v="200009"/>
        <n v="200010"/>
        <n v="201006"/>
        <n v="201008"/>
        <n v="201015"/>
        <n v="201027"/>
        <n v="201048"/>
        <n v="301001"/>
        <n v="301002"/>
        <n v="301006"/>
        <n v="304016"/>
        <n v="102006"/>
        <n v="102016"/>
        <n v="102021"/>
        <n v="102028"/>
        <n v="104011"/>
        <n v="104027"/>
        <n v="104028"/>
        <n v="104031"/>
        <n v="106019"/>
        <n v="106020"/>
        <n v="107006"/>
        <n v="107009"/>
        <n v="107012"/>
        <n v="109023"/>
        <n v="115015"/>
        <n v="115016"/>
        <n v="115017"/>
        <n v="117002"/>
        <n v="200016"/>
        <n v="200017"/>
        <n v="201023"/>
        <n v="201031"/>
        <n v="201032"/>
        <n v="201033"/>
        <n v="201038"/>
        <n v="201042"/>
        <n v="203005"/>
        <n v="203011"/>
        <n v="204002"/>
        <n v="205003"/>
        <n v="205006"/>
        <n v="206003"/>
        <n v="206004"/>
        <n v="206006"/>
        <n v="207004"/>
        <n v="207007"/>
        <n v="209001"/>
        <n v="209007"/>
        <n v="300004"/>
        <n v="301008"/>
        <n v="301016"/>
        <n v="301023"/>
        <n v="301040"/>
        <n v="302002"/>
        <n v="302006"/>
        <n v="302007"/>
        <n v="302016"/>
        <n v="303002"/>
        <n v="303013"/>
        <n v="303014"/>
        <n v="304017"/>
        <n v="304018"/>
        <n v="304019"/>
        <n v="400005"/>
        <n v="400007"/>
        <n v="400009"/>
        <n v="400012"/>
        <n v="400013"/>
        <n v="400014"/>
        <n v="400015"/>
        <n v="400016"/>
        <n v="400018"/>
        <n v="400019"/>
        <n v="400020"/>
        <n v="400021"/>
        <n v="401007"/>
        <n v="401009"/>
        <n v="401010"/>
        <n v="401011"/>
        <n v="402002"/>
        <n v="402004"/>
        <n v="402009"/>
        <n v="402010"/>
        <n v="404002"/>
        <n v="404004"/>
        <n v="404006"/>
        <n v="404008"/>
        <n v="405003"/>
        <n v="408004"/>
        <n v="408005"/>
        <n v="408009"/>
        <n v="409004"/>
        <n v="409005"/>
        <n v="409009"/>
        <n v="409011"/>
        <n v="409030"/>
        <n v="409035"/>
        <n v="409036"/>
        <n v="409038"/>
        <n v="409039"/>
        <n v="409042"/>
        <n v="409046"/>
        <n v="409049"/>
        <n v="409052"/>
        <n v="409054"/>
        <n v="409055"/>
        <n v="409056"/>
        <n v="409057"/>
        <n v="501001"/>
        <n v="501002"/>
        <n v="504006"/>
        <n v="504009"/>
        <n v="505007"/>
        <n v="505009"/>
        <n v="505038"/>
        <n v="505043"/>
        <n v="505088"/>
        <n v="505089"/>
        <n v="508015"/>
        <n v="508016"/>
        <n v="600001"/>
        <n v="601002"/>
        <n v="606001"/>
        <n v="606002"/>
        <n v="606003"/>
        <n v="606004"/>
        <n v="609001"/>
        <n v="609004"/>
        <n v="609005"/>
      </sharedItems>
    </cacheField>
    <cacheField name="Paired Subject ID" numFmtId="0">
      <sharedItems count="2">
        <b v="0"/>
        <b v="1"/>
      </sharedItems>
    </cacheField>
    <cacheField name="ARMCD" numFmtId="0">
      <sharedItems/>
    </cacheField>
    <cacheField name="CANTBBV" numFmtId="0">
      <sharedItems count="2">
        <s v="NSCLC"/>
        <s v="GEA"/>
      </sharedItems>
    </cacheField>
    <cacheField name="TDx Number " numFmtId="0">
      <sharedItems containsBlank="1" count="175">
        <s v="083-0022-0028"/>
        <s v="083-0022-0070"/>
        <s v="083-0022-0007"/>
        <s v="083-0022-0112"/>
        <s v="083-0022-0009"/>
        <m/>
        <s v="083-0022-0019"/>
        <s v="083-0022-0056"/>
        <s v="083-0022-0057"/>
        <s v="083-0022-0033"/>
        <s v="083-0022-0025"/>
        <s v="083-0023-0002"/>
        <s v="083-0023-0021"/>
        <s v="083-0022-0018"/>
        <s v="083-0022-0397"/>
        <s v="083-0023-0006"/>
        <s v="083-0023-0060"/>
        <s v="083-0023-0151"/>
        <s v="083-0022-0358"/>
        <s v="083-0022-0515"/>
        <s v="083-0022-0355"/>
        <s v="083-0022-0352"/>
        <s v="083-0022-0361"/>
        <s v="083-0022-0573"/>
        <s v="083-0022-0482"/>
        <s v="083-0022-0524"/>
        <s v="083-0023-0302"/>
        <s v="083-0022-0401"/>
        <s v="083-0022-0336"/>
        <s v="083-0022-0402"/>
        <s v="083-0022-0285"/>
        <s v="083-0022-0350"/>
        <s v="083-0022-0178"/>
        <s v="083-0022-0278"/>
        <s v="083-0022-0251"/>
        <s v="083-0022-0253"/>
        <s v="083-0022-0326"/>
        <s v="083-0022-0357"/>
        <s v="083-0022-0201"/>
        <s v="083-0022-0325"/>
        <s v="083-0023-0338"/>
        <s v="083-0023-0020"/>
        <s v="083-0022-0362"/>
        <s v="083-0022-0342"/>
        <s v="083-0022-0343"/>
        <s v="083-0022-0351"/>
        <s v="083-0022-0340"/>
        <s v="083-0022-0437"/>
        <s v="083-0022-0324"/>
        <s v="083-0022-0341"/>
        <s v="083-0022-0514"/>
        <s v="083-0022-0353"/>
        <s v="083-0022-0465"/>
        <s v="083-0023-0073"/>
        <s v="083-0023-0154"/>
        <s v="083-0022-0508"/>
        <s v="083-0022-0521"/>
        <s v="083-0023-0144"/>
        <s v="083-0023-0155"/>
        <s v="083-0023-0411"/>
        <s v="083-0023-0345"/>
        <s v="083-0023-0079"/>
        <s v="083-0022-0492"/>
        <s v="083-0023-0035"/>
        <s v="083-0023-0009"/>
        <s v="083-0023-0065"/>
        <s v="083-0022-0420"/>
        <s v="083-0022-0376"/>
        <s v="083-0022-0419"/>
        <s v="083-0022-0458"/>
        <s v="083-0022-0181"/>
        <s v="083-0022-0410"/>
        <s v="083-0023-0022"/>
        <s v="083-0022-0114"/>
        <s v="083-0023-0040"/>
        <s v="083-0022-0231"/>
        <s v="083-0022-0286"/>
        <s v="083-0022-0359"/>
        <s v="083-0022-0360"/>
        <s v="083-0022-0466"/>
        <s v="083-0022-0423"/>
        <s v="083-0022-0455"/>
        <s v="083-0022-0509"/>
        <s v="083-0022-0348"/>
        <s v="083-0023-0438"/>
        <s v="083-0022-0586"/>
        <s v="083-0022-0457"/>
        <s v="083-0022-0334"/>
        <s v="083-0022-0370"/>
        <s v="083-0022-0454"/>
        <s v="083-0022-0368"/>
        <s v="083-0023-0422"/>
        <s v="083-0022-0460"/>
        <s v="083-0022-0461"/>
        <s v="083-0022-0462"/>
        <s v="083-0022-0510"/>
        <s v="083-0022-0513"/>
        <s v="083-0022-0491"/>
        <s v="083-0022-0372"/>
        <s v="083-0022-0421"/>
        <s v="083-0022-0363"/>
        <s v="083-0022-0364"/>
        <s v="083-0022-0405"/>
        <s v="083-0022-0487"/>
        <s v="083-0022-0511"/>
        <s v="083-0023-0284"/>
        <s v="083-0023-0397"/>
        <s v="083-0022-0395"/>
        <s v="083-0022-0403"/>
        <s v="083-0023-0391"/>
        <s v="083-0022-0386"/>
        <s v="083-0022-0429"/>
        <s v="083-0022-0441"/>
        <s v="083-0022-0443"/>
        <s v="083-0022-0449"/>
        <s v="083-0022-0464"/>
        <s v="083-0022-0498"/>
        <s v="083-0022-0393"/>
        <s v="083-0022-0433"/>
        <s v="083-0022-0432"/>
        <s v="083-0022-0299"/>
        <s v="083-0022-0346"/>
        <s v="083-0022-0288"/>
        <s v="083-0022-0289"/>
        <s v="083-0022-0290"/>
        <s v="083-0022-0291"/>
        <s v="083-0023-0181"/>
        <s v="083-0022-0169"/>
        <s v="083-0022-0305"/>
        <s v="083-0023-0316"/>
        <s v="083-0022-0279"/>
        <s v="083-0022-0382"/>
        <s v="083-0022-0495"/>
        <s v="083-0022-0331"/>
        <s v="083-0022-0333"/>
        <s v="083-0022-0373"/>
        <s v="083-0023-0343"/>
        <s v="083-0022-0277"/>
        <s v="083-0022-0354"/>
        <s v="083-0022-0496"/>
        <s v="083-0022-0345"/>
        <s v="083-0022-0446"/>
        <s v="083-0022-0406"/>
        <s v="083-0022-0444"/>
        <s v="083-0022-0445"/>
        <s v="083-0022-0459"/>
        <s v="083-0022-0485"/>
        <s v="083-0022-0475"/>
        <s v="083-0022-0479"/>
        <s v="083-0022-0507"/>
        <s v="083-0022-0490"/>
        <s v="083-0022-0506"/>
        <s v="083-0023-0174"/>
        <s v="083-0023-0178"/>
        <s v="083-0023-0179"/>
        <s v="083-0022-0422"/>
        <s v="083-0023-0184"/>
        <s v="083-0022-0470"/>
        <s v="083-0022-0471"/>
        <s v="083-0022-0440"/>
        <s v="083-0022-0453"/>
        <s v="083-0022-0418"/>
        <s v="083-0022-0439"/>
        <s v="083-0022-0434"/>
        <s v="083-0022-0502"/>
        <s v="083-0022-0531"/>
        <s v="083-0022-0533"/>
        <s v="083-0022-0534"/>
        <s v="083-0022-0388"/>
        <s v="083-0022-0532"/>
        <s v="083-0022-0549"/>
        <s v="083-0022-0384"/>
        <s v="083-0022-0542"/>
        <s v="083-0022-0546"/>
        <s v="083-0022-0581"/>
      </sharedItems>
    </cacheField>
    <cacheField name="Evaluable/Non Evaluable" numFmtId="0">
      <sharedItems/>
    </cacheField>
    <cacheField name="Sent to PathAI" numFmtId="0">
      <sharedItems count="2">
        <b v="1"/>
        <b v="0"/>
      </sharedItems>
    </cacheField>
    <cacheField name="Visit" numFmtId="0">
      <sharedItems containsMixedTypes="1" containsNumber="1" containsInteger="1" minValue="0" maxValue="0" count="6">
        <s v="Screening (Day-28 to Day-1)"/>
        <e v="#N/A"/>
        <s v=" "/>
        <s v="Cycle2 Day2 (1)"/>
        <s v="Unscheduled  08 NOV 2023"/>
        <n v="0"/>
      </sharedItems>
    </cacheField>
    <cacheField name="Collection Time" numFmtId="0">
      <sharedItems containsMixedTypes="1" containsNumber="1" containsInteger="1" minValue="0" maxValue="0" count="5">
        <s v="Archival"/>
        <e v="#N/A"/>
        <s v=" "/>
        <s v="Fresh Biopsy/Aspirate"/>
        <n v="0"/>
      </sharedItems>
    </cacheField>
    <cacheField name="HE Concentriq Image ID" numFmtId="0">
      <sharedItems containsString="0" containsBlank="1" containsNumber="1" containsInteger="1" minValue="133583" maxValue="337144" count="175">
        <n v="157799"/>
        <n v="190903"/>
        <n v="133583"/>
        <n v="220926"/>
        <n v="133586"/>
        <m/>
        <n v="157826"/>
        <n v="196011"/>
        <n v="189134"/>
        <n v="157818"/>
        <n v="157770"/>
        <n v="160110"/>
        <n v="174098"/>
        <n v="157825"/>
        <n v="327598"/>
        <n v="160100"/>
        <n v="190989"/>
        <n v="330958"/>
        <n v="327491"/>
        <n v="327902"/>
        <n v="327485"/>
        <n v="327476"/>
        <n v="327499"/>
        <n v="328053"/>
        <n v="337106"/>
        <n v="327924"/>
        <n v="331272"/>
        <n v="327607"/>
        <n v="327440"/>
        <n v="327610"/>
        <n v="235065"/>
        <n v="327470"/>
        <n v="234959"/>
        <n v="235056"/>
        <n v="235017"/>
        <n v="235020"/>
        <n v="264608"/>
        <n v="327488"/>
        <n v="234962"/>
        <n v="264605"/>
        <n v="331375"/>
        <n v="173976"/>
        <n v="327501"/>
        <n v="264632"/>
        <n v="264638"/>
        <n v="327473"/>
        <n v="264626"/>
        <n v="327684"/>
        <n v="264602"/>
        <n v="264629"/>
        <n v="327899"/>
        <n v="327479"/>
        <n v="327764"/>
        <n v="191024"/>
        <n v="330961"/>
        <n v="327879"/>
        <n v="327915"/>
        <n v="330953"/>
        <n v="330965"/>
        <n v="330701"/>
        <n v="331397"/>
        <n v="191042"/>
        <n v="327829"/>
        <n v="173993"/>
        <n v="174036"/>
        <n v="191001"/>
        <n v="327644"/>
        <n v="327541"/>
        <n v="327641"/>
        <n v="327740"/>
        <n v="225424"/>
        <n v="327626"/>
        <n v="173975"/>
        <n v="221076"/>
        <n v="190922"/>
        <n v="234984"/>
        <n v="264571"/>
        <n v="327493"/>
        <n v="327496"/>
        <n v="327770"/>
        <n v="327653"/>
        <n v="327732"/>
        <n v="327882"/>
        <n v="327468"/>
        <n v="330781"/>
        <n v="337144"/>
        <n v="327737"/>
        <n v="264620"/>
        <n v="327523"/>
        <n v="327729"/>
        <n v="327518"/>
        <n v="330733"/>
        <n v="327749"/>
        <n v="327752"/>
        <n v="327755"/>
        <n v="327885"/>
        <n v="327894"/>
        <n v="327826"/>
        <n v="327529"/>
        <n v="327647"/>
        <n v="327504"/>
        <n v="327507"/>
        <n v="327616"/>
        <n v="327820"/>
        <n v="327888"/>
        <n v="331226"/>
        <n v="330660"/>
        <n v="327590"/>
        <n v="327613"/>
        <n v="330650"/>
        <n v="327567"/>
        <n v="327663"/>
        <n v="327693"/>
        <n v="327699"/>
        <n v="327717"/>
        <n v="327761"/>
        <n v="327848"/>
        <n v="327586"/>
        <n v="327675"/>
        <n v="327672"/>
        <n v="327350"/>
        <n v="327465"/>
        <n v="264573"/>
        <n v="264575"/>
        <n v="235068"/>
        <n v="327322"/>
        <n v="219705"/>
        <n v="225388"/>
        <n v="235075"/>
        <n v="331316"/>
        <n v="235059"/>
        <n v="327558"/>
        <n v="327842"/>
        <n v="264614"/>
        <n v="264617"/>
        <n v="327532"/>
        <n v="331387"/>
        <n v="235053"/>
        <n v="327482"/>
        <n v="327845"/>
        <n v="326636"/>
        <n v="327708"/>
        <n v="327619"/>
        <n v="327702"/>
        <n v="327705"/>
        <n v="327746"/>
        <n v="327814"/>
        <n v="327788"/>
        <n v="327802"/>
        <n v="327876"/>
        <n v="327823"/>
        <n v="327872"/>
        <n v="219685"/>
        <n v="219696"/>
        <n v="219699"/>
        <n v="327650"/>
        <n v="330968"/>
        <n v="327782"/>
        <n v="327785"/>
        <n v="327690"/>
        <n v="327726"/>
        <n v="327638"/>
        <n v="327687"/>
        <n v="327678"/>
        <n v="327861"/>
        <n v="327945"/>
        <n v="327951"/>
        <n v="327954"/>
        <n v="327574"/>
        <n v="327948"/>
        <n v="327995"/>
        <n v="327561"/>
        <n v="327975"/>
        <n v="327983"/>
        <n v="337131"/>
      </sharedItems>
    </cacheField>
    <cacheField name="HE Concentriq Image Name" numFmtId="0">
      <sharedItems containsBlank="1"/>
    </cacheField>
    <cacheField name="HE Concentriq Image URL" numFmtId="0">
      <sharedItems containsBlank="1"/>
    </cacheField>
    <cacheField name="HE Concentriq Image Storage Key" numFmtId="0">
      <sharedItems containsBlank="1"/>
    </cacheField>
    <cacheField name="HE Concentriq Image Objective Power" numFmtId="0">
      <sharedItems containsString="0" containsBlank="1" containsNumber="1" containsInteger="1" minValue="40" maxValue="40"/>
    </cacheField>
    <cacheField name="IHC Concentriq Image ID" numFmtId="0">
      <sharedItems containsString="0" containsBlank="1" containsNumber="1" containsInteger="1" minValue="133584" maxValue="337145"/>
    </cacheField>
    <cacheField name="IHC Concentriq Image Name" numFmtId="0">
      <sharedItems containsBlank="1"/>
    </cacheField>
    <cacheField name="IHC Concentriq Image URL" numFmtId="0">
      <sharedItems containsBlank="1"/>
    </cacheField>
    <cacheField name="IHC Concentriq Image Storage Key" numFmtId="0">
      <sharedItems containsBlank="1"/>
    </cacheField>
    <cacheField name="IHC Concentriq Image Objective Power" numFmtId="0">
      <sharedItems containsString="0" containsBlank="1" containsNumber="1" containsInteger="1" minValue="40" maxValue="40"/>
    </cacheField>
    <cacheField name="Type of Specimen" numFmtId="0">
      <sharedItems containsBlank="1"/>
    </cacheField>
    <cacheField name="Cohort" numFmtId="0">
      <sharedItems containsBlank="1"/>
    </cacheField>
    <cacheField name="Site" numFmtId="0">
      <sharedItems containsString="0" containsBlank="1" containsNumber="1" containsInteger="1" minValue="102" maxValue="705"/>
    </cacheField>
    <cacheField name="Repeats" numFmtId="0">
      <sharedItems containsBlank="1"/>
    </cacheField>
    <cacheField name="Case ID" numFmtId="0">
      <sharedItems containsBlank="1" containsMixedTypes="1" containsNumber="1" containsInteger="1" minValue="104027" maxValue="2.3E+66"/>
    </cacheField>
    <cacheField name="Additional Specimen ID" numFmtId="0">
      <sharedItems containsString="0" containsBlank="1" containsNumber="1" containsInteger="1" minValue="102001" maxValue="705001"/>
    </cacheField>
    <cacheField name="Collection Timing" numFmtId="0">
      <sharedItems/>
    </cacheField>
    <cacheField name="Optional Field 1" numFmtId="0">
      <sharedItems containsDate="1" containsBlank="1" containsMixedTypes="1" minDate="1972-06-01T00:00:00" maxDate="1900-01-02T00:08:05"/>
    </cacheField>
    <cacheField name="Optional Field 2" numFmtId="0">
      <sharedItems containsString="0" containsBlank="1" containsNumber="1" containsInteger="1" minValue="6217451472" maxValue="6802329274"/>
    </cacheField>
    <cacheField name="Collection Date" numFmtId="0">
      <sharedItems containsDate="1" containsString="0" containsBlank="1" minDate="2018-04-29T00:00:00" maxDate="2024-01-16T00:00:00"/>
    </cacheField>
    <cacheField name="Collection Method" numFmtId="0">
      <sharedItems containsBlank="1"/>
    </cacheField>
    <cacheField name="Fixative" numFmtId="0">
      <sharedItems containsBlank="1"/>
    </cacheField>
    <cacheField name="Tumor Type" numFmtId="0">
      <sharedItems containsBlank="1"/>
    </cacheField>
    <cacheField name="Primary Tumor Location" numFmtId="0">
      <sharedItems containsBlank="1"/>
    </cacheField>
    <cacheField name="Primary Tumor" numFmtId="0">
      <sharedItems containsBlank="1"/>
    </cacheField>
    <cacheField name="Metastatic Location" numFmtId="0">
      <sharedItems containsBlank="1"/>
    </cacheField>
    <cacheField name="Slide Section Date" numFmtId="0">
      <sharedItems containsDate="1" containsString="0" containsBlank="1" minDate="2021-04-23T00:00:00" maxDate="2023-12-19T00:00:00"/>
    </cacheField>
    <cacheField name="Collection Time Point" numFmtId="0">
      <sharedItems containsString="0" containsBlank="1"/>
    </cacheField>
    <cacheField name="Volume" numFmtId="0">
      <sharedItems containsString="0" containsBlank="1"/>
    </cacheField>
    <cacheField name="Storage Condition" numFmtId="0">
      <sharedItems containsString="0" containsBlank="1"/>
    </cacheField>
    <cacheField name="Panel" numFmtId="0">
      <sharedItems containsString="0" containsBlank="1"/>
    </cacheField>
    <cacheField name="[M21-404 H+E] % Tumor" numFmtId="0">
      <sharedItems containsString="0" containsBlank="1" containsNumber="1" containsInteger="1" minValue="3" maxValue="100"/>
    </cacheField>
    <cacheField name="[M21-404 H+E] % Viable Tumor" numFmtId="0">
      <sharedItems containsString="0" containsBlank="1" containsNumber="1" containsInteger="1" minValue="5" maxValue="100"/>
    </cacheField>
    <cacheField name="[M21-404 H+E] % Necrotic" numFmtId="0">
      <sharedItems containsString="0" containsBlank="1" containsNumber="1" containsInteger="1" minValue="0" maxValue="95"/>
    </cacheField>
    <cacheField name="[M21-404 H+E] EST NO. TUMOR CELLS" numFmtId="0">
      <sharedItems containsBlank="1"/>
    </cacheField>
    <cacheField name="[M21-404 H+E] Comment" numFmtId="0">
      <sharedItems containsBlank="1"/>
    </cacheField>
    <cacheField name="[M21-404 MET IHC] CYTO/MEM 0" numFmtId="0">
      <sharedItems containsString="0" containsBlank="1" containsNumber="1" containsInteger="1" minValue="0" maxValue="100"/>
    </cacheField>
    <cacheField name="[M21-404 MET IHC] CYTO/MEM 1+" numFmtId="0">
      <sharedItems containsString="0" containsBlank="1" containsNumber="1" containsInteger="1" minValue="0" maxValue="99"/>
    </cacheField>
    <cacheField name="[M21-404 MET IHC] CYTO/MEM 2+" numFmtId="0">
      <sharedItems containsString="0" containsBlank="1" containsNumber="1" containsInteger="1" minValue="0" maxValue="97"/>
    </cacheField>
    <cacheField name="[M21-404 MET IHC] CYTO/MEM 3+" numFmtId="0">
      <sharedItems containsString="0" containsBlank="1" containsNumber="1" containsInteger="1" minValue="0" maxValue="99"/>
    </cacheField>
    <cacheField name="[M21-404 MET IHC] CYTO/MEM H SCORE" numFmtId="0">
      <sharedItems containsString="0" containsBlank="1" containsNumber="1" containsInteger="1" minValue="0" maxValue="299"/>
    </cacheField>
    <cacheField name="[M21-404 MET IHC] MEMBRANE 0" numFmtId="0">
      <sharedItems containsString="0" containsBlank="1" containsNumber="1" containsInteger="1" minValue="0" maxValue="100"/>
    </cacheField>
    <cacheField name="[M21-404 MET IHC] MEMBRANE 1+" numFmtId="0">
      <sharedItems containsString="0" containsBlank="1" containsNumber="1" containsInteger="1" minValue="0" maxValue="94"/>
    </cacheField>
    <cacheField name="[M21-404 MET IHC] MEMBRANE 2+" numFmtId="0">
      <sharedItems containsString="0" containsBlank="1" containsNumber="1" containsInteger="1" minValue="0" maxValue="95"/>
    </cacheField>
    <cacheField name="[M21-404 MET IHC] MEMBRANE 3+" numFmtId="0">
      <sharedItems containsString="0" containsBlank="1" containsNumber="1" containsInteger="1" minValue="0" maxValue="99"/>
    </cacheField>
    <cacheField name="[M21-404 MET IHC] MEMBRANE H SCORE" numFmtId="0">
      <sharedItems containsString="0" containsBlank="1" containsNumber="1" containsInteger="1" minValue="0" maxValue="299"/>
    </cacheField>
    <cacheField name="[M21-404 MET IHC] CYTOPLASM 0" numFmtId="0">
      <sharedItems containsString="0" containsBlank="1" containsNumber="1" containsInteger="1" minValue="0" maxValue="100"/>
    </cacheField>
    <cacheField name="[M21-404 MET IHC] CYTOPLASM 1+" numFmtId="0">
      <sharedItems containsString="0" containsBlank="1" containsNumber="1" containsInteger="1" minValue="0" maxValue="100"/>
    </cacheField>
    <cacheField name="[M21-404 MET IHC] CYTOPLASM 2+" numFmtId="0">
      <sharedItems containsString="0" containsBlank="1" containsNumber="1" containsInteger="1" minValue="0" maxValue="99"/>
    </cacheField>
    <cacheField name="[M21-404 MET IHC] CYTOPLASM 3+" numFmtId="0">
      <sharedItems containsString="0" containsBlank="1" containsNumber="1" containsInteger="1" minValue="0" maxValue="80"/>
    </cacheField>
    <cacheField name="[M21-404 MET IHC] CYTOPLASM H SCORE" numFmtId="0">
      <sharedItems containsString="0" containsBlank="1" containsNumber="1" containsInteger="1" minValue="0" maxValue="280"/>
    </cacheField>
    <cacheField name="[M21-404 MET IHC] Comments" numFmtId="0">
      <sharedItems containsBlank="1"/>
    </cacheField>
    <cacheField name="[M21-404 MET IHC] Pathologist" numFmtId="0">
      <sharedItems containsBlank="1"/>
    </cacheField>
    <cacheField name="[M21-404 MET IHC] Score Date" numFmtId="0">
      <sharedItems containsDate="1" containsString="0" containsBlank="1" minDate="2022-04-12T00:00:00" maxDate="2024-02-03T00:00:00"/>
    </cacheField>
    <cacheField name="[M21-404 MET NRC] Accept / Reje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M21-404-102001"/>
    <x v="0"/>
    <s v="P1C5"/>
    <x v="0"/>
    <x v="0"/>
    <n v="157799"/>
    <x v="0"/>
  </r>
  <r>
    <s v="M21-404-105005"/>
    <x v="1"/>
    <s v="P1C4"/>
    <x v="1"/>
    <x v="1"/>
    <n v="190903"/>
    <x v="0"/>
  </r>
  <r>
    <s v="M21-404-106001"/>
    <x v="2"/>
    <s v="P1C2"/>
    <x v="0"/>
    <x v="0"/>
    <n v="133583"/>
    <x v="0"/>
  </r>
  <r>
    <s v="M21-404-115001"/>
    <x v="3"/>
    <s v="P1C2"/>
    <x v="1"/>
    <x v="2"/>
    <n v="220926"/>
    <x v="0"/>
  </r>
  <r>
    <s v="M21-404-200001"/>
    <x v="4"/>
    <s v="P1C2"/>
    <x v="0"/>
    <x v="2"/>
    <n v="133586"/>
    <x v="0"/>
  </r>
  <r>
    <s v="M21-404-200003"/>
    <x v="5"/>
    <s v="P1C2"/>
    <x v="0"/>
    <x v="2"/>
    <m/>
    <x v="1"/>
  </r>
  <r>
    <s v="M21-404-200005"/>
    <x v="6"/>
    <s v="P1C2"/>
    <x v="0"/>
    <x v="0"/>
    <n v="157826"/>
    <x v="0"/>
  </r>
  <r>
    <s v="M21-404-200008"/>
    <x v="7"/>
    <s v="P1C2"/>
    <x v="0"/>
    <x v="2"/>
    <m/>
    <x v="1"/>
  </r>
  <r>
    <s v="M21-404-200009"/>
    <x v="8"/>
    <s v="P1C2"/>
    <x v="0"/>
    <x v="3"/>
    <n v="196011"/>
    <x v="0"/>
  </r>
  <r>
    <s v="M21-404-200010"/>
    <x v="9"/>
    <s v="P1C5"/>
    <x v="0"/>
    <x v="2"/>
    <n v="189134"/>
    <x v="0"/>
  </r>
  <r>
    <s v="M21-404-201006"/>
    <x v="10"/>
    <s v="P1C5"/>
    <x v="1"/>
    <x v="4"/>
    <n v="157818"/>
    <x v="0"/>
  </r>
  <r>
    <s v="M21-404-201008"/>
    <x v="11"/>
    <s v="P1C6"/>
    <x v="1"/>
    <x v="4"/>
    <n v="157770"/>
    <x v="0"/>
  </r>
  <r>
    <s v="M21-404-201015"/>
    <x v="12"/>
    <s v="P1C2"/>
    <x v="1"/>
    <x v="4"/>
    <n v="160110"/>
    <x v="0"/>
  </r>
  <r>
    <s v="M21-404-201027"/>
    <x v="13"/>
    <s v="P1C2"/>
    <x v="1"/>
    <x v="4"/>
    <n v="174098"/>
    <x v="0"/>
  </r>
  <r>
    <s v="M21-404-201048"/>
    <x v="14"/>
    <s v="P1C5"/>
    <x v="1"/>
    <x v="2"/>
    <m/>
    <x v="1"/>
  </r>
  <r>
    <s v="M21-404-301001"/>
    <x v="15"/>
    <s v="P1C2"/>
    <x v="1"/>
    <x v="5"/>
    <n v="157825"/>
    <x v="0"/>
  </r>
  <r>
    <s v="M21-404-301002"/>
    <x v="16"/>
    <s v="P1C2"/>
    <x v="1"/>
    <x v="6"/>
    <n v="327598"/>
    <x v="0"/>
  </r>
  <r>
    <s v="M21-404-301006"/>
    <x v="17"/>
    <s v="P1C2"/>
    <x v="1"/>
    <x v="4"/>
    <n v="160100"/>
    <x v="0"/>
  </r>
  <r>
    <s v="M21-404-304016"/>
    <x v="18"/>
    <s v="P1C5"/>
    <x v="0"/>
    <x v="2"/>
    <m/>
    <x v="1"/>
  </r>
  <r>
    <s v="M21-404-102006"/>
    <x v="19"/>
    <s v="P2I"/>
    <x v="0"/>
    <x v="0"/>
    <n v="190989"/>
    <x v="0"/>
  </r>
  <r>
    <s v="M21-404-102016"/>
    <x v="20"/>
    <s v="P2II"/>
    <x v="0"/>
    <x v="7"/>
    <n v="330958"/>
    <x v="0"/>
  </r>
  <r>
    <s v="M21-404-102021"/>
    <x v="21"/>
    <s v="P2I"/>
    <x v="0"/>
    <x v="0"/>
    <m/>
    <x v="1"/>
  </r>
  <r>
    <s v="M21-404-102028"/>
    <x v="22"/>
    <s v="P2II"/>
    <x v="0"/>
    <x v="0"/>
    <n v="327491"/>
    <x v="0"/>
  </r>
  <r>
    <s v="M21-404-104011"/>
    <x v="23"/>
    <s v="P2II"/>
    <x v="0"/>
    <x v="2"/>
    <n v="327902"/>
    <x v="0"/>
  </r>
  <r>
    <s v="M21-404-104027"/>
    <x v="24"/>
    <s v="P2II"/>
    <x v="0"/>
    <x v="0"/>
    <n v="327485"/>
    <x v="0"/>
  </r>
  <r>
    <s v="M21-404-104028"/>
    <x v="25"/>
    <s v="P2I"/>
    <x v="0"/>
    <x v="7"/>
    <n v="327476"/>
    <x v="0"/>
  </r>
  <r>
    <s v="M21-404-104028"/>
    <x v="25"/>
    <s v="P2I"/>
    <x v="0"/>
    <x v="7"/>
    <n v="327499"/>
    <x v="0"/>
  </r>
  <r>
    <s v="M21-404-104031"/>
    <x v="26"/>
    <s v="P2II"/>
    <x v="0"/>
    <x v="2"/>
    <m/>
    <x v="1"/>
  </r>
  <r>
    <s v="M21-404-106019"/>
    <x v="27"/>
    <s v="P3"/>
    <x v="1"/>
    <x v="2"/>
    <m/>
    <x v="1"/>
  </r>
  <r>
    <s v="M21-404-106020"/>
    <x v="28"/>
    <s v="P2II"/>
    <x v="0"/>
    <x v="7"/>
    <n v="327924"/>
    <x v="0"/>
  </r>
  <r>
    <s v="M21-404-107006"/>
    <x v="29"/>
    <s v="P2I"/>
    <x v="0"/>
    <x v="0"/>
    <n v="331272"/>
    <x v="0"/>
  </r>
  <r>
    <s v="M21-404-107009"/>
    <x v="30"/>
    <s v="P2II"/>
    <x v="0"/>
    <x v="7"/>
    <n v="327607"/>
    <x v="0"/>
  </r>
  <r>
    <s v="M21-404-107012"/>
    <x v="31"/>
    <s v="P2I"/>
    <x v="0"/>
    <x v="7"/>
    <n v="327440"/>
    <x v="0"/>
  </r>
  <r>
    <s v="M21-404-107012"/>
    <x v="31"/>
    <s v="P2I"/>
    <x v="0"/>
    <x v="7"/>
    <n v="327610"/>
    <x v="0"/>
  </r>
  <r>
    <s v="M21-404-109023"/>
    <x v="32"/>
    <s v="P3"/>
    <x v="1"/>
    <x v="2"/>
    <m/>
    <x v="1"/>
  </r>
  <r>
    <s v="M21-404-109023"/>
    <x v="32"/>
    <s v="P3"/>
    <x v="1"/>
    <x v="2"/>
    <n v="235065"/>
    <x v="0"/>
  </r>
  <r>
    <s v="M21-404-109023"/>
    <x v="32"/>
    <s v="P3"/>
    <x v="1"/>
    <x v="2"/>
    <n v="327470"/>
    <x v="0"/>
  </r>
  <r>
    <s v="M21-404-115015"/>
    <x v="33"/>
    <s v="P3"/>
    <x v="1"/>
    <x v="2"/>
    <n v="234959"/>
    <x v="0"/>
  </r>
  <r>
    <s v="M21-404-115016"/>
    <x v="34"/>
    <s v="P3"/>
    <x v="1"/>
    <x v="1"/>
    <n v="235056"/>
    <x v="0"/>
  </r>
  <r>
    <s v="M21-404-115017"/>
    <x v="35"/>
    <s v="P3"/>
    <x v="1"/>
    <x v="2"/>
    <n v="235017"/>
    <x v="0"/>
  </r>
  <r>
    <s v="M21-404-115017"/>
    <x v="35"/>
    <s v="P3"/>
    <x v="1"/>
    <x v="2"/>
    <n v="235020"/>
    <x v="0"/>
  </r>
  <r>
    <s v="M21-404-115017"/>
    <x v="35"/>
    <s v="P3"/>
    <x v="1"/>
    <x v="2"/>
    <n v="264608"/>
    <x v="0"/>
  </r>
  <r>
    <s v="M21-404-117002"/>
    <x v="36"/>
    <s v="P3"/>
    <x v="1"/>
    <x v="2"/>
    <n v="327488"/>
    <x v="0"/>
  </r>
  <r>
    <s v="M21-404-200016"/>
    <x v="37"/>
    <s v="P3"/>
    <x v="1"/>
    <x v="4"/>
    <n v="234962"/>
    <x v="0"/>
  </r>
  <r>
    <s v="M21-404-200016"/>
    <x v="37"/>
    <s v="P3"/>
    <x v="1"/>
    <x v="2"/>
    <n v="264605"/>
    <x v="0"/>
  </r>
  <r>
    <s v="M21-404-200017"/>
    <x v="38"/>
    <s v="P2I"/>
    <x v="0"/>
    <x v="7"/>
    <n v="331375"/>
    <x v="0"/>
  </r>
  <r>
    <s v="M21-404-201023"/>
    <x v="39"/>
    <s v="P3"/>
    <x v="1"/>
    <x v="4"/>
    <n v="173976"/>
    <x v="0"/>
  </r>
  <r>
    <s v="M21-404-201031"/>
    <x v="40"/>
    <s v="P3"/>
    <x v="1"/>
    <x v="2"/>
    <n v="327501"/>
    <x v="0"/>
  </r>
  <r>
    <s v="M21-404-201032"/>
    <x v="41"/>
    <s v="P3"/>
    <x v="1"/>
    <x v="2"/>
    <n v="264632"/>
    <x v="0"/>
  </r>
  <r>
    <s v="M21-404-201032"/>
    <x v="41"/>
    <s v="P3"/>
    <x v="1"/>
    <x v="2"/>
    <n v="264638"/>
    <x v="0"/>
  </r>
  <r>
    <s v="M21-404-201033"/>
    <x v="42"/>
    <s v="P3"/>
    <x v="1"/>
    <x v="4"/>
    <n v="327473"/>
    <x v="0"/>
  </r>
  <r>
    <s v="M21-404-201038"/>
    <x v="43"/>
    <s v="P3"/>
    <x v="1"/>
    <x v="2"/>
    <n v="264626"/>
    <x v="0"/>
  </r>
  <r>
    <s v="M21-404-201038"/>
    <x v="43"/>
    <s v="P3"/>
    <x v="1"/>
    <x v="2"/>
    <n v="327684"/>
    <x v="0"/>
  </r>
  <r>
    <s v="M21-404-201042"/>
    <x v="44"/>
    <s v="P3"/>
    <x v="1"/>
    <x v="2"/>
    <n v="264602"/>
    <x v="0"/>
  </r>
  <r>
    <s v="M21-404-201042"/>
    <x v="44"/>
    <s v="P3"/>
    <x v="1"/>
    <x v="2"/>
    <n v="264629"/>
    <x v="0"/>
  </r>
  <r>
    <s v="M21-404-203005"/>
    <x v="45"/>
    <s v="P3"/>
    <x v="1"/>
    <x v="2"/>
    <n v="327899"/>
    <x v="0"/>
  </r>
  <r>
    <s v="M21-404-203011"/>
    <x v="46"/>
    <s v="P3"/>
    <x v="1"/>
    <x v="2"/>
    <n v="327479"/>
    <x v="0"/>
  </r>
  <r>
    <s v="M21-404-203011"/>
    <x v="46"/>
    <s v="P3"/>
    <x v="1"/>
    <x v="2"/>
    <n v="327764"/>
    <x v="0"/>
  </r>
  <r>
    <s v="M21-404-204002"/>
    <x v="47"/>
    <s v="P2I"/>
    <x v="0"/>
    <x v="0"/>
    <n v="191024"/>
    <x v="0"/>
  </r>
  <r>
    <s v="M21-404-205003"/>
    <x v="48"/>
    <s v="P2I"/>
    <x v="0"/>
    <x v="0"/>
    <n v="330961"/>
    <x v="0"/>
  </r>
  <r>
    <s v="M21-404-205006"/>
    <x v="49"/>
    <s v="P2II"/>
    <x v="0"/>
    <x v="0"/>
    <n v="327879"/>
    <x v="0"/>
  </r>
  <r>
    <s v="M21-404-205006"/>
    <x v="49"/>
    <s v="P2II"/>
    <x v="0"/>
    <x v="0"/>
    <n v="327915"/>
    <x v="0"/>
  </r>
  <r>
    <s v="M21-404-206003"/>
    <x v="50"/>
    <s v="P2II"/>
    <x v="0"/>
    <x v="0"/>
    <n v="330953"/>
    <x v="0"/>
  </r>
  <r>
    <s v="M21-404-206004"/>
    <x v="51"/>
    <s v="P2II"/>
    <x v="0"/>
    <x v="0"/>
    <n v="330965"/>
    <x v="0"/>
  </r>
  <r>
    <s v="M21-404-206006"/>
    <x v="52"/>
    <s v="P2I"/>
    <x v="0"/>
    <x v="2"/>
    <n v="330701"/>
    <x v="0"/>
  </r>
  <r>
    <s v="M21-404-207004"/>
    <x v="53"/>
    <s v="P2I"/>
    <x v="0"/>
    <x v="2"/>
    <m/>
    <x v="1"/>
  </r>
  <r>
    <s v="M21-404-207007"/>
    <x v="54"/>
    <s v="P3"/>
    <x v="1"/>
    <x v="2"/>
    <n v="331397"/>
    <x v="0"/>
  </r>
  <r>
    <s v="M21-404-209001"/>
    <x v="55"/>
    <s v="P3"/>
    <x v="1"/>
    <x v="4"/>
    <n v="191042"/>
    <x v="0"/>
  </r>
  <r>
    <s v="M21-404-209007"/>
    <x v="56"/>
    <s v="P2I"/>
    <x v="0"/>
    <x v="0"/>
    <n v="327829"/>
    <x v="0"/>
  </r>
  <r>
    <s v="M21-404-300004"/>
    <x v="57"/>
    <s v="P3"/>
    <x v="1"/>
    <x v="8"/>
    <n v="173993"/>
    <x v="0"/>
  </r>
  <r>
    <s v="M21-404-301008"/>
    <x v="58"/>
    <s v="P2I"/>
    <x v="0"/>
    <x v="0"/>
    <n v="174036"/>
    <x v="0"/>
  </r>
  <r>
    <s v="M21-404-301016"/>
    <x v="59"/>
    <s v="P2I"/>
    <x v="0"/>
    <x v="0"/>
    <n v="191001"/>
    <x v="0"/>
  </r>
  <r>
    <s v="M21-404-301023"/>
    <x v="60"/>
    <s v="P2I"/>
    <x v="0"/>
    <x v="0"/>
    <m/>
    <x v="1"/>
  </r>
  <r>
    <s v="M21-404-301023"/>
    <x v="60"/>
    <s v="P2I"/>
    <x v="0"/>
    <x v="0"/>
    <n v="327644"/>
    <x v="0"/>
  </r>
  <r>
    <s v="M21-404-301040"/>
    <x v="61"/>
    <s v="P3"/>
    <x v="1"/>
    <x v="9"/>
    <n v="327541"/>
    <x v="0"/>
  </r>
  <r>
    <s v="M21-404-301040"/>
    <x v="61"/>
    <s v="P3"/>
    <x v="1"/>
    <x v="9"/>
    <n v="327641"/>
    <x v="0"/>
  </r>
  <r>
    <s v="M21-404-301040"/>
    <x v="61"/>
    <s v="P3"/>
    <x v="1"/>
    <x v="9"/>
    <n v="327740"/>
    <x v="0"/>
  </r>
  <r>
    <s v="M21-404-302002"/>
    <x v="62"/>
    <s v="P3"/>
    <x v="1"/>
    <x v="9"/>
    <n v="225424"/>
    <x v="0"/>
  </r>
  <r>
    <s v="M21-404-302006"/>
    <x v="63"/>
    <s v="P3"/>
    <x v="1"/>
    <x v="2"/>
    <m/>
    <x v="1"/>
  </r>
  <r>
    <s v="M21-404-302006"/>
    <x v="63"/>
    <s v="P3"/>
    <x v="1"/>
    <x v="2"/>
    <n v="327626"/>
    <x v="0"/>
  </r>
  <r>
    <s v="M21-404-302007"/>
    <x v="64"/>
    <s v="P3"/>
    <x v="1"/>
    <x v="10"/>
    <n v="173975"/>
    <x v="0"/>
  </r>
  <r>
    <s v="M21-404-302016"/>
    <x v="65"/>
    <s v="P3"/>
    <x v="1"/>
    <x v="9"/>
    <n v="221076"/>
    <x v="0"/>
  </r>
  <r>
    <s v="M21-404-303002"/>
    <x v="66"/>
    <s v="P2I"/>
    <x v="0"/>
    <x v="0"/>
    <n v="190922"/>
    <x v="0"/>
  </r>
  <r>
    <s v="M21-404-303013"/>
    <x v="67"/>
    <s v="P3"/>
    <x v="1"/>
    <x v="2"/>
    <m/>
    <x v="1"/>
  </r>
  <r>
    <s v="M21-404-303013"/>
    <x v="67"/>
    <s v="P3"/>
    <x v="1"/>
    <x v="6"/>
    <n v="234984"/>
    <x v="0"/>
  </r>
  <r>
    <s v="M21-404-303013"/>
    <x v="67"/>
    <s v="P3"/>
    <x v="1"/>
    <x v="6"/>
    <n v="264571"/>
    <x v="0"/>
  </r>
  <r>
    <s v="M21-404-303014"/>
    <x v="68"/>
    <s v="P2I"/>
    <x v="0"/>
    <x v="0"/>
    <n v="327493"/>
    <x v="0"/>
  </r>
  <r>
    <s v="M21-404-303014"/>
    <x v="68"/>
    <s v="P2I"/>
    <x v="0"/>
    <x v="0"/>
    <n v="327496"/>
    <x v="0"/>
  </r>
  <r>
    <s v="M21-404-304017"/>
    <x v="69"/>
    <s v="P2I"/>
    <x v="0"/>
    <x v="2"/>
    <m/>
    <x v="1"/>
  </r>
  <r>
    <s v="M21-404-304018"/>
    <x v="70"/>
    <s v="P2I"/>
    <x v="0"/>
    <x v="0"/>
    <n v="327770"/>
    <x v="0"/>
  </r>
  <r>
    <s v="M21-404-304019"/>
    <x v="71"/>
    <s v="P2I"/>
    <x v="0"/>
    <x v="11"/>
    <n v="327653"/>
    <x v="0"/>
  </r>
  <r>
    <s v="M21-404-400005"/>
    <x v="72"/>
    <s v="P2I"/>
    <x v="0"/>
    <x v="2"/>
    <n v="327732"/>
    <x v="0"/>
  </r>
  <r>
    <s v="M21-404-400005"/>
    <x v="72"/>
    <s v="P2I"/>
    <x v="0"/>
    <x v="2"/>
    <n v="327882"/>
    <x v="0"/>
  </r>
  <r>
    <s v="M21-404-400007"/>
    <x v="73"/>
    <s v="P3"/>
    <x v="1"/>
    <x v="2"/>
    <n v="327468"/>
    <x v="0"/>
  </r>
  <r>
    <s v="M21-404-400009"/>
    <x v="74"/>
    <s v="P2II"/>
    <x v="0"/>
    <x v="2"/>
    <n v="330781"/>
    <x v="0"/>
  </r>
  <r>
    <s v="M21-404-400012"/>
    <x v="75"/>
    <s v="P3"/>
    <x v="1"/>
    <x v="2"/>
    <m/>
    <x v="1"/>
  </r>
  <r>
    <s v="M21-404-400013"/>
    <x v="76"/>
    <s v="P2I"/>
    <x v="0"/>
    <x v="2"/>
    <n v="327737"/>
    <x v="0"/>
  </r>
  <r>
    <s v="M21-404-400014"/>
    <x v="77"/>
    <s v="P3"/>
    <x v="1"/>
    <x v="2"/>
    <n v="264620"/>
    <x v="0"/>
  </r>
  <r>
    <s v="M21-404-400014"/>
    <x v="77"/>
    <s v="P3"/>
    <x v="1"/>
    <x v="9"/>
    <n v="327523"/>
    <x v="0"/>
  </r>
  <r>
    <s v="M21-404-400014"/>
    <x v="77"/>
    <s v="P3"/>
    <x v="1"/>
    <x v="2"/>
    <n v="327729"/>
    <x v="0"/>
  </r>
  <r>
    <s v="M21-404-400015"/>
    <x v="78"/>
    <s v="P3"/>
    <x v="1"/>
    <x v="2"/>
    <n v="327518"/>
    <x v="0"/>
  </r>
  <r>
    <s v="M21-404-400016"/>
    <x v="79"/>
    <s v="P2II"/>
    <x v="0"/>
    <x v="2"/>
    <n v="330733"/>
    <x v="0"/>
  </r>
  <r>
    <s v="M21-404-400018"/>
    <x v="80"/>
    <s v="P3"/>
    <x v="1"/>
    <x v="2"/>
    <n v="327749"/>
    <x v="0"/>
  </r>
  <r>
    <s v="M21-404-400018"/>
    <x v="80"/>
    <s v="P3"/>
    <x v="1"/>
    <x v="2"/>
    <n v="327752"/>
    <x v="0"/>
  </r>
  <r>
    <s v="M21-404-400018"/>
    <x v="80"/>
    <s v="P3"/>
    <x v="1"/>
    <x v="2"/>
    <n v="327755"/>
    <x v="0"/>
  </r>
  <r>
    <s v="M21-404-400019"/>
    <x v="81"/>
    <s v="P2I"/>
    <x v="0"/>
    <x v="2"/>
    <m/>
    <x v="1"/>
  </r>
  <r>
    <s v="M21-404-400019"/>
    <x v="81"/>
    <s v="P2I"/>
    <x v="0"/>
    <x v="2"/>
    <n v="327885"/>
    <x v="0"/>
  </r>
  <r>
    <s v="M21-404-400020"/>
    <x v="82"/>
    <s v="P2I"/>
    <x v="0"/>
    <x v="2"/>
    <m/>
    <x v="1"/>
  </r>
  <r>
    <s v="M21-404-400020"/>
    <x v="82"/>
    <s v="P2I"/>
    <x v="0"/>
    <x v="2"/>
    <n v="327894"/>
    <x v="0"/>
  </r>
  <r>
    <s v="M21-404-400021"/>
    <x v="83"/>
    <s v="P3"/>
    <x v="1"/>
    <x v="2"/>
    <n v="327826"/>
    <x v="0"/>
  </r>
  <r>
    <s v="M21-404-401007"/>
    <x v="84"/>
    <s v="P3"/>
    <x v="1"/>
    <x v="9"/>
    <n v="327529"/>
    <x v="0"/>
  </r>
  <r>
    <s v="M21-404-401007"/>
    <x v="84"/>
    <s v="P3"/>
    <x v="1"/>
    <x v="12"/>
    <n v="327647"/>
    <x v="0"/>
  </r>
  <r>
    <s v="M21-404-401009"/>
    <x v="85"/>
    <s v="P2II"/>
    <x v="0"/>
    <x v="2"/>
    <n v="327504"/>
    <x v="0"/>
  </r>
  <r>
    <s v="M21-404-401009"/>
    <x v="85"/>
    <s v="P2II"/>
    <x v="0"/>
    <x v="0"/>
    <n v="327507"/>
    <x v="0"/>
  </r>
  <r>
    <s v="M21-404-401010"/>
    <x v="86"/>
    <s v="P3"/>
    <x v="1"/>
    <x v="9"/>
    <n v="327616"/>
    <x v="0"/>
  </r>
  <r>
    <s v="M21-404-401011"/>
    <x v="87"/>
    <s v="P2II"/>
    <x v="0"/>
    <x v="0"/>
    <n v="327820"/>
    <x v="0"/>
  </r>
  <r>
    <s v="M21-404-401011"/>
    <x v="87"/>
    <s v="P2II"/>
    <x v="0"/>
    <x v="0"/>
    <n v="327888"/>
    <x v="0"/>
  </r>
  <r>
    <s v="M21-404-402002"/>
    <x v="88"/>
    <s v="P2I"/>
    <x v="0"/>
    <x v="0"/>
    <n v="331226"/>
    <x v="0"/>
  </r>
  <r>
    <s v="M21-404-402004"/>
    <x v="89"/>
    <s v="P2I"/>
    <x v="0"/>
    <x v="0"/>
    <n v="330660"/>
    <x v="0"/>
  </r>
  <r>
    <s v="M21-404-402009"/>
    <x v="90"/>
    <s v="P2I"/>
    <x v="0"/>
    <x v="0"/>
    <n v="327590"/>
    <x v="0"/>
  </r>
  <r>
    <s v="M21-404-402010"/>
    <x v="91"/>
    <s v="P2I"/>
    <x v="0"/>
    <x v="0"/>
    <n v="327613"/>
    <x v="0"/>
  </r>
  <r>
    <s v="M21-404-404002"/>
    <x v="92"/>
    <s v="P2I"/>
    <x v="0"/>
    <x v="0"/>
    <n v="330650"/>
    <x v="0"/>
  </r>
  <r>
    <s v="M21-404-404004"/>
    <x v="93"/>
    <s v="P2I"/>
    <x v="0"/>
    <x v="0"/>
    <n v="327567"/>
    <x v="0"/>
  </r>
  <r>
    <s v="M21-404-404004"/>
    <x v="93"/>
    <s v="P2I"/>
    <x v="0"/>
    <x v="0"/>
    <n v="327663"/>
    <x v="0"/>
  </r>
  <r>
    <s v="M21-404-404006"/>
    <x v="94"/>
    <s v="P2I"/>
    <x v="0"/>
    <x v="13"/>
    <n v="327693"/>
    <x v="0"/>
  </r>
  <r>
    <s v="M21-404-404006"/>
    <x v="94"/>
    <s v="P2I"/>
    <x v="0"/>
    <x v="0"/>
    <n v="327699"/>
    <x v="0"/>
  </r>
  <r>
    <s v="M21-404-404008"/>
    <x v="95"/>
    <s v="P2I"/>
    <x v="0"/>
    <x v="14"/>
    <n v="327717"/>
    <x v="0"/>
  </r>
  <r>
    <s v="M21-404-405003"/>
    <x v="96"/>
    <s v="P2II"/>
    <x v="0"/>
    <x v="2"/>
    <n v="327761"/>
    <x v="0"/>
  </r>
  <r>
    <s v="M21-404-405003"/>
    <x v="96"/>
    <s v="P2II"/>
    <x v="0"/>
    <x v="2"/>
    <n v="327848"/>
    <x v="0"/>
  </r>
  <r>
    <s v="M21-404-408004"/>
    <x v="97"/>
    <s v="P2I"/>
    <x v="0"/>
    <x v="2"/>
    <m/>
    <x v="1"/>
  </r>
  <r>
    <s v="M21-404-408005"/>
    <x v="98"/>
    <s v="P2I"/>
    <x v="0"/>
    <x v="2"/>
    <m/>
    <x v="1"/>
  </r>
  <r>
    <s v="M21-404-408009"/>
    <x v="99"/>
    <s v="P2I"/>
    <x v="0"/>
    <x v="2"/>
    <m/>
    <x v="1"/>
  </r>
  <r>
    <s v="M21-404-409004"/>
    <x v="100"/>
    <s v="P3"/>
    <x v="1"/>
    <x v="9"/>
    <n v="327350"/>
    <x v="0"/>
  </r>
  <r>
    <s v="M21-404-409004"/>
    <x v="100"/>
    <s v="P3"/>
    <x v="1"/>
    <x v="9"/>
    <n v="327465"/>
    <x v="0"/>
  </r>
  <r>
    <s v="M21-404-409005"/>
    <x v="101"/>
    <s v="P3"/>
    <x v="1"/>
    <x v="9"/>
    <n v="264573"/>
    <x v="0"/>
  </r>
  <r>
    <s v="M21-404-409005"/>
    <x v="101"/>
    <s v="P3"/>
    <x v="1"/>
    <x v="9"/>
    <n v="264575"/>
    <x v="0"/>
  </r>
  <r>
    <s v="M21-404-409009"/>
    <x v="102"/>
    <s v="P3"/>
    <x v="1"/>
    <x v="9"/>
    <n v="235068"/>
    <x v="0"/>
  </r>
  <r>
    <s v="M21-404-409009"/>
    <x v="102"/>
    <s v="P3"/>
    <x v="1"/>
    <x v="9"/>
    <n v="327322"/>
    <x v="0"/>
  </r>
  <r>
    <s v="M21-404-409011"/>
    <x v="103"/>
    <s v="P2I"/>
    <x v="0"/>
    <x v="2"/>
    <n v="219705"/>
    <x v="0"/>
  </r>
  <r>
    <s v="M21-404-409030"/>
    <x v="104"/>
    <s v="P3"/>
    <x v="1"/>
    <x v="9"/>
    <n v="225388"/>
    <x v="0"/>
  </r>
  <r>
    <s v="M21-404-409030"/>
    <x v="104"/>
    <s v="P3"/>
    <x v="1"/>
    <x v="9"/>
    <n v="235075"/>
    <x v="0"/>
  </r>
  <r>
    <s v="M21-404-409035"/>
    <x v="105"/>
    <s v="P2I"/>
    <x v="0"/>
    <x v="0"/>
    <n v="331316"/>
    <x v="0"/>
  </r>
  <r>
    <s v="M21-404-409036"/>
    <x v="106"/>
    <s v="P3"/>
    <x v="1"/>
    <x v="9"/>
    <n v="235059"/>
    <x v="0"/>
  </r>
  <r>
    <s v="M21-404-409036"/>
    <x v="106"/>
    <s v="P3"/>
    <x v="1"/>
    <x v="9"/>
    <n v="327558"/>
    <x v="0"/>
  </r>
  <r>
    <s v="M21-404-409036"/>
    <x v="106"/>
    <s v="P3"/>
    <x v="1"/>
    <x v="2"/>
    <n v="327842"/>
    <x v="0"/>
  </r>
  <r>
    <s v="M21-404-409038"/>
    <x v="107"/>
    <s v="P3"/>
    <x v="1"/>
    <x v="9"/>
    <n v="264614"/>
    <x v="0"/>
  </r>
  <r>
    <s v="M21-404-409038"/>
    <x v="107"/>
    <s v="P3"/>
    <x v="1"/>
    <x v="9"/>
    <n v="264617"/>
    <x v="0"/>
  </r>
  <r>
    <s v="M21-404-409038"/>
    <x v="107"/>
    <s v="P3"/>
    <x v="1"/>
    <x v="9"/>
    <n v="327532"/>
    <x v="0"/>
  </r>
  <r>
    <s v="M21-404-409039"/>
    <x v="108"/>
    <s v="P2II"/>
    <x v="0"/>
    <x v="0"/>
    <n v="331387"/>
    <x v="0"/>
  </r>
  <r>
    <s v="M21-404-409042"/>
    <x v="109"/>
    <s v="P3"/>
    <x v="1"/>
    <x v="9"/>
    <n v="235053"/>
    <x v="0"/>
  </r>
  <r>
    <s v="M21-404-409042"/>
    <x v="109"/>
    <s v="P3"/>
    <x v="1"/>
    <x v="9"/>
    <n v="327482"/>
    <x v="0"/>
  </r>
  <r>
    <s v="M21-404-409042"/>
    <x v="109"/>
    <s v="P3"/>
    <x v="1"/>
    <x v="2"/>
    <n v="327845"/>
    <x v="0"/>
  </r>
  <r>
    <s v="M21-404-409046"/>
    <x v="110"/>
    <s v="P3"/>
    <x v="1"/>
    <x v="1"/>
    <n v="326636"/>
    <x v="0"/>
  </r>
  <r>
    <s v="M21-404-409046"/>
    <x v="110"/>
    <s v="P3"/>
    <x v="1"/>
    <x v="1"/>
    <n v="327708"/>
    <x v="0"/>
  </r>
  <r>
    <s v="M21-404-409049"/>
    <x v="111"/>
    <s v="P2I"/>
    <x v="0"/>
    <x v="7"/>
    <n v="327619"/>
    <x v="0"/>
  </r>
  <r>
    <s v="M21-404-409052"/>
    <x v="112"/>
    <s v="P2II"/>
    <x v="0"/>
    <x v="0"/>
    <n v="327702"/>
    <x v="0"/>
  </r>
  <r>
    <s v="M21-404-409052"/>
    <x v="112"/>
    <s v="P2II"/>
    <x v="0"/>
    <x v="0"/>
    <n v="327705"/>
    <x v="0"/>
  </r>
  <r>
    <s v="M21-404-409054"/>
    <x v="113"/>
    <s v="P2I"/>
    <x v="0"/>
    <x v="0"/>
    <n v="327746"/>
    <x v="0"/>
  </r>
  <r>
    <s v="M21-404-409054"/>
    <x v="113"/>
    <s v="P2I"/>
    <x v="0"/>
    <x v="0"/>
    <n v="327814"/>
    <x v="0"/>
  </r>
  <r>
    <s v="M21-404-409055"/>
    <x v="114"/>
    <s v="P2II"/>
    <x v="0"/>
    <x v="0"/>
    <n v="327788"/>
    <x v="0"/>
  </r>
  <r>
    <s v="M21-404-409056"/>
    <x v="115"/>
    <s v="P2II"/>
    <x v="0"/>
    <x v="0"/>
    <n v="327802"/>
    <x v="0"/>
  </r>
  <r>
    <s v="M21-404-409056"/>
    <x v="115"/>
    <s v="P2II"/>
    <x v="0"/>
    <x v="0"/>
    <n v="327876"/>
    <x v="0"/>
  </r>
  <r>
    <s v="M21-404-409057"/>
    <x v="116"/>
    <s v="P2II"/>
    <x v="0"/>
    <x v="0"/>
    <n v="327823"/>
    <x v="0"/>
  </r>
  <r>
    <s v="M21-404-409057"/>
    <x v="116"/>
    <s v="P2II"/>
    <x v="0"/>
    <x v="0"/>
    <n v="327872"/>
    <x v="0"/>
  </r>
  <r>
    <s v="M21-404-501001"/>
    <x v="117"/>
    <s v="P2II"/>
    <x v="0"/>
    <x v="0"/>
    <n v="219685"/>
    <x v="0"/>
  </r>
  <r>
    <s v="M21-404-501002"/>
    <x v="118"/>
    <s v="P2II"/>
    <x v="0"/>
    <x v="0"/>
    <n v="219696"/>
    <x v="0"/>
  </r>
  <r>
    <s v="M21-404-504006"/>
    <x v="119"/>
    <s v="P3"/>
    <x v="1"/>
    <x v="4"/>
    <n v="219699"/>
    <x v="0"/>
  </r>
  <r>
    <s v="M21-404-504009"/>
    <x v="120"/>
    <s v="P2II"/>
    <x v="0"/>
    <x v="0"/>
    <n v="327650"/>
    <x v="0"/>
  </r>
  <r>
    <s v="M21-404-505007"/>
    <x v="121"/>
    <s v="P2I"/>
    <x v="0"/>
    <x v="15"/>
    <m/>
    <x v="1"/>
  </r>
  <r>
    <s v="M21-404-505009"/>
    <x v="122"/>
    <s v="P2I"/>
    <x v="0"/>
    <x v="15"/>
    <n v="330968"/>
    <x v="0"/>
  </r>
  <r>
    <s v="M21-404-505038"/>
    <x v="123"/>
    <s v="P2I"/>
    <x v="0"/>
    <x v="2"/>
    <n v="327782"/>
    <x v="0"/>
  </r>
  <r>
    <s v="M21-404-505043"/>
    <x v="124"/>
    <s v="P2I"/>
    <x v="0"/>
    <x v="2"/>
    <n v="327785"/>
    <x v="0"/>
  </r>
  <r>
    <s v="M21-404-505088"/>
    <x v="125"/>
    <s v="P2I"/>
    <x v="0"/>
    <x v="2"/>
    <n v="327690"/>
    <x v="0"/>
  </r>
  <r>
    <s v="M21-404-505089"/>
    <x v="126"/>
    <s v="P2II"/>
    <x v="0"/>
    <x v="2"/>
    <n v="327726"/>
    <x v="0"/>
  </r>
  <r>
    <s v="M21-404-508015"/>
    <x v="127"/>
    <s v="P2II"/>
    <x v="0"/>
    <x v="2"/>
    <n v="327638"/>
    <x v="0"/>
  </r>
  <r>
    <s v="M21-404-508016"/>
    <x v="128"/>
    <s v="P2II"/>
    <x v="0"/>
    <x v="2"/>
    <n v="327687"/>
    <x v="0"/>
  </r>
  <r>
    <s v="M21-404-600001"/>
    <x v="129"/>
    <s v="P2I"/>
    <x v="0"/>
    <x v="2"/>
    <m/>
    <x v="1"/>
  </r>
  <r>
    <s v="M21-404-601002"/>
    <x v="130"/>
    <s v="P2II"/>
    <x v="0"/>
    <x v="3"/>
    <n v="327861"/>
    <x v="0"/>
  </r>
  <r>
    <s v="M21-404-606001"/>
    <x v="131"/>
    <s v="P3"/>
    <x v="1"/>
    <x v="16"/>
    <n v="327945"/>
    <x v="0"/>
  </r>
  <r>
    <s v="M21-404-606001"/>
    <x v="131"/>
    <s v="P3"/>
    <x v="1"/>
    <x v="16"/>
    <n v="327951"/>
    <x v="0"/>
  </r>
  <r>
    <s v="M21-404-606001"/>
    <x v="131"/>
    <s v="P3"/>
    <x v="1"/>
    <x v="16"/>
    <n v="327954"/>
    <x v="0"/>
  </r>
  <r>
    <s v="M21-404-606002"/>
    <x v="132"/>
    <s v="P2I"/>
    <x v="0"/>
    <x v="7"/>
    <n v="327574"/>
    <x v="0"/>
  </r>
  <r>
    <s v="M21-404-606003"/>
    <x v="133"/>
    <s v="P2II"/>
    <x v="0"/>
    <x v="2"/>
    <m/>
    <x v="1"/>
  </r>
  <r>
    <s v="M21-404-606004"/>
    <x v="134"/>
    <s v="P2II"/>
    <x v="0"/>
    <x v="15"/>
    <n v="327995"/>
    <x v="0"/>
  </r>
  <r>
    <s v="M21-404-609001"/>
    <x v="135"/>
    <s v="P2I"/>
    <x v="0"/>
    <x v="2"/>
    <m/>
    <x v="1"/>
  </r>
  <r>
    <s v="M21-404-609004"/>
    <x v="136"/>
    <s v="P2I"/>
    <x v="0"/>
    <x v="2"/>
    <n v="327975"/>
    <x v="0"/>
  </r>
  <r>
    <s v="M21-404-609004"/>
    <x v="136"/>
    <s v="P2I"/>
    <x v="0"/>
    <x v="2"/>
    <n v="327983"/>
    <x v="0"/>
  </r>
  <r>
    <s v="M21-404-609005"/>
    <x v="137"/>
    <s v="P2I"/>
    <x v="0"/>
    <x v="2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s v="083-0022-0028"/>
    <s v="Responder"/>
    <s v="Responder"/>
    <x v="0"/>
  </r>
  <r>
    <x v="1"/>
    <s v="083-0022-0070"/>
    <s v="Non-responder"/>
    <s v="Non-responder"/>
    <x v="1"/>
  </r>
  <r>
    <x v="0"/>
    <s v="083-0022-0007"/>
    <s v="Non-responder"/>
    <s v="Non-responder"/>
    <x v="2"/>
  </r>
  <r>
    <x v="1"/>
    <s v="083-0022-0112"/>
    <s v="Responder"/>
    <s v="Responder"/>
    <x v="0"/>
  </r>
  <r>
    <x v="0"/>
    <s v="083-0022-0009"/>
    <s v="Responder"/>
    <s v="Responder"/>
    <x v="0"/>
  </r>
  <r>
    <x v="0"/>
    <m/>
    <s v="Responder"/>
    <s v="Responder"/>
    <x v="0"/>
  </r>
  <r>
    <x v="0"/>
    <s v="083-0022-0019"/>
    <s v="Responder"/>
    <s v="Responder"/>
    <x v="0"/>
  </r>
  <r>
    <x v="0"/>
    <m/>
    <s v="Non-responder"/>
    <s v="Responder"/>
    <x v="2"/>
  </r>
  <r>
    <x v="0"/>
    <s v="083-0022-0056"/>
    <s v="Responder"/>
    <s v="Responder"/>
    <x v="0"/>
  </r>
  <r>
    <x v="0"/>
    <s v="083-0022-0057"/>
    <s v="Responder"/>
    <s v="Responder"/>
    <x v="0"/>
  </r>
  <r>
    <x v="1"/>
    <s v="083-0022-0033"/>
    <s v="Non-responder"/>
    <s v="Non-responder"/>
    <x v="1"/>
  </r>
  <r>
    <x v="1"/>
    <s v="083-0022-0025"/>
    <s v="Non-responder"/>
    <s v="Non-responder"/>
    <x v="1"/>
  </r>
  <r>
    <x v="1"/>
    <s v="083-0023-0002"/>
    <s v="Non-responder"/>
    <s v="Non-responder"/>
    <x v="2"/>
  </r>
  <r>
    <x v="1"/>
    <s v="083-0023-0021"/>
    <s v="Responder"/>
    <s v="Responder"/>
    <x v="0"/>
  </r>
  <r>
    <x v="1"/>
    <m/>
    <s v="Non-responder"/>
    <s v="Non-responder"/>
    <x v="3"/>
  </r>
  <r>
    <x v="1"/>
    <s v="083-0022-0018"/>
    <s v="Non-responder"/>
    <s v="Responder"/>
    <x v="2"/>
  </r>
  <r>
    <x v="1"/>
    <s v="083-0022-0397"/>
    <s v="Non-responder"/>
    <s v="Non-responder"/>
    <x v="4"/>
  </r>
  <r>
    <x v="1"/>
    <s v="083-0023-0006"/>
    <s v="Non-responder"/>
    <s v="Responder"/>
    <x v="2"/>
  </r>
  <r>
    <x v="0"/>
    <m/>
    <s v="Responder"/>
    <s v="Responder"/>
    <x v="0"/>
  </r>
  <r>
    <x v="0"/>
    <s v="083-0023-0060"/>
    <s v="Non-responder"/>
    <s v="Non-responder"/>
    <x v="2"/>
  </r>
  <r>
    <x v="0"/>
    <s v="083-0023-0151"/>
    <s v="Non-responder"/>
    <s v="Non-responder"/>
    <x v="3"/>
  </r>
  <r>
    <x v="0"/>
    <m/>
    <s v="Responder"/>
    <s v="Responder"/>
    <x v="0"/>
  </r>
  <r>
    <x v="0"/>
    <s v="083-0022-0358"/>
    <s v="Non-responder"/>
    <s v="Responder"/>
    <x v="2"/>
  </r>
  <r>
    <x v="0"/>
    <s v="083-0022-0515"/>
    <s v="Responder"/>
    <s v="Responder"/>
    <x v="0"/>
  </r>
  <r>
    <x v="0"/>
    <s v="083-0022-0355"/>
    <s v="Non-responder"/>
    <s v="Non-responder"/>
    <x v="3"/>
  </r>
  <r>
    <x v="0"/>
    <s v="083-0022-0352"/>
    <s v="Non-responder"/>
    <s v="Responder"/>
    <x v="2"/>
  </r>
  <r>
    <x v="0"/>
    <s v="083-0022-0573"/>
    <s v="Responder"/>
    <s v="Responder"/>
    <x v="0"/>
  </r>
  <r>
    <x v="1"/>
    <s v="083-0022-0482"/>
    <s v="Responder"/>
    <s v="Responder"/>
    <x v="0"/>
  </r>
  <r>
    <x v="0"/>
    <s v="083-0022-0524"/>
    <s v="Responder"/>
    <s v="Responder"/>
    <x v="0"/>
  </r>
  <r>
    <x v="0"/>
    <s v="083-0023-0302"/>
    <s v="Responder"/>
    <s v="Responder"/>
    <x v="0"/>
  </r>
  <r>
    <x v="0"/>
    <s v="083-0022-0401"/>
    <s v="Non-responder"/>
    <s v="Responder"/>
    <x v="2"/>
  </r>
  <r>
    <x v="0"/>
    <s v="083-0022-0402"/>
    <s v="Non-responder"/>
    <s v="Non-responder"/>
    <x v="3"/>
  </r>
  <r>
    <x v="1"/>
    <s v="083-0022-0350"/>
    <s v="Non-responder"/>
    <s v="Non-responder"/>
    <x v="2"/>
  </r>
  <r>
    <x v="1"/>
    <s v="083-0022-0178"/>
    <s v="Non-responder"/>
    <s v="Non-responder"/>
    <x v="2"/>
  </r>
  <r>
    <x v="1"/>
    <s v="083-0022-0278"/>
    <s v="Responder"/>
    <s v="Responder"/>
    <x v="0"/>
  </r>
  <r>
    <x v="1"/>
    <s v="083-0022-0253"/>
    <s v="Non-responder"/>
    <s v="Non-responder"/>
    <x v="1"/>
  </r>
  <r>
    <x v="1"/>
    <s v="083-0022-0357"/>
    <s v="Responder"/>
    <s v="Responder"/>
    <x v="0"/>
  </r>
  <r>
    <x v="1"/>
    <s v="083-0022-0325"/>
    <s v="Non-responder"/>
    <s v="Non-responder"/>
    <x v="2"/>
  </r>
  <r>
    <x v="0"/>
    <s v="083-0023-0338"/>
    <s v="Responder"/>
    <s v="Responder"/>
    <x v="0"/>
  </r>
  <r>
    <x v="1"/>
    <s v="083-0023-0020"/>
    <s v="Non-responder"/>
    <s v="Non-responder"/>
    <x v="1"/>
  </r>
  <r>
    <x v="1"/>
    <s v="083-0022-0362"/>
    <s v="Responder"/>
    <s v="Responder"/>
    <x v="0"/>
  </r>
  <r>
    <x v="1"/>
    <s v="083-0022-0342"/>
    <s v="Non-responder"/>
    <s v="Non-responder"/>
    <x v="2"/>
  </r>
  <r>
    <x v="1"/>
    <s v="083-0022-0351"/>
    <s v="Non-responder"/>
    <s v="Responder"/>
    <x v="2"/>
  </r>
  <r>
    <x v="1"/>
    <s v="083-0022-0437"/>
    <s v="Responder"/>
    <s v="Responder"/>
    <x v="0"/>
  </r>
  <r>
    <x v="1"/>
    <s v="083-0022-0324"/>
    <s v="Non-responder"/>
    <s v="Non-responder"/>
    <x v="2"/>
  </r>
  <r>
    <x v="1"/>
    <s v="083-0022-0514"/>
    <s v="Non-responder"/>
    <s v="Non-responder"/>
    <x v="1"/>
  </r>
  <r>
    <x v="1"/>
    <s v="083-0022-0465"/>
    <s v="Non-responder"/>
    <s v="Non-responder"/>
    <x v="1"/>
  </r>
  <r>
    <x v="0"/>
    <s v="083-0023-0073"/>
    <s v="Non-responder"/>
    <s v="Non-responder"/>
    <x v="1"/>
  </r>
  <r>
    <x v="0"/>
    <s v="083-0023-0154"/>
    <s v="Non-responder"/>
    <s v="Responder"/>
    <x v="2"/>
  </r>
  <r>
    <x v="0"/>
    <s v="083-0022-0521"/>
    <s v="Non-responder"/>
    <s v="Responder"/>
    <x v="2"/>
  </r>
  <r>
    <x v="0"/>
    <s v="083-0023-0144"/>
    <s v="Responder"/>
    <s v="Responder"/>
    <x v="0"/>
  </r>
  <r>
    <x v="0"/>
    <s v="083-0023-0155"/>
    <s v="Responder"/>
    <s v="Responder"/>
    <x v="0"/>
  </r>
  <r>
    <x v="0"/>
    <s v="083-0023-0411"/>
    <s v="Responder"/>
    <s v="Responder"/>
    <x v="0"/>
  </r>
  <r>
    <x v="0"/>
    <m/>
    <s v="Non-responder"/>
    <s v="Non-responder"/>
    <x v="1"/>
  </r>
  <r>
    <x v="1"/>
    <s v="083-0023-0345"/>
    <s v="Responder"/>
    <s v="Responder"/>
    <x v="0"/>
  </r>
  <r>
    <x v="1"/>
    <s v="083-0023-0079"/>
    <s v="Non-responder"/>
    <s v="Non-responder"/>
    <x v="1"/>
  </r>
  <r>
    <x v="0"/>
    <s v="083-0022-0492"/>
    <s v="Responder"/>
    <s v="Responder"/>
    <x v="0"/>
  </r>
  <r>
    <x v="1"/>
    <s v="083-0023-0035"/>
    <s v="Responder"/>
    <s v="Responder"/>
    <x v="5"/>
  </r>
  <r>
    <x v="0"/>
    <s v="083-0023-0009"/>
    <s v="Responder"/>
    <s v="Responder"/>
    <x v="0"/>
  </r>
  <r>
    <x v="0"/>
    <s v="083-0023-0065"/>
    <s v="Responder"/>
    <s v="Responder"/>
    <x v="0"/>
  </r>
  <r>
    <x v="0"/>
    <s v="083-0022-0420"/>
    <s v="Non-responder"/>
    <s v="Non-responder"/>
    <x v="3"/>
  </r>
  <r>
    <x v="1"/>
    <s v="083-0022-0458"/>
    <s v="Non-responder"/>
    <s v="Responder"/>
    <x v="2"/>
  </r>
  <r>
    <x v="1"/>
    <s v="083-0022-0181"/>
    <s v="Non-responder"/>
    <s v="Non-responder"/>
    <x v="2"/>
  </r>
  <r>
    <x v="1"/>
    <s v="083-0022-0410"/>
    <s v="Non-responder"/>
    <s v="Non-responder"/>
    <x v="1"/>
  </r>
  <r>
    <x v="1"/>
    <s v="083-0023-0022"/>
    <s v="Responder"/>
    <s v="Responder"/>
    <x v="0"/>
  </r>
  <r>
    <x v="1"/>
    <s v="083-0022-0114"/>
    <s v="Non-responder"/>
    <s v="Non-responder"/>
    <x v="3"/>
  </r>
  <r>
    <x v="0"/>
    <s v="083-0023-0040"/>
    <s v="Non-responder"/>
    <s v="Non-responder"/>
    <x v="3"/>
  </r>
  <r>
    <x v="1"/>
    <s v="083-0022-0286"/>
    <s v="Non-responder"/>
    <s v="Non-responder"/>
    <x v="2"/>
  </r>
  <r>
    <x v="0"/>
    <s v="083-0022-0360"/>
    <s v="Non-responder"/>
    <s v="Responder"/>
    <x v="2"/>
  </r>
  <r>
    <x v="0"/>
    <m/>
    <s v="Non-responder"/>
    <s v="Responder"/>
    <x v="2"/>
  </r>
  <r>
    <x v="0"/>
    <s v="083-0022-0466"/>
    <s v="Responder"/>
    <s v="Responder"/>
    <x v="0"/>
  </r>
  <r>
    <x v="0"/>
    <s v="083-0022-0423"/>
    <s v="Non-responder"/>
    <s v="Non-responder"/>
    <x v="3"/>
  </r>
  <r>
    <x v="0"/>
    <s v="083-0022-0509"/>
    <s v="Non-responder"/>
    <s v="Non-responder"/>
    <x v="2"/>
  </r>
  <r>
    <x v="1"/>
    <s v="083-0022-0348"/>
    <s v="Non-responder"/>
    <s v="Non-responder"/>
    <x v="1"/>
  </r>
  <r>
    <x v="0"/>
    <s v="083-0023-0438"/>
    <s v="Non-responder"/>
    <s v="Non-responder"/>
    <x v="2"/>
  </r>
  <r>
    <x v="1"/>
    <s v="083-0022-0586"/>
    <s v="Non-responder"/>
    <s v="Non-responder"/>
    <x v="1"/>
  </r>
  <r>
    <x v="0"/>
    <s v="083-0022-0457"/>
    <s v="Responder"/>
    <s v="Responder"/>
    <x v="0"/>
  </r>
  <r>
    <x v="1"/>
    <s v="083-0022-0370"/>
    <s v="Non-responder"/>
    <s v="Non-responder"/>
    <x v="2"/>
  </r>
  <r>
    <x v="1"/>
    <s v="083-0022-0368"/>
    <s v="Non-responder"/>
    <s v="Non-responder"/>
    <x v="2"/>
  </r>
  <r>
    <x v="0"/>
    <s v="083-0023-0422"/>
    <s v="Responder"/>
    <s v="Responder"/>
    <x v="0"/>
  </r>
  <r>
    <x v="1"/>
    <s v="083-0022-0462"/>
    <s v="Non-responder"/>
    <s v="Non-responder"/>
    <x v="1"/>
  </r>
  <r>
    <x v="0"/>
    <s v="083-0022-0510"/>
    <s v="Responder"/>
    <s v="Responder"/>
    <x v="0"/>
  </r>
  <r>
    <x v="0"/>
    <s v="083-0022-0513"/>
    <s v="Responder"/>
    <s v="Responder"/>
    <x v="0"/>
  </r>
  <r>
    <x v="1"/>
    <s v="083-0022-0491"/>
    <s v="Non-responder"/>
    <s v="Responder"/>
    <x v="2"/>
  </r>
  <r>
    <x v="1"/>
    <s v="083-0022-0372"/>
    <s v="Non-responder"/>
    <s v="Non-responder"/>
    <x v="2"/>
  </r>
  <r>
    <x v="0"/>
    <s v="083-0022-0364"/>
    <s v="Responder"/>
    <s v="Responder"/>
    <x v="0"/>
  </r>
  <r>
    <x v="1"/>
    <s v="083-0022-0405"/>
    <s v="Non-responder"/>
    <s v="Non-responder"/>
    <x v="1"/>
  </r>
  <r>
    <x v="0"/>
    <s v="083-0022-0487"/>
    <s v="Non-responder"/>
    <s v="Responder"/>
    <x v="2"/>
  </r>
  <r>
    <x v="0"/>
    <s v="083-0023-0284"/>
    <s v="Non-responder"/>
    <s v="Non-responder"/>
    <x v="2"/>
  </r>
  <r>
    <x v="0"/>
    <s v="083-0023-0397"/>
    <s v="Responder"/>
    <s v="Responder"/>
    <x v="0"/>
  </r>
  <r>
    <x v="0"/>
    <s v="083-0022-0395"/>
    <s v="Responder"/>
    <s v="Responder"/>
    <x v="0"/>
  </r>
  <r>
    <x v="0"/>
    <s v="083-0022-0403"/>
    <s v="Non-responder"/>
    <s v="Non-responder"/>
    <x v="1"/>
  </r>
  <r>
    <x v="0"/>
    <s v="083-0023-0391"/>
    <s v="Non-responder"/>
    <s v="Responder"/>
    <x v="2"/>
  </r>
  <r>
    <x v="0"/>
    <s v="083-0022-0429"/>
    <s v="Non-responder"/>
    <s v="Non-responder"/>
    <x v="2"/>
  </r>
  <r>
    <x v="0"/>
    <s v="083-0022-0441"/>
    <s v="Non-responder"/>
    <s v="Responder"/>
    <x v="2"/>
  </r>
  <r>
    <x v="0"/>
    <s v="083-0022-0449"/>
    <s v="Non-responder"/>
    <s v="Responder"/>
    <x v="2"/>
  </r>
  <r>
    <x v="0"/>
    <s v="083-0022-0464"/>
    <s v="Non-responder"/>
    <s v="Responder"/>
    <x v="2"/>
  </r>
  <r>
    <x v="0"/>
    <s v="083-0022-0393"/>
    <s v="Non-responder"/>
    <s v="Responder"/>
    <x v="2"/>
  </r>
  <r>
    <x v="0"/>
    <s v="083-0022-0433"/>
    <s v="Non-responder"/>
    <s v="Responder"/>
    <x v="2"/>
  </r>
  <r>
    <x v="0"/>
    <s v="083-0022-0432"/>
    <s v="Responder"/>
    <s v="Responder"/>
    <x v="0"/>
  </r>
  <r>
    <x v="1"/>
    <s v="083-0022-0346"/>
    <s v="Non-responder"/>
    <s v="Responder"/>
    <x v="2"/>
  </r>
  <r>
    <x v="1"/>
    <s v="083-0022-0289"/>
    <s v="Non-responder"/>
    <s v="Non-responder"/>
    <x v="2"/>
  </r>
  <r>
    <x v="1"/>
    <s v="083-0022-0291"/>
    <s v="Responder"/>
    <s v="Responder"/>
    <x v="0"/>
  </r>
  <r>
    <x v="0"/>
    <s v="083-0023-0181"/>
    <s v="Non-responder"/>
    <s v="Responder"/>
    <x v="2"/>
  </r>
  <r>
    <x v="1"/>
    <s v="083-0022-0305"/>
    <s v="Non-responder"/>
    <s v="Responder"/>
    <x v="2"/>
  </r>
  <r>
    <x v="0"/>
    <s v="083-0023-0316"/>
    <s v="Non-responder"/>
    <s v="Non-responder"/>
    <x v="2"/>
  </r>
  <r>
    <x v="1"/>
    <s v="083-0022-0382"/>
    <s v="Responder"/>
    <s v="Responder"/>
    <x v="0"/>
  </r>
  <r>
    <x v="1"/>
    <s v="083-0022-0373"/>
    <s v="Responder"/>
    <s v="Responder"/>
    <x v="0"/>
  </r>
  <r>
    <x v="0"/>
    <s v="083-0023-0343"/>
    <s v="Non-responder"/>
    <s v="Non-responder"/>
    <x v="2"/>
  </r>
  <r>
    <x v="1"/>
    <s v="083-0022-0354"/>
    <s v="Non-responder"/>
    <s v="Non-responder"/>
    <x v="2"/>
  </r>
  <r>
    <x v="1"/>
    <s v="083-0022-0446"/>
    <s v="Non-responder"/>
    <s v="Non-responder"/>
    <x v="3"/>
  </r>
  <r>
    <x v="0"/>
    <s v="083-0022-0406"/>
    <s v="Responder"/>
    <s v="Responder"/>
    <x v="0"/>
  </r>
  <r>
    <x v="0"/>
    <s v="083-0022-0444"/>
    <s v="Responder"/>
    <s v="Responder"/>
    <x v="0"/>
  </r>
  <r>
    <x v="0"/>
    <s v="083-0022-0459"/>
    <s v="Non-responder"/>
    <s v="Responder"/>
    <x v="2"/>
  </r>
  <r>
    <x v="0"/>
    <s v="083-0022-0475"/>
    <s v="Responder"/>
    <s v="Responder"/>
    <x v="0"/>
  </r>
  <r>
    <x v="0"/>
    <s v="083-0022-0479"/>
    <s v="Responder"/>
    <s v="Responder"/>
    <x v="0"/>
  </r>
  <r>
    <x v="0"/>
    <s v="083-0022-0506"/>
    <s v="Responder"/>
    <s v="Responder"/>
    <x v="0"/>
  </r>
  <r>
    <x v="0"/>
    <s v="083-0023-0174"/>
    <s v="Responder"/>
    <s v="Responder"/>
    <x v="0"/>
  </r>
  <r>
    <x v="0"/>
    <s v="083-0023-0178"/>
    <s v="Responder"/>
    <s v="Responder"/>
    <x v="0"/>
  </r>
  <r>
    <x v="1"/>
    <s v="083-0023-0179"/>
    <s v="Responder"/>
    <s v="Responder"/>
    <x v="0"/>
  </r>
  <r>
    <x v="0"/>
    <s v="083-0022-0422"/>
    <s v="Responder"/>
    <s v="Responder"/>
    <x v="0"/>
  </r>
  <r>
    <x v="0"/>
    <m/>
    <s v="Non-responder"/>
    <s v="Responder"/>
    <x v="2"/>
  </r>
  <r>
    <x v="0"/>
    <s v="083-0023-0184"/>
    <s v="Responder"/>
    <s v="Responder"/>
    <x v="0"/>
  </r>
  <r>
    <x v="0"/>
    <s v="083-0022-0470"/>
    <s v="Responder"/>
    <s v="Responder"/>
    <x v="0"/>
  </r>
  <r>
    <x v="0"/>
    <s v="083-0022-0471"/>
    <s v="Responder"/>
    <s v="Responder"/>
    <x v="0"/>
  </r>
  <r>
    <x v="0"/>
    <s v="083-0022-0440"/>
    <s v="Responder"/>
    <s v="Responder"/>
    <x v="0"/>
  </r>
  <r>
    <x v="0"/>
    <s v="083-0022-0453"/>
    <s v="Non-responder"/>
    <s v="Responder"/>
    <x v="2"/>
  </r>
  <r>
    <x v="0"/>
    <s v="083-0022-0418"/>
    <s v="Responder"/>
    <s v="Responder"/>
    <x v="0"/>
  </r>
  <r>
    <x v="0"/>
    <s v="083-0022-0439"/>
    <s v="Responder"/>
    <s v="Responder"/>
    <x v="0"/>
  </r>
  <r>
    <x v="0"/>
    <s v="083-0022-0434"/>
    <s v="Non-responder"/>
    <s v="Non-responder"/>
    <x v="2"/>
  </r>
  <r>
    <x v="0"/>
    <s v="083-0022-0502"/>
    <s v="Non-responder"/>
    <s v="Responder"/>
    <x v="2"/>
  </r>
  <r>
    <x v="1"/>
    <s v="083-0022-0534"/>
    <s v="Non-responder"/>
    <s v="Responder"/>
    <x v="2"/>
  </r>
  <r>
    <x v="0"/>
    <s v="083-0022-0388"/>
    <s v="Responder"/>
    <s v="Responder"/>
    <x v="0"/>
  </r>
  <r>
    <x v="0"/>
    <s v="083-0022-0532"/>
    <s v="Responder"/>
    <s v="Responder"/>
    <x v="0"/>
  </r>
  <r>
    <x v="0"/>
    <s v="083-0022-0549"/>
    <s v="Non-responder"/>
    <s v="Responder"/>
    <x v="2"/>
  </r>
  <r>
    <x v="0"/>
    <s v="083-0022-0384"/>
    <s v="Responder"/>
    <s v="Responder"/>
    <x v="0"/>
  </r>
  <r>
    <x v="0"/>
    <s v="083-0022-0542"/>
    <s v="Responder"/>
    <s v="Responder"/>
    <x v="0"/>
  </r>
  <r>
    <x v="0"/>
    <s v="083-0022-0581"/>
    <s v="Responder"/>
    <s v="Responder"/>
    <x v="0"/>
  </r>
  <r>
    <x v="2"/>
    <m/>
    <m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M21-404-102001"/>
    <x v="0"/>
    <x v="0"/>
    <s v="P1C5"/>
    <x v="0"/>
    <x v="0"/>
    <s v="Evaluable"/>
    <x v="0"/>
    <x v="0"/>
    <x v="0"/>
    <x v="0"/>
    <s v="ABBV400_VMS_102001_083-0022-0028-B0-1_H&amp;E.svs"/>
    <s v="https://concentriq.abbvienet.com/imageSets/157?slide=157799"/>
    <s v="default/users/73/images/132596/083-0022-0028-B0-1_065931.svs"/>
    <n v="40"/>
    <n v="157778"/>
    <s v="ABBV400_VMS_102001_083-0022-0028-B0-2_MET (SP44) IUO.svs"/>
    <s v="https://concentriq.abbvienet.com/imageSets/157?slide=157778"/>
    <s v="default/users/73/images/132575/083-0022-0028-B0-2_070052.svs"/>
    <n v="40"/>
    <s v="Unstained Slide"/>
    <s v="Prospective - Non-Squamous NSCLC"/>
    <n v="102"/>
    <s v="Initial"/>
    <s v="FN22-1158 A1"/>
    <n v="102001"/>
    <e v="#N/A"/>
    <s v="Archival"/>
    <n v="6520366822"/>
    <d v="2022-06-23T00:00:00"/>
    <s v="Cytology"/>
    <s v="10% Neutral buffered formalin"/>
    <s v="Primary"/>
    <s v="Lung"/>
    <s v="Lung-Adenocarcinoma"/>
    <m/>
    <d v="2022-07-14T00:00:00"/>
    <m/>
    <m/>
    <m/>
    <m/>
    <n v="15"/>
    <n v="65"/>
    <n v="35"/>
    <s v="&gt;=100 to &lt;500"/>
    <s v="Cytology specimen - borderline acceptable tumor content (~100 TC)."/>
    <n v="20"/>
    <n v="5"/>
    <n v="70"/>
    <n v="5"/>
    <n v="160"/>
    <m/>
    <m/>
    <m/>
    <m/>
    <m/>
    <m/>
    <m/>
    <m/>
    <m/>
    <m/>
    <m/>
    <m/>
    <m/>
    <s v="Accept"/>
  </r>
  <r>
    <s v="M21-404-105005"/>
    <x v="1"/>
    <x v="0"/>
    <s v="P1C4"/>
    <x v="1"/>
    <x v="1"/>
    <s v="Evaluable"/>
    <x v="0"/>
    <x v="0"/>
    <x v="0"/>
    <x v="1"/>
    <s v="ABBV400_VMS_105005_083-0022-0070-B1_H&amp;E.svs"/>
    <s v="https://concentriq.abbvienet.com/imageSets/157?slide=190903"/>
    <s v="default/users/73/images/165239/083-0022-0070-B1-01_125659.svs"/>
    <n v="40"/>
    <n v="190904"/>
    <s v="ABBV400_VMS_105005_083-0022-0070-B1_MET (SP44) IUO.svs"/>
    <s v="https://concentriq.abbvienet.com/imageSets/157?slide=190904"/>
    <s v="default/users/73/images/165240/083-0022-0070-B1-02_125838.svs"/>
    <n v="40"/>
    <s v="Paraffin Block"/>
    <s v="Retrospective - Solid Tumors"/>
    <n v="105"/>
    <s v="Initial"/>
    <s v="GAC 21 005745"/>
    <n v="105005"/>
    <e v="#N/A"/>
    <m/>
    <n v="6519077202"/>
    <d v="2021-03-08T00:00:00"/>
    <m/>
    <s v="Zinc Formalin"/>
    <s v="Primary"/>
    <s v="Esophagus"/>
    <s v="Esophagus-Adenocarcinoma"/>
    <m/>
    <m/>
    <m/>
    <m/>
    <m/>
    <m/>
    <n v="40"/>
    <n v="90"/>
    <n v="10"/>
    <s v="&gt;=500"/>
    <m/>
    <n v="10"/>
    <n v="68"/>
    <n v="20"/>
    <n v="2"/>
    <n v="114"/>
    <n v="68"/>
    <n v="10"/>
    <n v="20"/>
    <n v="2"/>
    <n v="56"/>
    <n v="10"/>
    <n v="90"/>
    <n v="0"/>
    <n v="0"/>
    <n v="90"/>
    <m/>
    <s v="jonesc51"/>
    <d v="2023-04-07T00:00:00"/>
    <s v="Accept"/>
  </r>
  <r>
    <s v="M21-404-106001"/>
    <x v="2"/>
    <x v="0"/>
    <s v="P1C2"/>
    <x v="0"/>
    <x v="2"/>
    <s v="Evaluable"/>
    <x v="0"/>
    <x v="0"/>
    <x v="0"/>
    <x v="2"/>
    <s v="ABBV400_VMS_106-001_083-0022-0007-B0-1_H&amp;E.svs"/>
    <s v="https://concentriq.abbvienet.com/imageSets/157?slide=133583"/>
    <s v="concentriq/servedimages/ABBV-400_cmet-TOP1/Ventana/M21-404/083-0022-0007-B0-1_125717.svs"/>
    <n v="40"/>
    <n v="133584"/>
    <s v="ABBV400_VMS_106-001_083-0022-0007-B0-2_MET (SP44) IUO.svs"/>
    <s v="https://concentriq.abbvienet.com/imageSets/157?slide=133584"/>
    <s v="concentriq/servedimages/ABBV-400_cmet-TOP1/Ventana/M21-404/083-0022-0007-B0-2_125946.svs"/>
    <n v="40"/>
    <s v="Unstained Slide"/>
    <s v="Prospective - Squamous NSCLC"/>
    <n v="106"/>
    <s v="Initial"/>
    <s v="SS-20-033624"/>
    <n v="106001"/>
    <e v="#N/A"/>
    <s v="Unknown"/>
    <n v="6518848268"/>
    <d v="2020-07-08T00:00:00"/>
    <s v="Biopsy"/>
    <s v="10% Neutral buffered formalin"/>
    <s v="Primary"/>
    <s v="Bronchus"/>
    <s v="Lung-Adenocarcinoma"/>
    <m/>
    <d v="2022-03-14T00:00:00"/>
    <m/>
    <m/>
    <m/>
    <m/>
    <n v="95"/>
    <n v="99"/>
    <n v="1"/>
    <s v="&gt;=500"/>
    <m/>
    <m/>
    <m/>
    <m/>
    <m/>
    <m/>
    <n v="57"/>
    <n v="40"/>
    <n v="3"/>
    <n v="0"/>
    <n v="46"/>
    <m/>
    <m/>
    <m/>
    <m/>
    <m/>
    <m/>
    <s v="AP"/>
    <d v="2022-04-12T00:00:00"/>
    <s v="Accept"/>
  </r>
  <r>
    <s v="M21-404-115001"/>
    <x v="3"/>
    <x v="0"/>
    <s v="P1C2"/>
    <x v="1"/>
    <x v="3"/>
    <s v="Evaluable"/>
    <x v="0"/>
    <x v="0"/>
    <x v="0"/>
    <x v="3"/>
    <s v="ABBV400_VMS_115001_083-0022-0112-B1-01_H&amp;E.svs"/>
    <s v="https://concentriq.abbvienet.com/imageSets/157?slide=220926"/>
    <s v="default/users/181/images/189817/083-0022-0112-B1-01_071942.svs"/>
    <n v="40"/>
    <n v="220995"/>
    <s v="ABBV400_VMS_115001_083-0022-0112-B1-02_MET (SP44) IUO.svs"/>
    <s v="https://concentriq.abbvienet.com/imageSets/157?slide=220995"/>
    <s v="default/users/181/images/189818/083-0022-0112-B1-02_072405.svs"/>
    <n v="40"/>
    <s v="Paraffin Block"/>
    <s v="Retrospective - Solid Tumors"/>
    <n v="115"/>
    <s v="Initial"/>
    <s v="WPS22-06399"/>
    <n v="115001"/>
    <e v="#N/A"/>
    <s v="Block 1G "/>
    <n v="6522505184"/>
    <d v="2022-06-23T00:00:00"/>
    <s v="Excisional Biopsy"/>
    <s v="10% Neutral buffered formalin"/>
    <s v="Metastatic"/>
    <m/>
    <m/>
    <s v="Abdomen/Abdominal wall"/>
    <m/>
    <m/>
    <m/>
    <m/>
    <m/>
    <n v="35"/>
    <n v="95"/>
    <n v="5"/>
    <s v="&gt;=500"/>
    <m/>
    <n v="15"/>
    <n v="30"/>
    <n v="35"/>
    <n v="20"/>
    <n v="160"/>
    <n v="15"/>
    <n v="30"/>
    <n v="35"/>
    <n v="20"/>
    <n v="160"/>
    <n v="5"/>
    <n v="80"/>
    <n v="15"/>
    <n v="0"/>
    <n v="110"/>
    <m/>
    <s v="jonesc51"/>
    <d v="2023-06-12T00:00:00"/>
    <s v="Accept"/>
  </r>
  <r>
    <s v="M21-404-200001"/>
    <x v="4"/>
    <x v="0"/>
    <s v="P1C2"/>
    <x v="0"/>
    <x v="4"/>
    <s v="Evaluable"/>
    <x v="0"/>
    <x v="0"/>
    <x v="0"/>
    <x v="4"/>
    <s v="ABBV400_VMS_200001_083-0022-0009-B0-1_H&amp;E.svs"/>
    <s v="https://concentriq.abbvienet.com/imageSets/157?slide=133586"/>
    <s v="concentriq/servedimages/ABBV-400_cmet-TOP1/Ventana/M21-404/083-0022-0009-B0-1_092017.svs"/>
    <n v="40"/>
    <n v="133587"/>
    <s v="ABBV400_VMS_200001_083-0022-0009-B0-2_MET (SP44) IUO.svs"/>
    <s v="https://concentriq.abbvienet.com/imageSets/157?slide=133587"/>
    <s v="concentriq/servedimages/ABBV-400_cmet-TOP1/Ventana/M21-404/083-0022-0009-B0-2_092129.svs"/>
    <n v="40"/>
    <s v="Unstained Slide"/>
    <s v="Retrospective - Solid Tumors"/>
    <n v="200"/>
    <s v="Initial"/>
    <n v="6801705270"/>
    <n v="200001"/>
    <e v="#N/A"/>
    <s v="M21-404"/>
    <n v="6801705270"/>
    <d v="2021-04-23T00:00:00"/>
    <s v="Unknown"/>
    <s v="Unknown"/>
    <s v="Unknown"/>
    <m/>
    <m/>
    <m/>
    <d v="2021-04-23T00:00:00"/>
    <m/>
    <m/>
    <m/>
    <m/>
    <n v="80"/>
    <n v="100"/>
    <n v="0"/>
    <s v="&gt;=100 to &lt;500"/>
    <m/>
    <n v="2"/>
    <n v="85"/>
    <n v="13"/>
    <n v="0"/>
    <n v="111"/>
    <n v="2"/>
    <n v="85"/>
    <n v="13"/>
    <n v="0"/>
    <n v="111"/>
    <n v="0"/>
    <n v="85"/>
    <n v="15"/>
    <n v="0"/>
    <n v="115"/>
    <m/>
    <s v="SM"/>
    <d v="2022-04-19T00:00:00"/>
    <s v="Accept"/>
  </r>
  <r>
    <s v="M21-404-200003"/>
    <x v="5"/>
    <x v="0"/>
    <s v="P1C2"/>
    <x v="0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n v="0"/>
    <n v="65"/>
    <n v="25"/>
    <n v="10"/>
    <n v="145"/>
    <m/>
    <m/>
    <m/>
    <m/>
    <m/>
    <m/>
    <m/>
    <m/>
    <m/>
    <m/>
    <m/>
    <m/>
    <m/>
    <m/>
  </r>
  <r>
    <s v="M21-404-200005"/>
    <x v="6"/>
    <x v="0"/>
    <s v="P1C2"/>
    <x v="0"/>
    <x v="6"/>
    <s v="Evaluable"/>
    <x v="0"/>
    <x v="0"/>
    <x v="0"/>
    <x v="6"/>
    <s v="ABBV400_VMS_200005_083-0022-0019-B0-1_H&amp;E.svs"/>
    <s v="https://concentriq.abbvienet.com/imageSets/157?slide=157826"/>
    <s v="default/users/73/images/132623/083-0022-0019-B0-1_174142.svs"/>
    <n v="40"/>
    <n v="157789"/>
    <s v="ABBV400_VMS_200005_083-0022-0019-B0-2_MET (SP44) IUO.svs"/>
    <s v="https://concentriq.abbvienet.com/imageSets/157?slide=157789"/>
    <s v="default/users/73/images/132586/083-0022-0019-B0-2_174841.svs"/>
    <n v="40"/>
    <s v="Unstained Slide"/>
    <s v="Prospective - Non-Squamous NSCLC"/>
    <n v="200"/>
    <s v="Initial"/>
    <n v="200005"/>
    <n v="200005"/>
    <e v="#N/A"/>
    <s v="6-72 hr"/>
    <n v="6801784463"/>
    <d v="2021-03-09T00:00:00"/>
    <s v="Excision/Resection"/>
    <s v="10% Neutral buffered formalin"/>
    <s v="Metastatic"/>
    <m/>
    <s v="Lung-Adenocarcinoma"/>
    <s v="Adrenals"/>
    <d v="2022-05-18T00:00:00"/>
    <m/>
    <m/>
    <m/>
    <m/>
    <n v="40"/>
    <n v="95"/>
    <n v="5"/>
    <s v="&gt;=500"/>
    <m/>
    <m/>
    <m/>
    <m/>
    <m/>
    <m/>
    <m/>
    <m/>
    <m/>
    <m/>
    <m/>
    <m/>
    <m/>
    <m/>
    <m/>
    <m/>
    <m/>
    <s v="SM"/>
    <d v="2022-06-15T00:00:00"/>
    <s v="Accept"/>
  </r>
  <r>
    <s v="M21-404-200008"/>
    <x v="7"/>
    <x v="0"/>
    <s v="P1C2"/>
    <x v="0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0009"/>
    <x v="8"/>
    <x v="0"/>
    <s v="P1C2"/>
    <x v="0"/>
    <x v="7"/>
    <s v="Evaluable"/>
    <x v="0"/>
    <x v="0"/>
    <x v="0"/>
    <x v="7"/>
    <s v="ABBV400_VMS_200009_083-0022-0056-B0-1_H&amp;E.svs"/>
    <s v="https://concentriq.abbvienet.com/imageSets/157?slide=196011"/>
    <s v="default/users/181/images/170226/083-0022-0056-B0-1_081844.svs"/>
    <n v="40"/>
    <n v="196012"/>
    <s v="ABBV400_VMS_200009_083-0022-0056-B0-2_MET (SP44) IUO.svs"/>
    <s v="https://concentriq.abbvienet.com/imageSets/157?slide=196012"/>
    <s v="default/users/181/images/170227/083-0022-0056-B0-2_082206.svs"/>
    <n v="40"/>
    <s v="Unstained Slide"/>
    <s v="Retrospective - Solid Tumors"/>
    <n v="200"/>
    <s v="Initial"/>
    <n v="200009"/>
    <n v="200009"/>
    <e v="#N/A"/>
    <m/>
    <n v="6802023964"/>
    <d v="2022-07-11T00:00:00"/>
    <s v="resection"/>
    <s v="10% Neutral buffered formalin"/>
    <s v="Primary"/>
    <s v="Lung"/>
    <s v="Lung-Small cell carcinoma"/>
    <m/>
    <d v="2023-03-29T00:00:00"/>
    <m/>
    <m/>
    <m/>
    <m/>
    <n v="30"/>
    <n v="98"/>
    <n v="2"/>
    <s v="&gt;=500"/>
    <m/>
    <n v="0"/>
    <n v="5"/>
    <n v="45"/>
    <n v="50"/>
    <n v="245"/>
    <n v="25"/>
    <n v="5"/>
    <n v="45"/>
    <n v="25"/>
    <n v="170"/>
    <n v="0"/>
    <n v="20"/>
    <n v="30"/>
    <n v="50"/>
    <n v="230"/>
    <m/>
    <s v="hartma21"/>
    <d v="2023-04-11T00:00:00"/>
    <s v="Accept"/>
  </r>
  <r>
    <s v="M21-404-200010"/>
    <x v="9"/>
    <x v="0"/>
    <s v="P1C5"/>
    <x v="0"/>
    <x v="8"/>
    <s v="Not evaluable"/>
    <x v="0"/>
    <x v="0"/>
    <x v="0"/>
    <x v="8"/>
    <s v="ABBV400_VMS_200010_083-0022-0057-B0-1_H&amp;E.svs"/>
    <s v="https://concentriq.abbvienet.com/imageSets/157?slide=189134"/>
    <s v="default/users/73/images/163480/083-0022-0057-B0-1_110714.svs"/>
    <n v="40"/>
    <n v="189135"/>
    <s v="ABBV400_VMS_200010_083-0022-0057-B0-2_MET (SP44) IUO.svs"/>
    <s v="https://concentriq.abbvienet.com/imageSets/157?slide=189135"/>
    <s v="default/users/73/images/163481/083-0022-0057-B0-2_111445.svs"/>
    <n v="40"/>
    <s v="Unstained Slide"/>
    <s v="Retrospective - Solid Tumors"/>
    <n v="200"/>
    <s v="Repeat"/>
    <n v="200010"/>
    <n v="200010"/>
    <e v="#N/A"/>
    <s v="6 to 72 hours"/>
    <n v="6801959822"/>
    <d v="2022-02-10T00:00:00"/>
    <s v="Biopsy"/>
    <s v="10% Neutral buffered formalin"/>
    <s v="Metastatic"/>
    <m/>
    <m/>
    <s v="Lymph Node"/>
    <d v="2023-03-24T00:00:00"/>
    <m/>
    <m/>
    <m/>
    <m/>
    <n v="30"/>
    <n v="95"/>
    <n v="5"/>
    <s v="&gt;=500"/>
    <m/>
    <n v="3"/>
    <n v="30"/>
    <n v="55"/>
    <n v="12"/>
    <n v="176"/>
    <n v="3"/>
    <n v="30"/>
    <n v="55"/>
    <n v="12"/>
    <n v="176"/>
    <n v="3"/>
    <n v="47"/>
    <n v="50"/>
    <n v="0"/>
    <n v="147"/>
    <m/>
    <s v="desaid11"/>
    <d v="2023-04-17T00:00:00"/>
    <s v="Accept"/>
  </r>
  <r>
    <s v="M21-404-201006"/>
    <x v="10"/>
    <x v="0"/>
    <s v="P1C5"/>
    <x v="1"/>
    <x v="9"/>
    <s v="Evaluable"/>
    <x v="0"/>
    <x v="0"/>
    <x v="0"/>
    <x v="9"/>
    <s v="ABBV400_VMS_201006_083-0022-0033-B0-1_H&amp;E.svs"/>
    <s v="https://concentriq.abbvienet.com/imageSets/157?slide=157818"/>
    <s v="default/users/73/images/132615/083-0022-0033-B0-1_073658.svs"/>
    <n v="40"/>
    <n v="157792"/>
    <s v="ABBV400_VMS_201006_083-0022-0033-B0-2_MET (SP44) IUO.svs"/>
    <s v="https://concentriq.abbvienet.com/imageSets/157?slide=157792"/>
    <s v="default/users/73/images/132589/083-0022-0033-B0-2_073823.svs"/>
    <n v="40"/>
    <s v="Unstained Slide"/>
    <s v="Prospective - GEA"/>
    <n v="201"/>
    <s v="Initial"/>
    <s v="1133-06"/>
    <n v="201006"/>
    <e v="#N/A"/>
    <s v="â€šÃ„Ã¶âˆšÂ¢âˆšÃ¼6hr to &lt;72hr"/>
    <n v="6801756986"/>
    <d v="2022-05-30T00:00:00"/>
    <s v="Biopsy"/>
    <s v="10% Neutral buffered formalin"/>
    <s v="Primary"/>
    <s v="Stomach"/>
    <s v="Stomach-Adenocarcinoma"/>
    <m/>
    <d v="2022-07-08T00:00:00"/>
    <m/>
    <m/>
    <m/>
    <m/>
    <n v="100"/>
    <n v="85"/>
    <n v="15"/>
    <s v="&gt;=100 to &lt;500"/>
    <m/>
    <n v="0"/>
    <n v="38"/>
    <n v="60"/>
    <n v="2"/>
    <n v="164"/>
    <n v="0"/>
    <n v="38"/>
    <n v="60"/>
    <n v="2"/>
    <n v="164"/>
    <n v="0"/>
    <n v="60"/>
    <n v="40"/>
    <n v="0"/>
    <n v="140"/>
    <m/>
    <s v="AP"/>
    <m/>
    <s v="Accept"/>
  </r>
  <r>
    <s v="M21-404-201008"/>
    <x v="11"/>
    <x v="0"/>
    <s v="P1C6"/>
    <x v="1"/>
    <x v="10"/>
    <s v="Not evaluable"/>
    <x v="0"/>
    <x v="0"/>
    <x v="0"/>
    <x v="10"/>
    <s v="ABBV400_VMS_201008_083-0022-0025-B0-1_H&amp;E.svs"/>
    <s v="https://concentriq.abbvienet.com/imageSets/157?slide=157770"/>
    <s v="default/users/73/images/132567/083-0022-0025-B0-1_103638.svs"/>
    <n v="40"/>
    <n v="157767"/>
    <s v="ABBV400_VMS_201008_083-0022-0025-B0-4_MET (SP44) IUO.svs"/>
    <s v="https://concentriq.abbvienet.com/imageSets/157?slide=157767"/>
    <s v="default/users/73/images/132564/083-0022-0025-B0-4_070011.svs"/>
    <n v="40"/>
    <s v="Unstained Slide"/>
    <s v="Prospective - GEA"/>
    <n v="201"/>
    <s v="Repeat"/>
    <s v="1133-08"/>
    <n v="201008"/>
    <e v="#N/A"/>
    <s v="â€šÃ„Ã¶âˆšÂ¢âˆšÃ¼6hr to &lt;72hr"/>
    <n v="6801756984"/>
    <d v="2020-10-07T00:00:00"/>
    <s v="Excision/Resection"/>
    <s v="10% Neutral buffered formalin"/>
    <s v="Metastatic"/>
    <m/>
    <s v="Stomach-Adenocarcinoma"/>
    <s v="Lymph Node"/>
    <d v="2022-07-19T00:00:00"/>
    <m/>
    <m/>
    <m/>
    <m/>
    <m/>
    <m/>
    <m/>
    <m/>
    <m/>
    <n v="25"/>
    <n v="50"/>
    <n v="25"/>
    <n v="0"/>
    <n v="100"/>
    <n v="40"/>
    <n v="35"/>
    <n v="25"/>
    <n v="0"/>
    <n v="85"/>
    <n v="35"/>
    <n v="65"/>
    <n v="0"/>
    <n v="0"/>
    <n v="65"/>
    <m/>
    <s v="AP"/>
    <m/>
    <s v="Accept"/>
  </r>
  <r>
    <s v="M21-404-201015"/>
    <x v="12"/>
    <x v="0"/>
    <s v="P1C2"/>
    <x v="1"/>
    <x v="11"/>
    <s v="Evaluable"/>
    <x v="0"/>
    <x v="0"/>
    <x v="0"/>
    <x v="11"/>
    <s v="ABBV400_VMS_201015_1133-15_083-0023-0002-B0-1_H&amp;E.svs"/>
    <s v="https://concentriq.abbvienet.com/imageSets/157?slide=160110"/>
    <s v="default/users/73/images/134894/083-0023-0002-B0-1.svs"/>
    <n v="40"/>
    <n v="160097"/>
    <s v="ABBV400_VMS_201015_1133-15_083-0023-0002-B0-2_MET (SP44) IUO.svs"/>
    <s v="https://concentriq.abbvienet.com/imageSets/157?slide=160097"/>
    <s v="default/users/73/images/134881/083-0023-0002-B0-2.svs"/>
    <n v="40"/>
    <s v="Unstained Slide"/>
    <s v="Prospective - GEA"/>
    <n v="201"/>
    <s v="Initial"/>
    <s v="1133-15"/>
    <n v="201015"/>
    <e v="#N/A"/>
    <s v="â‰§6hr to &lt;72hr"/>
    <n v="6802022884"/>
    <d v="2022-05-31T00:00:00"/>
    <s v="Biopsy"/>
    <s v="10% Neutral buffered formalin"/>
    <s v="Primary"/>
    <s v="Stomach"/>
    <s v="Stomach-Adenocarcinoma"/>
    <m/>
    <d v="2022-09-08T00:00:00"/>
    <m/>
    <m/>
    <m/>
    <m/>
    <n v="25"/>
    <n v="80"/>
    <n v="20"/>
    <s v="&gt;=100 to &lt;500"/>
    <m/>
    <n v="10"/>
    <n v="60"/>
    <n v="30"/>
    <n v="0"/>
    <n v="120"/>
    <n v="15"/>
    <n v="55"/>
    <n v="30"/>
    <n v="0"/>
    <n v="115"/>
    <n v="75"/>
    <n v="20"/>
    <n v="5"/>
    <n v="0"/>
    <n v="30"/>
    <s v="Only invasive portion considered for evaluation. This case was scored with consensus from a second pathologist; results final."/>
    <s v="AP"/>
    <d v="2022-09-19T00:00:00"/>
    <s v="Accept"/>
  </r>
  <r>
    <s v="M21-404-201027"/>
    <x v="13"/>
    <x v="0"/>
    <s v="P1C2"/>
    <x v="1"/>
    <x v="12"/>
    <s v="Evaluable"/>
    <x v="0"/>
    <x v="0"/>
    <x v="0"/>
    <x v="12"/>
    <s v="ABBV400_VMS_201027_1133-27_083-0023-0021-B0-1_H&amp;E.svs"/>
    <s v="https://concentriq.abbvienet.com/imageSets/157?slide=174098"/>
    <s v="default/users/73/images/148657/083-0023-0021-B0-1.svs"/>
    <n v="40"/>
    <n v="174099"/>
    <s v="ABBV400_VMS_201027_1133-27_083-0023-0021-B0-2_MET (SP44) IUO.svs"/>
    <s v="https://concentriq.abbvienet.com/imageSets/157?slide=174099"/>
    <s v="default/users/73/images/148658/083-0023-0021-B0-2.svs"/>
    <n v="40"/>
    <s v="Unstained Slide"/>
    <s v="Prospective - GEA"/>
    <n v="201"/>
    <s v="Initial"/>
    <s v="1133-27"/>
    <n v="201027"/>
    <e v="#N/A"/>
    <s v="â‰§6hr to &lt;72hr"/>
    <n v="6802060066"/>
    <d v="2019-10-29T00:00:00"/>
    <s v="Biopsy"/>
    <s v="10% Neutral buffered formalin"/>
    <s v="Primary"/>
    <s v="Stomach"/>
    <s v="Stomach-Adenocarcinoma"/>
    <m/>
    <d v="2022-11-04T00:00:00"/>
    <m/>
    <m/>
    <m/>
    <m/>
    <n v="100"/>
    <n v="93"/>
    <n v="7"/>
    <s v="&gt;=500"/>
    <m/>
    <n v="0"/>
    <n v="15"/>
    <n v="84"/>
    <n v="1"/>
    <n v="186"/>
    <n v="0"/>
    <n v="15"/>
    <n v="84"/>
    <n v="1"/>
    <n v="186"/>
    <n v="15"/>
    <n v="82"/>
    <n v="3"/>
    <n v="0"/>
    <n v="88"/>
    <m/>
    <s v="JF"/>
    <d v="2022-11-11T00:00:00"/>
    <s v="Accept"/>
  </r>
  <r>
    <s v="M21-404-201048"/>
    <x v="14"/>
    <x v="0"/>
    <s v="P1C5"/>
    <x v="1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1001"/>
    <x v="15"/>
    <x v="0"/>
    <s v="P1C2"/>
    <x v="1"/>
    <x v="13"/>
    <s v="Evaluable"/>
    <x v="0"/>
    <x v="0"/>
    <x v="0"/>
    <x v="13"/>
    <s v="ABBV400_VMS_301001_083-0022-0018-B1-01_H&amp;E.svs"/>
    <s v="https://concentriq.abbvienet.com/imageSets/157?slide=157825"/>
    <s v="default/users/73/images/132622/083-0022-0018-B1-01_095928.svs"/>
    <n v="40"/>
    <n v="157765"/>
    <s v="ABBV400_VMS_301001_083-0022-0018-B1-02_MET (SP44) IUO.svs"/>
    <s v="https://concentriq.abbvienet.com/imageSets/157?slide=157765"/>
    <s v="default/users/73/images/132562/083-0022-0018-B1-02_100056.svs"/>
    <n v="40"/>
    <s v="Paraffin Block"/>
    <s v="Prospective - GEA"/>
    <n v="301"/>
    <s v="Initial"/>
    <s v="21-24975/1"/>
    <n v="301001"/>
    <e v="#N/A"/>
    <s v="Unknown"/>
    <n v="6217451472"/>
    <d v="2021-11-22T00:00:00"/>
    <s v="Biopsy"/>
    <s v="10% Neutral buffered formalin"/>
    <s v="Metastatic"/>
    <m/>
    <s v="GIHCric Adenocarcinoma"/>
    <s v="Liver"/>
    <m/>
    <m/>
    <m/>
    <m/>
    <m/>
    <n v="60"/>
    <n v="98"/>
    <n v="2"/>
    <s v="&gt;=100 to &lt;500"/>
    <m/>
    <n v="0"/>
    <n v="3"/>
    <n v="57"/>
    <n v="40"/>
    <n v="237"/>
    <n v="1"/>
    <n v="4"/>
    <n v="55"/>
    <n v="40"/>
    <n v="234"/>
    <n v="0"/>
    <n v="60"/>
    <n v="39"/>
    <n v="1"/>
    <n v="141"/>
    <m/>
    <s v="FS"/>
    <m/>
    <s v="Accept"/>
  </r>
  <r>
    <s v="M21-404-301002"/>
    <x v="16"/>
    <x v="0"/>
    <s v="P1C2"/>
    <x v="1"/>
    <x v="14"/>
    <s v="Evaluable"/>
    <x v="0"/>
    <x v="0"/>
    <x v="0"/>
    <x v="14"/>
    <s v="ABBV400_VMS_301002_083-0022-0397-B1-01_H&amp;E.svs"/>
    <s v="https://concentriq.abbvienet.com/imageSets/157?slide=327598"/>
    <s v="default/users/181/images/248349/083-0022-0397-B1-01.svs"/>
    <n v="40"/>
    <n v="327599"/>
    <s v="ABBV400_VMS_301002_083-0022-0397-B1-02_MET (SP44) IUO.svs"/>
    <s v="https://concentriq.abbvienet.com/imageSets/157?slide=327599"/>
    <s v="default/users/181/images/248350/083-0022-0397-B1-02.svs"/>
    <n v="40"/>
    <s v="Paraffin Block"/>
    <s v="Retrospective - Solid Tumors"/>
    <n v="301"/>
    <s v="Initial"/>
    <s v="6217451474-04"/>
    <n v="301002"/>
    <e v="#N/A"/>
    <s v="EN12276 20"/>
    <n v="6217451474"/>
    <d v="2022-10-07T00:00:00"/>
    <s v="Biopsy"/>
    <s v="Unknown"/>
    <s v="Metastatic"/>
    <m/>
    <s v="Stomach-Other"/>
    <m/>
    <m/>
    <m/>
    <m/>
    <m/>
    <m/>
    <n v="70"/>
    <n v="80"/>
    <n v="20"/>
    <s v="&gt;=500"/>
    <m/>
    <n v="21"/>
    <n v="63"/>
    <n v="16"/>
    <n v="0"/>
    <n v="95"/>
    <n v="29"/>
    <n v="55"/>
    <n v="16"/>
    <n v="0"/>
    <n v="87"/>
    <n v="46"/>
    <n v="50"/>
    <n v="4"/>
    <n v="0"/>
    <n v="58"/>
    <m/>
    <s v="snowj6"/>
    <d v="2023-11-03T00:00:00"/>
    <s v="Accept"/>
  </r>
  <r>
    <s v="M21-404-301006"/>
    <x v="17"/>
    <x v="0"/>
    <s v="P1C2"/>
    <x v="1"/>
    <x v="15"/>
    <s v="Evaluable"/>
    <x v="0"/>
    <x v="0"/>
    <x v="0"/>
    <x v="15"/>
    <s v="ABBV400_VMS_301006_18-10119/1/7_083-0023-0006-B1-01_H&amp;E.svs"/>
    <s v="https://concentriq.abbvienet.com/imageSets/157?slide=160100"/>
    <s v="default/users/73/images/134884/083-0023-0006-B1-01.svs"/>
    <n v="40"/>
    <n v="160106"/>
    <s v="ABBV400_VMS_301006_18-10119/1/7_083-0023-0006-B1-02_MET (SP44) IUO.svs"/>
    <s v="https://concentriq.abbvienet.com/imageSets/157?slide=160106"/>
    <s v="default/users/73/images/134890/083-0023-0006-B1-02.svs"/>
    <n v="40"/>
    <s v="Paraffin Block"/>
    <s v="Prospective - GEA"/>
    <n v="301"/>
    <s v="Initial"/>
    <s v="18-10119/1/7"/>
    <n v="301006"/>
    <e v="#N/A"/>
    <s v="Unknown"/>
    <n v="6218633748"/>
    <d v="2018-04-29T00:00:00"/>
    <s v="Excision/Resection"/>
    <s v="10% Neutral buffered formalin"/>
    <s v="Primary"/>
    <s v="Stomach"/>
    <s v="Stomach-Adenocarcinoma"/>
    <m/>
    <m/>
    <m/>
    <m/>
    <m/>
    <m/>
    <n v="90"/>
    <n v="90"/>
    <n v="10"/>
    <s v="&gt;=500"/>
    <m/>
    <n v="5"/>
    <n v="70"/>
    <n v="25"/>
    <n v="0"/>
    <n v="120"/>
    <n v="35"/>
    <n v="45"/>
    <n v="20"/>
    <n v="0"/>
    <n v="85"/>
    <n v="5"/>
    <n v="90"/>
    <n v="5"/>
    <n v="0"/>
    <n v="100"/>
    <m/>
    <s v="AP"/>
    <d v="2022-09-29T00:00:00"/>
    <s v="Accept"/>
  </r>
  <r>
    <s v="M21-404-304016"/>
    <x v="18"/>
    <x v="0"/>
    <s v="P1C5"/>
    <x v="0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102006"/>
    <x v="19"/>
    <x v="0"/>
    <s v="P2I"/>
    <x v="0"/>
    <x v="16"/>
    <s v="Evaluable"/>
    <x v="0"/>
    <x v="2"/>
    <x v="2"/>
    <x v="16"/>
    <s v="ABBV400_VMS_102006_CRS22-0246 A2_083-0023-0060-B1_H&amp;E.svs"/>
    <s v="https://concentriq.abbvienet.com/imageSets/157?slide=190989"/>
    <s v="default/users/73/images/165325/083-0023-0060-B1-01.svs"/>
    <n v="40"/>
    <n v="190990"/>
    <s v="ABBV400_VMS_102006_CRS22-0246 A2_083-0023-0060-B1_MET (SP44) IUO.svs"/>
    <s v="https://concentriq.abbvienet.com/imageSets/157?slide=190990"/>
    <s v="default/users/73/images/165326/083-0023-0060-B1-02.svs_x0009_"/>
    <n v="40"/>
    <s v="Paraffin Block"/>
    <s v="Prospective - Non-Squamous wtEGFR NSCLC"/>
    <n v="102"/>
    <s v="Initial"/>
    <s v="CRS22-0246 A2"/>
    <n v="102006"/>
    <e v="#N/A"/>
    <s v="Unknown"/>
    <n v="6521763002"/>
    <d v="2022-02-10T00:00:00"/>
    <s v="Excision/Resection"/>
    <s v="10% Neutral buffered formalin"/>
    <s v="Metastatic"/>
    <m/>
    <s v="Lung-Adenocarcinoma"/>
    <s v="Lymph Node"/>
    <m/>
    <m/>
    <m/>
    <m/>
    <m/>
    <n v="3"/>
    <n v="100"/>
    <n v="0"/>
    <s v="&gt;=100 to &lt;500"/>
    <m/>
    <n v="2"/>
    <n v="3"/>
    <n v="90"/>
    <n v="5"/>
    <n v="198"/>
    <m/>
    <m/>
    <m/>
    <m/>
    <m/>
    <m/>
    <m/>
    <m/>
    <m/>
    <m/>
    <m/>
    <s v="AM"/>
    <d v="2023-02-19T00:00:00"/>
    <s v="Accept"/>
  </r>
  <r>
    <s v="M21-404-102016"/>
    <x v="20"/>
    <x v="0"/>
    <s v="P2II"/>
    <x v="0"/>
    <x v="17"/>
    <s v="Evaluable"/>
    <x v="0"/>
    <x v="0"/>
    <x v="0"/>
    <x v="17"/>
    <s v="ABBV400_VMS_102016_S23-02828 B1_083-0023-0151-B0-1_H&amp;E.svs"/>
    <s v="https://concentriq.abbvienet.com/imageSets/157?slide=330958"/>
    <s v="default/users/181/images/250714/083-0023-0151-B0-1.svs"/>
    <n v="40"/>
    <n v="330959"/>
    <s v="ABBV400_VMS_102016_S23-02828 B1_083-0023-0151-B0-2_MET (SP44) IUO.svs"/>
    <s v="https://concentriq.abbvienet.com/imageSets/157?slide=330959"/>
    <s v="default/users/181/images/250715/083-0023-0151-B0-2.svs"/>
    <n v="40"/>
    <s v="Unstained Slide"/>
    <s v="Prospective - Non-Squamous mutEGFR NSCLC"/>
    <n v="102"/>
    <s v="Initial"/>
    <s v="S23-02828 B1"/>
    <n v="102016"/>
    <e v="#N/A"/>
    <s v="Archival"/>
    <n v="6521763001"/>
    <d v="2023-02-22T00:00:00"/>
    <s v="excision"/>
    <s v="10% Neutral buffered formalin"/>
    <s v="Metastatic"/>
    <m/>
    <s v="Lung-Non-Small cell carcinoma"/>
    <s v="Brain"/>
    <d v="2023-04-25T00:00:00"/>
    <m/>
    <m/>
    <m/>
    <m/>
    <n v="85"/>
    <n v="85"/>
    <n v="15"/>
    <s v="&gt;=500"/>
    <m/>
    <n v="0"/>
    <n v="0"/>
    <n v="15"/>
    <n v="85"/>
    <n v="285"/>
    <m/>
    <m/>
    <m/>
    <m/>
    <m/>
    <m/>
    <m/>
    <m/>
    <m/>
    <m/>
    <m/>
    <s v="fengj9"/>
    <d v="2023-04-28T00:00:00"/>
    <s v="Accept"/>
  </r>
  <r>
    <s v="M21-404-102021"/>
    <x v="21"/>
    <x v="0"/>
    <s v="P2I"/>
    <x v="0"/>
    <x v="5"/>
    <e v="#N/A"/>
    <x v="1"/>
    <x v="1"/>
    <x v="1"/>
    <x v="5"/>
    <m/>
    <m/>
    <m/>
    <m/>
    <m/>
    <m/>
    <m/>
    <m/>
    <m/>
    <s v="Unstained Slide"/>
    <s v="Prospective - Non-Squamous wtEGFR NSCLC"/>
    <n v="102"/>
    <s v="Initial"/>
    <s v="S23-22415 A1"/>
    <n v="102021"/>
    <e v="#N/A"/>
    <s v="Archival"/>
    <n v="6522360072"/>
    <d v="2023-07-06T00:00:00"/>
    <s v="Biopsy"/>
    <s v="10% Neutral buffered formalin"/>
    <s v="Primary"/>
    <s v="Lung"/>
    <s v="Lung-Adenocarcinoma"/>
    <m/>
    <d v="2023-07-11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102028"/>
    <x v="22"/>
    <x v="0"/>
    <s v="P2II"/>
    <x v="0"/>
    <x v="18"/>
    <s v="Evaluable"/>
    <x v="0"/>
    <x v="0"/>
    <x v="0"/>
    <x v="18"/>
    <s v="ABBV400_VMS_102028_083-0022-0358-B0-1_H&amp;E.svs"/>
    <s v="https://concentriq.abbvienet.com/imageSets/157?slide=327491"/>
    <s v="default/users/181/images/248242/083-0022-0358-B0-1.svs"/>
    <n v="40"/>
    <n v="327492"/>
    <s v="ABBV400_VMS_102028_083-0022-0358-B0-2_MET (SP44) IUO.svs"/>
    <s v="https://concentriq.abbvienet.com/imageSets/157?slide=327492"/>
    <s v="default/users/181/images/248243/083-0022-0358-B0-2.svs"/>
    <n v="40"/>
    <s v="Unstained Slide"/>
    <s v="Retrospective - Solid Tumors"/>
    <n v="102"/>
    <s v="Initial"/>
    <s v="S23-20659"/>
    <n v="102028"/>
    <e v="#N/A"/>
    <s v="Archival"/>
    <n v="6521763016"/>
    <d v="2023-06-20T00:00:00"/>
    <s v="core biopsy"/>
    <s v="10% Neutral buffered formalin"/>
    <s v="Primary"/>
    <s v="Lung"/>
    <s v="Lung-Adenocarcinoma"/>
    <m/>
    <d v="2023-09-18T00:00:00"/>
    <m/>
    <m/>
    <m/>
    <m/>
    <n v="50"/>
    <n v="95"/>
    <n v="5"/>
    <s v="&gt;=100 to &lt;500"/>
    <m/>
    <n v="15"/>
    <n v="0"/>
    <n v="5"/>
    <n v="80"/>
    <n v="250"/>
    <n v="15"/>
    <n v="0"/>
    <n v="5"/>
    <n v="80"/>
    <n v="250"/>
    <n v="100"/>
    <n v="0"/>
    <n v="0"/>
    <n v="0"/>
    <n v="0"/>
    <m/>
    <s v="jonesc51"/>
    <d v="2023-10-09T00:00:00"/>
    <s v="Accept"/>
  </r>
  <r>
    <s v="M21-404-104011"/>
    <x v="23"/>
    <x v="0"/>
    <s v="P2II"/>
    <x v="0"/>
    <x v="19"/>
    <s v="Evaluable"/>
    <x v="0"/>
    <x v="0"/>
    <x v="3"/>
    <x v="19"/>
    <s v="ABBV400_VMS_104011_083-0022-0515-B0-1_H&amp;E.svs"/>
    <s v="https://concentriq.abbvienet.com/imageSets/157?slide=327902"/>
    <s v="default/users/181/images/248653/083-0022-0515-B0-1.svs"/>
    <n v="40"/>
    <n v="327903"/>
    <s v="ABBV400_VMS_104011_083-0022-0515-B0-2_MET (SP44) IUO.svs"/>
    <s v="https://concentriq.abbvienet.com/imageSets/157?slide=327903"/>
    <s v="default/users/181/images/248654/083-0022-0515-B0-2.svs"/>
    <n v="40"/>
    <s v="Unstained Slide"/>
    <s v="Retrospective - Solid Tumors"/>
    <n v="104"/>
    <s v="Initial"/>
    <n v="6521122001"/>
    <n v="104011"/>
    <e v="#N/A"/>
    <m/>
    <n v="6521122001"/>
    <d v="2023-09-12T00:00:00"/>
    <m/>
    <s v="10% Neutral buffered formalin"/>
    <s v="Primary"/>
    <s v="Lung"/>
    <m/>
    <m/>
    <d v="2023-09-26T00:00:00"/>
    <m/>
    <m/>
    <m/>
    <m/>
    <n v="70"/>
    <n v="95"/>
    <n v="5"/>
    <s v="&gt;=500"/>
    <m/>
    <n v="0"/>
    <n v="3"/>
    <n v="30"/>
    <n v="67"/>
    <n v="264"/>
    <n v="1"/>
    <n v="5"/>
    <n v="27"/>
    <n v="67"/>
    <n v="260"/>
    <n v="1"/>
    <n v="49"/>
    <n v="50"/>
    <n v="0"/>
    <n v="149"/>
    <m/>
    <s v="snowj6"/>
    <d v="2024-01-07T00:00:00"/>
    <s v="Accept"/>
  </r>
  <r>
    <s v="M21-404-104027"/>
    <x v="24"/>
    <x v="0"/>
    <s v="P2II"/>
    <x v="0"/>
    <x v="20"/>
    <s v="Evaluable"/>
    <x v="0"/>
    <x v="0"/>
    <x v="0"/>
    <x v="20"/>
    <s v="ABBV400_VMS_104027_083-0022-0355-B0-1_H&amp;E.svs"/>
    <s v="https://concentriq.abbvienet.com/imageSets/157?slide=327485"/>
    <s v="default/users/181/images/248236/083-0022-0355-B0-1.svs"/>
    <n v="40"/>
    <n v="327486"/>
    <s v="ABBV400_VMS_104027_083-0022-0355-B0-2_MET (SP44) IUO.svs"/>
    <s v="https://concentriq.abbvienet.com/imageSets/157?slide=327486"/>
    <s v="default/users/181/images/248237/083-0022-0355-B0-2.svs"/>
    <n v="40"/>
    <s v="Unstained Slide"/>
    <s v="Retrospective - Solid Tumors"/>
    <n v="104"/>
    <s v="Initial"/>
    <n v="104027"/>
    <n v="104027"/>
    <e v="#N/A"/>
    <s v="Fixation Time Unknown"/>
    <n v="6522577067"/>
    <d v="2020-06-16T00:00:00"/>
    <s v="Biopsy"/>
    <s v="10% Neutral buffered formalin"/>
    <s v="Primary"/>
    <s v="Lung"/>
    <s v="Lung-Adenocarcinoma"/>
    <m/>
    <d v="2023-09-26T00:00:00"/>
    <m/>
    <m/>
    <m/>
    <m/>
    <n v="95"/>
    <n v="98"/>
    <n v="2"/>
    <s v="&gt;=500"/>
    <m/>
    <n v="5"/>
    <n v="20"/>
    <n v="75"/>
    <n v="0"/>
    <n v="170"/>
    <n v="5"/>
    <n v="20"/>
    <n v="75"/>
    <n v="0"/>
    <n v="170"/>
    <n v="85"/>
    <n v="12"/>
    <n v="3"/>
    <n v="0"/>
    <n v="18"/>
    <m/>
    <s v="fengj9"/>
    <d v="2023-10-06T00:00:00"/>
    <s v="Accept"/>
  </r>
  <r>
    <s v="M21-404-104028"/>
    <x v="25"/>
    <x v="0"/>
    <s v="P2I"/>
    <x v="0"/>
    <x v="21"/>
    <s v="Evaluable"/>
    <x v="0"/>
    <x v="0"/>
    <x v="3"/>
    <x v="21"/>
    <s v="ABBV400_VMS_104028_083-0022-0352-W1-B1-01_H&amp;E.svs"/>
    <s v="https://concentriq.abbvienet.com/imageSets/157?slide=327476"/>
    <s v="default/users/181/images/248227/083-0022-0352-W1-B1-01.svs"/>
    <n v="40"/>
    <n v="327477"/>
    <s v="ABBV400_VMS_104028_083-0022-0352-W1-B1-02_MET (SP44) IUO.svs"/>
    <s v="https://concentriq.abbvienet.com/imageSets/157?slide=327477"/>
    <s v="default/users/181/images/248228/083-0022-0352-W1-B1-02.svs"/>
    <n v="40"/>
    <s v="Paraffin Block"/>
    <s v="Retrospective - Solid Tumors"/>
    <n v="104"/>
    <s v="Initial"/>
    <n v="6520854194"/>
    <n v="104028"/>
    <e v="#N/A"/>
    <s v="Fixed for 23 Hours 00 minutes"/>
    <n v="6520854194"/>
    <d v="2023-09-26T00:00:00"/>
    <s v="Core Needle Biopsy"/>
    <s v="10% Neutral buffered formalin"/>
    <s v="Metastatic"/>
    <m/>
    <s v="Lung-Non-Small cell carcinoma"/>
    <s v="Lymph Node"/>
    <m/>
    <m/>
    <m/>
    <m/>
    <m/>
    <n v="6"/>
    <n v="100"/>
    <n v="0"/>
    <s v="&gt;=100 to &lt;500"/>
    <m/>
    <n v="5"/>
    <n v="15"/>
    <n v="60"/>
    <n v="20"/>
    <n v="195"/>
    <n v="5"/>
    <n v="15"/>
    <n v="60"/>
    <n v="20"/>
    <n v="195"/>
    <n v="5"/>
    <n v="10"/>
    <n v="80"/>
    <n v="5"/>
    <n v="185"/>
    <m/>
    <s v="nasira2"/>
    <d v="2023-10-11T00:00:00"/>
    <s v="Accept"/>
  </r>
  <r>
    <s v="M21-404-104028"/>
    <x v="25"/>
    <x v="0"/>
    <s v="P2I"/>
    <x v="0"/>
    <x v="22"/>
    <s v="Evaluable"/>
    <x v="1"/>
    <x v="0"/>
    <x v="0"/>
    <x v="22"/>
    <s v="ABBV400_VMS_104028_083-0022-0361-B0-1_H&amp;E.svs"/>
    <s v="https://concentriq.abbvienet.com/imageSets/157?slide=327499"/>
    <s v="default/users/181/images/248250/083-0022-0361-B0-1.svs"/>
    <n v="40"/>
    <n v="327500"/>
    <s v="ABBV400_VMS_104028_083-0022-0361-B0-2_MET (SP44) IUO.svs"/>
    <s v="https://concentriq.abbvienet.com/imageSets/157?slide=327500"/>
    <s v="default/users/181/images/248251/083-0022-0361-B0-2.svs"/>
    <n v="40"/>
    <s v="Unstained Slide"/>
    <s v="Retrospective - Solid Tumors"/>
    <n v="104"/>
    <s v="Initial"/>
    <n v="104028"/>
    <n v="104028"/>
    <e v="#N/A"/>
    <s v="Fixation Time Unknown"/>
    <n v="6520854187"/>
    <d v="2023-03-07T00:00:00"/>
    <s v="Wedge Biopsy"/>
    <s v="10% Neutral buffered formalin"/>
    <s v="Metastatic"/>
    <m/>
    <s v="Lung-Non-Small cell carcinoma"/>
    <s v="Lymph Node"/>
    <d v="2023-10-04T00:00:00"/>
    <m/>
    <m/>
    <m/>
    <m/>
    <n v="95"/>
    <n v="95"/>
    <n v="5"/>
    <s v="&gt;=500"/>
    <m/>
    <n v="0"/>
    <n v="15"/>
    <n v="55"/>
    <n v="30"/>
    <n v="215"/>
    <n v="0"/>
    <n v="15"/>
    <n v="55"/>
    <n v="30"/>
    <n v="215"/>
    <n v="10"/>
    <n v="75"/>
    <n v="10"/>
    <n v="5"/>
    <n v="110"/>
    <m/>
    <s v="jonesc51"/>
    <d v="2023-10-12T00:00:00"/>
    <s v="Accept"/>
  </r>
  <r>
    <s v="M21-404-104031"/>
    <x v="26"/>
    <x v="0"/>
    <s v="P2II"/>
    <x v="0"/>
    <x v="23"/>
    <s v="Evaluable"/>
    <x v="0"/>
    <x v="0"/>
    <x v="0"/>
    <x v="23"/>
    <s v="ABBV400_VMS_104031_083-0022-0573-B0-1_H&amp;E.svs"/>
    <s v="https://concentriq.abbvienet.com/imageSets/157?slide=328053"/>
    <s v="default/users/181/images/248804/083-0022-0573-B0-1.svs"/>
    <n v="40"/>
    <n v="328054"/>
    <s v="ABBV400_VMS_104031_083-0022-0573-B0-2_MET (SP44) IUO.svs"/>
    <s v="https://concentriq.abbvienet.com/imageSets/157?slide=328054"/>
    <s v="default/users/181/images/248805/083-0022-0573-B0-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106019"/>
    <x v="27"/>
    <x v="1"/>
    <s v="P3"/>
    <x v="1"/>
    <x v="24"/>
    <s v="Evaluable"/>
    <x v="0"/>
    <x v="3"/>
    <x v="3"/>
    <x v="24"/>
    <s v="ABBV400_VMS_106019_MJG 106-019_083-0022-0482-B1-01_H&amp;E.svs"/>
    <s v="https://concentriq.abbvienet.com/imageSets/157?slide=337106"/>
    <s v="default/users/181/images/256282/083-0022-0482-B1-01.svs"/>
    <n v="40"/>
    <n v="337108"/>
    <s v="ABBV400_VMS_106019_MJG 106-019_083-0022-0482-B1-02_MET (SP44) IUO.svs"/>
    <s v="https://concentriq.abbvienet.com/imageSets/157?slide=337108"/>
    <s v="default/users/181/images/256284/083-0022-0482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106020"/>
    <x v="28"/>
    <x v="0"/>
    <s v="P2II"/>
    <x v="0"/>
    <x v="25"/>
    <s v="Evaluable"/>
    <x v="0"/>
    <x v="0"/>
    <x v="3"/>
    <x v="25"/>
    <s v="ABBV400_VMS_106020_083-0022-0524-B1-01_H&amp;E.svs"/>
    <s v="https://concentriq.abbvienet.com/imageSets/157?slide=327924"/>
    <s v="default/users/181/images/248675/083-0022-0524-B1-01.svs"/>
    <n v="40"/>
    <n v="327925"/>
    <s v="ABBV400_VMS_106020_083-0022-0524-B1-02_MET (SP44) IUO.svs"/>
    <s v="https://concentriq.abbvienet.com/imageSets/157?slide=327925"/>
    <s v="default/users/181/images/248676/083-0022-0524-B1-02.svs"/>
    <n v="40"/>
    <s v="Paraffin Block"/>
    <s v="Retrospective - Solid Tumors"/>
    <n v="106"/>
    <s v="Initial"/>
    <s v="KAM 106-020"/>
    <n v="106020"/>
    <e v="#N/A"/>
    <m/>
    <n v="6521763188"/>
    <d v="2023-10-26T00:00:00"/>
    <m/>
    <s v="10% Neutral buffered formalin"/>
    <s v="Metastatic"/>
    <m/>
    <s v="Lung-Non-Small cell carcinoma"/>
    <s v="Lymph Node"/>
    <m/>
    <m/>
    <m/>
    <m/>
    <m/>
    <n v="100"/>
    <n v="99"/>
    <n v="1"/>
    <s v="&gt;=500"/>
    <m/>
    <n v="14"/>
    <n v="55"/>
    <n v="30"/>
    <n v="1"/>
    <n v="118"/>
    <n v="44"/>
    <n v="30"/>
    <n v="25"/>
    <n v="1"/>
    <n v="83"/>
    <n v="14"/>
    <n v="55"/>
    <n v="30"/>
    <n v="1"/>
    <n v="118"/>
    <m/>
    <s v="jhuni"/>
    <d v="2024-01-11T00:00:00"/>
    <s v="Accept"/>
  </r>
  <r>
    <s v="M21-404-107006"/>
    <x v="29"/>
    <x v="0"/>
    <s v="P2I"/>
    <x v="0"/>
    <x v="26"/>
    <s v="Evaluable"/>
    <x v="0"/>
    <x v="0"/>
    <x v="0"/>
    <x v="26"/>
    <s v="ABBV400_VMS_107006_CFU-23-00229_083-0023-0302-B0-1_H&amp;E.svs"/>
    <s v="https://concentriq.abbvienet.com/imageSets/157?slide=331272"/>
    <s v="default/users/181/images/251028/083-0023-0302-B0-1.svs"/>
    <n v="40"/>
    <m/>
    <m/>
    <m/>
    <m/>
    <m/>
    <s v="Unstained Slide"/>
    <s v="Prospective - Non-Squamous wtEGFR NSCLC"/>
    <n v="107"/>
    <s v="Initial"/>
    <s v="CFU-23-00229"/>
    <n v="107006"/>
    <e v="#N/A"/>
    <m/>
    <n v="6522407507"/>
    <d v="2023-04-19T00:00:00"/>
    <s v="EBUS-GUIDED TRANSBRONCHIAL NEEDLE CORE BIOPSY"/>
    <s v="10% Neutral buffered formalin"/>
    <s v="Metastatic"/>
    <m/>
    <s v="Lung-Adenocarcinoma"/>
    <s v="Lymph Node"/>
    <d v="2023-07-12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107009"/>
    <x v="30"/>
    <x v="0"/>
    <s v="P2II"/>
    <x v="0"/>
    <x v="27"/>
    <s v="Evaluable"/>
    <x v="0"/>
    <x v="0"/>
    <x v="3"/>
    <x v="27"/>
    <s v="ABBV400_VMS_107009_083-0022-0401-B1-01_H&amp;E.svs"/>
    <s v="https://concentriq.abbvienet.com/imageSets/157?slide=327607"/>
    <s v="default/users/181/images/248358/083-0022-0401-B1-01.svs"/>
    <n v="40"/>
    <n v="327608"/>
    <s v="ABBV400_VMS_107009_083-0022-0401-B1-02_MET (SP44) IUO.svs"/>
    <s v="https://concentriq.abbvienet.com/imageSets/157?slide=327608"/>
    <s v="default/users/181/images/248359/083-0022-0401-B1-02.svs"/>
    <n v="40"/>
    <s v="Paraffin Block"/>
    <s v="Retrospective - Solid Tumors"/>
    <n v="107"/>
    <s v="Initial"/>
    <s v="SSW-23-26887    "/>
    <n v="107009"/>
    <e v="#N/A"/>
    <m/>
    <n v="6523881803"/>
    <d v="2023-10-19T00:00:00"/>
    <s v="Biopsy"/>
    <s v="10% Neutral buffered formalin"/>
    <s v="Metastatic"/>
    <m/>
    <s v="Lung-Non-Small cell carcinoma"/>
    <s v="Liver"/>
    <d v="2023-10-19T00:00:00"/>
    <m/>
    <m/>
    <m/>
    <m/>
    <n v="50"/>
    <n v="95"/>
    <n v="5"/>
    <s v="&gt;=500"/>
    <m/>
    <n v="0"/>
    <n v="10"/>
    <n v="40"/>
    <n v="50"/>
    <n v="240"/>
    <n v="0"/>
    <n v="10"/>
    <n v="40"/>
    <n v="50"/>
    <n v="240"/>
    <n v="0"/>
    <n v="25"/>
    <n v="45"/>
    <n v="30"/>
    <n v="205"/>
    <m/>
    <s v="nasira2"/>
    <d v="2023-11-09T00:00:00"/>
    <s v="Accept"/>
  </r>
  <r>
    <s v="M21-404-107012"/>
    <x v="31"/>
    <x v="0"/>
    <s v="P2I"/>
    <x v="0"/>
    <x v="28"/>
    <s v="Evaluable"/>
    <x v="1"/>
    <x v="0"/>
    <x v="0"/>
    <x v="28"/>
    <s v="ABBV400_VMS_107012_083-0022-0336-B0-1_H&amp;E.svs"/>
    <s v="https://concentriq.abbvienet.com/imageSets/157?slide=327440"/>
    <s v="default/users/181/images/248191/083-0022-0336-B0-1.svs"/>
    <n v="40"/>
    <n v="327441"/>
    <s v="ABBV400_VMS_107012_083-0022-0336-B0-2_MET (SP44) IUO.svs"/>
    <s v="https://concentriq.abbvienet.com/imageSets/157?slide=327441"/>
    <s v="default/users/181/images/248192/083-0022-0336-B0-2.svs"/>
    <n v="40"/>
    <s v="Unstained Slide"/>
    <s v="Retrospective - Solid Tumors"/>
    <n v="107"/>
    <s v="Initial"/>
    <s v="18-S09781-6G"/>
    <n v="107012"/>
    <e v="#N/A"/>
    <m/>
    <n v="6523703529"/>
    <d v="2018-10-03T00:00:00"/>
    <s v="Biopsy"/>
    <s v="Unknown"/>
    <s v="Primary"/>
    <s v="Lung"/>
    <s v="Lung-Non-Small cell carcinoma"/>
    <m/>
    <d v="2023-09-07T00:00:00"/>
    <m/>
    <m/>
    <m/>
    <m/>
    <n v="95"/>
    <n v="95"/>
    <n v="5"/>
    <s v="&gt;=500"/>
    <m/>
    <n v="75"/>
    <n v="17"/>
    <n v="5"/>
    <n v="3"/>
    <n v="36"/>
    <n v="75"/>
    <n v="17"/>
    <n v="5"/>
    <n v="3"/>
    <n v="36"/>
    <n v="92"/>
    <n v="5"/>
    <n v="3"/>
    <n v="0"/>
    <n v="11"/>
    <m/>
    <s v="bernal13"/>
    <d v="2023-09-15T00:00:00"/>
    <s v="Accept"/>
  </r>
  <r>
    <s v="M21-404-107012"/>
    <x v="31"/>
    <x v="0"/>
    <s v="P2I"/>
    <x v="0"/>
    <x v="29"/>
    <s v="Evaluable"/>
    <x v="0"/>
    <x v="0"/>
    <x v="3"/>
    <x v="29"/>
    <s v="ABBV400_VMS_107012_083-0022-0402-B0-1_H&amp;E.svs"/>
    <s v="https://concentriq.abbvienet.com/imageSets/157?slide=327610"/>
    <s v="default/users/181/images/248361/083-0022-0402-B0-1.svs"/>
    <n v="40"/>
    <n v="327611"/>
    <s v="ABBV400_VMS_107012_083-0022-0402-B0-2_MET (SP44) IUO.svs"/>
    <s v="https://concentriq.abbvienet.com/imageSets/157?slide=327611"/>
    <s v="default/users/181/images/248362/083-0022-0402-B0-2.svs"/>
    <n v="40"/>
    <s v="Unstained Slide"/>
    <s v="Retrospective - CRC"/>
    <n v="107"/>
    <s v="Initial"/>
    <s v="SSU-23-12902 "/>
    <n v="107012"/>
    <e v="#N/A"/>
    <m/>
    <n v="6523881804"/>
    <d v="2023-10-05T00:00:00"/>
    <s v="Biopsy"/>
    <s v="10% Neutral buffered formalin"/>
    <s v="Primary"/>
    <s v="Lung"/>
    <s v="Lung-Non-Small cell carcinoma"/>
    <m/>
    <d v="2023-10-18T00:00:00"/>
    <m/>
    <m/>
    <m/>
    <m/>
    <n v="90"/>
    <n v="95"/>
    <n v="5"/>
    <s v="&gt;=500"/>
    <m/>
    <n v="5"/>
    <n v="94"/>
    <n v="1"/>
    <n v="0"/>
    <n v="96"/>
    <n v="5"/>
    <n v="94"/>
    <n v="1"/>
    <n v="0"/>
    <n v="96"/>
    <n v="100"/>
    <n v="0"/>
    <n v="0"/>
    <n v="0"/>
    <n v="0"/>
    <m/>
    <s v="jonesc51"/>
    <d v="2023-10-31T00:00:00"/>
    <s v="Accept"/>
  </r>
  <r>
    <s v="M21-404-109023"/>
    <x v="32"/>
    <x v="1"/>
    <s v="P3"/>
    <x v="1"/>
    <x v="30"/>
    <s v="Evaluable"/>
    <x v="1"/>
    <x v="0"/>
    <x v="3"/>
    <x v="30"/>
    <s v="ABBV400_VMS_109023_083-0022-0285-B1-01_H&amp;E.svs"/>
    <s v="https://concentriq.abbvienet.com/imageSets/157?slide=235065"/>
    <s v="default/users/181/images/202434/083-0022-0285-B1-01_105628.svs"/>
    <n v="40"/>
    <n v="235066"/>
    <s v="ABBV400_VMS_109023_083-0022-0285-B1-02_MET (SP44) IUO.svs"/>
    <s v="https://concentriq.abbvienet.com/imageSets/157?slide=235066"/>
    <s v="default/users/181/images/202435/083-0022-0285-B1-02_105818.svs"/>
    <n v="40"/>
    <s v="Paraffin Block"/>
    <s v="Retrospective - Solid Tumors"/>
    <n v="109"/>
    <s v="Initial"/>
    <s v="IS23-39631"/>
    <n v="109023"/>
    <e v="#N/A"/>
    <m/>
    <n v="6523188086"/>
    <d v="2023-08-07T00:00:00"/>
    <s v="Biopsy"/>
    <s v="10% Neutral buffered formalin"/>
    <s v="Metastatic"/>
    <m/>
    <m/>
    <s v="Skin"/>
    <m/>
    <m/>
    <m/>
    <m/>
    <m/>
    <n v="100"/>
    <n v="100"/>
    <n v="0"/>
    <s v="&gt;=500"/>
    <m/>
    <n v="0"/>
    <n v="10"/>
    <n v="60"/>
    <n v="30"/>
    <n v="220"/>
    <n v="0"/>
    <n v="10"/>
    <n v="60"/>
    <n v="30"/>
    <n v="220"/>
    <n v="80"/>
    <n v="20"/>
    <n v="0"/>
    <n v="0"/>
    <n v="20"/>
    <m/>
    <s v="davist32"/>
    <d v="2023-08-21T00:00:00"/>
    <s v="Accept"/>
  </r>
  <r>
    <s v="M21-404-109023"/>
    <x v="32"/>
    <x v="1"/>
    <s v="P3"/>
    <x v="1"/>
    <x v="31"/>
    <s v="Evaluable"/>
    <x v="0"/>
    <x v="3"/>
    <x v="3"/>
    <x v="31"/>
    <s v="ABBV400_VMS_109023_083-0022-0350-B1-01_H&amp;E.svs"/>
    <s v="https://concentriq.abbvienet.com/imageSets/157?slide=327470"/>
    <s v="default/users/181/images/248221/083-0022-0350-B1-01.svs"/>
    <n v="40"/>
    <n v="327471"/>
    <s v="ABBV400_VMS_109023_083-0022-0350-B1-02_MET (SP44) IUO.svs"/>
    <s v="https://concentriq.abbvienet.com/imageSets/157?slide=327471"/>
    <s v="default/users/181/images/248222/083-0022-0350-B1-02.svs"/>
    <n v="40"/>
    <s v="Paraffin Block"/>
    <s v="Retrospective - Solid Tumors"/>
    <n v="109"/>
    <s v="Initial"/>
    <s v="IS23-45079"/>
    <n v="109023"/>
    <e v="#N/A"/>
    <m/>
    <n v="6523884365"/>
    <d v="2023-09-06T00:00:00"/>
    <s v="Biopsy"/>
    <s v="10% Neutral buffered formalin"/>
    <s v="Metastatic"/>
    <m/>
    <m/>
    <s v="Abdomen/Abdominal wall"/>
    <m/>
    <m/>
    <m/>
    <m/>
    <m/>
    <n v="100"/>
    <n v="100"/>
    <n v="0"/>
    <s v="&gt;=100 to &lt;500"/>
    <m/>
    <n v="0"/>
    <n v="17"/>
    <n v="80"/>
    <n v="3"/>
    <n v="186"/>
    <n v="6"/>
    <n v="29"/>
    <n v="62"/>
    <n v="3"/>
    <n v="162"/>
    <n v="17"/>
    <n v="75"/>
    <n v="8"/>
    <n v="0"/>
    <n v="91"/>
    <m/>
    <s v="sjostroc"/>
    <d v="2023-09-29T00:00:00"/>
    <s v="Accept"/>
  </r>
  <r>
    <s v="M21-404-115015"/>
    <x v="33"/>
    <x v="0"/>
    <s v="P3"/>
    <x v="1"/>
    <x v="32"/>
    <s v="Evaluable"/>
    <x v="0"/>
    <x v="0"/>
    <x v="0"/>
    <x v="32"/>
    <s v="ABBV400_VMS_115015_083-0022-0178-B0-1_H&amp;E.svs"/>
    <s v="https://concentriq.abbvienet.com/imageSets/157?slide=234959"/>
    <s v="default/users/181/images/202328/083-0022-0178-B0-1_161123.svs"/>
    <n v="40"/>
    <n v="234960"/>
    <s v="ABBV400_VMS_115015_083-0022-0178-B0-2_MET (SP44) IUO.svs"/>
    <s v="https://concentriq.abbvienet.com/imageSets/157?slide=234960"/>
    <s v="default/users/181/images/202329/083-0022-0178-B0-2_161554.svs"/>
    <n v="40"/>
    <s v="Unstained Slide"/>
    <s v="Retrospective - Solid Tumors"/>
    <n v="115"/>
    <s v="Initial"/>
    <n v="115015"/>
    <n v="115015"/>
    <e v="#N/A"/>
    <s v="Part 3 GEA"/>
    <n v="6522256641"/>
    <d v="2022-01-03T00:00:00"/>
    <s v="Surgical Biopsy"/>
    <s v="10% Neutral buffered formalin"/>
    <s v="Metastatic"/>
    <m/>
    <m/>
    <s v="Omentum"/>
    <d v="2023-06-22T00:00:00"/>
    <m/>
    <m/>
    <m/>
    <m/>
    <n v="40"/>
    <n v="40"/>
    <n v="60"/>
    <s v="&gt;=100 to &lt;500"/>
    <m/>
    <n v="50"/>
    <n v="49"/>
    <n v="1"/>
    <n v="0"/>
    <n v="51"/>
    <n v="80"/>
    <n v="19"/>
    <n v="1"/>
    <n v="0"/>
    <n v="21"/>
    <n v="50"/>
    <n v="49"/>
    <n v="1"/>
    <n v="0"/>
    <n v="51"/>
    <m/>
    <s v="powersa3"/>
    <d v="2023-07-07T00:00:00"/>
    <s v="Accept"/>
  </r>
  <r>
    <s v="M21-404-115016"/>
    <x v="34"/>
    <x v="0"/>
    <s v="P3"/>
    <x v="1"/>
    <x v="33"/>
    <s v="Evaluable"/>
    <x v="0"/>
    <x v="0"/>
    <x v="0"/>
    <x v="33"/>
    <s v="ABBV400_VMS_115016_083-0022-0278-B1-01_H&amp;E.svs"/>
    <s v="https://concentriq.abbvienet.com/imageSets/157?slide=235056"/>
    <s v="default/users/181/images/202425/083-0022-0278-B1-01_091742.svs"/>
    <n v="40"/>
    <n v="235057"/>
    <s v="ABBV400_VMS_115016_083-0022-0278-B1-02_MET (SP44) IUO.svs"/>
    <s v="https://concentriq.abbvienet.com/imageSets/157?slide=235057"/>
    <s v="default/users/181/images/202426/083-0022-0278-B1-02_091955.svs"/>
    <n v="40"/>
    <s v="Paraffin Block"/>
    <s v="Retrospective - Solid Tumors"/>
    <n v="115"/>
    <s v="Initial"/>
    <n v="115016"/>
    <n v="115016"/>
    <e v="#N/A"/>
    <m/>
    <n v="6522505181"/>
    <d v="2021-07-20T00:00:00"/>
    <s v="Surgical Biopsy"/>
    <s v="10% Neutral buffered formalin"/>
    <s v="Primary"/>
    <s v="Esophagus"/>
    <s v="Esophagus-Adenocarcinoma"/>
    <m/>
    <m/>
    <m/>
    <m/>
    <m/>
    <m/>
    <n v="65"/>
    <n v="30"/>
    <n v="70"/>
    <s v="&gt;=100 to &lt;500"/>
    <m/>
    <n v="10"/>
    <n v="30"/>
    <n v="20"/>
    <n v="40"/>
    <n v="190"/>
    <n v="10"/>
    <n v="30"/>
    <n v="20"/>
    <n v="40"/>
    <n v="190"/>
    <n v="10"/>
    <n v="45"/>
    <n v="15"/>
    <n v="30"/>
    <n v="165"/>
    <m/>
    <s v="nasira2"/>
    <d v="2023-08-24T00:00:00"/>
    <s v="Accept"/>
  </r>
  <r>
    <s v="M21-404-115017"/>
    <x v="35"/>
    <x v="1"/>
    <s v="P3"/>
    <x v="1"/>
    <x v="34"/>
    <s v="Evaluable"/>
    <x v="1"/>
    <x v="0"/>
    <x v="3"/>
    <x v="34"/>
    <s v="ABBV400_VMS_115017_083-0022-0251-B1-01_H&amp;E.svs"/>
    <s v="https://concentriq.abbvienet.com/imageSets/157?slide=235017"/>
    <s v="default/users/181/images/202386/083-0022-0251-B1-01_144718.svs"/>
    <n v="40"/>
    <n v="235018"/>
    <s v="ABBV400_VMS_115017_083-0022-0251-B1-02_MET (SP44) IUO.svs"/>
    <s v="https://concentriq.abbvienet.com/imageSets/157?slide=235018"/>
    <s v="default/users/181/images/202387/083-0022-0251-B1-02_144838.svs"/>
    <n v="40"/>
    <s v="Paraffin Block"/>
    <s v="Retrospective - Solid Tumors"/>
    <n v="115"/>
    <s v="Initial"/>
    <n v="115017"/>
    <n v="115017"/>
    <e v="#N/A"/>
    <s v="GEA- Part 3"/>
    <n v="6523215801"/>
    <d v="2023-07-25T00:00:00"/>
    <s v="Surgical Biopsy"/>
    <s v="10% Neutral buffered formalin"/>
    <s v="Metastatic"/>
    <m/>
    <m/>
    <s v="Lymph Node"/>
    <m/>
    <m/>
    <m/>
    <m/>
    <m/>
    <n v="100"/>
    <n v="30"/>
    <n v="70"/>
    <s v="&gt;=100 to &lt;500"/>
    <m/>
    <n v="60"/>
    <n v="10"/>
    <n v="30"/>
    <n v="0"/>
    <n v="70"/>
    <n v="60"/>
    <n v="10"/>
    <n v="30"/>
    <n v="0"/>
    <n v="70"/>
    <n v="85"/>
    <n v="10"/>
    <n v="5"/>
    <n v="0"/>
    <n v="20"/>
    <m/>
    <s v="davist32"/>
    <d v="2023-08-03T00:00:00"/>
    <s v="Accept"/>
  </r>
  <r>
    <s v="M21-404-115017"/>
    <x v="35"/>
    <x v="1"/>
    <s v="P3"/>
    <x v="1"/>
    <x v="35"/>
    <s v="Evaluable"/>
    <x v="0"/>
    <x v="0"/>
    <x v="0"/>
    <x v="35"/>
    <s v="ABBV400_VMS_6522505185_083-0022-0253-B0-1_H&amp;E.svs"/>
    <s v="https://concentriq.abbvienet.com/imageSets/157?slide=235020"/>
    <s v="default/users/181/images/202389/083-0022-0253-B0-1_092204.svs"/>
    <n v="40"/>
    <n v="235021"/>
    <s v="ABBV400_VMS_6522505185_083-0022-0253-B0-2_MET (SP44) IUO.svs"/>
    <s v="https://concentriq.abbvienet.com/imageSets/157?slide=235021"/>
    <s v="default/users/181/images/202390/083-0022-0253-B0-2_092613.svs"/>
    <n v="40"/>
    <s v="Unstained Slide"/>
    <s v="Retrospective - Solid Tumors"/>
    <n v="115"/>
    <s v="Initial"/>
    <s v="115017-"/>
    <n v="115017"/>
    <e v="#N/A"/>
    <m/>
    <n v="6522505185"/>
    <d v="2023-06-02T00:00:00"/>
    <s v="Surgical Biopsy"/>
    <s v="10% Neutral buffered formalin"/>
    <s v="Metastatic"/>
    <m/>
    <m/>
    <s v="Bowel"/>
    <d v="2023-08-01T00:00:00"/>
    <m/>
    <m/>
    <m/>
    <m/>
    <n v="45"/>
    <n v="90"/>
    <n v="10"/>
    <s v="&gt;=500"/>
    <m/>
    <n v="40"/>
    <n v="55"/>
    <n v="5"/>
    <n v="0"/>
    <n v="65"/>
    <n v="85"/>
    <n v="10"/>
    <n v="5"/>
    <n v="0"/>
    <n v="20"/>
    <n v="40"/>
    <n v="55"/>
    <n v="5"/>
    <n v="0"/>
    <n v="65"/>
    <m/>
    <s v="sayediaf"/>
    <d v="2023-08-04T00:00:00"/>
    <s v="Accept"/>
  </r>
  <r>
    <s v="M21-404-115017"/>
    <x v="35"/>
    <x v="1"/>
    <s v="P3"/>
    <x v="1"/>
    <x v="36"/>
    <s v="Evaluable"/>
    <x v="1"/>
    <x v="3"/>
    <x v="3"/>
    <x v="36"/>
    <s v="ABBV400_VMS_115017_083-0022-0326-B1-01_H&amp;E.svs"/>
    <s v="https://concentriq.abbvienet.com/imageSets/157?slide=264608"/>
    <s v="default/users/181/images/229848/083-0022-0326-B1-01.svs"/>
    <n v="40"/>
    <n v="264609"/>
    <s v="ABBV400_VMS_115017_083-0022-0326-B1-02_MET (SP44) IUO.svs"/>
    <s v="https://concentriq.abbvienet.com/imageSets/157?slide=264609"/>
    <s v="default/users/181/images/229849/083-0022-0326-B1-02.svs"/>
    <n v="40"/>
    <s v="Paraffin Block"/>
    <s v="Retrospective - Solid Tumors"/>
    <n v="115"/>
    <s v="Initial"/>
    <n v="6523279352"/>
    <n v="115017"/>
    <e v="#N/A"/>
    <m/>
    <n v="6523279352"/>
    <d v="2023-08-29T00:00:00"/>
    <s v="core biopsy"/>
    <s v="10% Neutral buffered formalin"/>
    <s v="Metastatic"/>
    <m/>
    <m/>
    <s v="Lymph Node"/>
    <m/>
    <m/>
    <m/>
    <m/>
    <m/>
    <n v="95"/>
    <n v="50"/>
    <n v="50"/>
    <s v="&gt;=500"/>
    <m/>
    <n v="50"/>
    <n v="40"/>
    <n v="10"/>
    <n v="0"/>
    <n v="60"/>
    <n v="97"/>
    <n v="3"/>
    <n v="0"/>
    <n v="0"/>
    <n v="3"/>
    <n v="50"/>
    <n v="40"/>
    <n v="10"/>
    <n v="0"/>
    <n v="60"/>
    <m/>
    <s v="davist32"/>
    <d v="2023-09-11T00:00:00"/>
    <s v="Accept"/>
  </r>
  <r>
    <s v="M21-404-117002"/>
    <x v="36"/>
    <x v="0"/>
    <s v="P3"/>
    <x v="1"/>
    <x v="37"/>
    <s v="Evaluable"/>
    <x v="0"/>
    <x v="0"/>
    <x v="3"/>
    <x v="37"/>
    <s v="ABBV400_VMS_117002_083-0022-0357-B1-01_H&amp;E.svs"/>
    <s v="https://concentriq.abbvienet.com/imageSets/157?slide=327488"/>
    <s v="default/users/181/images/248239/083-0022-0357-B1-01.svs"/>
    <n v="40"/>
    <n v="327489"/>
    <s v="ABBV400_VMS_117002_083-0022-0357-B1-02_MET (SP44) IUO.svs"/>
    <s v="https://concentriq.abbvienet.com/imageSets/157?slide=327489"/>
    <s v="default/users/181/images/248240/083-0022-0357-B1-02.svs"/>
    <n v="40"/>
    <s v="Paraffin Block"/>
    <s v="Retrospective - Solid Tumors"/>
    <n v="117"/>
    <s v="Initial"/>
    <s v="1756889-1"/>
    <n v="117002"/>
    <e v="#N/A"/>
    <s v="requisition form attached"/>
    <n v="6522505264"/>
    <d v="2023-09-15T00:00:00"/>
    <m/>
    <m/>
    <m/>
    <m/>
    <m/>
    <m/>
    <m/>
    <m/>
    <m/>
    <m/>
    <m/>
    <n v="100"/>
    <n v="82"/>
    <n v="18"/>
    <s v="&gt;=500"/>
    <m/>
    <n v="0"/>
    <n v="1"/>
    <n v="31"/>
    <n v="68"/>
    <n v="267"/>
    <n v="0"/>
    <n v="1"/>
    <n v="31"/>
    <n v="68"/>
    <n v="267"/>
    <n v="4"/>
    <n v="60"/>
    <n v="36"/>
    <n v="0"/>
    <n v="132"/>
    <m/>
    <s v="sjostroc"/>
    <d v="2023-10-23T00:00:00"/>
    <s v="Accept"/>
  </r>
  <r>
    <s v="M21-404-200016"/>
    <x v="37"/>
    <x v="1"/>
    <s v="P3"/>
    <x v="1"/>
    <x v="38"/>
    <s v="Evaluable"/>
    <x v="1"/>
    <x v="0"/>
    <x v="3"/>
    <x v="38"/>
    <s v="ABBV400_VMS_200016_083-0022-0201-B1-01_H&amp;E.svs"/>
    <s v="https://concentriq.abbvienet.com/imageSets/157?slide=234962"/>
    <s v="default/users/181/images/202331/083-0022-0201-B1-01_165512.svs"/>
    <n v="40"/>
    <n v="234963"/>
    <s v="ABBV400_VMS_200016_083-0022-0201-B1-02_MET (SP44) IUO.svs"/>
    <s v="https://concentriq.abbvienet.com/imageSets/157?slide=234963"/>
    <s v="default/users/181/images/202332/083-0022-0201-B1-02_165613.svs"/>
    <n v="40"/>
    <s v="Paraffin Block"/>
    <s v="Retrospective - Solid Tumors"/>
    <n v="200"/>
    <s v="Initial"/>
    <n v="200016"/>
    <n v="200016"/>
    <e v="#N/A"/>
    <s v="6-72h"/>
    <n v="6802282610"/>
    <d v="2023-07-07T00:00:00"/>
    <s v="Biopsy"/>
    <s v="10% Neutral buffered formalin"/>
    <s v="Primary"/>
    <s v="Stomach"/>
    <s v="Stomach-Adenocarcinoma"/>
    <m/>
    <m/>
    <m/>
    <m/>
    <m/>
    <m/>
    <n v="80"/>
    <n v="100"/>
    <n v="0"/>
    <s v="&gt;=100 to &lt;500"/>
    <m/>
    <n v="1"/>
    <n v="19"/>
    <n v="80"/>
    <n v="0"/>
    <n v="179"/>
    <n v="93"/>
    <n v="1"/>
    <n v="6"/>
    <n v="0"/>
    <n v="13"/>
    <n v="4"/>
    <n v="19"/>
    <n v="77"/>
    <n v="0"/>
    <n v="173"/>
    <m/>
    <s v="sjostroc"/>
    <d v="2023-07-25T00:00:00"/>
    <s v="Accept"/>
  </r>
  <r>
    <s v="M21-404-200016"/>
    <x v="37"/>
    <x v="1"/>
    <s v="P3"/>
    <x v="1"/>
    <x v="39"/>
    <s v="Not evaluable"/>
    <x v="0"/>
    <x v="3"/>
    <x v="3"/>
    <x v="39"/>
    <s v="ABBV400_VMS_200016_083-0022-0325-B1-04_H&amp;E.svs"/>
    <s v="https://concentriq.abbvienet.com/imageSets/157?slide=264605"/>
    <s v="default/users/181/images/229845/083-0022-0325-B1-04.svs"/>
    <n v="40"/>
    <n v="264606"/>
    <s v="ABBV400_VMS_200016_083-0022-0325-B1-05_MET (SP44) IUO.svs"/>
    <s v="https://concentriq.abbvienet.com/imageSets/157?slide=264606"/>
    <s v="default/users/181/images/229846/083-0022-0325-B1-05.svs"/>
    <n v="40"/>
    <s v="Paraffin Block"/>
    <s v="Retrospective - Solid Tumors"/>
    <n v="200"/>
    <s v="Repeat"/>
    <n v="6802291950"/>
    <n v="200016"/>
    <e v="#N/A"/>
    <m/>
    <n v="6802291950"/>
    <d v="2023-08-02T00:00:00"/>
    <m/>
    <m/>
    <m/>
    <m/>
    <m/>
    <m/>
    <m/>
    <m/>
    <m/>
    <m/>
    <m/>
    <n v="100"/>
    <n v="60"/>
    <n v="40"/>
    <s v="&gt;=100 to &lt;500"/>
    <m/>
    <n v="10"/>
    <n v="53"/>
    <n v="35"/>
    <n v="2"/>
    <n v="129"/>
    <n v="60"/>
    <n v="3"/>
    <n v="35"/>
    <n v="2"/>
    <n v="79"/>
    <n v="10"/>
    <n v="89"/>
    <n v="1"/>
    <n v="0"/>
    <n v="91"/>
    <m/>
    <s v="davist32"/>
    <d v="2023-09-14T00:00:00"/>
    <s v="Accept"/>
  </r>
  <r>
    <s v="M21-404-200017"/>
    <x v="38"/>
    <x v="0"/>
    <s v="P2I"/>
    <x v="0"/>
    <x v="40"/>
    <s v="Evaluable"/>
    <x v="0"/>
    <x v="0"/>
    <x v="0"/>
    <x v="40"/>
    <s v="ABBV400_VMS_200017_200017_083-0023-0338-B0-1_H&amp;E.svs"/>
    <s v="https://concentriq.abbvienet.com/imageSets/157?slide=331375"/>
    <s v="default/users/181/images/251131/083-0023-0338-B0-1.svs"/>
    <n v="40"/>
    <n v="331376"/>
    <s v="ABBV400_VMS_200017_200017_083-0023-0338-B0-2_MET (SP44) IUO.svs"/>
    <s v="https://concentriq.abbvienet.com/imageSets/157?slide=331376"/>
    <s v="default/users/181/images/251132/083-0023-0338-B0-2.svs"/>
    <n v="40"/>
    <s v="Unstained Slide"/>
    <s v="Prospective - Non-Squamous mutEGFR NSCLC"/>
    <n v="200"/>
    <s v="Initial"/>
    <n v="200017"/>
    <n v="200017"/>
    <e v="#N/A"/>
    <s v="6-72h"/>
    <n v="6802238623"/>
    <d v="2023-06-14T00:00:00"/>
    <s v="Biopsy"/>
    <s v="10% Neutral buffered formalin"/>
    <s v="Primary"/>
    <s v="Lung"/>
    <s v="Lung-Non-Small cell carcinom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1023"/>
    <x v="39"/>
    <x v="0"/>
    <s v="P3"/>
    <x v="1"/>
    <x v="41"/>
    <s v="Evaluable"/>
    <x v="0"/>
    <x v="0"/>
    <x v="0"/>
    <x v="41"/>
    <s v="ABBV400_VMS_201023_1133-23_083-0023-0020-B0-1_H&amp;E.svs"/>
    <s v="https://concentriq.abbvienet.com/imageSets/157?slide=173976"/>
    <s v="default/users/73/images/148535/083-0023-0020-B0-1.svs"/>
    <n v="40"/>
    <n v="174100"/>
    <s v="ABBV400_VMS_201023_1133-23_083-0023-0020-B0-2_MET (SP44) IUO.svs"/>
    <s v="https://concentriq.abbvienet.com/imageSets/157?slide=174100"/>
    <s v="default/users/73/images/148659/083-0023-0020-B0-2.svs"/>
    <n v="40"/>
    <s v="Unstained Slide"/>
    <s v="Prospective - GEA"/>
    <n v="201"/>
    <s v="Initial"/>
    <s v="1133-23"/>
    <n v="201023"/>
    <e v="#N/A"/>
    <s v="â‰§6hr to &lt;72hr"/>
    <n v="6802060063"/>
    <d v="2022-02-21T00:00:00"/>
    <s v="Biopsy"/>
    <s v="10% Neutral buffered formalin"/>
    <s v="Primary"/>
    <s v="Stomach"/>
    <s v="Stomach-Adenocarcinoma"/>
    <m/>
    <d v="2022-11-04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1031"/>
    <x v="40"/>
    <x v="1"/>
    <s v="P3"/>
    <x v="1"/>
    <x v="42"/>
    <s v="Evaluable"/>
    <x v="0"/>
    <x v="3"/>
    <x v="3"/>
    <x v="42"/>
    <s v="ABBV400_VMS_201031_083-0022-0362-B1-01_H&amp;E.svs"/>
    <s v="https://concentriq.abbvienet.com/imageSets/157?slide=327501"/>
    <s v="default/users/181/images/248252/083-0022-0362-B1-01.svs"/>
    <n v="40"/>
    <n v="327502"/>
    <s v="ABBV400_VMS_201031_083-0022-0362-B1-02_MET (SP44) IUO.svs"/>
    <s v="https://concentriq.abbvienet.com/imageSets/157?slide=327502"/>
    <s v="default/users/181/images/248253/083-0022-0362-B1-02.svs"/>
    <n v="40"/>
    <s v="Paraffin Block"/>
    <s v="Retrospective - Solid Tumors"/>
    <n v="201"/>
    <s v="Initial"/>
    <n v="6801956956"/>
    <n v="201031"/>
    <e v="#N/A"/>
    <s v="6-72 hours"/>
    <n v="6801956956"/>
    <d v="2023-06-07T00:00:00"/>
    <m/>
    <m/>
    <m/>
    <m/>
    <m/>
    <m/>
    <m/>
    <m/>
    <m/>
    <m/>
    <m/>
    <n v="80"/>
    <n v="95"/>
    <n v="5"/>
    <s v="&gt;=100 to &lt;500"/>
    <m/>
    <n v="0"/>
    <n v="1"/>
    <n v="59"/>
    <n v="40"/>
    <n v="239"/>
    <n v="1"/>
    <n v="1"/>
    <n v="58"/>
    <n v="40"/>
    <n v="237"/>
    <n v="1"/>
    <n v="0"/>
    <n v="99"/>
    <n v="0"/>
    <n v="198"/>
    <m/>
    <s v="fengj9"/>
    <d v="2023-10-10T00:00:00"/>
    <s v="Accept"/>
  </r>
  <r>
    <s v="M21-404-201032"/>
    <x v="41"/>
    <x v="1"/>
    <s v="P3"/>
    <x v="1"/>
    <x v="43"/>
    <s v="Not evaluable"/>
    <x v="0"/>
    <x v="3"/>
    <x v="3"/>
    <x v="43"/>
    <s v="ABBV400_VMS_201032_083-0022-0342-B1-01_H&amp;E.svs"/>
    <s v="https://concentriq.abbvienet.com/imageSets/157?slide=264632"/>
    <s v="default/users/181/images/229872/083-0022-0342-B1-01.svs"/>
    <n v="40"/>
    <n v="264633"/>
    <s v="ABBV400_VMS_201032_083-0022-0342-B1-02_MET (SP44) IUO.svs"/>
    <s v="https://concentriq.abbvienet.com/imageSets/157?slide=264633"/>
    <s v="default/users/181/images/229873/083-0022-0342-B1-02.svs"/>
    <n v="40"/>
    <s v="Paraffin Block"/>
    <s v="Retrospective - Solid Tumors"/>
    <n v="201"/>
    <s v="Repeat"/>
    <n v="6802226459"/>
    <n v="201032"/>
    <e v="#N/A"/>
    <m/>
    <n v="6802226459"/>
    <d v="2023-06-14T00:00:00"/>
    <m/>
    <m/>
    <m/>
    <m/>
    <m/>
    <m/>
    <m/>
    <m/>
    <m/>
    <m/>
    <m/>
    <m/>
    <m/>
    <m/>
    <m/>
    <s v="Unevaluable due to no viable tumor cells (confirmed by a second pathologist) on initial and repeat testing. Result is final."/>
    <m/>
    <m/>
    <m/>
    <m/>
    <m/>
    <m/>
    <m/>
    <m/>
    <m/>
    <m/>
    <m/>
    <m/>
    <m/>
    <m/>
    <m/>
    <s v="Unevaluable due to no viable tumor cells (confirmed by a second pathologist) on initial and repeat testing. Result is final."/>
    <s v="davist32"/>
    <d v="2023-09-21T00:00:00"/>
    <s v="Reject"/>
  </r>
  <r>
    <s v="M21-404-201032"/>
    <x v="41"/>
    <x v="1"/>
    <s v="P3"/>
    <x v="1"/>
    <x v="44"/>
    <s v="Evaluable"/>
    <x v="1"/>
    <x v="0"/>
    <x v="3"/>
    <x v="44"/>
    <s v="ABBV400_VMS_201032_083-0022-0343-B1-01_H&amp;E.svs"/>
    <s v="https://concentriq.abbvienet.com/imageSets/157?slide=264638"/>
    <s v="default/users/181/images/229878/083-0022-0343-B1-01.svs"/>
    <n v="40"/>
    <n v="264639"/>
    <s v="ABBV400_VMS_201032_083-0022-0343-B1-02_MET (SP44) IUO.svs"/>
    <s v="https://concentriq.abbvienet.com/imageSets/157?slide=264639"/>
    <s v="default/users/181/images/229879/083-0022-0343-B1-02.svs"/>
    <n v="40"/>
    <s v="Paraffin Block"/>
    <s v="Retrospective - Solid Tumors"/>
    <n v="201"/>
    <s v="Initial"/>
    <n v="6802022895"/>
    <n v="201032"/>
    <e v="#N/A"/>
    <m/>
    <n v="6802022895"/>
    <d v="2023-05-09T00:00:00"/>
    <m/>
    <m/>
    <m/>
    <m/>
    <m/>
    <m/>
    <m/>
    <m/>
    <m/>
    <m/>
    <m/>
    <n v="50"/>
    <n v="85"/>
    <n v="15"/>
    <s v="&gt;=500"/>
    <m/>
    <n v="30"/>
    <n v="25"/>
    <n v="35"/>
    <n v="10"/>
    <n v="125"/>
    <n v="30"/>
    <n v="25"/>
    <n v="35"/>
    <n v="10"/>
    <n v="125"/>
    <n v="25"/>
    <n v="45"/>
    <n v="25"/>
    <n v="5"/>
    <n v="110"/>
    <m/>
    <s v="nasira2"/>
    <d v="2023-09-25T00:00:00"/>
    <s v="Accept"/>
  </r>
  <r>
    <s v="M21-404-201033"/>
    <x v="42"/>
    <x v="1"/>
    <s v="P3"/>
    <x v="1"/>
    <x v="45"/>
    <s v="Evaluable"/>
    <x v="0"/>
    <x v="3"/>
    <x v="3"/>
    <x v="45"/>
    <s v="ABBV400_VMS_201033_083-0022-0351-B1-01_H&amp;E.svs"/>
    <s v="https://concentriq.abbvienet.com/imageSets/157?slide=327473"/>
    <s v="default/users/181/images/248224/083-0022-0351-B1-01.svs"/>
    <n v="40"/>
    <n v="327474"/>
    <s v="ABBV400_VMS_201033_083-0022-0351-B1-02_MET (SP44) IUO.svs"/>
    <s v="https://concentriq.abbvienet.com/imageSets/157?slide=327474"/>
    <s v="default/users/181/images/248225/083-0022-0351-B1-02.svs"/>
    <n v="40"/>
    <s v="Paraffin Block"/>
    <s v="Retrospective - Solid Tumors"/>
    <n v="201"/>
    <s v="Initial"/>
    <s v="1133-33"/>
    <n v="201033"/>
    <e v="#N/A"/>
    <s v="6hours or more than and less than 72hours"/>
    <n v="6802226458"/>
    <d v="2023-06-01T00:00:00"/>
    <s v="Biopsy"/>
    <s v="10% Neutral buffered formalin"/>
    <s v="Primary"/>
    <s v="Stomach"/>
    <s v="Stomach-Adenocarcinoma"/>
    <m/>
    <m/>
    <m/>
    <m/>
    <m/>
    <m/>
    <n v="15"/>
    <n v="97"/>
    <n v="3"/>
    <s v="&gt;=100 to &lt;500"/>
    <m/>
    <n v="0"/>
    <n v="99"/>
    <n v="1"/>
    <n v="0"/>
    <n v="101"/>
    <n v="10"/>
    <n v="90"/>
    <n v="0"/>
    <n v="0"/>
    <n v="90"/>
    <n v="0"/>
    <n v="99"/>
    <n v="1"/>
    <n v="0"/>
    <n v="101"/>
    <m/>
    <s v="fengj9"/>
    <d v="2023-10-10T00:00:00"/>
    <s v="Accept"/>
  </r>
  <r>
    <s v="M21-404-201038"/>
    <x v="43"/>
    <x v="1"/>
    <s v="P3"/>
    <x v="1"/>
    <x v="46"/>
    <s v="Evaluable"/>
    <x v="1"/>
    <x v="0"/>
    <x v="3"/>
    <x v="46"/>
    <s v="ABBV400_VMS_201038_083-0022-0340-B1-01_H&amp;E.svs"/>
    <s v="https://concentriq.abbvienet.com/imageSets/157?slide=264626"/>
    <s v="default/users/181/images/229866/083-0022-0340-B1-01.svs"/>
    <n v="40"/>
    <n v="264627"/>
    <s v="ABBV400_VMS_201038_083-0022-0340-B1-02_MET (SP44) IUO.svs"/>
    <s v="https://concentriq.abbvienet.com/imageSets/157?slide=264627"/>
    <s v="default/users/181/images/229867/083-0022-0340-B1-02.svs"/>
    <n v="40"/>
    <s v="Paraffin Block"/>
    <s v="Retrospective - Solid Tumors"/>
    <n v="201"/>
    <s v="Initial"/>
    <n v="6801757026"/>
    <n v="201038"/>
    <e v="#N/A"/>
    <m/>
    <n v="6801757026"/>
    <d v="2023-07-03T00:00:00"/>
    <m/>
    <m/>
    <m/>
    <m/>
    <m/>
    <m/>
    <m/>
    <m/>
    <m/>
    <m/>
    <m/>
    <n v="100"/>
    <n v="85"/>
    <n v="15"/>
    <s v="&gt;=500"/>
    <m/>
    <n v="0"/>
    <n v="10"/>
    <n v="20"/>
    <n v="70"/>
    <n v="260"/>
    <n v="0"/>
    <n v="10"/>
    <n v="20"/>
    <n v="70"/>
    <n v="260"/>
    <n v="0"/>
    <n v="30"/>
    <n v="30"/>
    <n v="40"/>
    <n v="210"/>
    <m/>
    <s v="nasira2"/>
    <d v="2023-09-25T00:00:00"/>
    <s v="Accept"/>
  </r>
  <r>
    <s v="M21-404-201038"/>
    <x v="43"/>
    <x v="1"/>
    <s v="P3"/>
    <x v="1"/>
    <x v="47"/>
    <s v="Evaluable"/>
    <x v="0"/>
    <x v="3"/>
    <x v="3"/>
    <x v="47"/>
    <s v="ABBV400_VMS_201038_083-0022-0437-B1-01_H&amp;E.svs"/>
    <s v="https://concentriq.abbvienet.com/imageSets/157?slide=327684"/>
    <s v="default/users/181/images/248435/083-0022-0437-B1-01.svs"/>
    <n v="40"/>
    <n v="327685"/>
    <s v="ABBV400_VMS_201038_083-0022-0437-B1-02_MET (SP44) IUO.svs"/>
    <s v="https://concentriq.abbvienet.com/imageSets/157?slide=327685"/>
    <s v="default/users/181/images/248436/083-0022-0437-B1-02.svs"/>
    <n v="40"/>
    <s v="Paraffin Block"/>
    <s v="Retrospective - Solid Tumors"/>
    <n v="201"/>
    <s v="Initial"/>
    <s v="1133-38"/>
    <n v="201038"/>
    <e v="#N/A"/>
    <s v="6hr to 72hr"/>
    <n v="6802329274"/>
    <d v="2023-08-14T00:00:00"/>
    <m/>
    <s v="10% Neutral buffered formalin"/>
    <m/>
    <m/>
    <m/>
    <m/>
    <m/>
    <m/>
    <m/>
    <m/>
    <m/>
    <n v="40"/>
    <n v="95"/>
    <n v="5"/>
    <s v="&gt;=500"/>
    <m/>
    <n v="0"/>
    <n v="0"/>
    <n v="20"/>
    <n v="80"/>
    <n v="280"/>
    <n v="90"/>
    <n v="0"/>
    <n v="5"/>
    <n v="5"/>
    <n v="25"/>
    <n v="0"/>
    <n v="0"/>
    <n v="20"/>
    <n v="80"/>
    <n v="280"/>
    <m/>
    <s v="jonesc51"/>
    <d v="2023-11-15T00:00:00"/>
    <s v="Accept"/>
  </r>
  <r>
    <s v="M21-404-201042"/>
    <x v="44"/>
    <x v="1"/>
    <s v="P3"/>
    <x v="1"/>
    <x v="48"/>
    <s v="Evaluable"/>
    <x v="0"/>
    <x v="3"/>
    <x v="3"/>
    <x v="48"/>
    <s v="ABBV400_VMS_201042_083-0022-0324-B1-01_H&amp;E.svs"/>
    <s v="https://concentriq.abbvienet.com/imageSets/157?slide=264602"/>
    <s v="default/users/181/images/229842/083-0022-0324-B1-01.svs"/>
    <n v="40"/>
    <n v="264603"/>
    <s v="ABBV400_VMS_201042_083-0022-0324-B1-02_MET (SP44) IUO.svs"/>
    <s v="https://concentriq.abbvienet.com/imageSets/157?slide=264603"/>
    <s v="default/users/181/images/229843/083-0022-0324-B1-02.svs"/>
    <n v="40"/>
    <s v="Paraffin Block"/>
    <s v="Retrospective - Solid Tumors"/>
    <n v="201"/>
    <s v="Initial"/>
    <n v="6802329272"/>
    <n v="201042"/>
    <e v="#N/A"/>
    <m/>
    <n v="6802329272"/>
    <d v="2023-07-28T00:00:00"/>
    <m/>
    <m/>
    <m/>
    <m/>
    <m/>
    <m/>
    <m/>
    <m/>
    <m/>
    <m/>
    <m/>
    <n v="50"/>
    <n v="100"/>
    <n v="0"/>
    <s v="&gt;=100 to &lt;500"/>
    <m/>
    <n v="27"/>
    <n v="28"/>
    <n v="40"/>
    <n v="5"/>
    <n v="123"/>
    <n v="40"/>
    <n v="15"/>
    <n v="40"/>
    <n v="5"/>
    <n v="110"/>
    <n v="27"/>
    <n v="70"/>
    <n v="3"/>
    <n v="0"/>
    <n v="76"/>
    <m/>
    <s v="davist32"/>
    <d v="2023-09-12T00:00:00"/>
    <s v="Accept"/>
  </r>
  <r>
    <s v="M21-404-201042"/>
    <x v="44"/>
    <x v="1"/>
    <s v="P3"/>
    <x v="1"/>
    <x v="49"/>
    <s v="Evaluable"/>
    <x v="1"/>
    <x v="0"/>
    <x v="3"/>
    <x v="49"/>
    <s v="ABBV400_VMS_201042_083-0022-0341-B1-01_H&amp;E.svs"/>
    <s v="https://concentriq.abbvienet.com/imageSets/157?slide=264629"/>
    <s v="default/users/181/images/229869/083-0022-0341-B1-01.svs"/>
    <n v="40"/>
    <n v="264630"/>
    <s v="ABBV400_VMS_201042_083-0022-0341-B1-02_MET (SP44) IUO.svs"/>
    <s v="https://concentriq.abbvienet.com/imageSets/157?slide=264630"/>
    <s v="default/users/181/images/229870/083-0022-0341-B1-02.svs"/>
    <n v="40"/>
    <s v="Paraffin Block"/>
    <s v="Retrospective - Solid Tumors"/>
    <n v="201"/>
    <s v="Initial"/>
    <n v="6801757025"/>
    <n v="201042"/>
    <e v="#N/A"/>
    <m/>
    <n v="6801757025"/>
    <d v="2023-06-21T00:00:00"/>
    <m/>
    <m/>
    <m/>
    <m/>
    <m/>
    <m/>
    <m/>
    <m/>
    <m/>
    <m/>
    <m/>
    <n v="100"/>
    <n v="70"/>
    <n v="30"/>
    <s v="&gt;=500"/>
    <m/>
    <n v="10"/>
    <n v="20"/>
    <n v="70"/>
    <n v="0"/>
    <n v="160"/>
    <n v="10"/>
    <n v="20"/>
    <n v="70"/>
    <n v="0"/>
    <n v="160"/>
    <n v="25"/>
    <n v="65"/>
    <n v="10"/>
    <n v="0"/>
    <n v="85"/>
    <m/>
    <s v="nasira2"/>
    <d v="2023-09-25T00:00:00"/>
    <s v="Accept"/>
  </r>
  <r>
    <s v="M21-404-203005"/>
    <x v="45"/>
    <x v="1"/>
    <s v="P3"/>
    <x v="1"/>
    <x v="50"/>
    <s v="Evaluable"/>
    <x v="0"/>
    <x v="3"/>
    <x v="3"/>
    <x v="50"/>
    <s v="ABBV400_VMS_203005_083-0022-0514-B0-1_H&amp;E.svs"/>
    <s v="https://concentriq.abbvienet.com/imageSets/157?slide=327899"/>
    <s v="default/users/181/images/248650/083-0022-0514-B0-1.svs"/>
    <n v="40"/>
    <n v="327900"/>
    <s v="ABBV400_VMS_203005_083-0022-0514-B0-2_MET (SP44) IUO.svs"/>
    <s v="https://concentriq.abbvienet.com/imageSets/157?slide=327900"/>
    <s v="default/users/181/images/248651/083-0022-0514-B0-2.svs"/>
    <n v="40"/>
    <s v="Unstained Slide"/>
    <s v="Retrospective - Solid Tumors"/>
    <n v="203"/>
    <s v="Initial"/>
    <n v="203005"/>
    <n v="203005"/>
    <e v="#N/A"/>
    <m/>
    <n v="6802300330"/>
    <d v="2023-06-23T00:00:00"/>
    <m/>
    <s v="10% Neutral buffered formalin"/>
    <m/>
    <m/>
    <m/>
    <m/>
    <m/>
    <m/>
    <m/>
    <m/>
    <m/>
    <n v="20"/>
    <n v="85"/>
    <n v="15"/>
    <s v="&gt;=500"/>
    <m/>
    <n v="1"/>
    <n v="51"/>
    <n v="33"/>
    <n v="15"/>
    <n v="162"/>
    <n v="20"/>
    <n v="35"/>
    <n v="30"/>
    <n v="15"/>
    <n v="140"/>
    <n v="1"/>
    <n v="95"/>
    <n v="3"/>
    <n v="1"/>
    <n v="104"/>
    <m/>
    <s v="snowj6"/>
    <d v="2024-01-07T00:00:00"/>
    <s v="Accept"/>
  </r>
  <r>
    <s v="M21-404-203011"/>
    <x v="46"/>
    <x v="1"/>
    <s v="P3"/>
    <x v="1"/>
    <x v="51"/>
    <s v="Evaluable"/>
    <x v="1"/>
    <x v="0"/>
    <x v="3"/>
    <x v="51"/>
    <s v="ABBV400_VMS_203011_083-0022-0353-B0-1_H&amp;E.svs"/>
    <s v="https://concentriq.abbvienet.com/imageSets/157?slide=327479"/>
    <s v="default/users/181/images/248230/083-0022-0353-B0-1.svs"/>
    <n v="40"/>
    <n v="327480"/>
    <s v="ABBV400_VMS_203011_083-0022-0353-B0-2_MET (SP44) IUO.svs"/>
    <s v="https://concentriq.abbvienet.com/imageSets/157?slide=327480"/>
    <s v="default/users/181/images/248231/083-0022-0353-B0-2.svs"/>
    <n v="40"/>
    <s v="Unstained Slide"/>
    <s v="Retrospective - Solid Tumors"/>
    <n v="203"/>
    <s v="Initial"/>
    <n v="203011"/>
    <n v="203011"/>
    <e v="#N/A"/>
    <m/>
    <n v="6802300380"/>
    <d v="2023-09-26T00:00:00"/>
    <m/>
    <m/>
    <m/>
    <m/>
    <m/>
    <m/>
    <m/>
    <m/>
    <m/>
    <m/>
    <m/>
    <n v="25"/>
    <n v="95"/>
    <n v="5"/>
    <s v="&gt;=500"/>
    <m/>
    <n v="0"/>
    <n v="25"/>
    <n v="65"/>
    <n v="10"/>
    <n v="185"/>
    <n v="0"/>
    <n v="25"/>
    <n v="65"/>
    <n v="10"/>
    <n v="185"/>
    <n v="50"/>
    <n v="40"/>
    <n v="10"/>
    <n v="0"/>
    <n v="60"/>
    <m/>
    <s v="bernal13"/>
    <d v="2023-10-15T00:00:00"/>
    <s v="Accept"/>
  </r>
  <r>
    <s v="M21-404-203011"/>
    <x v="46"/>
    <x v="1"/>
    <s v="P3"/>
    <x v="1"/>
    <x v="52"/>
    <s v="Not evaluable"/>
    <x v="0"/>
    <x v="3"/>
    <x v="3"/>
    <x v="52"/>
    <s v="ABBV400_VMS_203011_083-0022-0465-B0-1_H&amp;E.svs"/>
    <s v="https://concentriq.abbvienet.com/imageSets/157?slide=327764"/>
    <s v="default/users/181/images/248515/083-0022-0465-B0-1.svs"/>
    <n v="40"/>
    <n v="327765"/>
    <s v="ABBV400_VMS_203011_083-0022-0465-B0-2_MET (SP44) IUO.svs"/>
    <s v="https://concentriq.abbvienet.com/imageSets/157?slide=327765"/>
    <s v="default/users/181/images/248516/083-0022-0465-B0-2.svs"/>
    <n v="40"/>
    <s v="Unstained Slide"/>
    <s v="Retrospective - Solid Tumors"/>
    <n v="203"/>
    <s v="Repeat"/>
    <s v="203011-"/>
    <n v="203011"/>
    <e v="#N/A"/>
    <s v="6hr to 72hr"/>
    <n v="6802300331"/>
    <d v="2023-10-04T00:00:00"/>
    <m/>
    <s v="10% Neutral buffered formalin"/>
    <m/>
    <m/>
    <m/>
    <m/>
    <m/>
    <m/>
    <m/>
    <m/>
    <m/>
    <n v="5"/>
    <n v="100"/>
    <n v="0"/>
    <s v="&gt;=100 to &lt;500"/>
    <m/>
    <n v="0"/>
    <n v="10"/>
    <n v="77"/>
    <n v="13"/>
    <n v="203"/>
    <n v="13"/>
    <n v="9"/>
    <n v="65"/>
    <n v="13"/>
    <n v="178"/>
    <n v="4"/>
    <n v="96"/>
    <n v="0"/>
    <n v="0"/>
    <n v="96"/>
    <m/>
    <s v="sjostroc"/>
    <d v="2023-12-11T00:00:00"/>
    <s v="Accept"/>
  </r>
  <r>
    <s v="M21-404-204002"/>
    <x v="47"/>
    <x v="0"/>
    <s v="P2I"/>
    <x v="0"/>
    <x v="53"/>
    <s v="Evaluable"/>
    <x v="0"/>
    <x v="0"/>
    <x v="3"/>
    <x v="53"/>
    <s v="ABBV400_VMS_204002_22-4791_083-0023-0073-B0-1_H&amp;E.svs"/>
    <s v="https://concentriq.abbvienet.com/imageSets/157?slide=191024"/>
    <s v="default/users/73/images/165360/083-0023-0073-B0-1.svs"/>
    <n v="40"/>
    <n v="191025"/>
    <s v="ABBV400_VMS_204002_22-4791_083-0023-0073-B0-2_MET (SP44) IUO.svs"/>
    <s v="https://concentriq.abbvienet.com/imageSets/157?slide=191025"/>
    <s v="default/users/73/images/165361/083-0023-0073-B0-2.svs"/>
    <n v="40"/>
    <s v="Unstained Slide"/>
    <s v="Prospective - Non-Squamous wtEGFR NSCLC"/>
    <n v="204"/>
    <s v="Initial"/>
    <s v="22-4791"/>
    <n v="204002"/>
    <e v="#N/A"/>
    <s v="24hours"/>
    <n v="6802077612"/>
    <d v="2023-03-08T00:00:00"/>
    <s v="Biopsy"/>
    <s v="10% Neutral buffered formalin"/>
    <s v="Metastatic"/>
    <m/>
    <s v="Lung-Adenocarcinoma"/>
    <s v="Lymph Node"/>
    <d v="2023-03-08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5003"/>
    <x v="48"/>
    <x v="0"/>
    <s v="P2I"/>
    <x v="0"/>
    <x v="54"/>
    <s v="Evaluable"/>
    <x v="0"/>
    <x v="0"/>
    <x v="3"/>
    <x v="54"/>
    <s v="ABBV400_VMS_205003_K22-13-03_083-0023-0154-B0-1_H&amp;E.svs"/>
    <s v="https://concentriq.abbvienet.com/imageSets/157?slide=330961"/>
    <s v="default/users/181/images/250717/083-0023-0154-B0-1.svs"/>
    <n v="40"/>
    <n v="330963"/>
    <s v="ABBV400_VMS_205003_K22-13-03_083-0023-0154-B0-2_MET (SP44) IUO.svs"/>
    <s v="https://concentriq.abbvienet.com/imageSets/157?slide=330963"/>
    <s v="default/users/181/images/250719/083-0023-0154-B0-2.svs"/>
    <n v="40"/>
    <s v="Unstained Slide"/>
    <s v="Prospective - Non-Squamous wtEGFR NSCLC"/>
    <n v="205"/>
    <s v="Initial"/>
    <s v="K22-13-03"/>
    <n v="205003"/>
    <e v="#N/A"/>
    <s v="Fixation Duration Time  29h"/>
    <n v="6802066202"/>
    <d v="2023-04-18T00:00:00"/>
    <s v="Biopsy"/>
    <s v="10% Neutral buffered formalin"/>
    <s v="Primary"/>
    <s v="Lung"/>
    <s v="Lung-Adenocarcinoma"/>
    <m/>
    <d v="2023-04-27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5006"/>
    <x v="49"/>
    <x v="0"/>
    <s v="P2II"/>
    <x v="0"/>
    <x v="55"/>
    <s v="Evaluable"/>
    <x v="1"/>
    <x v="0"/>
    <x v="0"/>
    <x v="55"/>
    <s v="ABBV400_VMS_205006_083-0022-0508-B0-1_H&amp;E.svs"/>
    <s v="https://concentriq.abbvienet.com/imageSets/157?slide=327879"/>
    <s v="default/users/181/images/248630/083-0022-0508-B0-1.svs"/>
    <n v="40"/>
    <n v="327880"/>
    <s v="ABBV400_VMS_205006_083-0022-0508-B0-2_MET (SP44) IUO.svs"/>
    <s v="https://concentriq.abbvienet.com/imageSets/157?slide=327880"/>
    <s v="default/users/181/images/248631/083-0022-0508-B0-2.svs"/>
    <n v="40"/>
    <s v="Unstained Slide"/>
    <s v="Retrospective - Solid Tumors"/>
    <n v="205"/>
    <s v="Initial"/>
    <s v="K22-13-01-1"/>
    <n v="205006"/>
    <e v="#N/A"/>
    <s v="fiaxation duration time 31 hours"/>
    <n v="6802076453"/>
    <d v="2023-02-28T00:00:00"/>
    <s v="Biopsy"/>
    <s v="10% Neutral buffered formalin"/>
    <s v="Primary"/>
    <s v="Lung"/>
    <s v="Lung-Adenocarcinoma"/>
    <m/>
    <d v="2023-12-07T00:00:00"/>
    <m/>
    <m/>
    <m/>
    <m/>
    <n v="100"/>
    <n v="100"/>
    <n v="0"/>
    <s v="&gt;=100 to &lt;500"/>
    <m/>
    <n v="45"/>
    <n v="35"/>
    <n v="10"/>
    <n v="10"/>
    <n v="85"/>
    <n v="75"/>
    <n v="5"/>
    <n v="10"/>
    <n v="10"/>
    <n v="55"/>
    <n v="60"/>
    <n v="35"/>
    <n v="3"/>
    <n v="2"/>
    <n v="47"/>
    <m/>
    <s v="davist32"/>
    <d v="2023-12-18T00:00:00"/>
    <s v="Accept"/>
  </r>
  <r>
    <s v="M21-404-205006"/>
    <x v="49"/>
    <x v="0"/>
    <s v="P2II"/>
    <x v="0"/>
    <x v="56"/>
    <s v="Evaluable"/>
    <x v="0"/>
    <x v="0"/>
    <x v="0"/>
    <x v="56"/>
    <s v="ABBV400_VMS_205006_083-0022-0521-B0-1_H&amp;E.svs"/>
    <s v="https://concentriq.abbvienet.com/imageSets/157?slide=327915"/>
    <s v="default/users/181/images/248666/083-0022-0521-B0-1.svs"/>
    <n v="40"/>
    <n v="327916"/>
    <s v="ABBV400_VMS_205006_083-0022-0521-B0-2_MET (SP44) IUO.svs"/>
    <s v="https://concentriq.abbvienet.com/imageSets/157?slide=327916"/>
    <s v="default/users/181/images/248667/083-0022-0521-B0-2.svs"/>
    <n v="40"/>
    <s v="Unstained Slide"/>
    <s v="Retrospective - Solid Tumors"/>
    <n v="205"/>
    <s v="Initial"/>
    <s v="K22-13-06"/>
    <n v="205006"/>
    <e v="#N/A"/>
    <s v="fixation duration time 28hours"/>
    <n v="6802076454"/>
    <d v="2023-10-31T00:00:00"/>
    <s v="Biopsy"/>
    <s v="10% Neutral buffered formalin"/>
    <s v="Primary"/>
    <s v="Lung"/>
    <s v="Lung-Adenocarcinoma"/>
    <m/>
    <d v="2023-12-18T00:00:00"/>
    <m/>
    <m/>
    <m/>
    <m/>
    <n v="50"/>
    <n v="90"/>
    <n v="10"/>
    <s v="&gt;=100 to &lt;500"/>
    <m/>
    <n v="75"/>
    <n v="15"/>
    <n v="10"/>
    <n v="0"/>
    <n v="35"/>
    <n v="98"/>
    <n v="0"/>
    <n v="2"/>
    <n v="0"/>
    <n v="4"/>
    <n v="75"/>
    <n v="15"/>
    <n v="10"/>
    <n v="0"/>
    <n v="35"/>
    <m/>
    <s v="jhuni"/>
    <d v="2024-01-11T00:00:00"/>
    <s v="Accept"/>
  </r>
  <r>
    <s v="M21-404-206003"/>
    <x v="50"/>
    <x v="0"/>
    <s v="P2II"/>
    <x v="0"/>
    <x v="57"/>
    <s v="Evaluable"/>
    <x v="0"/>
    <x v="0"/>
    <x v="0"/>
    <x v="57"/>
    <s v="ABBV400_VMS_206003_P20-08497_083-0023-0144-B0-1_H&amp;E.svs"/>
    <s v="https://concentriq.abbvienet.com/imageSets/157?slide=330953"/>
    <s v="default/users/181/images/250709/083-0023-0144-B0-1.svs"/>
    <n v="40"/>
    <n v="330955"/>
    <s v="ABBV400_VMS_206003_P20-08497_083-0023-0144-B0-2_MET (SP44) IUO.svs"/>
    <s v="https://concentriq.abbvienet.com/imageSets/157?slide=330955"/>
    <s v="default/users/181/images/250711/083-0023-0144-B0-2.svs"/>
    <n v="40"/>
    <s v="Unstained Slide"/>
    <s v="Prospective - Non-Squamous mutEGFR NSCLC"/>
    <n v="206"/>
    <s v="Initial"/>
    <s v="P20-08497"/>
    <n v="206003"/>
    <e v="#N/A"/>
    <m/>
    <n v="6802115563"/>
    <d v="2020-12-16T00:00:00"/>
    <s v="excision"/>
    <s v="10% Neutral buffered formalin"/>
    <s v="Primary"/>
    <s v="Lung"/>
    <s v="Lung-Adenocarcinoma"/>
    <m/>
    <d v="2023-04-13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6004"/>
    <x v="51"/>
    <x v="0"/>
    <s v="P2II"/>
    <x v="0"/>
    <x v="58"/>
    <s v="Evaluable"/>
    <x v="0"/>
    <x v="0"/>
    <x v="0"/>
    <x v="58"/>
    <s v="ABBV400_VMS_206004_6802115564 206004_083-0023-0155-B0-1_H&amp;E.svs"/>
    <s v="https://concentriq.abbvienet.com/imageSets/157?slide=330965"/>
    <s v="default/users/181/images/250721/083-0023-0155-B0-1.svs"/>
    <n v="40"/>
    <n v="330966"/>
    <s v="ABBV400_VMS_206004_6802115564 206004_083-0023-0155-B0-2_MET (SP44) IUO.svs"/>
    <s v="https://concentriq.abbvienet.com/imageSets/157?slide=330966"/>
    <s v="default/users/181/images/250722/083-0023-0155-B0-2.svs"/>
    <n v="40"/>
    <s v="Unstained Slide"/>
    <s v="Prospective - Non-Squamous mutEGFR NSCLC"/>
    <n v="206"/>
    <s v="Initial"/>
    <s v="6802115564 206004"/>
    <n v="206004"/>
    <e v="#N/A"/>
    <m/>
    <n v="6802115564"/>
    <d v="2021-12-07T00:00:00"/>
    <s v="excision"/>
    <s v="10% Neutral buffered formalin"/>
    <s v="Metastatic"/>
    <m/>
    <s v="Lung-Adenocarcinoma"/>
    <s v="Lymph Node"/>
    <d v="2023-04-26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6006"/>
    <x v="52"/>
    <x v="0"/>
    <s v="P2I"/>
    <x v="0"/>
    <x v="59"/>
    <s v="Evaluable"/>
    <x v="0"/>
    <x v="0"/>
    <x v="0"/>
    <x v="59"/>
    <s v="ABBV400_VMS_206006_206006_083-0023-0411-B0-1_H&amp;E.svs"/>
    <s v="https://concentriq.abbvienet.com/imageSets/157?slide=330701"/>
    <s v="default/users/181/images/250457/083-0023-0411-B0-1.svs"/>
    <n v="40"/>
    <n v="330702"/>
    <s v="ABBV400_VMS_206006_206006_083-0023-0411-B0-2_MET (SP44) IUO.svs"/>
    <s v="https://concentriq.abbvienet.com/imageSets/157?slide=330702"/>
    <s v="default/users/181/images/250458/083-0023-0411-B0-2.svs"/>
    <n v="40"/>
    <s v="Unstained Slide"/>
    <s v="Prospective - Non-Squamous mutEGFR NSCLC"/>
    <n v="705"/>
    <s v="Initial"/>
    <s v="TH2325672"/>
    <n v="705001"/>
    <e v="#N/A"/>
    <s v="Fixatipn duration"/>
    <n v="6604913096"/>
    <d v="2023-10-2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7004"/>
    <x v="53"/>
    <x v="0"/>
    <s v="P2I"/>
    <x v="0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7007"/>
    <x v="54"/>
    <x v="0"/>
    <s v="P3"/>
    <x v="1"/>
    <x v="60"/>
    <s v="Evaluable"/>
    <x v="0"/>
    <x v="0"/>
    <x v="0"/>
    <x v="60"/>
    <s v="ABBV400_VMS_207007_H23-00740_083-0023-0345-B0-1_H&amp;E.svs"/>
    <s v="https://concentriq.abbvienet.com/imageSets/157?slide=331397"/>
    <s v="default/users/181/images/251153/083-0023-0345-B0-1.svs"/>
    <n v="40"/>
    <n v="331399"/>
    <s v="ABBV400_VMS_207007_H23-00740_083-0023-0345-B0-2_MET (SP44) IUO.svs"/>
    <s v="https://concentriq.abbvienet.com/imageSets/157?slide=331399"/>
    <s v="default/users/181/images/251155/083-0023-0345-B0-2.svs"/>
    <n v="40"/>
    <s v="Unstained Slide"/>
    <s v="Prospective - GEA"/>
    <n v="207"/>
    <s v="Initial"/>
    <s v="H23-00740"/>
    <n v="207007"/>
    <e v="#N/A"/>
    <d v="1972-06-01T00:00:00"/>
    <n v="6802076472"/>
    <d v="2023-01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9001"/>
    <x v="55"/>
    <x v="0"/>
    <s v="P3"/>
    <x v="1"/>
    <x v="61"/>
    <s v="Evaluable"/>
    <x v="0"/>
    <x v="0"/>
    <x v="0"/>
    <x v="61"/>
    <s v="ABBV400_VMS_209001_083-0023-0079-B0-1_H&amp;E.svs"/>
    <s v="https://concentriq.abbvienet.com/imageSets/157?slide=191042"/>
    <s v="default/users/73/images/165378/083-0023-0079-B0-1.svs"/>
    <n v="40"/>
    <n v="191043"/>
    <s v="ABBV400_VMS_209001_083-0023-0079-B0-2_MET (SP44) IUO.svs"/>
    <s v="https://concentriq.abbvienet.com/imageSets/157?slide=191043"/>
    <s v="default/users/73/images/165379/083-0023-0079-B0-2.svs"/>
    <n v="40"/>
    <s v="Unstained Slide"/>
    <s v="Prospective - GEA"/>
    <n v="209"/>
    <s v="Initial"/>
    <n v="209001"/>
    <n v="209001"/>
    <e v="#N/A"/>
    <m/>
    <n v="6802095150"/>
    <d v="2022-01-20T00:00:00"/>
    <s v="Excision/Resection"/>
    <s v="10% Neutral buffered formalin"/>
    <s v="Metastatic"/>
    <m/>
    <s v="Stomach-Adenocarcinoma"/>
    <s v="Liver"/>
    <d v="2023-03-13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209007"/>
    <x v="56"/>
    <x v="0"/>
    <s v="P2I"/>
    <x v="0"/>
    <x v="62"/>
    <s v="Not evaluable"/>
    <x v="0"/>
    <x v="0"/>
    <x v="3"/>
    <x v="62"/>
    <s v="ABBV400_VMS_209007_083-0022-0492-B0-1_H&amp;E.svs"/>
    <s v="https://concentriq.abbvienet.com/imageSets/157?slide=327829"/>
    <s v="default/users/181/images/248580/083-0022-0492-B0-1.svs"/>
    <n v="40"/>
    <n v="327830"/>
    <s v="ABBV400_VMS_209007_083-0022-0492-B0-2_MET (SP44) IUO.svs"/>
    <s v="https://concentriq.abbvienet.com/imageSets/157?slide=327830"/>
    <s v="default/users/181/images/248581/083-0022-0492-B0-2.svs"/>
    <n v="40"/>
    <s v="Unstained Slide"/>
    <s v="Retrospective - Solid Tumors"/>
    <n v="209"/>
    <s v="Repeat"/>
    <n v="209007"/>
    <n v="209007"/>
    <e v="#N/A"/>
    <n v="24"/>
    <n v="6802305898"/>
    <d v="2023-10-18T00:00:00"/>
    <s v="Biopsy"/>
    <s v="10% Neutral buffered formalin"/>
    <s v="Primary"/>
    <s v="Lung"/>
    <s v="Lung-Adenocarcinoma"/>
    <m/>
    <d v="2023-11-07T00:00:00"/>
    <m/>
    <m/>
    <m/>
    <m/>
    <m/>
    <m/>
    <m/>
    <m/>
    <s v="Unevaluable due to insufficient definitive viable tumor cells on initial and repeat studies. Result is final."/>
    <m/>
    <m/>
    <m/>
    <m/>
    <m/>
    <m/>
    <m/>
    <m/>
    <m/>
    <m/>
    <m/>
    <m/>
    <m/>
    <m/>
    <m/>
    <s v="Unevaluable due to insufficient definitive viable tumor cells on initial and repeat studies. Result is final."/>
    <s v="davist32"/>
    <d v="2023-12-18T00:00:00"/>
    <s v="Reject"/>
  </r>
  <r>
    <s v="M21-404-300004"/>
    <x v="57"/>
    <x v="0"/>
    <s v="P3"/>
    <x v="1"/>
    <x v="63"/>
    <s v="Evaluable"/>
    <x v="0"/>
    <x v="0"/>
    <x v="0"/>
    <x v="63"/>
    <s v="ABBV400_VMS_300004_B22-06459/1/3_083-0023-0035-B1-01_H&amp;E.svs"/>
    <s v="https://concentriq.abbvienet.com/imageSets/157?slide=173993"/>
    <s v="default/users/73/images/148552/083-0023-0035-B1-01.svs"/>
    <n v="40"/>
    <n v="173983"/>
    <s v="ABBV400_VMS_300004_B22-06459/1/3_083-0023-0035-B1-02_MET (SP44) IUO.svs"/>
    <s v="https://concentriq.abbvienet.com/imageSets/157?slide=173983"/>
    <s v="default/users/73/images/148542/083-0023-0035-B1-02.svs"/>
    <n v="40"/>
    <s v="Paraffin Block"/>
    <s v="Prospective - GEA"/>
    <n v="300"/>
    <s v="Initial"/>
    <s v="B22-06459/1/3"/>
    <n v="300004"/>
    <e v="#N/A"/>
    <s v="12 HOURS"/>
    <n v="6219585912"/>
    <d v="2022-10-18T00:00:00"/>
    <s v="Excision/Resection"/>
    <s v="10% Neutral buffered formalin"/>
    <s v="Metastatic"/>
    <m/>
    <s v="Unknown"/>
    <s v="Lymph Nod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1008"/>
    <x v="58"/>
    <x v="0"/>
    <s v="P2I"/>
    <x v="0"/>
    <x v="64"/>
    <s v="Evaluable"/>
    <x v="0"/>
    <x v="0"/>
    <x v="0"/>
    <x v="64"/>
    <s v="ABBV400_VMS_301008_21-18158/2/1_083-0023-0009-B1-01_H&amp;E.svs"/>
    <s v="https://concentriq.abbvienet.com/imageSets/157?slide=174036"/>
    <s v="default/users/73/images/148595/083-0023-0009-B1-01.svs"/>
    <n v="40"/>
    <n v="173984"/>
    <s v="ABBV400_VMS_301008_21-18158/2/1_083-0023-0009-B1-02_MET (SP44) IUO.svs"/>
    <s v="https://concentriq.abbvienet.com/imageSets/157?slide=173984"/>
    <s v="default/users/73/images/148543/083-0023-0009-B1-02.svs"/>
    <n v="40"/>
    <s v="Paraffin Block"/>
    <s v="Prospective - Non-Squamous NSCLC"/>
    <n v="301"/>
    <s v="Initial"/>
    <s v="21-18158/2/1"/>
    <n v="301008"/>
    <e v="#N/A"/>
    <s v="Unknown"/>
    <n v="6219170236"/>
    <d v="2021-08-19T00:00:00"/>
    <s v="Excision/Resection"/>
    <s v="10% Neutral buffered formalin"/>
    <s v="Primary"/>
    <s v="Lung"/>
    <s v="Lung-Adenocarcinom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1016"/>
    <x v="59"/>
    <x v="0"/>
    <s v="P2I"/>
    <x v="0"/>
    <x v="65"/>
    <s v="Evaluable"/>
    <x v="0"/>
    <x v="0"/>
    <x v="0"/>
    <x v="65"/>
    <s v="ABBV400_VMS_301016_23-03395/1/1_083-0023-0065-B1_H&amp;E.svs"/>
    <s v="https://concentriq.abbvienet.com/imageSets/157?slide=191001"/>
    <s v="default/users/73/images/165337/083-0023-0065-B1-01.svs"/>
    <n v="40"/>
    <n v="330949"/>
    <s v="ABBV400_VMS_301016_23-03395/1/1_083-0023-0065-B1-02_MET (SP44) IUO.svs"/>
    <s v="https://concentriq.abbvienet.com/imageSets/157?slide=330949"/>
    <s v="default/users/181/images/250705/083-0023-0065-B1-02.svs"/>
    <n v="40"/>
    <s v="Paraffin Block"/>
    <s v="Prospective - Non-Squamous wtEGFR NSCLC"/>
    <n v="301"/>
    <s v="Initial"/>
    <s v="23-03395/1/1"/>
    <n v="301016"/>
    <e v="#N/A"/>
    <s v="Unknown"/>
    <n v="6219513000"/>
    <d v="2023-02-12T00:00:00"/>
    <s v="Biopsy"/>
    <s v="10% Neutral buffered formalin"/>
    <s v="Metastatic"/>
    <m/>
    <s v="Lung-Adenocarcinoma"/>
    <s v="Lung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1023"/>
    <x v="60"/>
    <x v="0"/>
    <s v="P2I"/>
    <x v="0"/>
    <x v="66"/>
    <s v="Not evaluable"/>
    <x v="0"/>
    <x v="0"/>
    <x v="3"/>
    <x v="66"/>
    <s v="ABBV400_VMS_301023_083-0022-0420-B1-01_H&amp;E.svs"/>
    <s v="https://concentriq.abbvienet.com/imageSets/157?slide=327644"/>
    <s v="default/users/181/images/248395/083-0022-0420-B1-01.svs"/>
    <n v="40"/>
    <n v="327645"/>
    <s v="ABBV400_VMS_301023_083-0022-0420-B1-02_MET (SP44) IUO.svs"/>
    <s v="https://concentriq.abbvienet.com/imageSets/157?slide=327645"/>
    <s v="default/users/181/images/248396/083-0022-0420-B1-02.svs"/>
    <n v="40"/>
    <s v="Paraffin Block"/>
    <s v="Retrospective - Solid Tumors"/>
    <n v="301"/>
    <s v="Initial"/>
    <s v="23-21209 1-1"/>
    <n v="301023"/>
    <e v="#N/A"/>
    <s v="23-21209"/>
    <n v="6220742416"/>
    <d v="2023-09-20T00:00:00"/>
    <m/>
    <s v="10% Neutral buffered formalin"/>
    <s v="Primary"/>
    <s v="Lung"/>
    <s v="Lung-Adenocarcinoma"/>
    <m/>
    <m/>
    <m/>
    <m/>
    <m/>
    <m/>
    <m/>
    <m/>
    <m/>
    <m/>
    <s v="Unevaluable due to insufficient definitive viable tumor cells present; the provided pathology report has been reviewed and is concordant. Result is final."/>
    <m/>
    <m/>
    <m/>
    <m/>
    <m/>
    <m/>
    <m/>
    <m/>
    <m/>
    <m/>
    <m/>
    <m/>
    <m/>
    <m/>
    <m/>
    <s v="Unevaluable due to insufficient definitive viable tumor cells present; the provided pathology report has been reviewed and is concordant. Result is final."/>
    <s v="snowj6"/>
    <d v="2023-11-21T00:00:00"/>
    <m/>
  </r>
  <r>
    <s v="M21-404-301040"/>
    <x v="61"/>
    <x v="0"/>
    <s v="P3"/>
    <x v="1"/>
    <x v="67"/>
    <s v="Evaluable"/>
    <x v="1"/>
    <x v="0"/>
    <x v="0"/>
    <x v="67"/>
    <s v="ABBV400_VMS_301040_083-0022-0376-B1-01_H&amp;E.svs"/>
    <s v="https://concentriq.abbvienet.com/imageSets/157?slide=327541"/>
    <s v="default/users/181/images/248292/083-0022-0376-B1-01.svs"/>
    <n v="40"/>
    <n v="327542"/>
    <s v="ABBV400_VMS_301040_083-0022-0376-B1-02_MET (SP44) IUO.svs"/>
    <s v="https://concentriq.abbvienet.com/imageSets/157?slide=327542"/>
    <s v="default/users/181/images/248293/083-0022-0376-B1-02.svs"/>
    <n v="40"/>
    <s v="Paraffin Block"/>
    <s v="Retrospective - Solid Tumors"/>
    <n v="301"/>
    <s v="Initial"/>
    <s v="21 5079"/>
    <n v="301040"/>
    <e v="#N/A"/>
    <m/>
    <n v="6221459918"/>
    <d v="2021-03-25T00:00:00"/>
    <m/>
    <s v="10% Neutral buffered formalin"/>
    <s v="Primary"/>
    <s v="Stomach"/>
    <s v="Gastroesophageal Junction Adenocarcinoma"/>
    <m/>
    <m/>
    <m/>
    <m/>
    <m/>
    <m/>
    <n v="45"/>
    <n v="95"/>
    <n v="5"/>
    <s v="&gt;=500"/>
    <m/>
    <n v="20"/>
    <n v="70"/>
    <n v="10"/>
    <n v="0"/>
    <n v="90"/>
    <n v="85"/>
    <n v="13"/>
    <n v="2"/>
    <n v="0"/>
    <n v="17"/>
    <n v="20"/>
    <n v="70"/>
    <n v="10"/>
    <n v="0"/>
    <n v="90"/>
    <m/>
    <s v="nasira2"/>
    <d v="2023-11-14T00:00:00"/>
    <s v="Accept"/>
  </r>
  <r>
    <s v="M21-404-301040"/>
    <x v="61"/>
    <x v="0"/>
    <s v="P3"/>
    <x v="1"/>
    <x v="68"/>
    <s v="Not evaluable"/>
    <x v="1"/>
    <x v="0"/>
    <x v="3"/>
    <x v="68"/>
    <s v="ABBV400_VMS_301040_083-0022-0419-B1-01_H&amp;E.svs"/>
    <s v="https://concentriq.abbvienet.com/imageSets/157?slide=327641"/>
    <s v="default/users/181/images/248392/083-0022-0419-B1-01.svs"/>
    <n v="40"/>
    <n v="327642"/>
    <s v="ABBV400_VMS_301040_083-0022-0419-B1-02_MET (SP44) IUO.svs"/>
    <s v="https://concentriq.abbvienet.com/imageSets/157?slide=327642"/>
    <s v="default/users/181/images/248393/083-0022-0419-B1-02.svs"/>
    <n v="40"/>
    <s v="Paraffin Block"/>
    <s v="Retrospective - Solid Tumors"/>
    <n v="301"/>
    <s v="Initial"/>
    <s v="23-21322 1-1"/>
    <n v="301040"/>
    <e v="#N/A"/>
    <s v="23-21322"/>
    <n v="6220376968"/>
    <d v="2023-09-21T00:00:00"/>
    <m/>
    <s v="10% Neutral buffered formalin"/>
    <s v="Primary"/>
    <s v="Gastroesophageal Junction"/>
    <s v="Gastroesophageal Junction Adenocarcinoma"/>
    <m/>
    <m/>
    <m/>
    <m/>
    <m/>
    <m/>
    <m/>
    <m/>
    <m/>
    <m/>
    <s v="Unevaluable due to no definitive viable tumor present; the provided pathology report has been reviewed and is concordant. Result is final."/>
    <m/>
    <m/>
    <m/>
    <m/>
    <m/>
    <m/>
    <m/>
    <m/>
    <m/>
    <m/>
    <m/>
    <m/>
    <m/>
    <m/>
    <m/>
    <s v="Unevaluable due to no definitive viable tumor present; the provided pathology report has been reviewed and is concordant. Result is final."/>
    <s v="snowj6"/>
    <d v="2023-11-21T00:00:00"/>
    <m/>
  </r>
  <r>
    <s v="M21-404-301040"/>
    <x v="61"/>
    <x v="0"/>
    <s v="P3"/>
    <x v="1"/>
    <x v="69"/>
    <s v="Not evaluable"/>
    <x v="0"/>
    <x v="4"/>
    <x v="3"/>
    <x v="69"/>
    <s v="ABBV400_VMS_301040_083-0022-0458-B1-01_H&amp;E.svs"/>
    <s v="https://concentriq.abbvienet.com/imageSets/157?slide=327740"/>
    <s v="default/users/181/images/248491/083-0022-0458-B1-01.svs"/>
    <n v="40"/>
    <n v="327741"/>
    <s v="ABBV400_VMS_301040_083-0022-0458-B1-02_MET (SP44) IUO.svs"/>
    <s v="https://concentriq.abbvienet.com/imageSets/157?slide=327741"/>
    <s v="default/users/181/images/248492/083-0022-0458-B1-02.svs"/>
    <n v="40"/>
    <s v="Paraffin Block"/>
    <s v="Retrospective - Solid Tumors"/>
    <n v="301"/>
    <s v="Repeat"/>
    <s v="23-24800"/>
    <n v="301040"/>
    <e v="#N/A"/>
    <s v="23-24800"/>
    <n v="6220742394"/>
    <d v="2023-11-08T00:00:00"/>
    <m/>
    <s v="10% Neutral buffered formalin"/>
    <s v="Primary"/>
    <m/>
    <s v="Gastroesophageal Junction Adenocarcinoma"/>
    <m/>
    <m/>
    <m/>
    <m/>
    <m/>
    <m/>
    <m/>
    <m/>
    <m/>
    <m/>
    <s v="Unevaluable case. Tumor cells are not identified in H&amp;E sections on repeat testing."/>
    <m/>
    <m/>
    <m/>
    <m/>
    <m/>
    <m/>
    <m/>
    <m/>
    <m/>
    <m/>
    <m/>
    <m/>
    <m/>
    <m/>
    <m/>
    <s v="Unevaluable case. Tumor cells are not identified in H&amp;E sections on repeat testing."/>
    <s v="desaid11"/>
    <d v="2023-12-13T00:00:00"/>
    <s v="Accept"/>
  </r>
  <r>
    <s v="M21-404-302002"/>
    <x v="62"/>
    <x v="0"/>
    <s v="P3"/>
    <x v="1"/>
    <x v="70"/>
    <s v="Evaluable"/>
    <x v="0"/>
    <x v="0"/>
    <x v="3"/>
    <x v="70"/>
    <s v="ABBV400_VMS_302002_083-0022-0181-B1-01_H&amp;E.svs"/>
    <s v="https://concentriq.abbvienet.com/imageSets/157?slide=225424"/>
    <s v="default/users/181/images/193152/083-0022-0181-B1-01_145213.svs"/>
    <n v="40"/>
    <n v="225425"/>
    <s v="ABBV400_VMS_302002_083-0022-0181-B1-02_MET (SP44) IUO.svs"/>
    <s v="https://concentriq.abbvienet.com/imageSets/157?slide=225425"/>
    <s v="default/users/181/images/193153/083-0022-0181-B1-02_145435.svs"/>
    <n v="40"/>
    <s v="Paraffin Block"/>
    <s v="Retrospective - Solid Tumors"/>
    <n v="302"/>
    <s v="Initial"/>
    <n v="6218916188"/>
    <n v="302002"/>
    <e v="#N/A"/>
    <s v="Correct cohort is GEA"/>
    <n v="6218916188"/>
    <d v="2023-01-08T00:00:00"/>
    <m/>
    <s v="10% Neutral buffered formalin"/>
    <s v="Metastatic"/>
    <m/>
    <s v="Gastroesophageal Junction Adenocarcinoma"/>
    <s v="Omentum"/>
    <m/>
    <m/>
    <m/>
    <m/>
    <m/>
    <n v="100"/>
    <n v="100"/>
    <n v="0"/>
    <s v="&gt;=500"/>
    <m/>
    <n v="2"/>
    <n v="35"/>
    <n v="63"/>
    <n v="0"/>
    <n v="161"/>
    <n v="2"/>
    <n v="35"/>
    <n v="63"/>
    <n v="0"/>
    <n v="161"/>
    <n v="100"/>
    <n v="0"/>
    <n v="0"/>
    <n v="0"/>
    <n v="0"/>
    <m/>
    <s v="davist32"/>
    <d v="2023-08-03T00:00:00"/>
    <s v="Accept"/>
  </r>
  <r>
    <s v="M21-404-302006"/>
    <x v="63"/>
    <x v="0"/>
    <s v="P3"/>
    <x v="1"/>
    <x v="71"/>
    <s v="Evaluable"/>
    <x v="0"/>
    <x v="0"/>
    <x v="3"/>
    <x v="71"/>
    <s v="ABBV400_VMS_302006_083-0022-0410-B1-01_H&amp;E.svs"/>
    <s v="https://concentriq.abbvienet.com/imageSets/157?slide=327626"/>
    <s v="default/users/181/images/248377/083-0022-0410-B1-01.svs"/>
    <n v="40"/>
    <n v="327627"/>
    <s v="ABBV400_VMS_302006_083-0022-0410-B1-02_MET (SP44) IUO.svs"/>
    <s v="https://concentriq.abbvienet.com/imageSets/157?slide=327627"/>
    <s v="default/users/181/images/248378/083-0022-0410-B1-02.svs"/>
    <n v="40"/>
    <s v="Paraffin Block"/>
    <s v="Retrospective - CRC"/>
    <n v="302"/>
    <s v="Initial"/>
    <s v="EK 2023 15644-1-1"/>
    <n v="302006"/>
    <e v="#N/A"/>
    <s v="6 to 72hr"/>
    <n v="6219971534"/>
    <d v="2023-03-06T00:00:00"/>
    <m/>
    <s v="10% Neutral buffered formalin"/>
    <m/>
    <m/>
    <m/>
    <m/>
    <m/>
    <m/>
    <m/>
    <m/>
    <m/>
    <n v="50"/>
    <n v="70"/>
    <n v="30"/>
    <s v="&gt;=500"/>
    <m/>
    <n v="20"/>
    <n v="30"/>
    <n v="50"/>
    <n v="0"/>
    <n v="130"/>
    <n v="20"/>
    <n v="30"/>
    <n v="50"/>
    <n v="0"/>
    <n v="130"/>
    <n v="20"/>
    <n v="50"/>
    <n v="30"/>
    <n v="0"/>
    <n v="110"/>
    <m/>
    <s v="nasira2"/>
    <d v="2023-11-09T00:00:00"/>
    <s v="Accept"/>
  </r>
  <r>
    <s v="M21-404-302007"/>
    <x v="64"/>
    <x v="0"/>
    <s v="P3"/>
    <x v="1"/>
    <x v="72"/>
    <s v="Evaluable"/>
    <x v="0"/>
    <x v="0"/>
    <x v="0"/>
    <x v="72"/>
    <s v="ABBV400_VMS_302007_M 6733-22.1.1_083-0023-0022-B1-01_H&amp;E.svs"/>
    <s v="https://concentriq.abbvienet.com/imageSets/157?slide=173975"/>
    <s v="default/users/73/images/148534/083-0023-0022-B1-01.svs"/>
    <n v="40"/>
    <n v="174037"/>
    <s v="ABBV400_VMS_302007_M 6733-22.1.1_083-0023-0022-B1-02_MET (SP44) IUO.svs"/>
    <s v="https://concentriq.abbvienet.com/imageSets/157?slide=174037"/>
    <s v="default/users/73/images/148596/083-0023-0022-B1-02.svs"/>
    <n v="40"/>
    <s v="Paraffin Block"/>
    <s v="Prospective - GEA"/>
    <n v="302"/>
    <s v="Initial"/>
    <s v="M 6733-22.1.1"/>
    <n v="302007"/>
    <e v="#N/A"/>
    <m/>
    <n v="6219512981"/>
    <d v="2022-03-13T00:00:00"/>
    <s v="Biopsy"/>
    <s v="10% Neutral buffered formalin"/>
    <s v="Primary"/>
    <s v="Esophagus"/>
    <s v="Gastroesophageal Junction cancer (GEJ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2016"/>
    <x v="65"/>
    <x v="0"/>
    <s v="P3"/>
    <x v="1"/>
    <x v="73"/>
    <s v="Evaluable"/>
    <x v="0"/>
    <x v="0"/>
    <x v="3"/>
    <x v="73"/>
    <s v="ABBV400_VMS_302016_083-0022-0114-B1-01_H&amp;E.svs"/>
    <s v="https://concentriq.abbvienet.com/imageSets/157?slide=221076"/>
    <s v="default/users/181/images/189823/083-0022-0114-B1-01_170628.svs"/>
    <n v="40"/>
    <n v="221077"/>
    <s v="ABBV400_VMS_302016_083-0022-0114-B1-02_MET (SP44) IUO.svs"/>
    <s v="https://concentriq.abbvienet.com/imageSets/157?slide=221077"/>
    <s v="default/users/181/images/189824/083-0022-0114-B1-02_170958.svs"/>
    <n v="40"/>
    <s v="Paraffin Block"/>
    <s v="Retrospective - CRC"/>
    <n v="302"/>
    <s v="Initial"/>
    <s v="EK 2023 19979-1-1"/>
    <n v="302016"/>
    <e v="#N/A"/>
    <m/>
    <n v="6220441674"/>
    <d v="2023-05-08T00:00:00"/>
    <m/>
    <s v="10% Neutral buffered formalin"/>
    <s v="Metastatic"/>
    <m/>
    <s v="Gastroesophageal Junction Adenocarcinoma"/>
    <s v="Other"/>
    <m/>
    <m/>
    <m/>
    <m/>
    <m/>
    <n v="85"/>
    <n v="90"/>
    <n v="10"/>
    <s v="&gt;=500"/>
    <m/>
    <n v="5"/>
    <n v="58"/>
    <n v="35"/>
    <n v="2"/>
    <n v="134"/>
    <n v="50"/>
    <n v="15"/>
    <n v="33"/>
    <n v="2"/>
    <n v="87"/>
    <n v="5"/>
    <n v="60"/>
    <n v="35"/>
    <n v="0"/>
    <n v="130"/>
    <m/>
    <s v="veerappr"/>
    <d v="2023-06-27T00:00:00"/>
    <s v="Accept"/>
  </r>
  <r>
    <s v="M21-404-303002"/>
    <x v="66"/>
    <x v="0"/>
    <s v="P2I"/>
    <x v="0"/>
    <x v="74"/>
    <s v="Evaluable"/>
    <x v="0"/>
    <x v="0"/>
    <x v="0"/>
    <x v="74"/>
    <s v="ABBV400_VMS_303002_21-52838/2/1_083-0023-0040-B1_H&amp;E.svs"/>
    <s v="https://concentriq.abbvienet.com/imageSets/157?slide=190922"/>
    <s v="default/users/73/images/165258/083-0023-0040-B1-01.svs"/>
    <n v="40"/>
    <n v="330945"/>
    <s v="ABBV400_VMS_303002_21-52838/2/1_083-0023-0040-B1-02_MET (SP44) IUO.svs"/>
    <s v="https://concentriq.abbvienet.com/imageSets/157?slide=330945"/>
    <s v="default/users/181/images/250701/083-0023-0040-B1-02.svs"/>
    <n v="40"/>
    <s v="Paraffin Block"/>
    <s v="Prospective - Non-Squamous wtEGFR NSCLC"/>
    <n v="303"/>
    <s v="Initial"/>
    <s v="21-52838/2/1"/>
    <n v="303002"/>
    <e v="#N/A"/>
    <s v="archival"/>
    <n v="6219512939"/>
    <d v="2021-12-09T00:00:00"/>
    <s v="Biopsy"/>
    <s v="10% Neutral buffered formalin"/>
    <s v="Metastatic"/>
    <m/>
    <s v="Lung-Adenocarcinoma"/>
    <s v="Lymph Nod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3013"/>
    <x v="67"/>
    <x v="1"/>
    <s v="P3"/>
    <x v="1"/>
    <x v="75"/>
    <s v="Evaluable"/>
    <x v="1"/>
    <x v="0"/>
    <x v="0"/>
    <x v="75"/>
    <s v="ABBV400_VMS_303013_083-0022-0231-B1-01_H&amp;E.svs"/>
    <s v="https://concentriq.abbvienet.com/imageSets/157?slide=234984"/>
    <s v="default/users/181/images/202353/083-0022-0231-B1-01_185431.svs"/>
    <n v="40"/>
    <n v="234985"/>
    <s v="ABBV400_VMS_303013_083-0022-0231-B1-02_MET (SP44) IUO.svs"/>
    <s v="https://concentriq.abbvienet.com/imageSets/157?slide=234985"/>
    <s v="default/users/181/images/202354/083-0022-0231-B1-02_185733.svs"/>
    <n v="40"/>
    <s v="Paraffin Block"/>
    <s v="Retrospective - Solid Tumors"/>
    <n v="303"/>
    <s v="Initial"/>
    <s v="21-04233"/>
    <n v="303013"/>
    <e v="#N/A"/>
    <s v="archival"/>
    <n v="6218979229"/>
    <d v="2021-04-06T00:00:00"/>
    <s v="Excision Resection"/>
    <s v="10% Neutral buffered formalin"/>
    <s v="Primary"/>
    <s v="Stomach"/>
    <s v="Stomach-Other"/>
    <m/>
    <m/>
    <m/>
    <m/>
    <m/>
    <m/>
    <n v="45"/>
    <n v="99"/>
    <n v="1"/>
    <s v="&gt;=500"/>
    <m/>
    <n v="15"/>
    <n v="60"/>
    <n v="25"/>
    <n v="0"/>
    <n v="110"/>
    <n v="10"/>
    <n v="60"/>
    <n v="30"/>
    <n v="0"/>
    <n v="120"/>
    <n v="15"/>
    <n v="65"/>
    <n v="20"/>
    <n v="0"/>
    <n v="105"/>
    <m/>
    <s v="desaid11"/>
    <d v="2023-08-01T00:00:00"/>
    <s v="Accept"/>
  </r>
  <r>
    <s v="M21-404-303013"/>
    <x v="67"/>
    <x v="1"/>
    <s v="P3"/>
    <x v="1"/>
    <x v="76"/>
    <s v="Evaluable"/>
    <x v="0"/>
    <x v="3"/>
    <x v="3"/>
    <x v="76"/>
    <s v="ABBV400_VMS_303013_083-0022-0286-B1-01_H&amp;E.svs"/>
    <s v="https://concentriq.abbvienet.com/imageSets/157?slide=264571"/>
    <s v="default/users/181/images/229811/083-0022-0286-B1-01.svs"/>
    <n v="40"/>
    <n v="264572"/>
    <s v="ABBV400_VMS_303013_083-0022-0286-B1-02_MET (SP44) IUO.svs"/>
    <s v="https://concentriq.abbvienet.com/imageSets/157?slide=264572"/>
    <s v="default/users/181/images/229812/083-0022-0286-B1-02.svs"/>
    <n v="40"/>
    <s v="Paraffin Block"/>
    <s v="Retrospective - Solid Tumors"/>
    <n v="303"/>
    <s v="Initial"/>
    <s v="23-52119"/>
    <n v="303013"/>
    <e v="#N/A"/>
    <s v="FRESH BIOPSY"/>
    <n v="6220890425"/>
    <d v="2023-08-01T00:00:00"/>
    <s v="CELL BLOCK"/>
    <s v="10% Neutral buffered formalin"/>
    <s v="Metastatic"/>
    <m/>
    <s v="Stomach-Other"/>
    <s v="Peritoneum"/>
    <m/>
    <m/>
    <m/>
    <m/>
    <m/>
    <n v="10"/>
    <n v="100"/>
    <n v="0"/>
    <s v="&gt;=100 to &lt;500"/>
    <m/>
    <n v="98"/>
    <n v="1"/>
    <n v="1"/>
    <n v="0"/>
    <n v="3"/>
    <n v="98"/>
    <n v="1"/>
    <n v="1"/>
    <n v="0"/>
    <n v="3"/>
    <n v="98"/>
    <n v="2"/>
    <n v="0"/>
    <n v="0"/>
    <n v="2"/>
    <m/>
    <s v="jonesc51"/>
    <d v="2023-09-01T00:00:00"/>
    <s v="Accept"/>
  </r>
  <r>
    <s v="M21-404-303014"/>
    <x v="68"/>
    <x v="0"/>
    <s v="P2I"/>
    <x v="0"/>
    <x v="77"/>
    <e v="#N/A"/>
    <x v="1"/>
    <x v="1"/>
    <x v="1"/>
    <x v="77"/>
    <s v="ABBV400_VMS_303014_083-0022-0359-B1-01_H&amp;E.svs"/>
    <s v="https://concentriq.abbvienet.com/imageSets/157?slide=327493"/>
    <s v="default/users/181/images/248244/083-0022-0359-B1-01.svs"/>
    <n v="40"/>
    <n v="327494"/>
    <s v="ABBV400_VMS_303014_083-0022-0359-B1-02_MET (SP44) IUO.svs"/>
    <s v="https://concentriq.abbvienet.com/imageSets/157?slide=327494"/>
    <s v="default/users/181/images/248245/083-0022-0359-B1-02.svs"/>
    <n v="40"/>
    <s v="Paraffin Block"/>
    <s v="Retrospective - Solid Tumors"/>
    <n v="303"/>
    <s v="Initial"/>
    <s v="23-10744-2-1"/>
    <n v="303014"/>
    <s v="Fresh Biopsy/Aspirate"/>
    <s v="fresh"/>
    <n v="6221238702"/>
    <d v="2023-09-07T00:00:00"/>
    <s v="Biopsy"/>
    <s v="10% Neutral buffered formalin"/>
    <s v="Metastatic"/>
    <m/>
    <s v="Lung-Adenocarcinoma"/>
    <s v="Bone"/>
    <m/>
    <m/>
    <m/>
    <m/>
    <m/>
    <n v="100"/>
    <n v="99"/>
    <n v="1"/>
    <s v="&gt;=500"/>
    <m/>
    <n v="5"/>
    <n v="92"/>
    <n v="3"/>
    <n v="0"/>
    <n v="98"/>
    <n v="5"/>
    <n v="92"/>
    <n v="3"/>
    <n v="0"/>
    <n v="98"/>
    <n v="97"/>
    <n v="3"/>
    <n v="0"/>
    <n v="0"/>
    <n v="3"/>
    <m/>
    <s v="fengj9"/>
    <d v="2023-10-10T00:00:00"/>
    <s v="Accept"/>
  </r>
  <r>
    <s v="M21-404-303014"/>
    <x v="68"/>
    <x v="0"/>
    <s v="P2I"/>
    <x v="0"/>
    <x v="78"/>
    <s v="Evaluable"/>
    <x v="0"/>
    <x v="0"/>
    <x v="3"/>
    <x v="78"/>
    <s v="ABBV400_VMS_303014_083-0022-0360-B1-01_H&amp;E.svs"/>
    <s v="https://concentriq.abbvienet.com/imageSets/157?slide=327496"/>
    <s v="default/users/181/images/248247/083-0022-0360-B1-01.svs"/>
    <n v="40"/>
    <n v="327497"/>
    <s v="ABBV400_VMS_303014_083-0022-0360-B1-02_MET (SP44) IUO.svs"/>
    <s v="https://concentriq.abbvienet.com/imageSets/157?slide=327497"/>
    <s v="default/users/181/images/248248/083-0022-0360-B1-02.svs"/>
    <n v="40"/>
    <s v="Paraffin Block"/>
    <s v="Retrospective - Solid Tumors"/>
    <n v="303"/>
    <s v="Initial"/>
    <s v="23-10744-1-1"/>
    <n v="303014"/>
    <s v="Fresh Biopsy/Aspirate"/>
    <s v="FRESH"/>
    <n v="6221238702"/>
    <d v="2023-09-07T00:00:00"/>
    <s v="Biopsy"/>
    <s v="10% Neutral buffered formalin"/>
    <s v="Metastatic"/>
    <m/>
    <s v="Lung-Adenocarcinoma"/>
    <s v="Bone"/>
    <m/>
    <m/>
    <m/>
    <m/>
    <m/>
    <n v="55"/>
    <n v="98"/>
    <n v="2"/>
    <s v="&gt;=500"/>
    <m/>
    <n v="20"/>
    <n v="80"/>
    <n v="0"/>
    <n v="0"/>
    <n v="80"/>
    <n v="20"/>
    <n v="80"/>
    <n v="0"/>
    <n v="0"/>
    <n v="80"/>
    <n v="100"/>
    <n v="0"/>
    <n v="0"/>
    <n v="0"/>
    <n v="0"/>
    <m/>
    <s v="fengj9"/>
    <d v="2023-10-10T00:00:00"/>
    <s v="Accept"/>
  </r>
  <r>
    <s v="M21-404-304017"/>
    <x v="69"/>
    <x v="0"/>
    <s v="P2I"/>
    <x v="0"/>
    <x v="5"/>
    <e v="#N/A"/>
    <x v="1"/>
    <x v="1"/>
    <x v="1"/>
    <x v="5"/>
    <m/>
    <m/>
    <m/>
    <m/>
    <m/>
    <m/>
    <m/>
    <m/>
    <m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304018"/>
    <x v="70"/>
    <x v="0"/>
    <s v="P2I"/>
    <x v="0"/>
    <x v="79"/>
    <s v="Evaluable"/>
    <x v="0"/>
    <x v="0"/>
    <x v="0"/>
    <x v="79"/>
    <s v="ABBV400_VMS_304018_083-0022-0466-B1-01_H&amp;E.svs"/>
    <s v="https://concentriq.abbvienet.com/imageSets/157?slide=327770"/>
    <s v="default/users/181/images/248521/083-0022-0466-B1-01.svs"/>
    <n v="40"/>
    <n v="327771"/>
    <s v="ABBV400_VMS_304018_083-0022-0466-B1-02_MET (SP44) IUO.svs"/>
    <s v="https://concentriq.abbvienet.com/imageSets/157?slide=327771"/>
    <s v="default/users/181/images/248522/083-0022-0466-B1-02.svs"/>
    <n v="40"/>
    <s v="Paraffin Block"/>
    <s v="Retrospective - Solid Tumors"/>
    <n v="304"/>
    <s v="Initial"/>
    <s v="P1908870 1-"/>
    <n v="304018"/>
    <e v="#N/A"/>
    <m/>
    <n v="6221712461"/>
    <d v="2019-09-08T00:00:00"/>
    <s v="resection"/>
    <s v="10% Neutral buffered formalin"/>
    <s v="Metastatic"/>
    <m/>
    <s v="Lung-Adenocarcinoma"/>
    <s v="Bone"/>
    <m/>
    <m/>
    <m/>
    <m/>
    <m/>
    <n v="65"/>
    <n v="95"/>
    <n v="5"/>
    <s v="&gt;=500"/>
    <m/>
    <n v="100"/>
    <n v="0"/>
    <n v="0"/>
    <n v="0"/>
    <n v="0"/>
    <n v="100"/>
    <n v="0"/>
    <n v="0"/>
    <n v="0"/>
    <n v="0"/>
    <n v="100"/>
    <n v="0"/>
    <n v="0"/>
    <n v="0"/>
    <n v="0"/>
    <s v="specimen is decalcified however scored at risk as per clients request"/>
    <s v="desaid11"/>
    <d v="2023-12-08T00:00:00"/>
    <s v="Accept"/>
  </r>
  <r>
    <s v="M21-404-304019"/>
    <x v="71"/>
    <x v="0"/>
    <s v="P2I"/>
    <x v="0"/>
    <x v="80"/>
    <s v="Evaluable"/>
    <x v="0"/>
    <x v="0"/>
    <x v="0"/>
    <x v="80"/>
    <s v="ABBV400_VMS_304019_083-0022-0423-B0-1_H&amp;E.svs"/>
    <s v="https://concentriq.abbvienet.com/imageSets/157?slide=327653"/>
    <s v="default/users/181/images/248404/083-0022-0423-B0-1.svs"/>
    <n v="40"/>
    <n v="327654"/>
    <s v="ABBV400_VMS_304019_083-0022-0423-B0-2_MET (SP44) IUO.svs"/>
    <s v="https://concentriq.abbvienet.com/imageSets/157?slide=327654"/>
    <s v="default/users/181/images/248405/083-0022-0423-B0-2.svs"/>
    <n v="40"/>
    <s v="Unstained Slide"/>
    <s v="Retrospective - Solid Tumors"/>
    <n v="304"/>
    <s v="Initial"/>
    <s v="23-19319"/>
    <n v="304019"/>
    <e v="#N/A"/>
    <m/>
    <n v="6219512954"/>
    <d v="2023-08-20T00:00:00"/>
    <s v="excision"/>
    <s v="10% Neutral buffered formalin"/>
    <s v="Metastatic"/>
    <m/>
    <s v="Non-Small Cell Lung Carcinoma"/>
    <s v="Lymph Node"/>
    <d v="2023-11-02T00:00:00"/>
    <m/>
    <m/>
    <m/>
    <m/>
    <n v="80"/>
    <n v="85"/>
    <n v="15"/>
    <s v="&gt;=500"/>
    <m/>
    <n v="15"/>
    <n v="50"/>
    <n v="29"/>
    <n v="6"/>
    <n v="126"/>
    <n v="40"/>
    <n v="30"/>
    <n v="25"/>
    <n v="5"/>
    <n v="95"/>
    <n v="15"/>
    <n v="50"/>
    <n v="29"/>
    <n v="6"/>
    <n v="126"/>
    <m/>
    <s v="nasira2"/>
    <d v="2023-11-27T00:00:00"/>
    <s v="Accept"/>
  </r>
  <r>
    <s v="M21-404-400005"/>
    <x v="72"/>
    <x v="0"/>
    <s v="P2I"/>
    <x v="0"/>
    <x v="81"/>
    <s v="Evaluable"/>
    <x v="1"/>
    <x v="0"/>
    <x v="0"/>
    <x v="81"/>
    <s v="ABBV400_VMS_400005_083-0022-0455-B1-01_H&amp;E.svs"/>
    <s v="https://concentriq.abbvienet.com/imageSets/157?slide=327732"/>
    <s v="default/users/181/images/248483/083-0022-0455-B1-01.svs"/>
    <n v="40"/>
    <n v="327733"/>
    <s v="ABBV400_VMS_400005_083-0022-0455-B1-02_MET (SP44) IUO.svs"/>
    <s v="https://concentriq.abbvienet.com/imageSets/157?slide=327733"/>
    <s v="default/users/181/images/248484/083-0022-0455-B1-02.svs"/>
    <n v="40"/>
    <s v="Paraffin Block"/>
    <s v="Retrospective - Solid Tumors"/>
    <n v="400"/>
    <s v="Initial"/>
    <s v="A22-3359"/>
    <n v="400005"/>
    <e v="#N/A"/>
    <m/>
    <n v="6221957663"/>
    <d v="2022-05-19T00:00:00"/>
    <m/>
    <m/>
    <m/>
    <m/>
    <m/>
    <m/>
    <m/>
    <m/>
    <m/>
    <m/>
    <m/>
    <n v="30"/>
    <n v="70"/>
    <n v="30"/>
    <s v="&gt;=500"/>
    <m/>
    <n v="57"/>
    <n v="35"/>
    <n v="8"/>
    <n v="0"/>
    <n v="51"/>
    <n v="90"/>
    <n v="8"/>
    <n v="2"/>
    <n v="0"/>
    <n v="12"/>
    <n v="60"/>
    <n v="33"/>
    <n v="7"/>
    <n v="0"/>
    <n v="47"/>
    <m/>
    <s v="snowj6"/>
    <d v="2023-12-10T00:00:00"/>
    <s v="Accept"/>
  </r>
  <r>
    <s v="M21-404-400005"/>
    <x v="72"/>
    <x v="0"/>
    <s v="P2I"/>
    <x v="0"/>
    <x v="82"/>
    <s v="Evaluable"/>
    <x v="0"/>
    <x v="0"/>
    <x v="3"/>
    <x v="82"/>
    <s v="ABBV400_VMS_400005_083-0022-0509-B1-01_H&amp;E.svs"/>
    <s v="https://concentriq.abbvienet.com/imageSets/157?slide=327882"/>
    <s v="default/users/181/images/248633/083-0022-0509-B1-01.svs"/>
    <n v="40"/>
    <n v="327883"/>
    <s v="ABBV400_VMS_400005_083-0022-0509-B1-02_MET (SP44) IUO.svs"/>
    <s v="https://concentriq.abbvienet.com/imageSets/157?slide=327883"/>
    <s v="default/users/181/images/248634/083-0022-0509-B1-02.svs"/>
    <n v="40"/>
    <s v="Paraffin Block"/>
    <s v="Retrospective - Solid Tumors"/>
    <n v="400"/>
    <s v="Initial"/>
    <s v="23A5976"/>
    <n v="400005"/>
    <e v="#N/A"/>
    <m/>
    <n v="6222174408"/>
    <d v="2023-10-20T00:00:00"/>
    <m/>
    <m/>
    <m/>
    <m/>
    <m/>
    <m/>
    <m/>
    <m/>
    <m/>
    <m/>
    <m/>
    <n v="75"/>
    <n v="10"/>
    <n v="90"/>
    <s v="&gt;=100 to &lt;500"/>
    <m/>
    <n v="29"/>
    <n v="51"/>
    <n v="20"/>
    <n v="0"/>
    <n v="91"/>
    <n v="45"/>
    <n v="35"/>
    <n v="20"/>
    <n v="0"/>
    <n v="75"/>
    <n v="29"/>
    <n v="70"/>
    <n v="1"/>
    <n v="0"/>
    <n v="72"/>
    <m/>
    <s v="davist32"/>
    <d v="2024-01-04T00:00:00"/>
    <s v="Accept"/>
  </r>
  <r>
    <s v="M21-404-400007"/>
    <x v="73"/>
    <x v="0"/>
    <s v="P3"/>
    <x v="1"/>
    <x v="83"/>
    <s v="Evaluable"/>
    <x v="0"/>
    <x v="0"/>
    <x v="3"/>
    <x v="83"/>
    <s v="ABBV400_VMS_400007_083-0022-0348-B1-01_H&amp;E.svs"/>
    <s v="https://concentriq.abbvienet.com/imageSets/157?slide=327468"/>
    <s v="default/users/181/images/248219/083-0022-0348-B1-01.svs"/>
    <n v="40"/>
    <n v="327469"/>
    <s v="ABBV400_VMS_400007_083-0022-0348-B1-02_MET (SP44) IUO.svs"/>
    <s v="https://concentriq.abbvienet.com/imageSets/157?slide=327469"/>
    <s v="default/users/181/images/248220/083-0022-0348-B1-02.svs"/>
    <n v="40"/>
    <s v="Paraffin Block"/>
    <s v="Retrospective - Solid Tumors"/>
    <n v="400"/>
    <s v="Initial"/>
    <s v="23A4061"/>
    <n v="400007"/>
    <e v="#N/A"/>
    <n v="400007"/>
    <n v="6221243054"/>
    <d v="2023-07-12T00:00:00"/>
    <m/>
    <m/>
    <m/>
    <m/>
    <m/>
    <m/>
    <m/>
    <m/>
    <m/>
    <m/>
    <m/>
    <n v="20"/>
    <n v="95"/>
    <n v="5"/>
    <s v="&gt;=500"/>
    <m/>
    <n v="25"/>
    <n v="55"/>
    <n v="20"/>
    <n v="0"/>
    <n v="95"/>
    <n v="25"/>
    <n v="55"/>
    <n v="20"/>
    <n v="0"/>
    <n v="95"/>
    <n v="35"/>
    <n v="50"/>
    <n v="15"/>
    <n v="0"/>
    <n v="80"/>
    <m/>
    <s v="nasira2"/>
    <d v="2023-10-02T00:00:00"/>
    <s v="Accept"/>
  </r>
  <r>
    <s v="M21-404-400009"/>
    <x v="74"/>
    <x v="0"/>
    <s v="P2II"/>
    <x v="0"/>
    <x v="84"/>
    <s v="Evaluable"/>
    <x v="0"/>
    <x v="0"/>
    <x v="0"/>
    <x v="84"/>
    <s v="ABBV400_VMS_400009_400-009_083-0023-0438-B0-1_H&amp;E.svs"/>
    <s v="https://concentriq.abbvienet.com/imageSets/157?slide=330781"/>
    <s v="default/users/181/images/250537/083-0023-0438-B0-1.svs"/>
    <n v="40"/>
    <n v="330782"/>
    <s v="ABBV400_VMS_400009_400-009_083-0023-0438-B0-2_MET (SP44) IUO.svs"/>
    <s v="https://concentriq.abbvienet.com/imageSets/157?slide=330782"/>
    <s v="default/users/181/images/250538/083-0023-0438-B0-2.svs"/>
    <n v="40"/>
    <s v="Unstained Slide"/>
    <s v="Prospective - Non-Squamous wtEGFR NSCLC"/>
    <n v="400"/>
    <s v="Initial"/>
    <s v="400-009"/>
    <n v="400009"/>
    <e v="#N/A"/>
    <s v="23A5703"/>
    <n v="6221243057"/>
    <d v="2023-06-2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0012"/>
    <x v="75"/>
    <x v="0"/>
    <s v="P3"/>
    <x v="1"/>
    <x v="85"/>
    <s v="Evaluable"/>
    <x v="0"/>
    <x v="0"/>
    <x v="0"/>
    <x v="85"/>
    <s v="ABBV400_VMS_400012_A21 4521 I_083-0022-0586-B1-01_H&amp;E.svs"/>
    <s v="https://concentriq.abbvienet.com/imageSets/157?slide=337144"/>
    <s v="default/users/181/images/256320/083-0022-0586-B1-01.svs"/>
    <m/>
    <n v="337145"/>
    <s v="ABBV400_VMS_400012_A21 4521 I_083-0022-0586-B1-02_MET (SP44) IUO.svs"/>
    <s v="https://concentriq.abbvienet.com/imageSets/157?slide=337145"/>
    <s v="default/users/181/images/256321/083-0022-0586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0013"/>
    <x v="76"/>
    <x v="0"/>
    <s v="P2I"/>
    <x v="0"/>
    <x v="86"/>
    <s v="Evaluable"/>
    <x v="0"/>
    <x v="0"/>
    <x v="0"/>
    <x v="86"/>
    <s v="ABBV400_VMS_400013_083-0022-0457-B1-01_H&amp;E.svs"/>
    <s v="https://concentriq.abbvienet.com/imageSets/157?slide=327737"/>
    <s v="default/users/181/images/248488/083-0022-0457-B1-01.svs"/>
    <n v="40"/>
    <n v="327738"/>
    <s v="ABBV400_VMS_400013_083-0022-0457-B1-02_MET (SP44) IUO.svs"/>
    <s v="https://concentriq.abbvienet.com/imageSets/157?slide=327738"/>
    <s v="default/users/181/images/248489/083-0022-0457-B1-02.svs"/>
    <n v="40"/>
    <s v="Paraffin Block"/>
    <s v="Retrospective - Solid Tumors"/>
    <n v="400"/>
    <s v="Initial"/>
    <s v="23A5246 I 1"/>
    <n v="400013"/>
    <e v="#N/A"/>
    <m/>
    <n v="6221957666"/>
    <d v="2023-09-15T00:00:00"/>
    <m/>
    <m/>
    <m/>
    <m/>
    <m/>
    <m/>
    <m/>
    <m/>
    <m/>
    <m/>
    <m/>
    <n v="100"/>
    <n v="90"/>
    <n v="10"/>
    <s v="&gt;=500"/>
    <m/>
    <n v="0"/>
    <n v="12"/>
    <n v="84"/>
    <n v="4"/>
    <n v="192"/>
    <n v="0"/>
    <n v="10"/>
    <n v="86"/>
    <n v="4"/>
    <n v="194"/>
    <n v="5"/>
    <n v="91"/>
    <n v="4"/>
    <n v="0"/>
    <n v="99"/>
    <m/>
    <s v="sjostroc"/>
    <d v="2023-12-04T00:00:00"/>
    <s v="Accept"/>
  </r>
  <r>
    <s v="M21-404-400014"/>
    <x v="77"/>
    <x v="1"/>
    <s v="P3"/>
    <x v="1"/>
    <x v="87"/>
    <s v="Evaluable"/>
    <x v="1"/>
    <x v="0"/>
    <x v="3"/>
    <x v="87"/>
    <s v="ABBV400_VMS_400014_083-0022-0334-B1-01_H&amp;E.svs"/>
    <s v="https://concentriq.abbvienet.com/imageSets/157?slide=264620"/>
    <s v="default/users/181/images/229860/083-0022-0334-B1-01.svs"/>
    <n v="40"/>
    <n v="264621"/>
    <s v="ABBV400_VMS_400014_083-0022-0334-B1-02_MET (SP44) IUO.svs"/>
    <s v="https://concentriq.abbvienet.com/imageSets/157?slide=264621"/>
    <s v="default/users/181/images/229861/083-0022-0334-B1-02.svs"/>
    <n v="40"/>
    <s v="Paraffin Block"/>
    <s v="Retrospective - Solid Tumors"/>
    <n v="400"/>
    <s v="Initial"/>
    <s v="23A4366"/>
    <n v="400014"/>
    <e v="#N/A"/>
    <m/>
    <n v="6221243058"/>
    <d v="2023-07-28T00:00:00"/>
    <m/>
    <m/>
    <m/>
    <m/>
    <m/>
    <m/>
    <m/>
    <m/>
    <m/>
    <m/>
    <m/>
    <n v="98"/>
    <n v="85"/>
    <n v="15"/>
    <s v="&gt;=500"/>
    <m/>
    <n v="20"/>
    <n v="40"/>
    <n v="40"/>
    <n v="0"/>
    <n v="120"/>
    <n v="20"/>
    <n v="40"/>
    <n v="40"/>
    <n v="0"/>
    <n v="120"/>
    <n v="20"/>
    <n v="60"/>
    <n v="20"/>
    <n v="0"/>
    <n v="100"/>
    <m/>
    <s v="nasira2"/>
    <d v="2023-10-11T00:00:00"/>
    <s v="Accept"/>
  </r>
  <r>
    <s v="M21-404-400014"/>
    <x v="77"/>
    <x v="1"/>
    <s v="P3"/>
    <x v="1"/>
    <x v="88"/>
    <s v="Evaluable"/>
    <x v="0"/>
    <x v="3"/>
    <x v="3"/>
    <x v="88"/>
    <s v="ABBV400_VMS_400014_083-0022-0370-B1-01_H&amp;E.svs"/>
    <s v="https://concentriq.abbvienet.com/imageSets/157?slide=327523"/>
    <s v="default/users/181/images/248274/083-0022-0370-B1-01.svs"/>
    <n v="40"/>
    <n v="327524"/>
    <s v="ABBV400_VMS_400014_083-0022-0370-B1-02_MET (SP44) IUO.svs"/>
    <s v="https://concentriq.abbvienet.com/imageSets/157?slide=327524"/>
    <s v="default/users/181/images/248275/083-0022-0370-B1-02.svs"/>
    <n v="40"/>
    <s v="Paraffin Block"/>
    <s v="Retrospective - Solid Tumors"/>
    <n v="400"/>
    <s v="Initial"/>
    <s v="23A5186"/>
    <n v="400014"/>
    <e v="#N/A"/>
    <m/>
    <n v="6221210056"/>
    <d v="2023-09-13T00:00:00"/>
    <m/>
    <m/>
    <s v="Primary"/>
    <s v="Abdomen/Abdominal wall"/>
    <s v="Gastroesophageal Junction Adenocarcinoma"/>
    <m/>
    <m/>
    <m/>
    <m/>
    <m/>
    <m/>
    <n v="95"/>
    <n v="90"/>
    <n v="10"/>
    <s v="&gt;=500"/>
    <m/>
    <n v="40"/>
    <n v="60"/>
    <n v="0"/>
    <n v="0"/>
    <n v="60"/>
    <n v="40"/>
    <n v="60"/>
    <n v="0"/>
    <n v="0"/>
    <n v="60"/>
    <n v="25"/>
    <n v="75"/>
    <n v="0"/>
    <n v="0"/>
    <n v="75"/>
    <m/>
    <s v="nasira2"/>
    <d v="2023-11-10T00:00:00"/>
    <s v="Accept"/>
  </r>
  <r>
    <s v="M21-404-400014"/>
    <x v="77"/>
    <x v="1"/>
    <s v="P3"/>
    <x v="1"/>
    <x v="89"/>
    <s v="Evaluable"/>
    <x v="1"/>
    <x v="2"/>
    <x v="2"/>
    <x v="89"/>
    <s v="ABBV400_VMS_400014_083-0022-0454-B0-1_H&amp;E.svs"/>
    <s v="https://concentriq.abbvienet.com/imageSets/157?slide=327729"/>
    <s v="default/users/181/images/248480/083-0022-0454-B0-1.svs"/>
    <n v="40"/>
    <n v="327730"/>
    <s v="ABBV400_VMS_400014_083-0022-0454-B0-2_MET (SP44) IUO.svs"/>
    <s v="https://concentriq.abbvienet.com/imageSets/157?slide=327730"/>
    <s v="default/users/181/images/248481/083-0022-0454-B0-2.svs"/>
    <n v="40"/>
    <s v="Unstained Slide"/>
    <s v="Retrospective - Solid Tumors"/>
    <n v="400"/>
    <s v="Initial"/>
    <s v="A21-8031"/>
    <n v="400014"/>
    <e v="#N/A"/>
    <m/>
    <n v="6221957662"/>
    <d v="2021-11-26T00:00:00"/>
    <m/>
    <m/>
    <m/>
    <m/>
    <m/>
    <m/>
    <m/>
    <m/>
    <m/>
    <m/>
    <m/>
    <n v="45"/>
    <n v="100"/>
    <n v="0"/>
    <s v="&gt;=500"/>
    <m/>
    <n v="28"/>
    <n v="62"/>
    <n v="10"/>
    <n v="0"/>
    <n v="82"/>
    <n v="71"/>
    <n v="27"/>
    <n v="2"/>
    <n v="0"/>
    <n v="31"/>
    <n v="51"/>
    <n v="43"/>
    <n v="6"/>
    <n v="0"/>
    <n v="55"/>
    <m/>
    <s v="sjostroc"/>
    <d v="2023-12-04T00:00:00"/>
    <s v="Accept"/>
  </r>
  <r>
    <s v="M21-404-400015"/>
    <x v="78"/>
    <x v="0"/>
    <s v="P3"/>
    <x v="1"/>
    <x v="90"/>
    <s v="Evaluable"/>
    <x v="0"/>
    <x v="0"/>
    <x v="3"/>
    <x v="90"/>
    <s v="ABBV400_VMS_400015_083-0022-0368-B1-01_H&amp;E.svs"/>
    <s v="https://concentriq.abbvienet.com/imageSets/157?slide=327518"/>
    <s v="default/users/181/images/248269/083-0022-0368-B1-01.svs"/>
    <n v="40"/>
    <n v="327519"/>
    <s v="ABBV400_VMS_400015_083-0022-0368-B1-02_MET (SP44) IUO.svs"/>
    <s v="https://concentriq.abbvienet.com/imageSets/157?slide=327519"/>
    <s v="default/users/181/images/248270/083-0022-0368-B1-02.svs"/>
    <n v="40"/>
    <s v="Paraffin Block"/>
    <s v="Retrospective - Solid Tumors"/>
    <n v="400"/>
    <s v="Initial"/>
    <s v="23A5081"/>
    <n v="400015"/>
    <e v="#N/A"/>
    <m/>
    <n v="6220729194"/>
    <d v="2023-09-08T00:00:00"/>
    <m/>
    <m/>
    <m/>
    <m/>
    <m/>
    <m/>
    <m/>
    <m/>
    <m/>
    <m/>
    <m/>
    <n v="100"/>
    <n v="90"/>
    <n v="10"/>
    <s v="&gt;=500"/>
    <m/>
    <n v="10"/>
    <n v="25"/>
    <n v="50"/>
    <n v="15"/>
    <n v="170"/>
    <n v="15"/>
    <n v="20"/>
    <n v="50"/>
    <n v="15"/>
    <n v="165"/>
    <n v="10"/>
    <n v="85"/>
    <n v="5"/>
    <n v="0"/>
    <n v="95"/>
    <m/>
    <s v="davist32"/>
    <d v="2023-10-26T00:00:00"/>
    <s v="Accept"/>
  </r>
  <r>
    <s v="M21-404-400016"/>
    <x v="79"/>
    <x v="0"/>
    <s v="P2II"/>
    <x v="0"/>
    <x v="91"/>
    <s v="Not evaluable"/>
    <x v="0"/>
    <x v="0"/>
    <x v="0"/>
    <x v="91"/>
    <s v="ABBV400_VMS_400016_23A4081_083-0023-0422-B0-1_H&amp;E.svs"/>
    <s v="https://concentriq.abbvienet.com/imageSets/157?slide=330733"/>
    <s v="default/users/181/images/250489/083-0023-0422-B0-1.svs"/>
    <n v="40"/>
    <n v="330734"/>
    <s v="ABBV400_VMS_400016_23A4081_083-0023-0422-B0-2_MET (SP44) IUO.svs"/>
    <s v="https://concentriq.abbvienet.com/imageSets/157?slide=330734"/>
    <s v="default/users/181/images/250490/083-0023-0422-B0-2.svs"/>
    <n v="40"/>
    <s v="Unstained Slide"/>
    <s v="Prospective - Non-Squamous mutEGFR NSCLC"/>
    <n v="400"/>
    <s v="Initial"/>
    <s v="23A4081"/>
    <n v="400016"/>
    <e v="#N/A"/>
    <m/>
    <n v="6221112579"/>
    <d v="2023-07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0018"/>
    <x v="80"/>
    <x v="1"/>
    <s v="P3"/>
    <x v="1"/>
    <x v="92"/>
    <s v="Evaluable"/>
    <x v="1"/>
    <x v="0"/>
    <x v="0"/>
    <x v="92"/>
    <s v="ABBV400_VMS_400018_083-0022-0460-B1-01_H&amp;E.svs"/>
    <s v="https://concentriq.abbvienet.com/imageSets/157?slide=327749"/>
    <s v="default/users/181/images/248500/083-0022-0460-B1-01.svs"/>
    <n v="40"/>
    <n v="327750"/>
    <s v="ABBV400_VMS_400018_083-0022-0460-B1-02_MET (SP44) IUO.svs"/>
    <s v="https://concentriq.abbvienet.com/imageSets/157?slide=327750"/>
    <s v="default/users/181/images/248501/083-0022-0460-B1-02.svs"/>
    <n v="40"/>
    <s v="Paraffin Block"/>
    <s v="Retrospective - Solid Tumors"/>
    <n v="400"/>
    <s v="Initial"/>
    <s v="22HC027346"/>
    <n v="400018"/>
    <e v="#N/A"/>
    <m/>
    <n v="6221957664"/>
    <d v="2022-11-22T00:00:00"/>
    <m/>
    <m/>
    <m/>
    <m/>
    <m/>
    <m/>
    <m/>
    <m/>
    <m/>
    <m/>
    <m/>
    <n v="100"/>
    <n v="98"/>
    <n v="2"/>
    <s v="&gt;=500"/>
    <m/>
    <n v="0"/>
    <n v="11"/>
    <n v="88"/>
    <n v="1"/>
    <n v="190"/>
    <n v="8"/>
    <n v="9"/>
    <n v="82"/>
    <n v="1"/>
    <n v="176"/>
    <n v="0"/>
    <n v="92"/>
    <n v="8"/>
    <n v="0"/>
    <n v="108"/>
    <m/>
    <s v="sjostroc"/>
    <d v="2023-12-04T00:00:00"/>
    <s v="Accept"/>
  </r>
  <r>
    <s v="M21-404-400018"/>
    <x v="80"/>
    <x v="1"/>
    <s v="P3"/>
    <x v="1"/>
    <x v="93"/>
    <s v="Evaluable"/>
    <x v="1"/>
    <x v="0"/>
    <x v="3"/>
    <x v="93"/>
    <s v="ABBV400_VMS_400018_083-0022-0461-B1-01_H&amp;E.svs"/>
    <s v="https://concentriq.abbvienet.com/imageSets/157?slide=327752"/>
    <s v="default/users/181/images/248503/083-0022-0461-B1-01.svs"/>
    <n v="40"/>
    <n v="327753"/>
    <s v="ABBV400_VMS_400018_083-0022-0461-B1-02_MET (SP44) IUO.svs"/>
    <s v="https://concentriq.abbvienet.com/imageSets/157?slide=327753"/>
    <s v="default/users/181/images/248504/083-0022-0461-B1-02.svs"/>
    <n v="40"/>
    <s v="Paraffin Block"/>
    <s v="Retrospective - Solid Tumors"/>
    <n v="400"/>
    <s v="Initial"/>
    <s v="23A5355 I-2"/>
    <n v="400018"/>
    <e v="#N/A"/>
    <m/>
    <n v="6220729193"/>
    <d v="2023-09-20T00:00:00"/>
    <m/>
    <m/>
    <m/>
    <m/>
    <m/>
    <m/>
    <m/>
    <m/>
    <m/>
    <m/>
    <m/>
    <n v="98"/>
    <n v="95"/>
    <n v="5"/>
    <s v="&gt;=500"/>
    <m/>
    <n v="2"/>
    <n v="38"/>
    <n v="55"/>
    <n v="5"/>
    <n v="163"/>
    <n v="2"/>
    <n v="38"/>
    <n v="55"/>
    <n v="5"/>
    <n v="163"/>
    <n v="2"/>
    <n v="55"/>
    <n v="40"/>
    <n v="3"/>
    <n v="144"/>
    <m/>
    <s v="desaid11"/>
    <d v="2023-12-06T00:00:00"/>
    <s v="Accept"/>
  </r>
  <r>
    <s v="M21-404-400018"/>
    <x v="80"/>
    <x v="1"/>
    <s v="P3"/>
    <x v="1"/>
    <x v="94"/>
    <s v="Evaluable"/>
    <x v="0"/>
    <x v="3"/>
    <x v="3"/>
    <x v="94"/>
    <s v="ABBV400_VMS_400018_083-0022-0462-B1-01_H&amp;E.svs"/>
    <s v="https://concentriq.abbvienet.com/imageSets/157?slide=327755"/>
    <s v="default/users/181/images/248506/083-0022-0462-B1-01.svs"/>
    <n v="40"/>
    <n v="327756"/>
    <s v="ABBV400_VMS_400018_083-0022-0462-B1-02_MET (SP44) IUO.svs"/>
    <s v="https://concentriq.abbvienet.com/imageSets/157?slide=327756"/>
    <s v="default/users/181/images/248507/083-0022-0462-B1-02.svs"/>
    <n v="40"/>
    <s v="Paraffin Block"/>
    <s v="Retrospective - Solid Tumors"/>
    <n v="400"/>
    <s v="Initial"/>
    <s v="23A6263 I-2"/>
    <n v="400018"/>
    <e v="#N/A"/>
    <m/>
    <n v="6221210055"/>
    <d v="2023-11-06T00:00:00"/>
    <m/>
    <m/>
    <m/>
    <m/>
    <m/>
    <m/>
    <m/>
    <m/>
    <m/>
    <m/>
    <m/>
    <n v="100"/>
    <n v="55"/>
    <n v="45"/>
    <s v="&gt;=500"/>
    <m/>
    <n v="1"/>
    <n v="4"/>
    <n v="95"/>
    <n v="0"/>
    <n v="194"/>
    <n v="83"/>
    <n v="5"/>
    <n v="12"/>
    <n v="0"/>
    <n v="29"/>
    <n v="1"/>
    <n v="14"/>
    <n v="85"/>
    <n v="0"/>
    <n v="184"/>
    <m/>
    <s v="sjostroc"/>
    <d v="2023-12-04T00:00:00"/>
    <s v="Accept"/>
  </r>
  <r>
    <s v="M21-404-400019"/>
    <x v="81"/>
    <x v="0"/>
    <s v="P2I"/>
    <x v="0"/>
    <x v="95"/>
    <s v="Evaluable"/>
    <x v="0"/>
    <x v="0"/>
    <x v="3"/>
    <x v="95"/>
    <s v="ABBV400_VMS_400019_083-0022-0510-B1-01_H&amp;E.svs"/>
    <s v="https://concentriq.abbvienet.com/imageSets/157?slide=327885"/>
    <s v="default/users/181/images/248636/083-0022-0510-B1-01.svs"/>
    <n v="40"/>
    <n v="327886"/>
    <s v="ABBV400_VMS_400019_083-0022-0510-B1-02_MET (SP44) IUO.svs"/>
    <s v="https://concentriq.abbvienet.com/imageSets/157?slide=327886"/>
    <s v="default/users/181/images/248637/083-0022-0510-B1-02.svs"/>
    <n v="40"/>
    <s v="Paraffin Block"/>
    <s v="Retrospective - Solid Tumors"/>
    <n v="400"/>
    <s v="Initial"/>
    <s v="23A6042"/>
    <n v="400019"/>
    <e v="#N/A"/>
    <m/>
    <n v="6222174402"/>
    <d v="2023-10-24T00:00:00"/>
    <m/>
    <m/>
    <m/>
    <m/>
    <m/>
    <m/>
    <m/>
    <m/>
    <m/>
    <m/>
    <m/>
    <n v="85"/>
    <n v="99"/>
    <n v="1"/>
    <s v="&gt;=500"/>
    <m/>
    <n v="1"/>
    <n v="1"/>
    <n v="5"/>
    <n v="93"/>
    <n v="290"/>
    <n v="1"/>
    <n v="1"/>
    <n v="5"/>
    <n v="93"/>
    <n v="290"/>
    <n v="5"/>
    <n v="53"/>
    <n v="42"/>
    <n v="0"/>
    <n v="137"/>
    <m/>
    <s v="snowj6"/>
    <d v="2024-01-07T00:00:00"/>
    <s v="Accept"/>
  </r>
  <r>
    <s v="M21-404-400020"/>
    <x v="82"/>
    <x v="0"/>
    <s v="P2I"/>
    <x v="0"/>
    <x v="96"/>
    <s v="Evaluable"/>
    <x v="0"/>
    <x v="0"/>
    <x v="0"/>
    <x v="96"/>
    <s v="ABBV400_VMS_400020_083-0022-0513-B0-1_H&amp;E.svs"/>
    <s v="https://concentriq.abbvienet.com/imageSets/157?slide=327894"/>
    <s v="default/users/181/images/248645/083-0022-0513-B0-1.svs"/>
    <n v="40"/>
    <n v="327896"/>
    <s v="ABBV400_VMS_400020_083-0022-0513-B0-2_MET (SP44) IUO.svs"/>
    <s v="https://concentriq.abbvienet.com/imageSets/157?slide=327896"/>
    <s v="default/users/181/images/248647/083-0022-0513-B0-2.svs"/>
    <n v="40"/>
    <s v="Unstained Slide"/>
    <s v="Retrospective - Solid Tumors"/>
    <n v="400"/>
    <s v="Initial"/>
    <s v="HI22002778"/>
    <n v="400020"/>
    <e v="#N/A"/>
    <m/>
    <n v="6222071516"/>
    <d v="2022-02-24T00:00:00"/>
    <m/>
    <m/>
    <m/>
    <m/>
    <m/>
    <m/>
    <m/>
    <m/>
    <m/>
    <m/>
    <m/>
    <n v="100"/>
    <n v="90"/>
    <n v="10"/>
    <s v="&gt;=500"/>
    <m/>
    <n v="10"/>
    <n v="40"/>
    <n v="50"/>
    <n v="0"/>
    <n v="140"/>
    <n v="20"/>
    <n v="40"/>
    <n v="40"/>
    <n v="0"/>
    <n v="120"/>
    <n v="10"/>
    <n v="40"/>
    <n v="50"/>
    <n v="0"/>
    <n v="140"/>
    <m/>
    <s v="jhuni"/>
    <d v="2024-01-11T00:00:00"/>
    <s v="Accept"/>
  </r>
  <r>
    <s v="M21-404-400021"/>
    <x v="83"/>
    <x v="0"/>
    <s v="P3"/>
    <x v="1"/>
    <x v="97"/>
    <s v="Evaluable"/>
    <x v="0"/>
    <x v="0"/>
    <x v="3"/>
    <x v="97"/>
    <s v="ABBV400_VMS_400021_083-0022-0491-B1-01_H&amp;E.svs"/>
    <s v="https://concentriq.abbvienet.com/imageSets/157?slide=327826"/>
    <s v="default/users/181/images/248577/083-0022-0491-B1-01.svs"/>
    <n v="40"/>
    <n v="327827"/>
    <s v="ABBV400_VMS_400021_083-0022-0491-B1-02_MET (SP44) IUO.svs"/>
    <s v="https://concentriq.abbvienet.com/imageSets/157?slide=327827"/>
    <s v="default/users/181/images/248578/083-0022-0491-B1-02.svs"/>
    <n v="40"/>
    <s v="Paraffin Block"/>
    <s v="Retrospective - Solid Tumors"/>
    <n v="400"/>
    <s v="Initial"/>
    <s v="23A6462 I-2"/>
    <n v="400021"/>
    <e v="#N/A"/>
    <m/>
    <n v="6221243066"/>
    <d v="2023-11-16T00:00:00"/>
    <m/>
    <m/>
    <m/>
    <m/>
    <m/>
    <m/>
    <m/>
    <m/>
    <m/>
    <m/>
    <m/>
    <n v="30"/>
    <n v="100"/>
    <n v="0"/>
    <s v="&gt;=500"/>
    <m/>
    <n v="10"/>
    <n v="10"/>
    <n v="80"/>
    <n v="0"/>
    <n v="170"/>
    <n v="10"/>
    <n v="10"/>
    <n v="80"/>
    <n v="0"/>
    <n v="170"/>
    <n v="40"/>
    <n v="50"/>
    <n v="10"/>
    <n v="0"/>
    <n v="70"/>
    <m/>
    <s v="dimaggip"/>
    <d v="2023-12-08T00:00:00"/>
    <s v="Accept"/>
  </r>
  <r>
    <s v="M21-404-401007"/>
    <x v="84"/>
    <x v="0"/>
    <s v="P3"/>
    <x v="1"/>
    <x v="98"/>
    <s v="Evaluable"/>
    <x v="0"/>
    <x v="0"/>
    <x v="3"/>
    <x v="98"/>
    <s v="ABBV400_VMS_401007_083-0022-0372-W1-B1-01_H&amp;E.svs"/>
    <s v="https://concentriq.abbvienet.com/imageSets/157?slide=327529"/>
    <s v="default/users/181/images/248280/083-0022-0372-W1-B1-01.svs"/>
    <n v="40"/>
    <n v="327530"/>
    <s v="ABBV400_VMS_401007_083-0022-0372-W1-B1-02_MET (SP44) IUO.svs"/>
    <s v="https://concentriq.abbvienet.com/imageSets/157?slide=327530"/>
    <s v="default/users/181/images/248281/083-0022-0372-W1-B1-02.svs"/>
    <n v="40"/>
    <s v="Paraffin Block"/>
    <s v="Retrospective - Solid Tumors"/>
    <n v="401"/>
    <s v="Initial"/>
    <s v="6220220326-3"/>
    <n v="401007"/>
    <e v="#N/A"/>
    <s v="24 hours"/>
    <n v="6220220326"/>
    <d v="2023-10-11T00:00:00"/>
    <s v="resection"/>
    <s v="10% Neutral buffered formalin"/>
    <s v="Primary"/>
    <s v="Stomach"/>
    <s v="Gastroesophageal Junction Adenocarcinoma"/>
    <m/>
    <m/>
    <m/>
    <m/>
    <m/>
    <m/>
    <n v="60"/>
    <n v="100"/>
    <n v="0"/>
    <s v="&gt;=500"/>
    <m/>
    <n v="0"/>
    <n v="1"/>
    <n v="46"/>
    <n v="53"/>
    <n v="252"/>
    <n v="0"/>
    <n v="1"/>
    <n v="46"/>
    <n v="53"/>
    <n v="252"/>
    <n v="2"/>
    <n v="73"/>
    <n v="25"/>
    <n v="0"/>
    <n v="123"/>
    <m/>
    <s v="sjostroc"/>
    <d v="2023-10-23T00:00:00"/>
    <s v="Accept"/>
  </r>
  <r>
    <s v="M21-404-401007"/>
    <x v="84"/>
    <x v="0"/>
    <s v="P3"/>
    <x v="1"/>
    <x v="99"/>
    <s v="Evaluable"/>
    <x v="1"/>
    <x v="0"/>
    <x v="0"/>
    <x v="99"/>
    <s v="ABBV400_VMS_401007_083-0022-0421-B1-01_H&amp;E.svs"/>
    <s v="https://concentriq.abbvienet.com/imageSets/157?slide=327647"/>
    <s v="default/users/181/images/248398/083-0022-0421-B1-01.svs"/>
    <n v="40"/>
    <n v="327648"/>
    <s v="ABBV400_VMS_401007_083-0022-0421-B1-02_MET (SP44) IUO.svs"/>
    <s v="https://concentriq.abbvienet.com/imageSets/157?slide=327648"/>
    <s v="default/users/181/images/248399/083-0022-0421-B1-02.svs"/>
    <n v="40"/>
    <s v="Paraffin Block"/>
    <s v="Retrospective - Solid Tumors"/>
    <n v="401"/>
    <s v="Initial"/>
    <s v="23FF09016"/>
    <n v="401007"/>
    <e v="#N/A"/>
    <s v="UNKNOWN"/>
    <n v="6220220308"/>
    <d v="2023-04-13T00:00:00"/>
    <s v="Biopsy"/>
    <s v="10% Neutral buffered formalin"/>
    <s v="Primary"/>
    <s v="Gastroesophageal Junction"/>
    <s v="Abdomen/Abdominal wall-Colorectal cancer (CRC)"/>
    <m/>
    <m/>
    <m/>
    <m/>
    <m/>
    <m/>
    <n v="40"/>
    <n v="85"/>
    <n v="15"/>
    <s v="&gt;=500"/>
    <m/>
    <n v="0"/>
    <n v="5"/>
    <n v="25"/>
    <n v="70"/>
    <n v="265"/>
    <n v="0"/>
    <n v="5"/>
    <n v="25"/>
    <n v="70"/>
    <n v="265"/>
    <n v="0"/>
    <n v="5"/>
    <n v="70"/>
    <n v="25"/>
    <n v="220"/>
    <m/>
    <s v="jonesc51"/>
    <d v="2023-11-15T00:00:00"/>
    <s v="Accept"/>
  </r>
  <r>
    <s v="M21-404-401009"/>
    <x v="85"/>
    <x v="0"/>
    <s v="P2II"/>
    <x v="0"/>
    <x v="100"/>
    <s v="Evaluable"/>
    <x v="1"/>
    <x v="2"/>
    <x v="2"/>
    <x v="100"/>
    <s v="ABBV400_VMS_401009_083-0022-0363-B1-01_H&amp;E.svs"/>
    <s v="https://concentriq.abbvienet.com/imageSets/157?slide=327504"/>
    <s v="default/users/181/images/248255/083-0022-0363-B1-01.svs"/>
    <n v="40"/>
    <n v="327505"/>
    <s v="ABBV400_VMS_401009_083-0022-0363-B1-02_MET (SP44) IUO.svs"/>
    <s v="https://concentriq.abbvienet.com/imageSets/157?slide=327505"/>
    <s v="default/users/181/images/248256/083-0022-0363-B1-02.svs"/>
    <n v="40"/>
    <s v="Paraffin Block"/>
    <s v="Retrospective - Solid Tumors"/>
    <n v="401"/>
    <s v="Initial"/>
    <s v="LH23 668 A"/>
    <n v="401009"/>
    <e v="#N/A"/>
    <s v="unknown"/>
    <n v="6220220309"/>
    <d v="2023-02-24T00:00:00"/>
    <s v="Biopsy"/>
    <s v="10% Neutral buffered formalin"/>
    <s v="Metastatic"/>
    <m/>
    <m/>
    <s v="Pleura"/>
    <m/>
    <m/>
    <m/>
    <m/>
    <m/>
    <n v="7"/>
    <n v="95"/>
    <n v="5"/>
    <s v="&gt;=500"/>
    <m/>
    <n v="0"/>
    <n v="0"/>
    <n v="95"/>
    <n v="5"/>
    <n v="205"/>
    <n v="0"/>
    <n v="0"/>
    <n v="95"/>
    <n v="5"/>
    <n v="205"/>
    <n v="15"/>
    <n v="70"/>
    <n v="15"/>
    <n v="0"/>
    <n v="100"/>
    <m/>
    <s v="bernal13"/>
    <d v="2023-10-18T00:00:00"/>
    <s v="Accept"/>
  </r>
  <r>
    <s v="M21-404-401009"/>
    <x v="85"/>
    <x v="0"/>
    <s v="P2II"/>
    <x v="0"/>
    <x v="101"/>
    <s v="Evaluable"/>
    <x v="0"/>
    <x v="0"/>
    <x v="3"/>
    <x v="101"/>
    <s v="ABBV400_VMS_401009_083-0022-0364-B1-01_H&amp;E.svs"/>
    <s v="https://concentriq.abbvienet.com/imageSets/157?slide=327507"/>
    <s v="default/users/181/images/248258/083-0022-0364-B1-01.svs"/>
    <n v="40"/>
    <n v="327508"/>
    <s v="ABBV400_VMS_401009_083-0022-0364-B1-02_MET (SP44) IUO.svs"/>
    <s v="https://concentriq.abbvienet.com/imageSets/157?slide=327508"/>
    <s v="default/users/181/images/248259/083-0022-0364-B1-02.svs"/>
    <n v="40"/>
    <s v="Paraffin Block"/>
    <s v="Retrospective - Solid Tumors"/>
    <n v="401"/>
    <s v="Initial"/>
    <s v="23H3586 A"/>
    <n v="401009"/>
    <e v="#N/A"/>
    <s v="17 HOURS"/>
    <n v="6220220323"/>
    <d v="2023-09-26T00:00:00"/>
    <s v="Biopsy"/>
    <s v="10% Neutral buffered formalin"/>
    <s v="Primary"/>
    <s v="Lung"/>
    <s v="Lung-Adenocarcinoma"/>
    <m/>
    <m/>
    <m/>
    <m/>
    <m/>
    <m/>
    <n v="35"/>
    <n v="98"/>
    <n v="2"/>
    <s v="&gt;=500"/>
    <m/>
    <n v="0"/>
    <n v="20"/>
    <n v="50"/>
    <n v="30"/>
    <n v="210"/>
    <n v="0"/>
    <n v="20"/>
    <n v="50"/>
    <n v="30"/>
    <n v="210"/>
    <n v="0"/>
    <n v="80"/>
    <n v="20"/>
    <n v="0"/>
    <n v="120"/>
    <m/>
    <s v="bernal13"/>
    <d v="2023-10-15T00:00:00"/>
    <s v="Accept"/>
  </r>
  <r>
    <s v="M21-404-401010"/>
    <x v="86"/>
    <x v="0"/>
    <s v="P3"/>
    <x v="1"/>
    <x v="102"/>
    <s v="Evaluable"/>
    <x v="0"/>
    <x v="0"/>
    <x v="3"/>
    <x v="102"/>
    <s v="ABBV400_VMS_401010_083-0022-0405-B1-01_H&amp;E.svs"/>
    <s v="https://concentriq.abbvienet.com/imageSets/157?slide=327616"/>
    <s v="default/users/181/images/248367/083-0022-0405-B1-01.svs"/>
    <n v="40"/>
    <n v="327617"/>
    <s v="ABBV400_VMS_401010_083-0022-0405-B1-02_MET (SP44) IUO.svs"/>
    <s v="https://concentriq.abbvienet.com/imageSets/157?slide=327617"/>
    <s v="default/users/181/images/248368/083-0022-0405-B1-02.svs"/>
    <n v="40"/>
    <s v="Paraffin Block"/>
    <s v="Retrospective - Solid Tumors"/>
    <n v="401"/>
    <s v="Initial"/>
    <s v="23H03787"/>
    <n v="401010"/>
    <e v="#N/A"/>
    <s v="unknown"/>
    <n v="6220220327"/>
    <d v="2023-10-11T00:00:00"/>
    <s v="Biopsy"/>
    <s v="10% Neutral buffered formalin"/>
    <s v="Metastatic"/>
    <m/>
    <s v="Gastroesophageal Junction Adenocarcinoma"/>
    <s v="Liver"/>
    <m/>
    <m/>
    <m/>
    <m/>
    <m/>
    <n v="100"/>
    <n v="95"/>
    <n v="5"/>
    <s v="&gt;=500"/>
    <m/>
    <n v="50"/>
    <n v="30"/>
    <n v="20"/>
    <n v="0"/>
    <n v="70"/>
    <n v="50"/>
    <n v="30"/>
    <n v="20"/>
    <n v="0"/>
    <n v="70"/>
    <n v="50"/>
    <n v="40"/>
    <n v="10"/>
    <n v="0"/>
    <n v="60"/>
    <m/>
    <s v="nasira2"/>
    <d v="2023-11-09T00:00:00"/>
    <s v="Accept"/>
  </r>
  <r>
    <s v="M21-404-401011"/>
    <x v="87"/>
    <x v="0"/>
    <s v="P2II"/>
    <x v="0"/>
    <x v="103"/>
    <s v="Evaluable"/>
    <x v="0"/>
    <x v="0"/>
    <x v="3"/>
    <x v="103"/>
    <s v="ABBV400_VMS_401011_083-0022-0487-B1-01_H&amp;E.svs"/>
    <s v="https://concentriq.abbvienet.com/imageSets/157?slide=327820"/>
    <s v="default/users/181/images/248571/083-0022-0487-B1-01.svs"/>
    <n v="40"/>
    <n v="327821"/>
    <s v="ABBV400_VMS_401011_083-0022-0487-B1-02_MET (SP44) IUO.svs"/>
    <s v="https://concentriq.abbvienet.com/imageSets/157?slide=327821"/>
    <s v="default/users/181/images/248572/083-0022-0487-B1-02.svs"/>
    <n v="40"/>
    <s v="Paraffin Block"/>
    <s v="Retrospective - CRC"/>
    <n v="401"/>
    <s v="Initial"/>
    <s v="23H4195 A"/>
    <n v="401011"/>
    <e v="#N/A"/>
    <s v="unknown"/>
    <n v="6220154051"/>
    <d v="2023-11-09T00:00:00"/>
    <s v="Biopsy"/>
    <s v="10% Neutral buffered formalin"/>
    <s v="Metastatic"/>
    <m/>
    <s v="Lung-Adenocarcinoma"/>
    <s v="Lung"/>
    <d v="2023-11-09T00:00:00"/>
    <m/>
    <m/>
    <m/>
    <m/>
    <n v="40"/>
    <n v="99"/>
    <n v="1"/>
    <s v="&gt;=100 to &lt;500"/>
    <m/>
    <n v="2"/>
    <n v="32"/>
    <n v="46"/>
    <n v="20"/>
    <n v="184"/>
    <n v="5"/>
    <n v="30"/>
    <n v="45"/>
    <n v="20"/>
    <n v="180"/>
    <n v="24"/>
    <n v="65"/>
    <n v="10"/>
    <n v="1"/>
    <n v="88"/>
    <m/>
    <s v="snowj6"/>
    <d v="2024-01-07T00:00:00"/>
    <s v="Accept"/>
  </r>
  <r>
    <s v="M21-404-401011"/>
    <x v="87"/>
    <x v="0"/>
    <s v="P2II"/>
    <x v="0"/>
    <x v="104"/>
    <s v="Evaluable"/>
    <x v="1"/>
    <x v="2"/>
    <x v="2"/>
    <x v="104"/>
    <s v="ABBV400_VMS_401011_083-0022-0511-B1-01_H&amp;E.svs"/>
    <s v="https://concentriq.abbvienet.com/imageSets/157?slide=327888"/>
    <s v="default/users/181/images/248639/083-0022-0511-B1-01.svs"/>
    <n v="40"/>
    <n v="327889"/>
    <s v="ABBV400_VMS_401011_083-0022-0511-B1-02_MET (SP44) IUO.svs"/>
    <s v="https://concentriq.abbvienet.com/imageSets/157?slide=327889"/>
    <s v="default/users/181/images/248640/083-0022-0511-B1-02.svs"/>
    <n v="40"/>
    <s v="Paraffin Block"/>
    <s v="Retrospective - Solid Tumors"/>
    <n v="401"/>
    <s v="Initial"/>
    <s v="22H63373 DO"/>
    <n v="401011"/>
    <e v="#N/A"/>
    <s v="unknown"/>
    <n v="6220220311"/>
    <d v="2022-11-28T00:00:00"/>
    <s v="Biopsy"/>
    <s v="10% Neutral buffered formalin"/>
    <s v="Metastatic"/>
    <m/>
    <s v="Lung-Adenocarcinoma"/>
    <s v="Lung"/>
    <m/>
    <m/>
    <m/>
    <m/>
    <m/>
    <n v="5"/>
    <n v="99"/>
    <n v="1"/>
    <s v="&gt;=100 to &lt;500"/>
    <m/>
    <n v="2"/>
    <n v="58"/>
    <n v="25"/>
    <n v="15"/>
    <n v="153"/>
    <n v="45"/>
    <n v="15"/>
    <n v="25"/>
    <n v="15"/>
    <n v="110"/>
    <n v="4"/>
    <n v="93"/>
    <n v="3"/>
    <n v="0"/>
    <n v="99"/>
    <m/>
    <s v="snowj6"/>
    <d v="2024-01-07T00:00:00"/>
    <s v="Accept"/>
  </r>
  <r>
    <s v="M21-404-402002"/>
    <x v="88"/>
    <x v="0"/>
    <s v="P2I"/>
    <x v="0"/>
    <x v="105"/>
    <s v="Evaluable"/>
    <x v="0"/>
    <x v="0"/>
    <x v="0"/>
    <x v="105"/>
    <s v="ABBV400_VMS_402002_23E00043_083-0023-0284-B0-1_H&amp;E.svs"/>
    <s v="https://concentriq.abbvienet.com/imageSets/157?slide=331226"/>
    <s v="default/users/181/images/250982/083-0023-0284-B0-1.svs"/>
    <n v="40"/>
    <n v="331227"/>
    <s v="ABBV400_VMS_402002_23E00043_083-0023-0284-B0-2_MET (SP44) IUO.svs"/>
    <s v="https://concentriq.abbvienet.com/imageSets/157?slide=331227"/>
    <s v="default/users/181/images/250983/083-0023-0284-B0-2.svs"/>
    <n v="40"/>
    <s v="Unstained Slide"/>
    <s v="Prospective - Non-Squamous wtEGFR NSCLC"/>
    <n v="402"/>
    <s v="Initial"/>
    <n v="2.3E+44"/>
    <n v="402002"/>
    <e v="#N/A"/>
    <m/>
    <n v="6220220346"/>
    <d v="2023-06-07T00:00:00"/>
    <s v="Biopsy"/>
    <s v="10% Neutral buffered formalin"/>
    <s v="Primary"/>
    <s v="Lung"/>
    <s v="Lung-Adenocarcinoma"/>
    <m/>
    <d v="2023-07-03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2004"/>
    <x v="89"/>
    <x v="0"/>
    <s v="P2I"/>
    <x v="0"/>
    <x v="106"/>
    <s v="Not evaluable"/>
    <x v="0"/>
    <x v="0"/>
    <x v="0"/>
    <x v="106"/>
    <s v="ABBV400_VMS_402004_NQ7228-23_083-0023-0397-B1-01_H&amp;E.svs"/>
    <s v="https://concentriq.abbvienet.com/imageSets/157?slide=330660"/>
    <s v="default/users/181/images/250416/083-0023-0397-B1-01.svs"/>
    <n v="40"/>
    <n v="330661"/>
    <s v="ABBV400_VMS_402004_NQ7228-23_083-0023-0397-B1-02_MET (SP44) IUO.svs"/>
    <s v="https://concentriq.abbvienet.com/imageSets/157?slide=330661"/>
    <s v="default/users/181/images/250417/083-0023-0397-B1-02.svs"/>
    <n v="40"/>
    <s v="Paraffin Block"/>
    <s v="Prospective - Non-Squamous wtEGFR NSCLC"/>
    <n v="402"/>
    <s v="Initial"/>
    <s v="NQ7228-23"/>
    <n v="402004"/>
    <e v="#N/A"/>
    <m/>
    <n v="6220220349"/>
    <d v="2022-02-10T00:00:00"/>
    <s v="Biopsy"/>
    <s v="10% Neutral buffered formalin"/>
    <s v="Metastatic"/>
    <m/>
    <s v="Lung-Adenocarcinoma"/>
    <s v="Pleura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2009"/>
    <x v="90"/>
    <x v="0"/>
    <s v="P2I"/>
    <x v="0"/>
    <x v="107"/>
    <s v="Evaluable"/>
    <x v="0"/>
    <x v="0"/>
    <x v="3"/>
    <x v="107"/>
    <s v="ABBV400_VMS_402009_083-0022-0395-B1-01_H&amp;E.svs"/>
    <s v="https://concentriq.abbvienet.com/imageSets/157?slide=327590"/>
    <s v="default/users/181/images/248341/083-0022-0395-B1-01.svs"/>
    <n v="40"/>
    <n v="327591"/>
    <s v="ABBV400_VMS_402009_083-0022-0395-B1-02_MET (SP44) IUO.svs"/>
    <s v="https://concentriq.abbvienet.com/imageSets/157?slide=327591"/>
    <s v="default/users/181/images/248342/083-0022-0395-B1-02.svs"/>
    <n v="40"/>
    <s v="Paraffin Block"/>
    <s v="Retrospective - Solid Tumors"/>
    <n v="402"/>
    <s v="Initial"/>
    <s v="23E00064 DP"/>
    <n v="402009"/>
    <e v="#N/A"/>
    <m/>
    <n v="6220220361"/>
    <d v="2023-10-19T00:00:00"/>
    <s v="Biopsy"/>
    <s v="10% Neutral buffered formalin"/>
    <s v="Other"/>
    <s v="Lung"/>
    <s v="Lung-Adenocarcinoma"/>
    <s v="Peritoneum"/>
    <m/>
    <m/>
    <m/>
    <m/>
    <m/>
    <n v="90"/>
    <n v="35"/>
    <n v="65"/>
    <s v="&gt;=500"/>
    <m/>
    <n v="10"/>
    <n v="50"/>
    <n v="40"/>
    <n v="0"/>
    <n v="130"/>
    <n v="10"/>
    <n v="50"/>
    <n v="40"/>
    <n v="0"/>
    <n v="130"/>
    <n v="10"/>
    <n v="60"/>
    <n v="30"/>
    <n v="0"/>
    <n v="120"/>
    <m/>
    <s v="nasira2"/>
    <d v="2023-11-09T00:00:00"/>
    <s v="Accept"/>
  </r>
  <r>
    <s v="M21-404-402010"/>
    <x v="91"/>
    <x v="0"/>
    <s v="P2I"/>
    <x v="0"/>
    <x v="108"/>
    <s v="Evaluable"/>
    <x v="0"/>
    <x v="0"/>
    <x v="3"/>
    <x v="108"/>
    <s v="ABBV400_VMS_402010_083-0022-0403-B1-01_H&amp;E.svs"/>
    <s v="https://concentriq.abbvienet.com/imageSets/157?slide=327613"/>
    <s v="default/users/181/images/248364/083-0022-0403-B1-01.svs"/>
    <n v="40"/>
    <n v="327614"/>
    <s v="ABBV400_VMS_402010_083-0022-0403-B1-02_MET (SP44) IUO.svs"/>
    <s v="https://concentriq.abbvienet.com/imageSets/157?slide=327614"/>
    <s v="default/users/181/images/248365/083-0022-0403-B1-02.svs"/>
    <n v="40"/>
    <s v="Paraffin Block"/>
    <s v="Retrospective - Solid Tumors"/>
    <n v="402"/>
    <s v="Initial"/>
    <n v="2.3E+66"/>
    <n v="402010"/>
    <e v="#N/A"/>
    <m/>
    <n v="6220220364"/>
    <d v="2023-10-20T00:00:00"/>
    <s v="Biopsy"/>
    <s v="10% Neutral buffered formalin"/>
    <s v="Metastatic"/>
    <m/>
    <s v="Lung-Adenocarcinoma"/>
    <s v="Soft tissue"/>
    <m/>
    <m/>
    <m/>
    <m/>
    <m/>
    <n v="6"/>
    <n v="97"/>
    <n v="3"/>
    <s v="&gt;=500"/>
    <m/>
    <n v="0"/>
    <n v="9"/>
    <n v="90"/>
    <n v="1"/>
    <n v="192"/>
    <n v="3"/>
    <n v="9"/>
    <n v="87"/>
    <n v="1"/>
    <n v="186"/>
    <n v="52"/>
    <n v="45"/>
    <n v="3"/>
    <n v="0"/>
    <n v="51"/>
    <m/>
    <s v="snowj6"/>
    <d v="2023-11-12T00:00:00"/>
    <s v="Accept"/>
  </r>
  <r>
    <s v="M21-404-404002"/>
    <x v="92"/>
    <x v="0"/>
    <s v="P2I"/>
    <x v="0"/>
    <x v="109"/>
    <s v="Evaluable"/>
    <x v="0"/>
    <x v="0"/>
    <x v="0"/>
    <x v="109"/>
    <s v="ABBV400_VMS_404002_23DL016907 001_083-0023-0391-B0-1_H&amp;E.svs"/>
    <s v="https://concentriq.abbvienet.com/imageSets/157?slide=330650"/>
    <s v="default/users/181/images/250406/083-0023-0391-B0-1.svs"/>
    <n v="40"/>
    <n v="330651"/>
    <s v="ABBV400_VMS_404002_23DL016907 001_083-0023-0391-B0-2_MET (SP44) IUO.svs"/>
    <s v="https://concentriq.abbvienet.com/imageSets/157?slide=330651"/>
    <s v="default/users/181/images/250407/083-0023-0391-B0-2.svs"/>
    <n v="40"/>
    <s v="Unstained Slide"/>
    <s v="Prospective - Non-Squamous wtEGFR NSCLC"/>
    <n v="404"/>
    <s v="Initial"/>
    <s v="23DL016907 001"/>
    <n v="404002"/>
    <e v="#N/A"/>
    <s v="18h00"/>
    <n v="6221446984"/>
    <d v="2023-06-01T00:00:00"/>
    <s v="Biopsy"/>
    <s v="10% Neutral buffered formalin"/>
    <s v="Metastatic"/>
    <m/>
    <s v="Lung-Adenocarcinoma"/>
    <s v="Soft tissue"/>
    <d v="2023-08-17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4004"/>
    <x v="93"/>
    <x v="0"/>
    <s v="P2I"/>
    <x v="0"/>
    <x v="110"/>
    <s v="Evaluable"/>
    <x v="1"/>
    <x v="0"/>
    <x v="0"/>
    <x v="110"/>
    <s v="ABBV400_VMS_404004_083-0022-0386-B1-01_H&amp;E.svs"/>
    <s v="https://concentriq.abbvienet.com/imageSets/157?slide=327567"/>
    <s v="default/users/181/images/248318/083-0022-0386-B1-01.svs"/>
    <n v="40"/>
    <n v="327568"/>
    <s v="ABBV400_VMS_404004_083-0022-0386-B1-02_MET (SP44) IUO.svs"/>
    <s v="https://concentriq.abbvienet.com/imageSets/157?slide=327568"/>
    <s v="default/users/181/images/248319/083-0022-0386-B1-02.svs"/>
    <n v="40"/>
    <s v="Paraffin Block"/>
    <s v="Retrospective - Solid Tumors"/>
    <n v="404"/>
    <s v="Initial"/>
    <s v="18A35122"/>
    <n v="404004"/>
    <e v="#N/A"/>
    <s v="18h00"/>
    <n v="6221467499"/>
    <d v="2018-06-27T00:00:00"/>
    <s v="excision biopsy"/>
    <s v="10% Neutral buffered formalin"/>
    <s v="Primary"/>
    <s v="Lung"/>
    <s v="Lung-Adenocarcinoma"/>
    <m/>
    <m/>
    <m/>
    <m/>
    <m/>
    <m/>
    <n v="50"/>
    <n v="99"/>
    <n v="1"/>
    <s v="&gt;=500"/>
    <m/>
    <n v="36"/>
    <n v="45"/>
    <n v="17"/>
    <n v="2"/>
    <n v="85"/>
    <n v="36"/>
    <n v="45"/>
    <n v="17"/>
    <n v="2"/>
    <n v="85"/>
    <n v="97"/>
    <n v="2"/>
    <n v="1"/>
    <n v="0"/>
    <n v="4"/>
    <m/>
    <s v="snowj6"/>
    <d v="2023-11-12T00:00:00"/>
    <s v="Accept"/>
  </r>
  <r>
    <s v="M21-404-404004"/>
    <x v="93"/>
    <x v="0"/>
    <s v="P2I"/>
    <x v="0"/>
    <x v="111"/>
    <s v="Evaluable"/>
    <x v="0"/>
    <x v="0"/>
    <x v="3"/>
    <x v="111"/>
    <s v="ABBV400_VMS_404004_083-0022-0429-B1-01_H&amp;E.svs"/>
    <s v="https://concentriq.abbvienet.com/imageSets/157?slide=327663"/>
    <s v="default/users/181/images/248414/083-0022-0429-B1-01.svs"/>
    <n v="40"/>
    <n v="327664"/>
    <s v="ABBV400_VMS_404004_083-0022-0429-B1-02_MET (SP44) IUO.svs"/>
    <s v="https://concentriq.abbvienet.com/imageSets/157?slide=327664"/>
    <s v="default/users/181/images/248415/083-0022-0429-B1-02.svs"/>
    <n v="40"/>
    <s v="Paraffin Block"/>
    <s v="Retrospective - Solid Tumors"/>
    <n v="404"/>
    <s v="Initial"/>
    <s v="23-18647 01-01"/>
    <n v="404004"/>
    <e v="#N/A"/>
    <s v="18h00"/>
    <n v="6221095216"/>
    <d v="2023-10-25T00:00:00"/>
    <s v="microbiopsy"/>
    <s v="10% Neutral buffered formalin"/>
    <s v="Metastatic"/>
    <m/>
    <s v="Lung-Adenocarcinoma"/>
    <s v="Bone"/>
    <m/>
    <m/>
    <m/>
    <m/>
    <m/>
    <n v="100"/>
    <n v="100"/>
    <n v="0"/>
    <s v="&gt;=500"/>
    <m/>
    <n v="1"/>
    <n v="70"/>
    <n v="27"/>
    <n v="2"/>
    <n v="130"/>
    <n v="1"/>
    <n v="70"/>
    <n v="27"/>
    <n v="2"/>
    <n v="130"/>
    <n v="28"/>
    <n v="67"/>
    <n v="5"/>
    <n v="0"/>
    <n v="77"/>
    <m/>
    <s v="sjostroc"/>
    <d v="2023-11-13T00:00:00"/>
    <s v="Accept"/>
  </r>
  <r>
    <s v="M21-404-404006"/>
    <x v="94"/>
    <x v="0"/>
    <s v="P2I"/>
    <x v="0"/>
    <x v="112"/>
    <s v="Evaluable"/>
    <x v="0"/>
    <x v="0"/>
    <x v="3"/>
    <x v="112"/>
    <s v="ABBV400_VMS_404006_083-0022-0441-B1-01_H&amp;E.svs"/>
    <s v="https://concentriq.abbvienet.com/imageSets/157?slide=327693"/>
    <s v="default/users/181/images/248444/083-0022-0441-B1-01.svs"/>
    <n v="40"/>
    <n v="327694"/>
    <s v="ABBV400_VMS_404006_083-0022-0441-B1-02_MET (SP44) IUO.svs"/>
    <s v="https://concentriq.abbvienet.com/imageSets/157?slide=327694"/>
    <s v="default/users/181/images/248445/083-0022-0441-B1-02.svs"/>
    <n v="40"/>
    <s v="Paraffin Block"/>
    <s v="Retrospective - Solid Tumors"/>
    <n v="404"/>
    <s v="Initial"/>
    <s v="23-19346 01-01"/>
    <n v="404006"/>
    <e v="#N/A"/>
    <s v="10h00"/>
    <n v="6221883877"/>
    <d v="2023-11-08T00:00:00"/>
    <s v="microbiopsy"/>
    <s v="10% Neutral buffered formalin"/>
    <s v="Metastatic"/>
    <m/>
    <s v="Bronchus-Other"/>
    <s v="Lung"/>
    <m/>
    <m/>
    <m/>
    <m/>
    <m/>
    <n v="50"/>
    <n v="100"/>
    <n v="0"/>
    <s v="&gt;=100 to &lt;500"/>
    <m/>
    <n v="0"/>
    <n v="20"/>
    <n v="75"/>
    <n v="5"/>
    <n v="185"/>
    <n v="0"/>
    <n v="20"/>
    <n v="75"/>
    <n v="5"/>
    <n v="185"/>
    <n v="72"/>
    <n v="25"/>
    <n v="3"/>
    <n v="0"/>
    <n v="31"/>
    <m/>
    <s v="davist32"/>
    <d v="2023-11-20T00:00:00"/>
    <s v="Accept"/>
  </r>
  <r>
    <s v="M21-404-404006"/>
    <x v="94"/>
    <x v="0"/>
    <s v="P2I"/>
    <x v="0"/>
    <x v="113"/>
    <s v="Evaluable"/>
    <x v="1"/>
    <x v="0"/>
    <x v="0"/>
    <x v="113"/>
    <s v="ABBV400_VMS_404006_083-0022-0443-B1-01_H&amp;E.svs"/>
    <s v="https://concentriq.abbvienet.com/imageSets/157?slide=327699"/>
    <s v="default/users/181/images/248450/083-0022-0443-B1-01.svs"/>
    <n v="40"/>
    <n v="327700"/>
    <s v="ABBV400_VMS_404006_083-0022-0443-B1-02_MET (SP44) IUO.svs"/>
    <s v="https://concentriq.abbvienet.com/imageSets/157?slide=327700"/>
    <s v="default/users/181/images/248451/083-0022-0443-B1-02.svs"/>
    <n v="40"/>
    <s v="Paraffin Block"/>
    <s v="Retrospective - Solid Tumors"/>
    <n v="404"/>
    <s v="Initial"/>
    <s v="22A07054 A"/>
    <n v="404006"/>
    <e v="#N/A"/>
    <s v="18h"/>
    <n v="6221883875"/>
    <d v="2022-05-31T00:00:00"/>
    <s v="Biopsy"/>
    <s v="10% Neutral buffered formalin"/>
    <s v="Primary"/>
    <s v="Lung"/>
    <s v="Lung-Adenocarcinoma"/>
    <m/>
    <m/>
    <m/>
    <m/>
    <m/>
    <m/>
    <n v="100"/>
    <n v="100"/>
    <n v="0"/>
    <s v="&gt;=500"/>
    <m/>
    <n v="10"/>
    <n v="30"/>
    <n v="55"/>
    <n v="5"/>
    <n v="155"/>
    <n v="10"/>
    <n v="30"/>
    <n v="55"/>
    <n v="5"/>
    <n v="155"/>
    <n v="60"/>
    <n v="40"/>
    <n v="0"/>
    <n v="0"/>
    <n v="40"/>
    <m/>
    <s v="davist32"/>
    <d v="2023-11-21T00:00:00"/>
    <s v="Accept"/>
  </r>
  <r>
    <s v="M21-404-404008"/>
    <x v="95"/>
    <x v="0"/>
    <s v="P2I"/>
    <x v="0"/>
    <x v="114"/>
    <s v="Evaluable"/>
    <x v="0"/>
    <x v="0"/>
    <x v="0"/>
    <x v="114"/>
    <s v="ABBV400_VMS_404008_083-0022-0449-B1-01_H&amp;E.svs"/>
    <s v="https://concentriq.abbvienet.com/imageSets/157?slide=327717"/>
    <s v="default/users/181/images/248468/083-0022-0449-B1-01.svs"/>
    <n v="40"/>
    <n v="327718"/>
    <s v="ABBV400_VMS_404008_083-0022-0449-B1-02_MET (SP44) IUO.svs"/>
    <s v="https://concentriq.abbvienet.com/imageSets/157?slide=327718"/>
    <s v="default/users/181/images/248469/083-0022-0449-B1-02.svs"/>
    <n v="40"/>
    <s v="Paraffin Block"/>
    <s v="Retrospective - Solid Tumors"/>
    <n v="404"/>
    <s v="Initial"/>
    <s v="23N08868 01"/>
    <n v="404008"/>
    <e v="#N/A"/>
    <s v="10h00"/>
    <n v="6221883873"/>
    <d v="2023-07-06T00:00:00"/>
    <s v="resection"/>
    <s v="10% Neutral buffered formalin"/>
    <s v="Metastatic"/>
    <m/>
    <s v="Lung-Other"/>
    <s v="Lung"/>
    <m/>
    <m/>
    <m/>
    <m/>
    <m/>
    <n v="35"/>
    <n v="100"/>
    <n v="0"/>
    <s v="&gt;=500"/>
    <m/>
    <n v="49"/>
    <n v="35"/>
    <n v="15"/>
    <n v="1"/>
    <n v="68"/>
    <n v="79"/>
    <n v="5"/>
    <n v="15"/>
    <n v="1"/>
    <n v="38"/>
    <n v="65"/>
    <n v="35"/>
    <n v="0"/>
    <n v="0"/>
    <n v="35"/>
    <m/>
    <s v="jonesc51"/>
    <d v="2023-11-29T00:00:00"/>
    <s v="Accept"/>
  </r>
  <r>
    <s v="M21-404-405003"/>
    <x v="96"/>
    <x v="0"/>
    <s v="P2II"/>
    <x v="0"/>
    <x v="115"/>
    <s v="Evaluable"/>
    <x v="0"/>
    <x v="0"/>
    <x v="3"/>
    <x v="115"/>
    <s v="ABBV400_VMS_405003_083-0022-0464-W1-B1-01_H&amp;E.svs"/>
    <s v="https://concentriq.abbvienet.com/imageSets/157?slide=327761"/>
    <s v="default/users/181/images/248512/083-0022-0464-W1-B1-01.svs"/>
    <n v="40"/>
    <n v="327762"/>
    <s v="ABBV400_VMS_405003_083-0022-0464-W1-B1-02_MET (SP44) IUO.svs"/>
    <s v="https://concentriq.abbvienet.com/imageSets/157?slide=327762"/>
    <s v="default/users/181/images/248513/083-0022-0464-W1-B1-02.svs"/>
    <n v="40"/>
    <s v="Paraffin Block"/>
    <s v="Retrospective - Solid Tumors"/>
    <n v="405"/>
    <s v="Initial"/>
    <s v="23D00833"/>
    <n v="405003"/>
    <e v="#N/A"/>
    <s v="18 H"/>
    <n v="6221961614"/>
    <d v="2023-11-21T00:00:00"/>
    <s v="Fresh Biopsy"/>
    <s v="10% Neutral buffered formalin"/>
    <s v="Metastatic"/>
    <m/>
    <m/>
    <s v="Liver"/>
    <m/>
    <m/>
    <m/>
    <m/>
    <m/>
    <n v="100"/>
    <n v="90"/>
    <n v="10"/>
    <s v="&gt;=500"/>
    <m/>
    <n v="2"/>
    <n v="30"/>
    <n v="65"/>
    <n v="3"/>
    <n v="169"/>
    <n v="2"/>
    <n v="35"/>
    <n v="60"/>
    <n v="3"/>
    <n v="164"/>
    <n v="2"/>
    <n v="56"/>
    <n v="40"/>
    <n v="2"/>
    <n v="142"/>
    <m/>
    <s v="desaid11"/>
    <d v="2023-12-06T00:00:00"/>
    <s v="Accept"/>
  </r>
  <r>
    <s v="M21-404-405003"/>
    <x v="96"/>
    <x v="0"/>
    <s v="P2II"/>
    <x v="0"/>
    <x v="116"/>
    <s v="Evaluable"/>
    <x v="1"/>
    <x v="0"/>
    <x v="0"/>
    <x v="116"/>
    <s v="ABBV400_VMS_405003_083-0022-0498-B0-1_H&amp;E.svs"/>
    <s v="https://concentriq.abbvienet.com/imageSets/157?slide=327848"/>
    <s v="default/users/181/images/248599/083-0022-0498-B0-1.svs"/>
    <n v="40"/>
    <n v="327849"/>
    <s v="ABBV400_VMS_405003_083-0022-0498-B0-2_MET (SP44) IUO.svs"/>
    <s v="https://concentriq.abbvienet.com/imageSets/157?slide=327849"/>
    <s v="default/users/181/images/248600/083-0022-0498-B0-2.svs"/>
    <n v="40"/>
    <s v="Unstained Slide"/>
    <s v="Retrospective - Solid Tumors"/>
    <n v="405"/>
    <s v="Initial"/>
    <s v="22D00069"/>
    <n v="405003"/>
    <e v="#N/A"/>
    <m/>
    <n v="6221961608"/>
    <d v="2022-01-24T00:00:00"/>
    <s v="biopsy resection"/>
    <s v="Unknown"/>
    <s v="Metastatic"/>
    <m/>
    <m/>
    <s v="Liver"/>
    <d v="2023-11-23T00:00:00"/>
    <m/>
    <m/>
    <m/>
    <m/>
    <n v="90"/>
    <n v="85"/>
    <n v="15"/>
    <s v="&gt;=500"/>
    <m/>
    <n v="19"/>
    <n v="50"/>
    <n v="25"/>
    <n v="6"/>
    <n v="118"/>
    <n v="29"/>
    <n v="40"/>
    <n v="25"/>
    <n v="6"/>
    <n v="108"/>
    <n v="30"/>
    <n v="65"/>
    <n v="5"/>
    <n v="0"/>
    <n v="75"/>
    <m/>
    <s v="snowj6"/>
    <d v="2024-01-07T00:00:00"/>
    <s v="Accept"/>
  </r>
  <r>
    <s v="M21-404-408004"/>
    <x v="97"/>
    <x v="0"/>
    <s v="P2I"/>
    <x v="0"/>
    <x v="117"/>
    <s v="Evaluable"/>
    <x v="0"/>
    <x v="0"/>
    <x v="3"/>
    <x v="117"/>
    <s v="ABBV400_VMS_408004_083-0022-0393-B1-01_H&amp;E.svs"/>
    <s v="https://concentriq.abbvienet.com/imageSets/157?slide=327586"/>
    <s v="default/users/181/images/248337/083-0022-0393-B1-01.svs"/>
    <n v="40"/>
    <n v="327587"/>
    <s v="ABBV400_VMS_408004_083-0022-0393-B1-02_MET (SP44) IUO.svs"/>
    <s v="https://concentriq.abbvienet.com/imageSets/157?slide=327587"/>
    <s v="default/users/181/images/248338/083-0022-0393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8005"/>
    <x v="98"/>
    <x v="0"/>
    <s v="P2I"/>
    <x v="0"/>
    <x v="118"/>
    <s v="Evaluable"/>
    <x v="0"/>
    <x v="0"/>
    <x v="3"/>
    <x v="118"/>
    <s v="ABBV400_VMS_408005_083-0022-0433-B1-01_H&amp;E.svs"/>
    <s v="https://concentriq.abbvienet.com/imageSets/157?slide=327675"/>
    <s v="default/users/181/images/248426/083-0022-0433-B1-01.svs"/>
    <n v="40"/>
    <n v="327676"/>
    <s v="ABBV400_VMS_408005_083-0022-0433-B1-02_MET (SP44) IUO.svs"/>
    <s v="https://concentriq.abbvienet.com/imageSets/157?slide=327676"/>
    <s v="default/users/181/images/248427/083-0022-0433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8009"/>
    <x v="99"/>
    <x v="0"/>
    <s v="P2I"/>
    <x v="0"/>
    <x v="119"/>
    <s v="Evaluable"/>
    <x v="0"/>
    <x v="0"/>
    <x v="3"/>
    <x v="119"/>
    <s v="ABBV400_VMS_408009_083-0022-0432-B1-01_H&amp;E.svs"/>
    <s v="https://concentriq.abbvienet.com/imageSets/157?slide=327672"/>
    <s v="default/users/181/images/248423/083-0022-0432-B1-01.svs"/>
    <n v="40"/>
    <n v="327673"/>
    <s v="ABBV400_VMS_408009_083-0022-0432-B1-02_MET (SP44) IUO.svs"/>
    <s v="https://concentriq.abbvienet.com/imageSets/157?slide=327673"/>
    <s v="default/users/181/images/248424/083-0022-0432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9004"/>
    <x v="100"/>
    <x v="1"/>
    <s v="P3"/>
    <x v="1"/>
    <x v="120"/>
    <s v="Evaluable"/>
    <x v="1"/>
    <x v="0"/>
    <x v="3"/>
    <x v="120"/>
    <s v="ABBV400_VMS_409004_083-0022-0299-B0-1_H&amp;E.svs"/>
    <s v="https://concentriq.abbvienet.com/imageSets/157?slide=327350"/>
    <s v="default/users/181/images/248101/083-0022-0299-B0-1.svs"/>
    <n v="40"/>
    <n v="327352"/>
    <s v="ABBV400_VMS_409004_083-0022-0299-B0-2_MET (SP44) IUO.svs"/>
    <s v="https://concentriq.abbvienet.com/imageSets/157?slide=327352"/>
    <s v="default/users/181/images/248103/083-0022-0299-B0-2.svs"/>
    <n v="40"/>
    <s v="Unstained Slide"/>
    <s v="Retrospective - Solid Tumors"/>
    <n v="409"/>
    <s v="Initial"/>
    <n v="6220922812"/>
    <n v="409004"/>
    <e v="#N/A"/>
    <m/>
    <n v="6220922812"/>
    <d v="2021-11-29T00:00:00"/>
    <s v="excision"/>
    <s v="10% Neutral buffered formalin"/>
    <s v="Metastatic"/>
    <m/>
    <s v="Gastroesophageal Junction Adenocarcinoma"/>
    <s v="Gall Bladder"/>
    <d v="2023-08-23T00:00:00"/>
    <m/>
    <m/>
    <m/>
    <m/>
    <n v="90"/>
    <n v="100"/>
    <n v="0"/>
    <s v="&gt;=500"/>
    <m/>
    <n v="20"/>
    <n v="75"/>
    <n v="5"/>
    <n v="0"/>
    <n v="85"/>
    <n v="30"/>
    <n v="65"/>
    <n v="5"/>
    <n v="0"/>
    <n v="75"/>
    <n v="20"/>
    <n v="75"/>
    <n v="5"/>
    <n v="0"/>
    <n v="85"/>
    <m/>
    <s v="jhuni"/>
    <d v="2023-12-08T00:00:00"/>
    <s v="Accept"/>
  </r>
  <r>
    <s v="M21-404-409004"/>
    <x v="100"/>
    <x v="1"/>
    <s v="P3"/>
    <x v="1"/>
    <x v="121"/>
    <s v="Evaluable"/>
    <x v="0"/>
    <x v="3"/>
    <x v="3"/>
    <x v="121"/>
    <s v="ABBV400_VMS_409004_083-0022-0346-B0-1_H&amp;E.svs"/>
    <s v="https://concentriq.abbvienet.com/imageSets/157?slide=327465"/>
    <s v="default/users/181/images/248216/083-0022-0346-B0-1.svs"/>
    <n v="40"/>
    <n v="327466"/>
    <s v="ABBV400_VMS_409004_083-0022-0346-B0-2_MET (SP44) IUO.svs"/>
    <s v="https://concentriq.abbvienet.com/imageSets/157?slide=327466"/>
    <s v="default/users/181/images/248217/083-0022-0346-B0-2.svs"/>
    <n v="40"/>
    <s v="Unstained Slide"/>
    <s v="Retrospective - Solid Tumors"/>
    <n v="409"/>
    <s v="Initial"/>
    <s v="23W04894 00PRO"/>
    <n v="409004"/>
    <e v="#N/A"/>
    <s v="UNKNOWN"/>
    <n v="6221123115"/>
    <d v="2023-09-13T00:00:00"/>
    <s v="PUNCH"/>
    <s v="10% Neutral buffered formalin"/>
    <s v="Metastatic"/>
    <m/>
    <s v="Gastroesophageal Junction Adenocarcinoma"/>
    <s v="Skin"/>
    <d v="2023-09-20T00:00:00"/>
    <m/>
    <m/>
    <m/>
    <m/>
    <n v="100"/>
    <n v="100"/>
    <n v="0"/>
    <s v="&gt;=500"/>
    <m/>
    <n v="0"/>
    <n v="97"/>
    <n v="3"/>
    <n v="0"/>
    <n v="103"/>
    <n v="40"/>
    <n v="56"/>
    <n v="4"/>
    <n v="0"/>
    <n v="64"/>
    <n v="15"/>
    <n v="80"/>
    <n v="5"/>
    <n v="0"/>
    <n v="90"/>
    <m/>
    <s v="sjostroc"/>
    <d v="2023-09-29T00:00:00"/>
    <s v="Accept"/>
  </r>
  <r>
    <s v="M21-404-409005"/>
    <x v="101"/>
    <x v="1"/>
    <s v="P3"/>
    <x v="1"/>
    <x v="122"/>
    <s v="Evaluable"/>
    <x v="1"/>
    <x v="0"/>
    <x v="3"/>
    <x v="122"/>
    <s v="ABBV400_VMS_409005_083-0022-0288-B0-1_H&amp;E.svs"/>
    <s v="https://concentriq.abbvienet.com/imageSets/157?slide=264573"/>
    <s v="default/users/181/images/229813/083-0022-0288-B0-1.svs"/>
    <n v="40"/>
    <n v="264574"/>
    <s v="ABBV400_VMS_409005_083-0022-0288-B0-2_MET (SP44) IUO.svs"/>
    <s v="https://concentriq.abbvienet.com/imageSets/157?slide=264574"/>
    <s v="default/users/181/images/229814/083-0022-0288-B0-2.svs"/>
    <n v="40"/>
    <s v="Unstained Slide"/>
    <s v="Retrospective - Solid Tumors"/>
    <n v="409"/>
    <s v="Initial"/>
    <n v="6220157958"/>
    <n v="409005"/>
    <e v="#N/A"/>
    <s v="fix time 6-72h"/>
    <n v="6220157958"/>
    <d v="2023-05-24T00:00:00"/>
    <s v="CNB"/>
    <s v="10% Neutral buffered formalin"/>
    <s v="Metastatic"/>
    <m/>
    <s v="Gastroesophageal Junction Adenocarcinoma"/>
    <s v="Liver"/>
    <d v="2023-07-04T00:00:00"/>
    <m/>
    <m/>
    <m/>
    <m/>
    <n v="90"/>
    <n v="95"/>
    <n v="5"/>
    <s v="&gt;=500"/>
    <m/>
    <n v="3"/>
    <n v="5"/>
    <n v="22"/>
    <n v="70"/>
    <n v="259"/>
    <n v="3"/>
    <n v="5"/>
    <n v="22"/>
    <n v="70"/>
    <n v="259"/>
    <n v="0"/>
    <n v="100"/>
    <n v="0"/>
    <n v="0"/>
    <n v="100"/>
    <m/>
    <s v="jonesc51"/>
    <d v="2023-08-31T00:00:00"/>
    <s v="Accept"/>
  </r>
  <r>
    <s v="M21-404-409005"/>
    <x v="101"/>
    <x v="1"/>
    <s v="P3"/>
    <x v="1"/>
    <x v="123"/>
    <s v="Evaluable"/>
    <x v="0"/>
    <x v="3"/>
    <x v="3"/>
    <x v="123"/>
    <s v="ABBV400_VMS_409005_083-0022-0289-B0-1_H&amp;E.svs"/>
    <s v="https://concentriq.abbvienet.com/imageSets/157?slide=264575"/>
    <s v="default/users/181/images/229815/083-0022-0289-B0-1.svs"/>
    <n v="40"/>
    <n v="264576"/>
    <s v="ABBV400_VMS_409005_083-0022-0289-B0-2_MET (SP44) IUO.svs"/>
    <s v="https://concentriq.abbvienet.com/imageSets/157?slide=264576"/>
    <s v="default/users/181/images/229816/083-0022-0289-B0-2.svs"/>
    <n v="40"/>
    <s v="Unstained Slide"/>
    <s v="Retrospective - Solid Tumors"/>
    <n v="409"/>
    <s v="Initial"/>
    <n v="6220965338"/>
    <n v="409005"/>
    <e v="#N/A"/>
    <s v="6-72 hours"/>
    <n v="6220965338"/>
    <d v="2023-06-26T00:00:00"/>
    <s v="CNB"/>
    <s v="10% Neutral buffered formalin"/>
    <s v="Metastatic"/>
    <m/>
    <s v="Gastroesophageal Junction Adenocarcinoma"/>
    <s v="Liver"/>
    <d v="2023-07-03T00:00:00"/>
    <m/>
    <m/>
    <m/>
    <m/>
    <n v="55"/>
    <n v="97"/>
    <n v="3"/>
    <s v="&gt;=100 to &lt;500"/>
    <m/>
    <n v="0"/>
    <n v="2"/>
    <n v="97"/>
    <n v="1"/>
    <n v="199"/>
    <n v="2"/>
    <n v="4"/>
    <n v="93"/>
    <n v="1"/>
    <n v="193"/>
    <n v="70"/>
    <n v="25"/>
    <n v="5"/>
    <n v="0"/>
    <n v="35"/>
    <m/>
    <s v="fengj9"/>
    <d v="2023-08-30T00:00:00"/>
    <s v="Accept"/>
  </r>
  <r>
    <s v="M21-404-409009"/>
    <x v="102"/>
    <x v="1"/>
    <s v="P3"/>
    <x v="1"/>
    <x v="124"/>
    <s v="Evaluable"/>
    <x v="1"/>
    <x v="0"/>
    <x v="3"/>
    <x v="124"/>
    <s v="ABBV400_VMS_409009 Pre Dose Fresh tissue_083-0022-0290-B0-1_H&amp;E.svs"/>
    <s v="https://concentriq.abbvienet.com/imageSets/157?slide=235068"/>
    <s v="default/users/181/images/202437/083-0022-0290-B0-1_115538.svs"/>
    <n v="40"/>
    <n v="235069"/>
    <s v="ABBV400_VMS_409009 Pre Dose Fresh tissue_083-0022-0290-B0-2_MET (SP44) IUO.svs"/>
    <s v="https://concentriq.abbvienet.com/imageSets/157?slide=235069"/>
    <s v="default/users/181/images/202438/083-0022-0290-B0-2_115717.svs"/>
    <n v="40"/>
    <s v="Unstained Slide"/>
    <s v="Retrospective - Solid Tumors"/>
    <n v="409"/>
    <s v="Initial"/>
    <n v="6220965419"/>
    <n v="409009"/>
    <e v="#N/A"/>
    <s v="6-72hrs"/>
    <n v="6220965419"/>
    <d v="2023-05-26T00:00:00"/>
    <s v="CNB"/>
    <s v="10% Neutral buffered formalin"/>
    <s v="Primary"/>
    <s v="Gastroesophageal Junction"/>
    <s v="Gastroesophageal Junction Adenocarcinoma"/>
    <m/>
    <d v="2023-07-03T00:00:00"/>
    <m/>
    <m/>
    <m/>
    <m/>
    <n v="95"/>
    <n v="95"/>
    <n v="5"/>
    <s v="&gt;=500"/>
    <m/>
    <n v="0"/>
    <n v="15"/>
    <n v="15"/>
    <n v="70"/>
    <n v="255"/>
    <n v="5"/>
    <n v="10"/>
    <n v="15"/>
    <n v="70"/>
    <n v="250"/>
    <n v="0"/>
    <n v="64"/>
    <n v="35"/>
    <n v="1"/>
    <n v="137"/>
    <m/>
    <s v="jonesc51"/>
    <d v="2023-08-28T00:00:00"/>
    <s v="Accept"/>
  </r>
  <r>
    <s v="M21-404-409009"/>
    <x v="102"/>
    <x v="1"/>
    <s v="P3"/>
    <x v="1"/>
    <x v="125"/>
    <s v="Evaluable"/>
    <x v="0"/>
    <x v="3"/>
    <x v="3"/>
    <x v="125"/>
    <s v="ABBV400_VMS_409009_083-0022-0291-B0-1_H&amp;E.svs"/>
    <s v="https://concentriq.abbvienet.com/imageSets/157?slide=327322"/>
    <s v="default/users/181/images/248073/083-0022-0291-B0-1.svs"/>
    <n v="40"/>
    <n v="327323"/>
    <s v="ABBV400_VMS_409009_083-0022-0291-B0-2_MET (SP44) IUO.svs"/>
    <s v="https://concentriq.abbvienet.com/imageSets/157?slide=327323"/>
    <s v="default/users/181/images/248074/083-0022-0291-B0-2.svs"/>
    <n v="40"/>
    <s v="Unstained Slide"/>
    <s v="Retrospective - Solid Tumors"/>
    <n v="409"/>
    <s v="Initial"/>
    <n v="6220965337"/>
    <n v="409009"/>
    <e v="#N/A"/>
    <s v="fixation time unknown"/>
    <n v="6220965337"/>
    <d v="2023-06-30T00:00:00"/>
    <s v="CNB"/>
    <s v="10% Neutral buffered formalin"/>
    <s v="Primary"/>
    <s v="Gastroesophageal Junction"/>
    <s v="Gastroesophageal Junction Adenocarcinoma"/>
    <m/>
    <d v="2023-08-18T00:00:00"/>
    <m/>
    <m/>
    <m/>
    <m/>
    <n v="90"/>
    <n v="95"/>
    <n v="5"/>
    <s v="&gt;=100 to &lt;500"/>
    <m/>
    <n v="2"/>
    <n v="58"/>
    <n v="35"/>
    <n v="5"/>
    <n v="143"/>
    <n v="80"/>
    <n v="10"/>
    <n v="9"/>
    <n v="1"/>
    <n v="31"/>
    <n v="2"/>
    <n v="58"/>
    <n v="35"/>
    <n v="5"/>
    <n v="143"/>
    <m/>
    <s v="jhuni"/>
    <d v="2023-12-08T00:00:00"/>
    <s v="Accept"/>
  </r>
  <r>
    <s v="M21-404-409011"/>
    <x v="103"/>
    <x v="0"/>
    <s v="P2I"/>
    <x v="0"/>
    <x v="126"/>
    <s v="Evaluable"/>
    <x v="0"/>
    <x v="0"/>
    <x v="0"/>
    <x v="126"/>
    <s v="ABBV400_VMS_409011_409011_083-0023-0181-B0-1_H&amp;E.svs"/>
    <s v="https://concentriq.abbvienet.com/imageSets/157?slide=219705"/>
    <s v="default/users/181/images/189246/083-0023-0181-B0-1.svs"/>
    <n v="40"/>
    <n v="219706"/>
    <s v="ABBV400_VMS_409011_409011_083-0023-0181-B0-2_MET (SP44) IUO.svs"/>
    <s v="https://concentriq.abbvienet.com/imageSets/157?slide=219706"/>
    <s v="default/users/181/images/189247/083-0023-0181-B0-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9030"/>
    <x v="104"/>
    <x v="0"/>
    <s v="P3"/>
    <x v="1"/>
    <x v="127"/>
    <s v="Evaluable"/>
    <x v="1"/>
    <x v="0"/>
    <x v="0"/>
    <x v="127"/>
    <s v="ABBV400_VMS_409030_083-0022-0169-B0-1_H&amp;E.svs"/>
    <s v="https://concentriq.abbvienet.com/imageSets/157?slide=225388"/>
    <s v="default/users/181/images/193116/083-0022-0169-B0-1_161825.svs"/>
    <n v="40"/>
    <n v="225389"/>
    <s v="ABBV400_VMS_409030_083-0022-0169-B0-2_MET (SP44) IUO.svs"/>
    <s v="https://concentriq.abbvienet.com/imageSets/157?slide=225389"/>
    <s v="default/users/181/images/193117/083-0022-0169-B0-2_162318.svs"/>
    <n v="40"/>
    <s v="Unstained Slide"/>
    <s v="Retrospective - Solid Tumors"/>
    <n v="409"/>
    <s v="Initial"/>
    <s v="20W03398 04V"/>
    <n v="409030"/>
    <e v="#N/A"/>
    <s v="labcorp acc 6220922983"/>
    <n v="6220922983"/>
    <d v="2020-09-15T00:00:00"/>
    <s v="excision"/>
    <s v="10% Neutral buffered formalin"/>
    <s v="Primary"/>
    <s v="Gastroesophageal Junction"/>
    <s v="Gastroesophageal Junction Adenocarcinoma"/>
    <m/>
    <d v="2023-06-21T00:00:00"/>
    <m/>
    <m/>
    <m/>
    <m/>
    <n v="20"/>
    <n v="99"/>
    <n v="1"/>
    <s v="&gt;=100 to &lt;500"/>
    <m/>
    <n v="0"/>
    <n v="30"/>
    <n v="70"/>
    <n v="0"/>
    <n v="170"/>
    <n v="75"/>
    <n v="10"/>
    <n v="15"/>
    <n v="0"/>
    <n v="40"/>
    <n v="0"/>
    <n v="60"/>
    <n v="40"/>
    <n v="0"/>
    <n v="140"/>
    <m/>
    <s v="powersa3"/>
    <d v="2023-07-07T00:00:00"/>
    <s v="Accept"/>
  </r>
  <r>
    <s v="M21-404-409030"/>
    <x v="104"/>
    <x v="0"/>
    <s v="P3"/>
    <x v="1"/>
    <x v="128"/>
    <s v="Evaluable"/>
    <x v="0"/>
    <x v="0"/>
    <x v="3"/>
    <x v="128"/>
    <s v="ABBV400_VMS_409030 pre-dose fresh_083-0022-0305-B0-1_H&amp;E.svs"/>
    <s v="https://concentriq.abbvienet.com/imageSets/157?slide=235075"/>
    <s v="default/users/181/images/202444/083-0022-0305-B0-1_115237.svs"/>
    <n v="40"/>
    <n v="235076"/>
    <s v="ABBV400_VMS_409030 pre-dose fresh_083-0022-0305-B0-2_MET (SP44) IUO.svs"/>
    <s v="https://concentriq.abbvienet.com/imageSets/157?slide=235076"/>
    <s v="default/users/181/images/202445/083-0022-0305-B0-2_115457.svs"/>
    <n v="40"/>
    <s v="Unstained Slide"/>
    <s v="Retrospective - Solid Tumors"/>
    <n v="409"/>
    <s v="Initial"/>
    <n v="6220965420"/>
    <n v="409030"/>
    <e v="#N/A"/>
    <s v="fix time 6 to 72hrs"/>
    <n v="6220965420"/>
    <d v="2023-07-05T00:00:00"/>
    <s v="CNB"/>
    <s v="10% Neutral buffered formalin"/>
    <s v="Primary"/>
    <s v="Gastroesophageal Junction"/>
    <s v="Gastroesophageal Junction Adenocarcinoma"/>
    <m/>
    <d v="2023-08-02T00:00:00"/>
    <m/>
    <m/>
    <m/>
    <m/>
    <n v="90"/>
    <n v="80"/>
    <n v="20"/>
    <s v="&gt;=500"/>
    <m/>
    <n v="0"/>
    <n v="67"/>
    <n v="25"/>
    <n v="8"/>
    <n v="141"/>
    <n v="62"/>
    <n v="5"/>
    <n v="25"/>
    <n v="8"/>
    <n v="79"/>
    <n v="0"/>
    <n v="95"/>
    <n v="5"/>
    <n v="0"/>
    <n v="105"/>
    <m/>
    <s v="jonesc51"/>
    <d v="2023-08-28T00:00:00"/>
    <s v="Accept"/>
  </r>
  <r>
    <s v="M21-404-409035"/>
    <x v="105"/>
    <x v="0"/>
    <s v="P2I"/>
    <x v="0"/>
    <x v="129"/>
    <s v="Evaluable"/>
    <x v="0"/>
    <x v="0"/>
    <x v="0"/>
    <x v="129"/>
    <s v="ABBV400_VMS_409035_21U06350 FF_083-0023-0316-B0-1_H&amp;E.svs"/>
    <s v="https://concentriq.abbvienet.com/imageSets/157?slide=331316"/>
    <s v="default/users/181/images/251072/083-0023-0316-B0-1.svs"/>
    <n v="40"/>
    <n v="331317"/>
    <s v="ABBV400_VMS_409035_21U06350 FF_083-0023-0316-B0-2_MET (SP44) IUO.svs"/>
    <s v="https://concentriq.abbvienet.com/imageSets/157?slide=331317"/>
    <s v="default/users/181/images/251073/083-0023-0316-B0-2.svs"/>
    <n v="40"/>
    <s v="Unstained Slide"/>
    <s v="Prospective - Non-Squamous wtEGFR NSCLC"/>
    <n v="409"/>
    <s v="Initial"/>
    <s v="21U06350 FF"/>
    <n v="409035"/>
    <e v="#N/A"/>
    <n v="6221123133"/>
    <n v="6221123133"/>
    <d v="2021-07-19T00:00:00"/>
    <s v="Biopsy"/>
    <s v="10% Neutral buffered formalin"/>
    <s v="Metastatic"/>
    <m/>
    <s v="Lung-Adenocarcinoma"/>
    <s v="Liver"/>
    <d v="2023-07-18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9036"/>
    <x v="106"/>
    <x v="1"/>
    <s v="P3"/>
    <x v="1"/>
    <x v="130"/>
    <s v="Evaluable"/>
    <x v="1"/>
    <x v="0"/>
    <x v="0"/>
    <x v="130"/>
    <s v="ABBV400_VMS_409036_083-0022-0279-B0-1_H&amp;E.svs"/>
    <s v="https://concentriq.abbvienet.com/imageSets/157?slide=235059"/>
    <s v="default/users/181/images/202428/083-0022-0279-B0-1_093841.svs"/>
    <n v="40"/>
    <n v="235060"/>
    <s v="ABBV400_VMS_409036_083-0022-0279-B0-2_MET (SP44) IUO.svs"/>
    <s v="https://concentriq.abbvienet.com/imageSets/157?slide=235060"/>
    <s v="default/users/181/images/202429/083-0022-0279-B0-2_094107.svs"/>
    <n v="40"/>
    <s v="Unstained Slide"/>
    <s v="Retrospective - Solid Tumors"/>
    <n v="409"/>
    <s v="Initial"/>
    <s v="22H033184 02"/>
    <n v="409036"/>
    <e v="#N/A"/>
    <s v="fixation time unknown"/>
    <n v="6221123130"/>
    <d v="2022-05-02T00:00:00"/>
    <s v="Biopsy"/>
    <s v="10% Neutral buffered formalin"/>
    <s v="Primary"/>
    <s v="Stomach"/>
    <s v="Gastroesophageal Junction Adenocarcinoma"/>
    <m/>
    <d v="2023-08-14T00:00:00"/>
    <m/>
    <m/>
    <m/>
    <m/>
    <n v="30"/>
    <n v="95"/>
    <n v="5"/>
    <s v="&gt;=500"/>
    <m/>
    <n v="0"/>
    <n v="20"/>
    <n v="80"/>
    <n v="0"/>
    <n v="180"/>
    <n v="0"/>
    <n v="20"/>
    <n v="80"/>
    <n v="0"/>
    <n v="180"/>
    <n v="100"/>
    <n v="0"/>
    <n v="0"/>
    <n v="0"/>
    <n v="0"/>
    <m/>
    <s v="bernal13"/>
    <d v="2023-08-21T00:00:00"/>
    <s v="Accept"/>
  </r>
  <r>
    <s v="M21-404-409036"/>
    <x v="106"/>
    <x v="1"/>
    <s v="P3"/>
    <x v="1"/>
    <x v="131"/>
    <s v="Evaluable"/>
    <x v="0"/>
    <x v="3"/>
    <x v="3"/>
    <x v="131"/>
    <s v="ABBV400_VMS_409036_083-0022-0382-B0-1_H&amp;E.svs"/>
    <s v="https://concentriq.abbvienet.com/imageSets/157?slide=327558"/>
    <s v="default/users/181/images/248309/083-0022-0382-B0-1.svs"/>
    <n v="40"/>
    <n v="327559"/>
    <s v="ABBV400_VMS_409036_083-0022-0382-B0-2_MET (SP44) IUO.svs"/>
    <s v="https://concentriq.abbvienet.com/imageSets/157?slide=327559"/>
    <s v="default/users/181/images/248310/083-0022-0382-B0-2.svs"/>
    <n v="40"/>
    <s v="Unstained Slide"/>
    <s v="Retrospective - Solid Tumors"/>
    <n v="409"/>
    <s v="Initial"/>
    <s v="23W202259 1-02"/>
    <n v="409036"/>
    <e v="#N/A"/>
    <s v="fix time 6hr to 72hr"/>
    <n v="6220941335"/>
    <d v="2023-09-14T00:00:00"/>
    <s v="CNB"/>
    <s v="10% Neutral buffered formalin"/>
    <s v="Metastatic"/>
    <m/>
    <s v="Gastroesophageal Junction Adenocarcinoma"/>
    <s v="Liver"/>
    <d v="2023-10-20T00:00:00"/>
    <m/>
    <m/>
    <m/>
    <m/>
    <n v="25"/>
    <n v="100"/>
    <n v="0"/>
    <s v="&gt;=100 to &lt;500"/>
    <m/>
    <n v="1"/>
    <n v="2"/>
    <n v="57"/>
    <n v="40"/>
    <n v="236"/>
    <n v="1"/>
    <n v="2"/>
    <n v="57"/>
    <n v="40"/>
    <n v="236"/>
    <n v="5"/>
    <n v="93"/>
    <n v="2"/>
    <n v="0"/>
    <n v="97"/>
    <m/>
    <s v="davist32"/>
    <d v="2023-10-26T00:00:00"/>
    <s v="Accept"/>
  </r>
  <r>
    <s v="M21-404-409036"/>
    <x v="106"/>
    <x v="1"/>
    <s v="P3"/>
    <x v="1"/>
    <x v="132"/>
    <s v="Evaluable"/>
    <x v="1"/>
    <x v="0"/>
    <x v="3"/>
    <x v="132"/>
    <s v="ABBV400_VMS_409036_083-0022-0495-B0-1_H&amp;E.svs"/>
    <s v="https://concentriq.abbvienet.com/imageSets/157?slide=327842"/>
    <s v="default/users/181/images/248593/083-0022-0495-B0-1.svs"/>
    <n v="40"/>
    <n v="327843"/>
    <s v="ABBV400_VMS_409036_083-0022-0495-B0-2_MET (SP44) IUO.svs"/>
    <s v="https://concentriq.abbvienet.com/imageSets/157?slide=327843"/>
    <s v="default/users/181/images/248594/083-0022-0495-B0-2.svs"/>
    <n v="40"/>
    <s v="Unstained Slide"/>
    <s v="Retrospective - Solid Tumors"/>
    <n v="409"/>
    <s v="Initial"/>
    <n v="6220965421"/>
    <n v="409036"/>
    <e v="#N/A"/>
    <m/>
    <n v="6220965421"/>
    <d v="2023-07-27T00:00:00"/>
    <m/>
    <s v="10% Neutral buffered formalin"/>
    <m/>
    <m/>
    <m/>
    <m/>
    <m/>
    <m/>
    <m/>
    <m/>
    <m/>
    <n v="50"/>
    <n v="100"/>
    <n v="0"/>
    <s v="&gt;=500"/>
    <m/>
    <n v="15"/>
    <n v="25"/>
    <n v="50"/>
    <n v="10"/>
    <n v="155"/>
    <n v="15"/>
    <n v="25"/>
    <n v="50"/>
    <n v="10"/>
    <n v="155"/>
    <n v="20"/>
    <n v="77"/>
    <n v="3"/>
    <n v="0"/>
    <n v="83"/>
    <m/>
    <s v="davist32"/>
    <d v="2023-12-11T00:00:00"/>
    <s v="Accept"/>
  </r>
  <r>
    <s v="M21-404-409038"/>
    <x v="107"/>
    <x v="1"/>
    <s v="P3"/>
    <x v="1"/>
    <x v="133"/>
    <s v="Evaluable"/>
    <x v="1"/>
    <x v="0"/>
    <x v="3"/>
    <x v="133"/>
    <s v="ABBV400_VMS_409038_083-0022-0331-B0-1_H&amp;E.svs"/>
    <s v="https://concentriq.abbvienet.com/imageSets/157?slide=264614"/>
    <s v="default/users/181/images/229854/083-0022-0331-B0-1.svs"/>
    <n v="40"/>
    <n v="264615"/>
    <s v="ABBV400_VMS_409038_083-0022-0331-B0-2_MET (SP44) IUO.svs"/>
    <s v="https://concentriq.abbvienet.com/imageSets/157?slide=264615"/>
    <s v="default/users/181/images/229855/083-0022-0331-B0-2.svs"/>
    <n v="40"/>
    <s v="Unstained Slide"/>
    <s v="Retrospective - Solid Tumors"/>
    <n v="409"/>
    <s v="Initial"/>
    <s v="23-30526 C1"/>
    <n v="409038"/>
    <e v="#N/A"/>
    <s v="between 6 and 12 hours"/>
    <n v="6221123138"/>
    <d v="2023-08-02T00:00:00"/>
    <s v="Biopsy"/>
    <s v="10% Neutral buffered formalin"/>
    <s v="Primary"/>
    <s v="Gastroesophageal Junction"/>
    <s v="Gastroesophageal Junction Adenocarcinoma"/>
    <m/>
    <d v="2023-09-11T00:00:00"/>
    <m/>
    <m/>
    <m/>
    <m/>
    <n v="50"/>
    <n v="95"/>
    <n v="5"/>
    <s v="&gt;=500"/>
    <m/>
    <n v="1"/>
    <n v="4"/>
    <n v="85"/>
    <n v="10"/>
    <n v="204"/>
    <n v="1"/>
    <n v="4"/>
    <n v="85"/>
    <n v="10"/>
    <n v="204"/>
    <n v="70"/>
    <n v="30"/>
    <n v="0"/>
    <n v="0"/>
    <n v="30"/>
    <m/>
    <s v="bernal13"/>
    <d v="2023-09-15T00:00:00"/>
    <s v="Accept"/>
  </r>
  <r>
    <s v="M21-404-409038"/>
    <x v="107"/>
    <x v="1"/>
    <s v="P3"/>
    <x v="1"/>
    <x v="134"/>
    <s v="Evaluable"/>
    <x v="1"/>
    <x v="0"/>
    <x v="3"/>
    <x v="134"/>
    <s v="ABBV400_VMS_409038_083-0022-0333-B0-1_H&amp;E.svs"/>
    <s v="https://concentriq.abbvienet.com/imageSets/157?slide=264617"/>
    <s v="default/users/181/images/229857/083-0022-0333-B0-1.svs"/>
    <n v="40"/>
    <n v="264618"/>
    <s v="ABBV400_VMS_409038_083-0022-0333-B0-2_MET (SP44) IUO.svs"/>
    <s v="https://concentriq.abbvienet.com/imageSets/157?slide=264618"/>
    <s v="default/users/181/images/229858/083-0022-0333-B0-2.svs"/>
    <n v="40"/>
    <s v="Unstained Slide"/>
    <s v="Retrospective - Solid Tumors"/>
    <n v="409"/>
    <s v="Initial"/>
    <s v="23-30526 A1"/>
    <n v="409038"/>
    <e v="#N/A"/>
    <s v="6-72hrs"/>
    <n v="6220941374"/>
    <d v="2023-08-02T00:00:00"/>
    <s v="CNB"/>
    <s v="10% Neutral buffered formalin"/>
    <s v="Primary"/>
    <s v="Gastroesophageal Junction"/>
    <s v="Gastroesophageal Junction Adenocarcinoma"/>
    <m/>
    <d v="2023-09-12T00:00:00"/>
    <m/>
    <m/>
    <m/>
    <m/>
    <n v="25"/>
    <n v="100"/>
    <n v="0"/>
    <s v="&gt;=500"/>
    <m/>
    <n v="0"/>
    <n v="52"/>
    <n v="48"/>
    <n v="0"/>
    <n v="148"/>
    <n v="25"/>
    <n v="30"/>
    <n v="45"/>
    <n v="0"/>
    <n v="120"/>
    <n v="0"/>
    <n v="100"/>
    <n v="0"/>
    <n v="0"/>
    <n v="100"/>
    <m/>
    <s v="sjostroc"/>
    <d v="2023-09-18T00:00:00"/>
    <s v="Accept"/>
  </r>
  <r>
    <s v="M21-404-409038"/>
    <x v="107"/>
    <x v="1"/>
    <s v="P3"/>
    <x v="1"/>
    <x v="135"/>
    <s v="Not evaluable"/>
    <x v="0"/>
    <x v="3"/>
    <x v="3"/>
    <x v="135"/>
    <s v="ABBV400_VMS_409038_083-0022-0373-B0-1_H&amp;E.svs"/>
    <s v="https://concentriq.abbvienet.com/imageSets/157?slide=327532"/>
    <s v="default/users/181/images/248283/083-0022-0373-B0-1.svs"/>
    <n v="40"/>
    <n v="327533"/>
    <s v="ABBV400_VMS_409038_083-0022-0373-B0-2_MET (SP44) IUO.svs"/>
    <s v="https://concentriq.abbvienet.com/imageSets/157?slide=327533"/>
    <s v="default/users/181/images/248284/083-0022-0373-B0-2.svs"/>
    <n v="40"/>
    <s v="Unstained Slide"/>
    <s v="Retrospective - Solid Tumors"/>
    <n v="409"/>
    <s v="Initial"/>
    <s v="23-37609 A1"/>
    <n v="409038"/>
    <e v="#N/A"/>
    <s v="fixation 6-12hr"/>
    <n v="6221123113"/>
    <d v="2023-09-26T00:00:00"/>
    <s v="CNB"/>
    <s v="10% Neutral buffered formalin"/>
    <s v="Primary"/>
    <s v="Gastroesophageal Junction"/>
    <s v="Gastroesophageal Junction Adenocarcinoma"/>
    <m/>
    <d v="2023-10-16T00:00:00"/>
    <m/>
    <m/>
    <m/>
    <m/>
    <m/>
    <m/>
    <m/>
    <m/>
    <s v="Unevaluable due to insufficient definitive invasive carcinoma. Result is final."/>
    <m/>
    <m/>
    <m/>
    <m/>
    <m/>
    <m/>
    <m/>
    <m/>
    <m/>
    <m/>
    <m/>
    <m/>
    <m/>
    <m/>
    <m/>
    <s v="Unevaluable due to insufficient definitive invasive carcinoma. Result is final."/>
    <s v="sjostroc"/>
    <d v="2023-10-23T00:00:00"/>
    <s v="Reject"/>
  </r>
  <r>
    <s v="M21-404-409039"/>
    <x v="108"/>
    <x v="0"/>
    <s v="P2II"/>
    <x v="0"/>
    <x v="136"/>
    <s v="Evaluable"/>
    <x v="0"/>
    <x v="0"/>
    <x v="0"/>
    <x v="136"/>
    <s v="ABBV400_VMS_409039_21H11078_083-0023-0343-B0-1_H&amp;E.svs"/>
    <s v="https://concentriq.abbvienet.com/imageSets/157?slide=331387"/>
    <s v="default/users/181/images/251143/083-0023-0343-B0-1.svs"/>
    <n v="40"/>
    <n v="331388"/>
    <s v="ABBV400_VMS_409039_21H11078_083-0023-0343-B0-2_MET (SP44) IUO.svs"/>
    <s v="https://concentriq.abbvienet.com/imageSets/157?slide=331388"/>
    <s v="default/users/181/images/251144/083-0023-0343-B0-2.svs"/>
    <n v="40"/>
    <s v="Unstained Slide"/>
    <s v="Prospective - Non-Squamous mutEGFR NSCLC"/>
    <n v="409"/>
    <s v="Initial"/>
    <s v="21H11078"/>
    <n v="409039"/>
    <e v="#N/A"/>
    <m/>
    <n v="6221123136"/>
    <d v="2021-09-01T00:00:00"/>
    <s v="FNA"/>
    <s v="10% Neutral buffered formalin"/>
    <s v="Metastatic"/>
    <m/>
    <s v="Lung-Adenocarcinoma"/>
    <s v="Lymph Node"/>
    <d v="2023-07-31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409042"/>
    <x v="109"/>
    <x v="1"/>
    <s v="P3"/>
    <x v="1"/>
    <x v="137"/>
    <s v="Evaluable"/>
    <x v="1"/>
    <x v="0"/>
    <x v="0"/>
    <x v="137"/>
    <s v="ABBV400_VMS_409042_083-0022-0277-B0-1_H&amp;E.svs"/>
    <s v="https://concentriq.abbvienet.com/imageSets/157?slide=235053"/>
    <s v="default/users/181/images/202422/083-0022-0277-B0-1_074920.svs"/>
    <n v="40"/>
    <n v="235054"/>
    <s v="ABBV400_VMS_409042_083-0022-0277-B0-2_MET (SP44) IUO.svs"/>
    <s v="https://concentriq.abbvienet.com/imageSets/157?slide=235054"/>
    <s v="default/users/181/images/202423/083-0022-0277-B0-2_075116.svs"/>
    <n v="40"/>
    <s v="Unstained Slide"/>
    <s v="Retrospective - Solid Tumors"/>
    <n v="409"/>
    <s v="Initial"/>
    <s v="RY22 03029 01 A 1PHDO"/>
    <n v="409042"/>
    <e v="#N/A"/>
    <s v="UNKNOWN"/>
    <n v="6221123139"/>
    <d v="2022-02-11T00:00:00"/>
    <s v="Biopsy"/>
    <s v="10% Neutral buffered formalin"/>
    <s v="Primary"/>
    <s v="Esophagus"/>
    <s v="Gastroesophageal Junction Adenocarcinoma"/>
    <m/>
    <d v="2023-08-10T00:00:00"/>
    <m/>
    <m/>
    <m/>
    <m/>
    <n v="85"/>
    <n v="85"/>
    <n v="15"/>
    <s v="&gt;=500"/>
    <m/>
    <n v="5"/>
    <n v="10"/>
    <n v="60"/>
    <n v="25"/>
    <n v="205"/>
    <n v="5"/>
    <n v="10"/>
    <n v="60"/>
    <n v="25"/>
    <n v="205"/>
    <n v="5"/>
    <n v="10"/>
    <n v="70"/>
    <n v="15"/>
    <n v="195"/>
    <m/>
    <s v="nasira2"/>
    <d v="2023-08-24T00:00:00"/>
    <s v="Accept"/>
  </r>
  <r>
    <s v="M21-404-409042"/>
    <x v="109"/>
    <x v="1"/>
    <s v="P3"/>
    <x v="1"/>
    <x v="138"/>
    <s v="Evaluable"/>
    <x v="0"/>
    <x v="3"/>
    <x v="3"/>
    <x v="138"/>
    <s v="ABBV400_VMS_409042_083-0022-0354-B0-1_H&amp;E.svs"/>
    <s v="https://concentriq.abbvienet.com/imageSets/157?slide=327482"/>
    <s v="default/users/181/images/248233/083-0022-0354-B0-1.svs"/>
    <n v="40"/>
    <n v="327483"/>
    <s v="ABBV400_VMS_409042_083-0022-0354-B0-2_MET (SP44) IUO.svs"/>
    <s v="https://concentriq.abbvienet.com/imageSets/157?slide=327483"/>
    <s v="default/users/181/images/248234/083-0022-0354-B0-2.svs"/>
    <n v="40"/>
    <s v="Unstained Slide"/>
    <s v="Retrospective - Solid Tumors"/>
    <n v="409"/>
    <s v="Initial"/>
    <s v="23W04981 01PRO"/>
    <n v="409042"/>
    <e v="#N/A"/>
    <s v="6-72hrs"/>
    <n v="6220965339"/>
    <d v="2023-09-19T00:00:00"/>
    <s v="CNB"/>
    <s v="10% Neutral buffered formalin"/>
    <s v="Metastatic"/>
    <m/>
    <s v="Gastroesophageal Junction Adenocarcinoma"/>
    <s v="Liver"/>
    <d v="2023-09-29T00:00:00"/>
    <m/>
    <m/>
    <m/>
    <m/>
    <n v="100"/>
    <n v="100"/>
    <n v="0"/>
    <s v="&gt;=500"/>
    <m/>
    <n v="0"/>
    <n v="10"/>
    <n v="75"/>
    <n v="15"/>
    <n v="205"/>
    <n v="0"/>
    <n v="10"/>
    <n v="75"/>
    <n v="15"/>
    <n v="205"/>
    <n v="0"/>
    <n v="90"/>
    <n v="10"/>
    <n v="0"/>
    <n v="110"/>
    <m/>
    <s v="jonesc51"/>
    <d v="2023-10-09T00:00:00"/>
    <s v="Accept"/>
  </r>
  <r>
    <s v="M21-404-409042"/>
    <x v="109"/>
    <x v="1"/>
    <s v="P3"/>
    <x v="1"/>
    <x v="139"/>
    <s v="Evaluable"/>
    <x v="1"/>
    <x v="0"/>
    <x v="3"/>
    <x v="139"/>
    <s v="ABBV400_VMS_409042_083-0022-0496-B0-1_H&amp;E.svs"/>
    <s v="https://concentriq.abbvienet.com/imageSets/157?slide=327845"/>
    <s v="default/users/181/images/248596/083-0022-0496-B0-1.svs"/>
    <n v="40"/>
    <n v="327846"/>
    <s v="ABBV400_VMS_409042_083-0022-0496-B0-2_MET (SP44) IUO.svs"/>
    <s v="https://concentriq.abbvienet.com/imageSets/157?slide=327846"/>
    <s v="default/users/181/images/248597/083-0022-0496-B0-2.svs"/>
    <n v="40"/>
    <s v="Unstained Slide"/>
    <s v="Retrospective - Solid Tumors"/>
    <n v="409"/>
    <s v="Initial"/>
    <n v="6220941375"/>
    <n v="409042"/>
    <e v="#N/A"/>
    <m/>
    <n v="6220941375"/>
    <d v="2023-08-22T00:00:00"/>
    <m/>
    <s v="10% Neutral buffered formalin"/>
    <m/>
    <m/>
    <m/>
    <m/>
    <m/>
    <m/>
    <m/>
    <m/>
    <m/>
    <n v="100"/>
    <n v="5"/>
    <n v="95"/>
    <s v="&gt;=100 to &lt;500"/>
    <m/>
    <n v="3"/>
    <n v="20"/>
    <n v="75"/>
    <n v="2"/>
    <n v="176"/>
    <n v="8"/>
    <n v="15"/>
    <n v="75"/>
    <n v="2"/>
    <n v="171"/>
    <n v="70"/>
    <n v="30"/>
    <n v="0"/>
    <n v="0"/>
    <n v="30"/>
    <m/>
    <s v="davist32"/>
    <d v="2023-12-11T00:00:00"/>
    <s v="Accept"/>
  </r>
  <r>
    <s v="M21-404-409046"/>
    <x v="110"/>
    <x v="0"/>
    <s v="P3"/>
    <x v="1"/>
    <x v="140"/>
    <s v="Evaluable"/>
    <x v="1"/>
    <x v="0"/>
    <x v="0"/>
    <x v="140"/>
    <s v="ABBV400_VMS_409046_083-0022-0345-B0-1_H&amp;E.svs"/>
    <s v="https://concentriq.abbvienet.com/imageSets/157?slide=326636"/>
    <s v="default/users/181/images/247387/083-0022-0345-B0-1.svs"/>
    <n v="40"/>
    <n v="326634"/>
    <s v="ABBV400_VMS_409046_083-0022-0345-B0-2_MET (SP44) IUO.svs"/>
    <s v="https://concentriq.abbvienet.com/imageSets/157?slide=326634"/>
    <s v="default/users/181/images/247385/083-0022-0345-B0-2.svs"/>
    <n v="40"/>
    <s v="Unstained Slide"/>
    <s v="Retrospective - Solid Tumors"/>
    <n v="409"/>
    <s v="Initial"/>
    <s v="22273B099 C"/>
    <n v="409046"/>
    <e v="#N/A"/>
    <s v="UNKNOWN"/>
    <n v="6221123129"/>
    <d v="2022-09-29T00:00:00"/>
    <s v="Biopsy"/>
    <s v="10% Neutral buffered formalin"/>
    <s v="Primary"/>
    <s v="Esophagus"/>
    <s v="Esophagus-Adenocarcinoma"/>
    <m/>
    <m/>
    <m/>
    <m/>
    <m/>
    <m/>
    <n v="85"/>
    <n v="100"/>
    <n v="0"/>
    <s v="&gt;=100 to &lt;500"/>
    <m/>
    <n v="3"/>
    <n v="21"/>
    <n v="70"/>
    <n v="6"/>
    <n v="179"/>
    <n v="33"/>
    <n v="31"/>
    <n v="29"/>
    <n v="7"/>
    <n v="110"/>
    <n v="2"/>
    <n v="52"/>
    <n v="46"/>
    <n v="0"/>
    <n v="144"/>
    <m/>
    <s v="sjostroc"/>
    <d v="2023-09-29T00:00:00"/>
    <s v="Accept"/>
  </r>
  <r>
    <s v="M21-404-409046"/>
    <x v="110"/>
    <x v="0"/>
    <s v="P3"/>
    <x v="1"/>
    <x v="141"/>
    <s v="Evaluable"/>
    <x v="0"/>
    <x v="0"/>
    <x v="3"/>
    <x v="141"/>
    <s v="ABBV400_VMS_409046_083-0022-0446-B0-1_H&amp;E.svs"/>
    <s v="https://concentriq.abbvienet.com/imageSets/157?slide=327708"/>
    <s v="default/users/181/images/248459/083-0022-0446-B0-1.svs"/>
    <n v="40"/>
    <n v="327709"/>
    <s v="ABBV400_VMS_409046_083-0022-0446-B0-2_MET (SP44) IUO.svs"/>
    <s v="https://concentriq.abbvienet.com/imageSets/157?slide=327709"/>
    <s v="default/users/181/images/248460/083-0022-0446-B0-2.svs"/>
    <n v="40"/>
    <s v="Unstained Slide"/>
    <s v="Retrospective - Solid Tumors"/>
    <n v="409"/>
    <s v="Initial"/>
    <s v="23251B085"/>
    <n v="409046"/>
    <e v="#N/A"/>
    <s v="UNKNOWN"/>
    <n v="6220220410"/>
    <d v="2023-09-07T00:00:00"/>
    <s v="Biopsy"/>
    <s v="10% Neutral buffered formalin"/>
    <s v="Local_Recurrence"/>
    <s v="Esophagus"/>
    <s v="Esophagus-Adenocarcinoma"/>
    <s v="Esophagus"/>
    <d v="2023-11-15T00:00:00"/>
    <m/>
    <m/>
    <m/>
    <m/>
    <n v="60"/>
    <n v="100"/>
    <n v="0"/>
    <s v="&gt;=500"/>
    <m/>
    <n v="10"/>
    <n v="35"/>
    <n v="50"/>
    <n v="5"/>
    <n v="150"/>
    <n v="10"/>
    <n v="35"/>
    <n v="50"/>
    <n v="5"/>
    <n v="150"/>
    <n v="15"/>
    <n v="81"/>
    <n v="4"/>
    <n v="0"/>
    <n v="89"/>
    <m/>
    <s v="davist32"/>
    <d v="2023-11-22T00:00:00"/>
    <s v="Accept"/>
  </r>
  <r>
    <s v="M21-404-409049"/>
    <x v="111"/>
    <x v="0"/>
    <s v="P2I"/>
    <x v="0"/>
    <x v="142"/>
    <s v="Evaluable"/>
    <x v="0"/>
    <x v="0"/>
    <x v="3"/>
    <x v="142"/>
    <s v="ABBV400_VMS_409049_083-0022-0406-B1-01_H&amp;E.svs"/>
    <s v="https://concentriq.abbvienet.com/imageSets/157?slide=327619"/>
    <s v="default/users/181/images/248370/083-0022-0406-B1-01.svs"/>
    <n v="40"/>
    <m/>
    <m/>
    <m/>
    <m/>
    <m/>
    <s v="Paraffin Block"/>
    <s v="Retrospective - Solid Tumors"/>
    <n v="409"/>
    <s v="Initial"/>
    <s v="23W05596  05 PRO"/>
    <n v="409049"/>
    <e v="#N/A"/>
    <s v="6h-12h"/>
    <n v="6220220411"/>
    <d v="2023-10-17T00:00:00"/>
    <s v="Biopsy"/>
    <s v="10% Neutral buffered formalin"/>
    <s v="Primary"/>
    <s v="Lung"/>
    <s v="Lung-Non-Small cell carcinoma"/>
    <m/>
    <m/>
    <m/>
    <m/>
    <m/>
    <m/>
    <n v="90"/>
    <n v="99"/>
    <n v="1"/>
    <s v="&gt;=100 to &lt;500"/>
    <m/>
    <n v="2"/>
    <n v="2"/>
    <n v="95"/>
    <n v="1"/>
    <n v="195"/>
    <n v="2"/>
    <n v="2"/>
    <n v="95"/>
    <n v="1"/>
    <n v="195"/>
    <n v="25"/>
    <n v="72"/>
    <n v="3"/>
    <n v="0"/>
    <n v="78"/>
    <m/>
    <s v="snowj6"/>
    <d v="2023-11-12T00:00:00"/>
    <s v="Accept"/>
  </r>
  <r>
    <s v="M21-404-409052"/>
    <x v="112"/>
    <x v="0"/>
    <s v="P2II"/>
    <x v="0"/>
    <x v="143"/>
    <s v="Evaluable"/>
    <x v="0"/>
    <x v="0"/>
    <x v="3"/>
    <x v="143"/>
    <s v="ABBV400_VMS_409052_083-0022-0444-B0-1_H&amp;E.svs"/>
    <s v="https://concentriq.abbvienet.com/imageSets/157?slide=327702"/>
    <s v="default/users/181/images/248453/083-0022-0444-B0-1.svs"/>
    <n v="40"/>
    <n v="327703"/>
    <s v="ABBV400_VMS_409052_083-0022-0444-B0-2_MET (SP44) IUO.svs"/>
    <s v="https://concentriq.abbvienet.com/imageSets/157?slide=327703"/>
    <s v="default/users/181/images/248454/083-0022-0444-B0-2.svs"/>
    <n v="40"/>
    <s v="Unstained Slide"/>
    <s v="Retrospective - Solid Tumors"/>
    <n v="409"/>
    <s v="Initial"/>
    <s v="23W05715 01 PRO"/>
    <n v="409052"/>
    <e v="#N/A"/>
    <s v="between 24 h-72h"/>
    <n v="6220220413"/>
    <d v="2023-10-23T00:00:00"/>
    <s v="Biopsy"/>
    <s v="10% Neutral buffered formalin"/>
    <s v="Metastatic"/>
    <m/>
    <s v="Lung-Adenocarcinoma"/>
    <s v="Liver"/>
    <d v="2023-11-13T00:00:00"/>
    <m/>
    <m/>
    <m/>
    <m/>
    <n v="80"/>
    <n v="70"/>
    <n v="30"/>
    <s v="&gt;=500"/>
    <m/>
    <n v="0"/>
    <n v="5"/>
    <n v="85"/>
    <n v="10"/>
    <n v="205"/>
    <n v="0"/>
    <n v="5"/>
    <n v="85"/>
    <n v="10"/>
    <n v="205"/>
    <n v="60"/>
    <n v="35"/>
    <n v="5"/>
    <n v="0"/>
    <n v="45"/>
    <m/>
    <s v="davist32"/>
    <d v="2023-11-21T00:00:00"/>
    <s v="Accept"/>
  </r>
  <r>
    <s v="M21-404-409052"/>
    <x v="112"/>
    <x v="0"/>
    <s v="P2II"/>
    <x v="0"/>
    <x v="144"/>
    <s v="Evaluable"/>
    <x v="1"/>
    <x v="0"/>
    <x v="0"/>
    <x v="144"/>
    <s v="ABBV400_VMS_409052_083-0022-0445-B0-1_H&amp;E.svs"/>
    <s v="https://concentriq.abbvienet.com/imageSets/157?slide=327705"/>
    <s v="default/users/181/images/248456/083-0022-0445-B0-1.svs"/>
    <n v="40"/>
    <n v="327706"/>
    <s v="ABBV400_VMS_409052_083-0022-0445-B0-2_MET (SP44) IUO.svs"/>
    <s v="https://concentriq.abbvienet.com/imageSets/157?slide=327706"/>
    <s v="default/users/181/images/248457/083-0022-0445-B0-2.svs"/>
    <n v="40"/>
    <s v="Unstained Slide"/>
    <s v="Retrospective - Solid Tumors"/>
    <n v="409"/>
    <s v="Initial"/>
    <s v="23W02772 01 PRO"/>
    <n v="409052"/>
    <e v="#N/A"/>
    <s v="unknown"/>
    <n v="6221123135"/>
    <d v="2023-05-25T00:00:00"/>
    <s v="Biopsy"/>
    <s v="10% Neutral buffered formalin"/>
    <s v="Metastatic"/>
    <m/>
    <s v="Lung-Adenocarcinoma"/>
    <s v="Liver"/>
    <d v="2023-11-13T00:00:00"/>
    <m/>
    <m/>
    <m/>
    <m/>
    <n v="25"/>
    <n v="100"/>
    <n v="0"/>
    <s v="&gt;=500"/>
    <m/>
    <n v="1"/>
    <n v="14"/>
    <n v="70"/>
    <n v="15"/>
    <n v="199"/>
    <n v="0"/>
    <n v="15"/>
    <n v="70"/>
    <n v="15"/>
    <n v="200"/>
    <n v="1"/>
    <n v="94"/>
    <n v="5"/>
    <n v="0"/>
    <n v="104"/>
    <m/>
    <s v="davist32"/>
    <d v="2023-11-21T00:00:00"/>
    <s v="Accept"/>
  </r>
  <r>
    <s v="M21-404-409054"/>
    <x v="113"/>
    <x v="0"/>
    <s v="P2I"/>
    <x v="0"/>
    <x v="145"/>
    <s v="Evaluable"/>
    <x v="0"/>
    <x v="0"/>
    <x v="3"/>
    <x v="145"/>
    <s v="ABBV400_VMS_409054_083-0022-0459-B0-1_H&amp;E.svs"/>
    <s v="https://concentriq.abbvienet.com/imageSets/157?slide=327746"/>
    <s v="default/users/181/images/248497/083-0022-0459-B0-1.svs"/>
    <n v="40"/>
    <n v="327747"/>
    <s v="ABBV400_VMS_409054_083-0022-0459-B0-2_MET (SP44) IUO.svs"/>
    <s v="https://concentriq.abbvienet.com/imageSets/157?slide=327747"/>
    <s v="default/users/181/images/248498/083-0022-0459-B0-2.svs"/>
    <n v="40"/>
    <s v="Unstained Slide"/>
    <s v="Retrospective - Solid Tumors"/>
    <n v="409"/>
    <s v="Initial"/>
    <s v="23NH06062"/>
    <n v="409054"/>
    <e v="#N/A"/>
    <s v="unknown"/>
    <n v="6220220412"/>
    <d v="2023-10-31T00:00:00"/>
    <s v="Biopsy"/>
    <s v="10% Neutral buffered formalin"/>
    <s v="Metastatic"/>
    <m/>
    <s v="Lung-Adenocarcinoma"/>
    <s v="Bronchus"/>
    <d v="2023-11-20T00:00:00"/>
    <m/>
    <m/>
    <m/>
    <m/>
    <n v="80"/>
    <n v="97"/>
    <n v="3"/>
    <s v="&gt;=500"/>
    <m/>
    <n v="0"/>
    <n v="3"/>
    <n v="51"/>
    <n v="46"/>
    <n v="243"/>
    <n v="5"/>
    <n v="3"/>
    <n v="47"/>
    <n v="45"/>
    <n v="232"/>
    <n v="1"/>
    <n v="86"/>
    <n v="12"/>
    <n v="1"/>
    <n v="113"/>
    <m/>
    <s v="sjostroc"/>
    <d v="2023-12-14T00:00:00"/>
    <s v="Accept"/>
  </r>
  <r>
    <s v="M21-404-409054"/>
    <x v="113"/>
    <x v="0"/>
    <s v="P2I"/>
    <x v="0"/>
    <x v="146"/>
    <s v="Evaluable"/>
    <x v="1"/>
    <x v="0"/>
    <x v="0"/>
    <x v="146"/>
    <s v="ABBV400_VMS_409054_083-0022-0485-B1-01_H&amp;E.svs"/>
    <s v="https://concentriq.abbvienet.com/imageSets/157?slide=327814"/>
    <s v="default/users/181/images/248565/083-0022-0485-B1-01.svs"/>
    <n v="40"/>
    <n v="327815"/>
    <s v="ABBV400_VMS_409054_083-0022-0485-B1-02_MET (SP44) IUO.svs"/>
    <s v="https://concentriq.abbvienet.com/imageSets/157?slide=327815"/>
    <s v="default/users/181/images/248566/083-0022-0485-B1-02.svs"/>
    <n v="40"/>
    <s v="Paraffin Block"/>
    <s v="Retrospective - Solid Tumors"/>
    <n v="409"/>
    <s v="Initial"/>
    <n v="2266513"/>
    <n v="409054"/>
    <e v="#N/A"/>
    <s v="fixation duration unknown"/>
    <n v="6220922990"/>
    <d v="2022-09-27T00:00:00"/>
    <s v="Biopsy"/>
    <s v="10% Neutral buffered formalin"/>
    <s v="Primary"/>
    <s v="Lung"/>
    <s v="Lung-Adenocarcinoma"/>
    <m/>
    <m/>
    <m/>
    <m/>
    <m/>
    <m/>
    <n v="30"/>
    <n v="60"/>
    <n v="40"/>
    <s v="&gt;=100 to &lt;500"/>
    <m/>
    <n v="0"/>
    <n v="20"/>
    <n v="75"/>
    <n v="5"/>
    <n v="185"/>
    <n v="10"/>
    <n v="10"/>
    <n v="75"/>
    <n v="5"/>
    <n v="175"/>
    <n v="0"/>
    <n v="90"/>
    <n v="10"/>
    <n v="0"/>
    <n v="110"/>
    <m/>
    <s v="dimaggip"/>
    <d v="2023-12-08T00:00:00"/>
    <s v="Accept"/>
  </r>
  <r>
    <s v="M21-404-409055"/>
    <x v="114"/>
    <x v="0"/>
    <s v="P2II"/>
    <x v="0"/>
    <x v="147"/>
    <s v="Not evaluable"/>
    <x v="0"/>
    <x v="0"/>
    <x v="3"/>
    <x v="147"/>
    <s v="ABBV400_VMS_409055_083-0022-0475-B1-01_H&amp;E.svs"/>
    <s v="https://concentriq.abbvienet.com/imageSets/157?slide=327788"/>
    <s v="default/users/181/images/248539/083-0022-0475-B1-01.svs"/>
    <n v="40"/>
    <n v="327789"/>
    <s v="ABBV400_VMS_409055_083-0022-0475-B1-02_MET (SP44) IUO.svs"/>
    <s v="https://concentriq.abbvienet.com/imageSets/157?slide=327789"/>
    <s v="default/users/181/images/248540/083-0022-0475-B1-02.svs"/>
    <n v="40"/>
    <s v="Paraffin Block"/>
    <s v="Retrospective - Solid Tumors"/>
    <n v="409"/>
    <s v="Repeat"/>
    <s v="23W06164 00ARP"/>
    <n v="409055"/>
    <e v="#N/A"/>
    <s v="fixation duration time unknown"/>
    <n v="6222089420"/>
    <d v="2023-11-15T00:00:00"/>
    <s v="Biopsy"/>
    <s v="10% Neutral buffered formalin"/>
    <s v="Primary"/>
    <s v="Lung"/>
    <s v="Lung-Adenocarcinoma"/>
    <m/>
    <m/>
    <m/>
    <m/>
    <m/>
    <m/>
    <m/>
    <m/>
    <m/>
    <m/>
    <s v="No tumor cells present "/>
    <m/>
    <m/>
    <m/>
    <m/>
    <m/>
    <m/>
    <m/>
    <m/>
    <m/>
    <m/>
    <m/>
    <m/>
    <m/>
    <m/>
    <m/>
    <s v="Unevaluable, no tumor cells present. The result is final."/>
    <s v="dimaggip"/>
    <d v="2023-12-15T00:00:00"/>
    <m/>
  </r>
  <r>
    <s v="M21-404-409056"/>
    <x v="115"/>
    <x v="0"/>
    <s v="P2II"/>
    <x v="0"/>
    <x v="148"/>
    <s v="Evaluable"/>
    <x v="0"/>
    <x v="0"/>
    <x v="0"/>
    <x v="148"/>
    <s v="ABBV400_VMS_409056_083-0022-0479-B0-1_H&amp;E.svs"/>
    <s v="https://concentriq.abbvienet.com/imageSets/157?slide=327802"/>
    <s v="default/users/181/images/248553/083-0022-0479-B0-1.svs"/>
    <n v="40"/>
    <n v="327803"/>
    <s v="ABBV400_VMS_409056_083-0022-0479-B0-2_MET (SP44) IUO.svs"/>
    <s v="https://concentriq.abbvienet.com/imageSets/157?slide=327803"/>
    <s v="default/users/181/images/248554/083-0022-0479-B0-2.svs"/>
    <n v="40"/>
    <s v="Unstained Slide"/>
    <s v="Retrospective - Solid Tumors"/>
    <n v="409"/>
    <s v="Initial"/>
    <s v="23W02132 03PRO"/>
    <n v="409056"/>
    <e v="#N/A"/>
    <s v="fixation duration time  24 hrs"/>
    <n v="6220922998"/>
    <d v="2023-04-19T00:00:00"/>
    <s v="Biopsy"/>
    <s v="10% Neutral buffered formalin"/>
    <s v="Primary"/>
    <s v="Lung"/>
    <s v="Lung-Adenocarcinoma"/>
    <m/>
    <m/>
    <m/>
    <m/>
    <m/>
    <m/>
    <n v="100"/>
    <n v="83"/>
    <n v="17"/>
    <s v="&gt;=100 to &lt;500"/>
    <m/>
    <n v="97"/>
    <n v="2"/>
    <n v="1"/>
    <n v="0"/>
    <n v="4"/>
    <n v="98"/>
    <n v="1"/>
    <n v="1"/>
    <n v="0"/>
    <n v="3"/>
    <n v="97"/>
    <n v="2"/>
    <n v="1"/>
    <n v="0"/>
    <n v="4"/>
    <m/>
    <s v="sjostroc"/>
    <d v="2023-12-14T00:00:00"/>
    <s v="Accept"/>
  </r>
  <r>
    <s v="M21-404-409056"/>
    <x v="115"/>
    <x v="0"/>
    <s v="P2II"/>
    <x v="0"/>
    <x v="149"/>
    <s v="Evaluable"/>
    <x v="1"/>
    <x v="0"/>
    <x v="3"/>
    <x v="149"/>
    <s v="ABBV400_VMS_409056_083-0022-0507-B0-1_H&amp;E.svs"/>
    <s v="https://concentriq.abbvienet.com/imageSets/157?slide=327876"/>
    <s v="default/users/181/images/248627/083-0022-0507-B0-1.svs"/>
    <n v="40"/>
    <n v="327877"/>
    <s v="ABBV400_VMS_409056_083-0022-0507-B0-2_MET (SP44) IUO.svs"/>
    <s v="https://concentriq.abbvienet.com/imageSets/157?slide=327877"/>
    <s v="default/users/181/images/248628/083-0022-0507-B0-2.svs"/>
    <n v="40"/>
    <s v="Unstained Slide"/>
    <s v="Retrospective - Solid Tumors"/>
    <n v="409"/>
    <s v="Initial"/>
    <s v="23314B372 BRONCHE"/>
    <n v="409056"/>
    <e v="#N/A"/>
    <s v="UNK"/>
    <n v="6222089419"/>
    <d v="2023-11-09T00:00:00"/>
    <s v="Biopsy"/>
    <s v="10% Neutral buffered formalin"/>
    <s v="Primary"/>
    <s v="Lung"/>
    <s v="Lung-Adenocarcinoma"/>
    <m/>
    <d v="2023-12-13T00:00:00"/>
    <m/>
    <m/>
    <m/>
    <m/>
    <n v="10"/>
    <n v="97"/>
    <n v="3"/>
    <s v="&gt;=100 to &lt;500"/>
    <m/>
    <n v="30"/>
    <n v="20"/>
    <n v="30"/>
    <n v="20"/>
    <n v="140"/>
    <n v="35"/>
    <n v="15"/>
    <n v="30"/>
    <n v="20"/>
    <n v="135"/>
    <n v="45"/>
    <n v="50"/>
    <n v="5"/>
    <n v="0"/>
    <n v="60"/>
    <m/>
    <s v="snowj6"/>
    <d v="2024-01-07T00:00:00"/>
    <s v="Accept"/>
  </r>
  <r>
    <s v="M21-404-409057"/>
    <x v="116"/>
    <x v="0"/>
    <s v="P2II"/>
    <x v="0"/>
    <x v="150"/>
    <s v="Evaluable"/>
    <x v="1"/>
    <x v="0"/>
    <x v="3"/>
    <x v="150"/>
    <s v="ABBV400_VMS_409057_083-0022-0490-B0-1_H&amp;E.svs"/>
    <s v="https://concentriq.abbvienet.com/imageSets/157?slide=327823"/>
    <s v="default/users/181/images/248574/083-0022-0490-B0-1.svs"/>
    <n v="40"/>
    <n v="327824"/>
    <s v="ABBV400_VMS_409057_083-0022-0490-B0-2_MET (SP44) IUO.svs"/>
    <s v="https://concentriq.abbvienet.com/imageSets/157?slide=327824"/>
    <s v="default/users/181/images/248575/083-0022-0490-B0-2.svs"/>
    <n v="40"/>
    <s v="Unstained Slide"/>
    <s v="Retrospective - CRC"/>
    <n v="409"/>
    <s v="Initial"/>
    <s v="23W06348"/>
    <n v="409057"/>
    <e v="#N/A"/>
    <s v="between 48-72hrs"/>
    <n v="6222089417"/>
    <d v="2023-11-24T00:00:00"/>
    <s v="Biopsy"/>
    <s v="10% Neutral buffered formalin"/>
    <s v="Metastatic"/>
    <m/>
    <s v="Lung-Adenocarcinoma"/>
    <s v="Liver"/>
    <d v="2023-11-24T00:00:00"/>
    <m/>
    <m/>
    <m/>
    <m/>
    <n v="70"/>
    <n v="95"/>
    <n v="5"/>
    <s v="&gt;=500"/>
    <m/>
    <n v="20"/>
    <n v="50"/>
    <n v="30"/>
    <n v="0"/>
    <n v="110"/>
    <n v="40"/>
    <n v="30"/>
    <n v="30"/>
    <n v="0"/>
    <n v="90"/>
    <n v="20"/>
    <n v="70"/>
    <n v="10"/>
    <n v="0"/>
    <n v="90"/>
    <m/>
    <s v="dimaggip"/>
    <d v="2023-12-08T00:00:00"/>
    <s v="Accept"/>
  </r>
  <r>
    <s v="M21-404-409057"/>
    <x v="116"/>
    <x v="0"/>
    <s v="P2II"/>
    <x v="0"/>
    <x v="151"/>
    <s v="Evaluable"/>
    <x v="0"/>
    <x v="0"/>
    <x v="0"/>
    <x v="151"/>
    <s v="ABBV400_VMS_409057_083-0022-0506-B1-01_H&amp;E.svs"/>
    <s v="https://concentriq.abbvienet.com/imageSets/157?slide=327872"/>
    <s v="default/users/181/images/248623/083-0022-0506-B1-01.svs"/>
    <n v="40"/>
    <n v="327873"/>
    <s v="ABBV400_VMS_409057_083-0022-0506-B1-02_MET (SP44) IUO.svs"/>
    <s v="https://concentriq.abbvienet.com/imageSets/157?slide=327873"/>
    <s v="default/users/181/images/248624/083-0022-0506-B1-02.svs"/>
    <n v="40"/>
    <s v="Paraffin Block"/>
    <s v="Retrospective - Solid Tumors"/>
    <n v="409"/>
    <s v="Initial"/>
    <s v="22SN15949 A RB"/>
    <n v="409057"/>
    <e v="#N/A"/>
    <s v="48h"/>
    <n v="6222089416"/>
    <d v="2022-12-09T00:00:00"/>
    <s v="Biopsy"/>
    <s v="10% Neutral buffered formalin"/>
    <s v="Primary"/>
    <s v="Lung"/>
    <s v="Lung-Adenocarcinoma"/>
    <m/>
    <m/>
    <m/>
    <m/>
    <m/>
    <m/>
    <n v="60"/>
    <n v="97"/>
    <n v="3"/>
    <s v="&gt;=500"/>
    <m/>
    <n v="10"/>
    <n v="15"/>
    <n v="60"/>
    <n v="15"/>
    <n v="180"/>
    <n v="12"/>
    <n v="13"/>
    <n v="60"/>
    <n v="15"/>
    <n v="178"/>
    <n v="21"/>
    <n v="70"/>
    <n v="8"/>
    <n v="1"/>
    <n v="89"/>
    <m/>
    <s v="snowj6"/>
    <d v="2024-01-07T00:00:00"/>
    <s v="Accept"/>
  </r>
  <r>
    <s v="M21-404-501001"/>
    <x v="117"/>
    <x v="0"/>
    <s v="P2II"/>
    <x v="0"/>
    <x v="152"/>
    <s v="Evaluable"/>
    <x v="0"/>
    <x v="0"/>
    <x v="3"/>
    <x v="152"/>
    <s v="ABBV400_VMS_501001_501001_083-0023-0174-B0-23_H&amp;E.svs"/>
    <s v="https://concentriq.abbvienet.com/imageSets/157?slide=219685"/>
    <s v="default/users/181/images/189226/083-0023-0174-B0-23.svs"/>
    <n v="40"/>
    <n v="219686"/>
    <s v="ABBV400_VMS_501001_501001_083-0023-0174-B0-24_MET (SP44) IUO.svs"/>
    <s v="https://concentriq.abbvienet.com/imageSets/157?slide=219686"/>
    <s v="default/users/181/images/189227/083-0023-0174-B0-24.svs"/>
    <n v="40"/>
    <s v="Unstained Slide"/>
    <s v="Prospective - Non-Squamous mutEGFR NSCLC"/>
    <n v="501"/>
    <s v="Initial"/>
    <s v="23S 048340"/>
    <n v="501001"/>
    <e v="#N/A"/>
    <m/>
    <n v="6604408831"/>
    <d v="2023-05-09T00:00:00"/>
    <s v="Biopsy"/>
    <s v="10% Neutral buffered formalin"/>
    <s v="Primary"/>
    <s v="Lung"/>
    <s v="Lung-Adenocarcinoma"/>
    <m/>
    <d v="2023-05-16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501002"/>
    <x v="118"/>
    <x v="0"/>
    <s v="P2II"/>
    <x v="0"/>
    <x v="153"/>
    <s v="Evaluable"/>
    <x v="0"/>
    <x v="0"/>
    <x v="3"/>
    <x v="153"/>
    <s v="ABBV400_VMS_501002_501002_083-0023-0178-B0-1_H&amp;E.svs"/>
    <s v="https://concentriq.abbvienet.com/imageSets/157?slide=219696"/>
    <s v="default/users/181/images/189237/083-0023-0178-B0-1.svs"/>
    <n v="40"/>
    <n v="219697"/>
    <s v="ABBV400_VMS_501002_501002_083-0023-0178-B0-2_MET (SP44) IUO.svs"/>
    <s v="https://concentriq.abbvienet.com/imageSets/157?slide=219697"/>
    <s v="default/users/181/images/189238/083-0023-0178-B0-2.svs"/>
    <n v="40"/>
    <s v="Unstained Slide"/>
    <s v="Prospective - Non-Squamous mutEGFR NSCLC"/>
    <n v="501"/>
    <s v="Initial"/>
    <s v="23S 049338"/>
    <n v="501002"/>
    <e v="#N/A"/>
    <m/>
    <n v="6604408834"/>
    <d v="2023-05-11T00:00:00"/>
    <s v="Biopsy"/>
    <s v="10% Neutral buffered formalin"/>
    <s v="Primary"/>
    <s v="Lung"/>
    <s v="Lung-Adenocarcinoma"/>
    <m/>
    <d v="2023-05-17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504006"/>
    <x v="119"/>
    <x v="0"/>
    <s v="P3"/>
    <x v="1"/>
    <x v="154"/>
    <s v="Evaluable"/>
    <x v="0"/>
    <x v="0"/>
    <x v="0"/>
    <x v="154"/>
    <s v="ABBV400_VMS_504006_504006_083-0023-0179-B0-1_H&amp;E.svs"/>
    <s v="https://concentriq.abbvienet.com/imageSets/157?slide=219699"/>
    <s v="default/users/181/images/189240/083-0023-0179-B0-1.svs"/>
    <n v="40"/>
    <n v="219700"/>
    <s v="ABBV400_VMS_504006_504006_083-0023-0179-B0-2_MET (SP44) IUO.svs"/>
    <s v="https://concentriq.abbvienet.com/imageSets/157?slide=219700"/>
    <s v="default/users/181/images/189241/083-0023-0179-B0-2.svs"/>
    <n v="40"/>
    <s v="Unstained Slide"/>
    <s v="Prospective - GEA"/>
    <n v="504"/>
    <s v="Initial"/>
    <s v="S23-05562"/>
    <n v="504006"/>
    <e v="#N/A"/>
    <s v="616X21954121"/>
    <n v="6604408873"/>
    <d v="2023-04-25T00:00:00"/>
    <s v="Biopsy"/>
    <s v="10% Neutral buffered formalin"/>
    <s v="Metastatic"/>
    <m/>
    <s v="Stomach-Adenocarcinoma"/>
    <s v="Liver"/>
    <d v="2023-05-17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504009"/>
    <x v="120"/>
    <x v="0"/>
    <s v="P2II"/>
    <x v="0"/>
    <x v="155"/>
    <s v="Evaluable"/>
    <x v="0"/>
    <x v="0"/>
    <x v="0"/>
    <x v="155"/>
    <s v="ABBV400_VMS_504009_083-0022-0422-B0-1_H&amp;E.svs"/>
    <s v="https://concentriq.abbvienet.com/imageSets/157?slide=327650"/>
    <s v="default/users/181/images/248401/083-0022-0422-B0-1.svs"/>
    <n v="40"/>
    <n v="327651"/>
    <s v="ABBV400_VMS_504009_083-0022-0422-B0-2_MET (SP44) IUO.svs"/>
    <s v="https://concentriq.abbvienet.com/imageSets/157?slide=327651"/>
    <s v="default/users/181/images/248402/083-0022-0422-B0-2.svs"/>
    <n v="40"/>
    <s v="Unstained Slide"/>
    <s v="Retrospective - Solid Tumors"/>
    <n v="504"/>
    <s v="Initial"/>
    <s v="S23-11703"/>
    <n v="504009"/>
    <e v="#N/A"/>
    <s v="616X21954125"/>
    <n v="6604408888"/>
    <d v="2023-08-28T00:00:00"/>
    <s v="Biopsy"/>
    <s v="10% Neutral buffered formalin"/>
    <s v="Metastatic"/>
    <m/>
    <s v="Lung-Adenocarcinoma"/>
    <s v="Liver"/>
    <d v="2023-11-02T00:00:00"/>
    <m/>
    <m/>
    <m/>
    <m/>
    <n v="100"/>
    <n v="45"/>
    <n v="55"/>
    <s v="&gt;=500"/>
    <m/>
    <n v="3"/>
    <n v="19"/>
    <n v="63"/>
    <n v="15"/>
    <n v="190"/>
    <n v="3"/>
    <n v="20"/>
    <n v="62"/>
    <n v="15"/>
    <n v="189"/>
    <n v="68"/>
    <n v="25"/>
    <n v="7"/>
    <n v="0"/>
    <n v="39"/>
    <m/>
    <s v="snowj6"/>
    <d v="2023-11-21T00:00:00"/>
    <s v="Accept"/>
  </r>
  <r>
    <s v="M21-404-505007"/>
    <x v="121"/>
    <x v="0"/>
    <s v="P2I"/>
    <x v="0"/>
    <x v="5"/>
    <e v="#N/A"/>
    <x v="1"/>
    <x v="1"/>
    <x v="1"/>
    <x v="5"/>
    <m/>
    <m/>
    <m/>
    <m/>
    <m/>
    <m/>
    <m/>
    <m/>
    <m/>
    <s v="Unstained Slide"/>
    <s v="Prospective - Non-Squamous wtEGFR NSCLC"/>
    <n v="505"/>
    <s v="Initial"/>
    <s v="SS2325387"/>
    <n v="505007"/>
    <e v="#N/A"/>
    <m/>
    <n v="6604412240"/>
    <d v="2023-04-18T00:00:00"/>
    <s v="Biopsy"/>
    <s v="10% Neutral buffered formalin"/>
    <s v="Primary"/>
    <s v="Lung"/>
    <s v="Non Small Cell Lung Cancer"/>
    <m/>
    <d v="2023-05-12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505009"/>
    <x v="122"/>
    <x v="0"/>
    <s v="P2I"/>
    <x v="0"/>
    <x v="156"/>
    <s v="Evaluable"/>
    <x v="0"/>
    <x v="0"/>
    <x v="0"/>
    <x v="156"/>
    <s v="ABBV400_VMS_505009_SS2327664_083-0023-0184-B0-1_H&amp;E.svs"/>
    <s v="https://concentriq.abbvienet.com/imageSets/157?slide=330968"/>
    <s v="default/users/181/images/250724/083-0023-0184-B0-1.svs"/>
    <n v="40"/>
    <n v="330969"/>
    <s v="ABBV400_VMS_505009_SS2327664_083-0023-0184-B0-2_MET (SP44) IUO.svs"/>
    <s v="https://concentriq.abbvienet.com/imageSets/157?slide=330969"/>
    <s v="default/users/181/images/250725/083-0023-0184-B0-2.svs"/>
    <n v="40"/>
    <s v="Unstained Slide"/>
    <s v="Prospective - Non-Squamous wtEGFR NSCLC"/>
    <n v="505"/>
    <s v="Initial"/>
    <s v="SS2327664"/>
    <n v="505009"/>
    <e v="#N/A"/>
    <m/>
    <n v="6604412245"/>
    <d v="2023-04-27T00:00:00"/>
    <s v="Biopsy"/>
    <s v="10% Neutral buffered formalin"/>
    <s v="Primary"/>
    <s v="Lung"/>
    <s v="Non Small Cell Lung Cancer"/>
    <m/>
    <d v="2023-05-18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505038"/>
    <x v="123"/>
    <x v="0"/>
    <s v="P2I"/>
    <x v="0"/>
    <x v="157"/>
    <s v="Evaluable"/>
    <x v="0"/>
    <x v="0"/>
    <x v="3"/>
    <x v="157"/>
    <s v="ABBV400_VMS_505038_083-0022-0470-B0-1_H&amp;E.svs"/>
    <s v="https://concentriq.abbvienet.com/imageSets/157?slide=327782"/>
    <s v="default/users/181/images/248533/083-0022-0470-B0-1.svs"/>
    <n v="40"/>
    <n v="327783"/>
    <s v="ABBV400_VMS_505038_083-0022-0470-B0-2_MET (SP44) IUO.svs"/>
    <s v="https://concentriq.abbvienet.com/imageSets/157?slide=327783"/>
    <s v="default/users/181/images/248534/083-0022-0470-B0-2.svs"/>
    <n v="40"/>
    <s v="Unstained Slide"/>
    <s v="Retrospective - Solid Tumors"/>
    <n v="505"/>
    <s v="Initial"/>
    <s v="S32314134"/>
    <n v="505038"/>
    <e v="#N/A"/>
    <m/>
    <n v="6604884427"/>
    <d v="2023-11-02T00:00:00"/>
    <s v="resection"/>
    <m/>
    <m/>
    <m/>
    <m/>
    <m/>
    <m/>
    <m/>
    <m/>
    <m/>
    <m/>
    <n v="33"/>
    <n v="99"/>
    <n v="1"/>
    <s v="&gt;=500"/>
    <m/>
    <n v="0"/>
    <n v="9"/>
    <n v="86"/>
    <n v="5"/>
    <n v="196"/>
    <n v="1"/>
    <n v="8"/>
    <n v="86"/>
    <n v="5"/>
    <n v="195"/>
    <n v="0"/>
    <n v="83"/>
    <n v="16"/>
    <n v="1"/>
    <n v="118"/>
    <m/>
    <s v="sjostroc"/>
    <d v="2023-12-05T00:00:00"/>
    <s v="Accept"/>
  </r>
  <r>
    <s v="M21-404-505043"/>
    <x v="124"/>
    <x v="0"/>
    <s v="P2I"/>
    <x v="0"/>
    <x v="158"/>
    <s v="Evaluable"/>
    <x v="0"/>
    <x v="0"/>
    <x v="3"/>
    <x v="158"/>
    <s v="ABBV400_VMS_505043_083-0022-0471-B0-1_H&amp;E.svs"/>
    <s v="https://concentriq.abbvienet.com/imageSets/157?slide=327785"/>
    <s v="default/users/181/images/248536/083-0022-0471-B0-1.svs"/>
    <n v="40"/>
    <n v="327786"/>
    <s v="ABBV400_VMS_505043_083-0022-0471-B0-10_MET (SP44) IUO.svs"/>
    <s v="https://concentriq.abbvienet.com/imageSets/157?slide=327786"/>
    <s v="default/users/181/images/248537/083-0022-0471-B0-10.svs"/>
    <n v="40"/>
    <s v="Unstained Slide"/>
    <s v="Retrospective - Solid Tumors"/>
    <n v="505"/>
    <s v="Initial"/>
    <s v="SS2372434"/>
    <n v="505043"/>
    <e v="#N/A"/>
    <m/>
    <n v="6604884428"/>
    <d v="2023-10-31T00:00:00"/>
    <s v="Biopsy"/>
    <m/>
    <m/>
    <m/>
    <m/>
    <m/>
    <m/>
    <m/>
    <m/>
    <m/>
    <m/>
    <n v="40"/>
    <n v="100"/>
    <n v="0"/>
    <s v="&gt;=500"/>
    <m/>
    <n v="0"/>
    <n v="32"/>
    <n v="61"/>
    <n v="7"/>
    <n v="175"/>
    <n v="20"/>
    <n v="29"/>
    <n v="42"/>
    <n v="9"/>
    <n v="140"/>
    <n v="1"/>
    <n v="97"/>
    <n v="2"/>
    <n v="0"/>
    <n v="101"/>
    <m/>
    <s v="sjostroc"/>
    <d v="2023-12-04T00:00:00"/>
    <s v="Accept"/>
  </r>
  <r>
    <s v="M21-404-505088"/>
    <x v="125"/>
    <x v="0"/>
    <s v="P2I"/>
    <x v="0"/>
    <x v="159"/>
    <s v="Evaluable"/>
    <x v="0"/>
    <x v="0"/>
    <x v="3"/>
    <x v="159"/>
    <s v="ABBV400_VMS_505088_083-0022-0440-B0-1_H&amp;E.svs"/>
    <s v="https://concentriq.abbvienet.com/imageSets/157?slide=327690"/>
    <s v="default/users/181/images/248441/083-0022-0440-B0-1.svs"/>
    <n v="40"/>
    <n v="327691"/>
    <s v="ABBV400_VMS_505088_083-0022-0440-B0-2_MET (SP44) IUO.svs"/>
    <s v="https://concentriq.abbvienet.com/imageSets/157?slide=327691"/>
    <s v="default/users/181/images/248442/083-0022-0440-B0-2.svs"/>
    <n v="40"/>
    <s v="Unstained Slide"/>
    <s v="Retrospective - Solid Tumors"/>
    <n v="505"/>
    <s v="Initial"/>
    <s v="SS2372961"/>
    <n v="505088"/>
    <e v="#N/A"/>
    <m/>
    <n v="6604412256"/>
    <d v="2023-11-02T00:00:00"/>
    <s v="Biopsy"/>
    <m/>
    <m/>
    <m/>
    <m/>
    <m/>
    <m/>
    <m/>
    <m/>
    <m/>
    <m/>
    <n v="98"/>
    <n v="100"/>
    <n v="0"/>
    <s v="&gt;=500"/>
    <m/>
    <n v="0"/>
    <n v="0"/>
    <n v="1"/>
    <n v="99"/>
    <n v="299"/>
    <n v="0"/>
    <n v="0"/>
    <n v="1"/>
    <n v="99"/>
    <n v="299"/>
    <n v="1"/>
    <n v="19"/>
    <n v="80"/>
    <n v="0"/>
    <n v="179"/>
    <m/>
    <s v="davist32"/>
    <d v="2023-11-20T00:00:00"/>
    <s v="Accept"/>
  </r>
  <r>
    <s v="M21-404-505089"/>
    <x v="126"/>
    <x v="0"/>
    <s v="P2II"/>
    <x v="0"/>
    <x v="160"/>
    <s v="Evaluable"/>
    <x v="0"/>
    <x v="0"/>
    <x v="3"/>
    <x v="160"/>
    <s v="ABBV400_VMS_505089_083-0022-0453-B0-1_H&amp;E.svs"/>
    <s v="https://concentriq.abbvienet.com/imageSets/157?slide=327726"/>
    <s v="default/users/181/images/248477/083-0022-0453-B0-1.svs"/>
    <n v="40"/>
    <n v="327727"/>
    <s v="ABBV400_VMS_505089_083-0022-0453-B0-2_MET (SP44) IUO.svs"/>
    <s v="https://concentriq.abbvienet.com/imageSets/157?slide=327727"/>
    <s v="default/users/181/images/248478/083-0022-0453-B0-2.svs"/>
    <n v="40"/>
    <s v="Unstained Slide"/>
    <s v="Retrospective - Solid Tumors"/>
    <n v="505"/>
    <s v="Initial"/>
    <s v="SF2304883"/>
    <n v="505089"/>
    <e v="#N/A"/>
    <m/>
    <n v="6604884426"/>
    <d v="2023-11-01T00:00:00"/>
    <s v="Biopsy"/>
    <m/>
    <m/>
    <m/>
    <m/>
    <m/>
    <m/>
    <m/>
    <m/>
    <m/>
    <m/>
    <n v="10"/>
    <n v="100"/>
    <n v="0"/>
    <s v="&gt;=500"/>
    <m/>
    <n v="20"/>
    <n v="76"/>
    <n v="4"/>
    <n v="0"/>
    <n v="84"/>
    <n v="98"/>
    <n v="1"/>
    <n v="1"/>
    <n v="0"/>
    <n v="3"/>
    <n v="20"/>
    <n v="76"/>
    <n v="4"/>
    <n v="0"/>
    <n v="84"/>
    <m/>
    <s v="davist32"/>
    <d v="2023-11-22T00:00:00"/>
    <s v="Accept"/>
  </r>
  <r>
    <s v="M21-404-508015"/>
    <x v="127"/>
    <x v="0"/>
    <s v="P2II"/>
    <x v="0"/>
    <x v="161"/>
    <s v="Evaluable"/>
    <x v="0"/>
    <x v="0"/>
    <x v="3"/>
    <x v="161"/>
    <s v="ABBV400_VMS_508015_083-0022-0418-B0-1_H&amp;E.svs"/>
    <s v="https://concentriq.abbvienet.com/imageSets/157?slide=327638"/>
    <s v="default/users/181/images/248389/083-0022-0418-B0-1.svs"/>
    <n v="40"/>
    <n v="327639"/>
    <s v="ABBV400_VMS_508015_083-0022-0418-B0-2_MET (SP44) IUO.svs"/>
    <s v="https://concentriq.abbvienet.com/imageSets/157?slide=327639"/>
    <s v="default/users/181/images/248390/083-0022-0418-B0-2.svs"/>
    <n v="40"/>
    <s v="Unstained Slide"/>
    <s v="Retrospective - Solid Tumors"/>
    <n v="508"/>
    <s v="Initial"/>
    <s v="SE23-39667"/>
    <n v="508015"/>
    <e v="#N/A"/>
    <m/>
    <n v="6604503266"/>
    <d v="2023-08-16T00:00:00"/>
    <m/>
    <m/>
    <m/>
    <m/>
    <m/>
    <m/>
    <m/>
    <m/>
    <m/>
    <m/>
    <m/>
    <n v="10"/>
    <n v="100"/>
    <n v="0"/>
    <s v="&gt;=100 to &lt;500"/>
    <m/>
    <n v="10"/>
    <n v="5"/>
    <n v="82"/>
    <n v="3"/>
    <n v="178"/>
    <n v="10"/>
    <n v="5"/>
    <n v="82"/>
    <n v="3"/>
    <n v="178"/>
    <n v="5"/>
    <n v="95"/>
    <n v="0"/>
    <n v="0"/>
    <n v="95"/>
    <m/>
    <s v="jonesc51"/>
    <d v="2023-11-16T00:00:00"/>
    <s v="Accept"/>
  </r>
  <r>
    <s v="M21-404-508016"/>
    <x v="128"/>
    <x v="0"/>
    <s v="P2II"/>
    <x v="0"/>
    <x v="162"/>
    <s v="Evaluable"/>
    <x v="0"/>
    <x v="0"/>
    <x v="3"/>
    <x v="162"/>
    <s v="ABBV400_VMS_508016_083-0022-0439-B0-1_H&amp;E.svs"/>
    <s v="https://concentriq.abbvienet.com/imageSets/157?slide=327687"/>
    <s v="default/users/181/images/248438/083-0022-0439-B0-1.svs"/>
    <n v="40"/>
    <n v="327688"/>
    <s v="ABBV400_VMS_508016_083-0022-0439-B0-2_MET (SP44) IUO.svs"/>
    <s v="https://concentriq.abbvienet.com/imageSets/157?slide=327688"/>
    <s v="default/users/181/images/248439/083-0022-0439-B0-2.svs"/>
    <n v="40"/>
    <s v="Unstained Slide"/>
    <s v="Retrospective - Solid Tumors"/>
    <n v="508"/>
    <s v="Initial"/>
    <s v="S23-16587"/>
    <n v="508016"/>
    <e v="#N/A"/>
    <m/>
    <n v="6604969285"/>
    <d v="2023-11-02T00:00:00"/>
    <m/>
    <m/>
    <m/>
    <m/>
    <m/>
    <m/>
    <m/>
    <m/>
    <m/>
    <m/>
    <m/>
    <n v="75"/>
    <n v="100"/>
    <n v="0"/>
    <s v="&gt;=100 to &lt;500"/>
    <m/>
    <n v="5"/>
    <n v="15"/>
    <n v="50"/>
    <n v="30"/>
    <n v="205"/>
    <n v="5"/>
    <n v="15"/>
    <n v="50"/>
    <n v="30"/>
    <n v="205"/>
    <n v="0"/>
    <n v="95"/>
    <n v="5"/>
    <n v="0"/>
    <n v="105"/>
    <m/>
    <s v="davist32"/>
    <d v="2023-11-22T00:00:00"/>
    <s v="Accept"/>
  </r>
  <r>
    <s v="M21-404-600001"/>
    <x v="129"/>
    <x v="0"/>
    <s v="P2I"/>
    <x v="0"/>
    <x v="163"/>
    <s v="Evaluable"/>
    <x v="0"/>
    <x v="0"/>
    <x v="0"/>
    <x v="163"/>
    <s v="ABBV400_VMS_600001_083-0022-0434-B1-01_H&amp;E.svs"/>
    <s v="https://concentriq.abbvienet.com/imageSets/157?slide=327678"/>
    <s v="default/users/181/images/248429/083-0022-0434-B1-01.svs"/>
    <n v="40"/>
    <n v="327679"/>
    <s v="ABBV400_VMS_600001_083-0022-0434-B1-02_MET (SP44) IUO.svs"/>
    <s v="https://concentriq.abbvienet.com/imageSets/157?slide=327679"/>
    <s v="default/users/181/images/248430/083-0022-0434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601002"/>
    <x v="130"/>
    <x v="0"/>
    <s v="P2II"/>
    <x v="0"/>
    <x v="164"/>
    <s v="Evaluable"/>
    <x v="0"/>
    <x v="0"/>
    <x v="0"/>
    <x v="164"/>
    <s v="ABBV400_VMS_601002_083-0022-0502-B1-01_H&amp;E.svs"/>
    <s v="https://concentriq.abbvienet.com/imageSets/157?slide=327861"/>
    <s v="default/users/181/images/248612/083-0022-0502-B1-01.svs"/>
    <n v="40"/>
    <n v="327862"/>
    <s v="ABBV400_VMS_601002_083-0022-0502-B1-02_MET (SP44) IUO.svs"/>
    <s v="https://concentriq.abbvienet.com/imageSets/157?slide=327862"/>
    <s v="default/users/181/images/248613/083-0022-0502-B1-02.svs"/>
    <n v="40"/>
    <s v="Paraffin Block"/>
    <s v="Retrospective - Solid Tumors"/>
    <n v="601"/>
    <s v="Initial"/>
    <s v="20B0011121"/>
    <n v="601002"/>
    <e v="#N/A"/>
    <m/>
    <n v="6221564377"/>
    <d v="2020-08-06T00:00:00"/>
    <s v="Block"/>
    <s v="10% Neutral buffered formalin"/>
    <s v="Metastatic"/>
    <m/>
    <s v="Lung-Small cell carcinoma"/>
    <m/>
    <m/>
    <m/>
    <m/>
    <m/>
    <m/>
    <n v="10"/>
    <n v="100"/>
    <n v="0"/>
    <s v="&gt;=100 to &lt;500"/>
    <m/>
    <n v="25"/>
    <n v="5"/>
    <n v="20"/>
    <n v="50"/>
    <n v="195"/>
    <n v="25"/>
    <n v="5"/>
    <n v="20"/>
    <n v="50"/>
    <n v="195"/>
    <n v="65"/>
    <n v="30"/>
    <n v="4"/>
    <n v="1"/>
    <n v="41"/>
    <m/>
    <s v="davist32"/>
    <d v="2024-01-09T00:00:00"/>
    <s v="Accept"/>
  </r>
  <r>
    <s v="M21-404-606001"/>
    <x v="131"/>
    <x v="1"/>
    <s v="P3"/>
    <x v="1"/>
    <x v="165"/>
    <s v="Evaluable"/>
    <x v="1"/>
    <x v="0"/>
    <x v="0"/>
    <x v="165"/>
    <s v="ABBV400_VMS_606001_083-0022-0531-B1-01_H&amp;E.svs"/>
    <s v="https://concentriq.abbvienet.com/imageSets/157?slide=327945"/>
    <s v="default/users/181/images/248696/083-0022-0531-B1-01.svs"/>
    <n v="40"/>
    <n v="327946"/>
    <s v="ABBV400_VMS_606001_083-0022-0531-B1-02_MET (SP44) IUO.svs"/>
    <s v="https://concentriq.abbvienet.com/imageSets/157?slide=327946"/>
    <s v="default/users/181/images/248697/083-0022-0531-B1-02.svs"/>
    <n v="40"/>
    <s v="Paraffin Block"/>
    <s v="Retrospective - Solid Tumors"/>
    <n v="606"/>
    <s v="Initial"/>
    <s v="NB22-004189"/>
    <n v="606001"/>
    <e v="#N/A"/>
    <m/>
    <n v="6220158014"/>
    <d v="2022-09-08T00:00:00"/>
    <s v="Biopsy"/>
    <s v="10% Neutral buffered formalin"/>
    <s v="Primary"/>
    <m/>
    <s v="Esophageal Cancer"/>
    <m/>
    <m/>
    <m/>
    <m/>
    <m/>
    <m/>
    <n v="100"/>
    <n v="100"/>
    <n v="0"/>
    <s v="&gt;=500"/>
    <m/>
    <n v="10"/>
    <n v="20"/>
    <n v="65"/>
    <n v="5"/>
    <n v="165"/>
    <n v="10"/>
    <n v="20"/>
    <n v="65"/>
    <n v="5"/>
    <n v="165"/>
    <n v="95"/>
    <n v="5"/>
    <n v="0"/>
    <n v="0"/>
    <n v="5"/>
    <m/>
    <s v="masona12"/>
    <d v="2024-01-22T00:00:00"/>
    <s v="Accept"/>
  </r>
  <r>
    <s v="M21-404-606001"/>
    <x v="131"/>
    <x v="1"/>
    <s v="P3"/>
    <x v="1"/>
    <x v="166"/>
    <s v="Evaluable"/>
    <x v="1"/>
    <x v="0"/>
    <x v="3"/>
    <x v="166"/>
    <s v="ABBV400_VMS_606001_083-0022-0533-B1-01_H&amp;E.svs"/>
    <s v="https://concentriq.abbvienet.com/imageSets/157?slide=327951"/>
    <s v="default/users/181/images/248702/083-0022-0533-B1-01.svs"/>
    <n v="40"/>
    <n v="327952"/>
    <s v="ABBV400_VMS_606001_083-0022-0533-B1-02_MET (SP44) IUO.svs"/>
    <s v="https://concentriq.abbvienet.com/imageSets/157?slide=327952"/>
    <s v="default/users/181/images/248703/083-0022-0533-B1-02.svs"/>
    <n v="40"/>
    <s v="Paraffin Block"/>
    <s v="Retrospective - Solid Tumors"/>
    <n v="606"/>
    <s v="Initial"/>
    <s v="SB23-011875 1A"/>
    <n v="606001"/>
    <e v="#N/A"/>
    <m/>
    <n v="6220158022"/>
    <d v="2023-12-15T00:00:00"/>
    <s v="Biopsy"/>
    <s v="10% Neutral buffered formalin"/>
    <s v="Metastatic"/>
    <m/>
    <s v="Esophageal Cancer"/>
    <m/>
    <m/>
    <m/>
    <m/>
    <m/>
    <m/>
    <n v="100"/>
    <n v="95"/>
    <n v="5"/>
    <s v="&gt;=500"/>
    <m/>
    <n v="10"/>
    <n v="5"/>
    <n v="85"/>
    <n v="0"/>
    <n v="175"/>
    <n v="15"/>
    <n v="10"/>
    <n v="75"/>
    <n v="0"/>
    <n v="160"/>
    <n v="90"/>
    <n v="5"/>
    <n v="5"/>
    <n v="0"/>
    <n v="15"/>
    <m/>
    <s v="masona12"/>
    <d v="2024-01-22T00:00:00"/>
    <s v="Accept"/>
  </r>
  <r>
    <s v="M21-404-606001"/>
    <x v="131"/>
    <x v="1"/>
    <s v="P3"/>
    <x v="1"/>
    <x v="167"/>
    <s v="Evaluable"/>
    <x v="0"/>
    <x v="3"/>
    <x v="3"/>
    <x v="167"/>
    <s v="ABBV400_VMS_606001_083-0022-0534-B1-01_H&amp;E.svs"/>
    <s v="https://concentriq.abbvienet.com/imageSets/157?slide=327954"/>
    <s v="default/users/181/images/248705/083-0022-0534-B1-01.svs"/>
    <n v="40"/>
    <n v="327955"/>
    <s v="ABBV400_VMS_606001_083-0022-0534-B1-02_MET (SP44) IUO.svs"/>
    <s v="https://concentriq.abbvienet.com/imageSets/157?slide=327955"/>
    <s v="default/users/181/images/248706/083-0022-0534-B1-02.svs"/>
    <n v="40"/>
    <s v="Paraffin Block"/>
    <s v="Retrospective - Solid Tumors"/>
    <n v="606"/>
    <s v="Initial"/>
    <s v="SB23-012930 3A"/>
    <n v="606001"/>
    <e v="#N/A"/>
    <m/>
    <n v="6221910027"/>
    <d v="2023-12-15T00:00:00"/>
    <s v="Biopsy"/>
    <s v="10% Neutral buffered formalin"/>
    <s v="Metastatic"/>
    <m/>
    <s v="Esophageal Cancer"/>
    <m/>
    <m/>
    <m/>
    <m/>
    <m/>
    <m/>
    <n v="10"/>
    <n v="100"/>
    <n v="0"/>
    <s v="&lt;100"/>
    <m/>
    <n v="2"/>
    <n v="3"/>
    <n v="40"/>
    <n v="55"/>
    <n v="248"/>
    <n v="2"/>
    <n v="3"/>
    <n v="40"/>
    <n v="55"/>
    <n v="248"/>
    <n v="65"/>
    <n v="10"/>
    <n v="25"/>
    <n v="0"/>
    <n v="60"/>
    <m/>
    <s v="masona12"/>
    <d v="2024-01-22T00:00:00"/>
    <s v="Accept"/>
  </r>
  <r>
    <s v="M21-404-606002"/>
    <x v="132"/>
    <x v="0"/>
    <s v="P2I"/>
    <x v="0"/>
    <x v="168"/>
    <s v="Evaluable"/>
    <x v="0"/>
    <x v="0"/>
    <x v="0"/>
    <x v="168"/>
    <s v="ABBV400_VMS_606002_083-0022-0388-B1-01_H&amp;E.svs"/>
    <s v="https://concentriq.abbvienet.com/imageSets/157?slide=327574"/>
    <s v="default/users/181/images/248325/083-0022-0388-B1-01.svs"/>
    <n v="40"/>
    <n v="327575"/>
    <s v="ABBV400_VMS_606002_083-0022-0388-B1-02_MET (SP44) IUO.svs"/>
    <s v="https://concentriq.abbvienet.com/imageSets/157?slide=327575"/>
    <s v="default/users/181/images/248326/083-0022-0388-B1-02.svs"/>
    <n v="40"/>
    <s v="Paraffin Block"/>
    <s v="Retrospective - Solid Tumors"/>
    <n v="606"/>
    <s v="Initial"/>
    <s v="SB23-008092 1-A"/>
    <n v="606002"/>
    <e v="#N/A"/>
    <m/>
    <n v="6220158013"/>
    <d v="2023-07-05T00:00:00"/>
    <s v="BAG"/>
    <s v="10% Neutral buffered formalin"/>
    <s v="Local_Recurrence"/>
    <s v="Lung"/>
    <s v="Lung-Non-Small cell carcinoma"/>
    <s v="Lung"/>
    <m/>
    <m/>
    <m/>
    <m/>
    <m/>
    <n v="90"/>
    <n v="45"/>
    <n v="55"/>
    <s v="&gt;=500"/>
    <m/>
    <n v="40"/>
    <n v="40"/>
    <n v="20"/>
    <n v="0"/>
    <n v="80"/>
    <n v="40"/>
    <n v="40"/>
    <n v="20"/>
    <n v="0"/>
    <n v="80"/>
    <n v="65"/>
    <n v="35"/>
    <n v="0"/>
    <n v="0"/>
    <n v="35"/>
    <m/>
    <s v="nasira2"/>
    <d v="2023-11-09T00:00:00"/>
    <s v="Accept"/>
  </r>
  <r>
    <s v="M21-404-606003"/>
    <x v="133"/>
    <x v="0"/>
    <s v="P2II"/>
    <x v="0"/>
    <x v="169"/>
    <s v="Evaluable"/>
    <x v="0"/>
    <x v="0"/>
    <x v="3"/>
    <x v="169"/>
    <s v="ABBV400_VMS_606003_083-0022-0532-B1-01_H&amp;E.svs"/>
    <s v="https://concentriq.abbvienet.com/imageSets/157?slide=327948"/>
    <s v="default/users/181/images/248699/083-0022-0532-B1-01.svs"/>
    <n v="40"/>
    <n v="327949"/>
    <s v="ABBV400_VMS_606003_083-0022-0532-B1-02_MET (SP44) IUO.svs"/>
    <s v="https://concentriq.abbvienet.com/imageSets/157?slide=327949"/>
    <s v="default/users/181/images/248700/083-0022-0532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606004"/>
    <x v="134"/>
    <x v="0"/>
    <s v="P2II"/>
    <x v="0"/>
    <x v="170"/>
    <s v="Evaluable"/>
    <x v="0"/>
    <x v="0"/>
    <x v="0"/>
    <x v="170"/>
    <s v="ABBV400_VMS_606004_083-0022-0549-B1-01_H&amp;E.svs"/>
    <s v="https://concentriq.abbvienet.com/imageSets/157?slide=327995"/>
    <s v="default/users/181/images/248746/083-0022-0549-B1-01.svs"/>
    <n v="40"/>
    <n v="327996"/>
    <s v="ABBV400_VMS_606004_083-0022-0549-B1-02_MET (SP44) IUO.svs"/>
    <s v="https://concentriq.abbvienet.com/imageSets/157?slide=327996"/>
    <s v="default/users/181/images/248747/083-0022-0549-B1-02.svs"/>
    <n v="40"/>
    <s v="Paraffin Block"/>
    <s v="Retrospective - Solid Tumors"/>
    <n v="606"/>
    <s v="Initial"/>
    <s v="SB22-001547 1B"/>
    <n v="606004"/>
    <e v="#N/A"/>
    <m/>
    <n v="6221916403"/>
    <d v="2024-01-15T00:00:00"/>
    <s v="exeresis"/>
    <s v="10% Neutral buffered formalin"/>
    <s v="Primary"/>
    <s v="Lung"/>
    <s v="Non Small Cell Lung Cancer"/>
    <m/>
    <m/>
    <m/>
    <m/>
    <m/>
    <m/>
    <n v="10"/>
    <n v="90"/>
    <n v="10"/>
    <s v="&gt;=500"/>
    <m/>
    <n v="50"/>
    <n v="40"/>
    <n v="10"/>
    <n v="0"/>
    <n v="60"/>
    <n v="70"/>
    <n v="25"/>
    <n v="5"/>
    <n v="0"/>
    <n v="35"/>
    <n v="50"/>
    <n v="40"/>
    <n v="10"/>
    <n v="0"/>
    <n v="60"/>
    <s v="Cytoplamsic staining more than memberance staining in tumor cells."/>
    <s v="nasira2"/>
    <d v="2024-02-02T00:00:00"/>
    <s v="Accept"/>
  </r>
  <r>
    <s v="M21-404-609001"/>
    <x v="135"/>
    <x v="0"/>
    <s v="P2I"/>
    <x v="0"/>
    <x v="171"/>
    <s v="Evaluable"/>
    <x v="0"/>
    <x v="0"/>
    <x v="0"/>
    <x v="171"/>
    <s v="ABBV400_VMS_609001_083-0022-0384-B0-1_H&amp;E.svs"/>
    <s v="https://concentriq.abbvienet.com/imageSets/157?slide=327561"/>
    <s v="default/users/181/images/248312/083-0022-0384-B0-1.svs"/>
    <n v="40"/>
    <n v="327562"/>
    <s v="ABBV400_VMS_609001_083-0022-0384-B0-2_MET (SP44) IUO.svs"/>
    <s v="https://concentriq.abbvienet.com/imageSets/157?slide=327562"/>
    <s v="default/users/181/images/248313/083-0022-0384-B0-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21-404-609004"/>
    <x v="136"/>
    <x v="0"/>
    <s v="P2I"/>
    <x v="0"/>
    <x v="172"/>
    <s v="Evaluable"/>
    <x v="0"/>
    <x v="0"/>
    <x v="3"/>
    <x v="172"/>
    <s v="ABBV400_VMS_609004_083-0022-0542-B0-1_H&amp;E.svs"/>
    <s v="https://concentriq.abbvienet.com/imageSets/157?slide=327975"/>
    <s v="default/users/181/images/248726/083-0022-0542-B0-1.svs"/>
    <n v="40"/>
    <n v="327976"/>
    <s v="ABBV400_VMS_609004_083-0022-0542-B0-2_MET (SP44) IUO.svs"/>
    <s v="https://concentriq.abbvienet.com/imageSets/157?slide=327976"/>
    <s v="default/users/181/images/248727/083-0022-0542-B0-2.svs"/>
    <n v="40"/>
    <s v="Unstained Slide"/>
    <s v="Retrospective - Solid Tumors"/>
    <n v="609"/>
    <s v="Initial"/>
    <s v="B23 21268"/>
    <n v="609004"/>
    <e v="#N/A"/>
    <m/>
    <n v="6221564196"/>
    <d v="2023-10-25T00:00:00"/>
    <m/>
    <m/>
    <m/>
    <m/>
    <m/>
    <m/>
    <d v="2023-10-31T00:00:00"/>
    <m/>
    <m/>
    <m/>
    <m/>
    <n v="30"/>
    <n v="70"/>
    <n v="30"/>
    <s v="&gt;=500"/>
    <m/>
    <n v="5"/>
    <n v="5"/>
    <n v="80"/>
    <n v="10"/>
    <n v="195"/>
    <n v="5"/>
    <n v="5"/>
    <n v="80"/>
    <n v="10"/>
    <n v="195"/>
    <n v="5"/>
    <n v="75"/>
    <n v="20"/>
    <n v="0"/>
    <n v="115"/>
    <m/>
    <s v="dimaggip"/>
    <d v="2024-01-17T00:00:00"/>
    <s v="Accept"/>
  </r>
  <r>
    <s v="M21-404-609004"/>
    <x v="136"/>
    <x v="0"/>
    <s v="P2I"/>
    <x v="0"/>
    <x v="173"/>
    <s v="Not evaluable"/>
    <x v="1"/>
    <x v="0"/>
    <x v="0"/>
    <x v="173"/>
    <s v="ABBV400_VMS_609004_083-0022-0546-B0-1_H&amp;E.svs"/>
    <s v="https://concentriq.abbvienet.com/imageSets/157?slide=327983"/>
    <s v="default/users/181/images/248734/083-0022-0546-B0-1.svs"/>
    <n v="40"/>
    <n v="327984"/>
    <s v="ABBV400_VMS_609004_083-0022-0546-B0-2_MET (SP44) IUO.svs"/>
    <s v="https://concentriq.abbvienet.com/imageSets/157?slide=327984"/>
    <s v="default/users/181/images/248735/083-0022-0546-B0-2.svs"/>
    <n v="40"/>
    <s v="Unstained Slide"/>
    <s v="Retrospective - Solid Tumors"/>
    <n v="609"/>
    <s v="Repeat"/>
    <s v="B22 18118-"/>
    <n v="609004"/>
    <e v="#N/A"/>
    <m/>
    <n v="6221564193"/>
    <d v="2022-10-17T00:00:00"/>
    <m/>
    <m/>
    <m/>
    <m/>
    <m/>
    <m/>
    <m/>
    <m/>
    <m/>
    <m/>
    <m/>
    <m/>
    <m/>
    <m/>
    <m/>
    <s v="Insufficient tumor cells"/>
    <m/>
    <m/>
    <m/>
    <m/>
    <m/>
    <m/>
    <m/>
    <m/>
    <m/>
    <m/>
    <m/>
    <m/>
    <m/>
    <m/>
    <m/>
    <s v="Unevaluable due to insufficient tumor. The result is final. "/>
    <s v="dimaggip"/>
    <d v="2024-01-23T00:00:00"/>
    <m/>
  </r>
  <r>
    <s v="M21-404-609005"/>
    <x v="137"/>
    <x v="0"/>
    <s v="P2I"/>
    <x v="0"/>
    <x v="174"/>
    <s v="Evaluable"/>
    <x v="0"/>
    <x v="5"/>
    <x v="4"/>
    <x v="174"/>
    <s v="ABBV400_VMS_609005_B23-019758_083-0022-0581-B1-01_H&amp;E.svs"/>
    <s v="https://concentriq.abbvienet.com/imageSets/157?slide=337131"/>
    <s v="default/users/181/images/256307/083-0022-0581-B1-01.svs"/>
    <n v="40"/>
    <n v="337132"/>
    <s v="ABBV400_VMS_609005_B23-019758_083-0022-0581-B1-02_MET (SP44) IUO.svs"/>
    <s v="https://concentriq.abbvienet.com/imageSets/157?slide=337132"/>
    <s v="default/users/181/images/256308/083-0022-0581-B1-02.svs"/>
    <n v="40"/>
    <m/>
    <m/>
    <m/>
    <m/>
    <m/>
    <m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73861-6802-4781-9469-A3E1AB0D8EB1}" name="PivotTable4" cacheId="4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I7" firstHeaderRow="1" firstDataRow="2" firstDataCol="1"/>
  <pivotFields count="5"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axis="axisCol" compact="0" outline="0" showAll="0">
      <items count="9">
        <item x="5"/>
        <item x="4"/>
        <item x="3"/>
        <item x="1"/>
        <item x="0"/>
        <item x="2"/>
        <item m="1" x="7"/>
        <item x="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TDx Number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AB54E-1929-4DA4-9CB6-EF50AA065639}" name="PivotTable5" cacheId="45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:K120" firstHeaderRow="1" firstDataRow="3" firstDataCol="3" rowPageCount="3" colPageCount="1"/>
  <pivotFields count="65">
    <pivotField dataField="1" compact="0" outline="0" showAll="0"/>
    <pivotField axis="axisRow" compact="0" outline="0" showAll="0">
      <items count="139">
        <item x="0"/>
        <item x="19"/>
        <item x="20"/>
        <item x="21"/>
        <item x="22"/>
        <item x="23"/>
        <item x="24"/>
        <item x="25"/>
        <item x="26"/>
        <item x="1"/>
        <item x="2"/>
        <item x="27"/>
        <item x="28"/>
        <item x="29"/>
        <item x="30"/>
        <item x="31"/>
        <item x="32"/>
        <item x="3"/>
        <item x="33"/>
        <item x="34"/>
        <item x="35"/>
        <item x="36"/>
        <item x="4"/>
        <item x="5"/>
        <item x="6"/>
        <item x="7"/>
        <item x="8"/>
        <item x="9"/>
        <item x="37"/>
        <item x="38"/>
        <item x="10"/>
        <item x="11"/>
        <item x="12"/>
        <item x="39"/>
        <item x="13"/>
        <item x="40"/>
        <item x="41"/>
        <item x="42"/>
        <item x="43"/>
        <item x="44"/>
        <item x="1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15"/>
        <item x="16"/>
        <item x="17"/>
        <item x="58"/>
        <item x="59"/>
        <item x="60"/>
        <item x="61"/>
        <item x="62"/>
        <item x="63"/>
        <item x="64"/>
        <item x="65"/>
        <item x="66"/>
        <item x="67"/>
        <item x="68"/>
        <item x="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compact="0" outline="0" showAll="0"/>
    <pivotField axis="axisPage" compact="0" outline="0" showAll="0">
      <items count="3">
        <item x="1"/>
        <item h="1" x="0"/>
        <item t="default"/>
      </items>
    </pivotField>
    <pivotField axis="axisRow" compact="0" outline="0" showAll="0">
      <items count="176">
        <item x="2"/>
        <item x="4"/>
        <item x="13"/>
        <item x="6"/>
        <item x="10"/>
        <item x="0"/>
        <item x="9"/>
        <item x="7"/>
        <item x="8"/>
        <item x="1"/>
        <item x="3"/>
        <item x="73"/>
        <item x="127"/>
        <item x="32"/>
        <item x="70"/>
        <item x="38"/>
        <item x="75"/>
        <item x="34"/>
        <item x="35"/>
        <item x="137"/>
        <item x="33"/>
        <item x="130"/>
        <item x="30"/>
        <item x="76"/>
        <item x="122"/>
        <item x="123"/>
        <item x="124"/>
        <item x="125"/>
        <item x="120"/>
        <item x="128"/>
        <item x="48"/>
        <item x="39"/>
        <item x="36"/>
        <item x="133"/>
        <item x="134"/>
        <item x="87"/>
        <item x="28"/>
        <item x="46"/>
        <item x="49"/>
        <item x="43"/>
        <item x="44"/>
        <item x="140"/>
        <item x="121"/>
        <item x="83"/>
        <item x="31"/>
        <item x="45"/>
        <item x="21"/>
        <item x="51"/>
        <item x="138"/>
        <item x="20"/>
        <item x="37"/>
        <item x="18"/>
        <item x="77"/>
        <item x="78"/>
        <item x="22"/>
        <item x="42"/>
        <item x="100"/>
        <item x="101"/>
        <item x="90"/>
        <item x="88"/>
        <item x="98"/>
        <item x="135"/>
        <item x="67"/>
        <item x="131"/>
        <item x="171"/>
        <item x="110"/>
        <item x="168"/>
        <item x="117"/>
        <item x="107"/>
        <item x="14"/>
        <item x="27"/>
        <item x="29"/>
        <item x="108"/>
        <item x="102"/>
        <item x="142"/>
        <item x="71"/>
        <item x="161"/>
        <item x="68"/>
        <item x="66"/>
        <item x="99"/>
        <item x="155"/>
        <item x="80"/>
        <item x="111"/>
        <item x="119"/>
        <item x="118"/>
        <item x="163"/>
        <item x="47"/>
        <item x="162"/>
        <item x="159"/>
        <item x="112"/>
        <item x="113"/>
        <item x="143"/>
        <item x="144"/>
        <item x="141"/>
        <item x="114"/>
        <item x="160"/>
        <item x="89"/>
        <item x="81"/>
        <item x="86"/>
        <item x="69"/>
        <item x="145"/>
        <item x="92"/>
        <item x="93"/>
        <item x="94"/>
        <item x="115"/>
        <item x="52"/>
        <item x="79"/>
        <item x="157"/>
        <item x="158"/>
        <item x="147"/>
        <item x="148"/>
        <item x="24"/>
        <item x="146"/>
        <item x="103"/>
        <item x="150"/>
        <item x="97"/>
        <item x="62"/>
        <item x="132"/>
        <item x="139"/>
        <item x="116"/>
        <item x="164"/>
        <item x="151"/>
        <item x="149"/>
        <item x="55"/>
        <item x="82"/>
        <item x="95"/>
        <item x="104"/>
        <item x="96"/>
        <item x="50"/>
        <item x="19"/>
        <item x="56"/>
        <item x="25"/>
        <item x="165"/>
        <item x="169"/>
        <item x="166"/>
        <item x="167"/>
        <item x="172"/>
        <item x="173"/>
        <item x="170"/>
        <item x="23"/>
        <item x="174"/>
        <item x="85"/>
        <item x="11"/>
        <item x="15"/>
        <item x="64"/>
        <item x="41"/>
        <item x="12"/>
        <item x="72"/>
        <item x="63"/>
        <item x="74"/>
        <item x="16"/>
        <item x="65"/>
        <item x="53"/>
        <item x="61"/>
        <item x="57"/>
        <item x="17"/>
        <item x="54"/>
        <item x="58"/>
        <item x="152"/>
        <item x="153"/>
        <item x="154"/>
        <item x="126"/>
        <item x="156"/>
        <item x="105"/>
        <item x="26"/>
        <item x="129"/>
        <item x="40"/>
        <item x="136"/>
        <item x="60"/>
        <item x="109"/>
        <item x="106"/>
        <item x="59"/>
        <item x="91"/>
        <item x="84"/>
        <item x="5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7">
        <item x="5"/>
        <item x="2"/>
        <item x="3"/>
        <item x="0"/>
        <item x="4"/>
        <item x="1"/>
        <item t="default"/>
      </items>
    </pivotField>
    <pivotField axis="axisCol" compact="0" outline="0" showAll="0">
      <items count="6">
        <item x="4"/>
        <item x="2"/>
        <item x="0"/>
        <item x="3"/>
        <item x="1"/>
        <item t="default"/>
      </items>
    </pivotField>
    <pivotField axis="axisPage" compact="0" outline="0" multipleItemSelectionAllowed="1" showAll="0">
      <items count="176">
        <item x="2"/>
        <item x="4"/>
        <item x="10"/>
        <item x="0"/>
        <item x="9"/>
        <item x="13"/>
        <item x="6"/>
        <item x="15"/>
        <item x="11"/>
        <item x="72"/>
        <item x="41"/>
        <item x="63"/>
        <item x="64"/>
        <item x="12"/>
        <item x="8"/>
        <item x="1"/>
        <item x="74"/>
        <item x="16"/>
        <item x="65"/>
        <item x="53"/>
        <item x="61"/>
        <item x="7"/>
        <item x="152"/>
        <item x="153"/>
        <item x="154"/>
        <item x="126"/>
        <item x="3"/>
        <item x="73"/>
        <item x="127"/>
        <item x="70"/>
        <item x="32"/>
        <item x="38"/>
        <item x="75"/>
        <item x="34"/>
        <item x="35"/>
        <item x="137"/>
        <item x="33"/>
        <item x="130"/>
        <item x="30"/>
        <item x="124"/>
        <item x="128"/>
        <item x="76"/>
        <item x="122"/>
        <item x="123"/>
        <item x="48"/>
        <item x="39"/>
        <item x="36"/>
        <item x="133"/>
        <item x="134"/>
        <item x="87"/>
        <item x="46"/>
        <item x="49"/>
        <item x="43"/>
        <item x="44"/>
        <item x="140"/>
        <item x="125"/>
        <item x="120"/>
        <item x="28"/>
        <item x="121"/>
        <item x="83"/>
        <item x="31"/>
        <item x="45"/>
        <item x="21"/>
        <item x="51"/>
        <item x="138"/>
        <item x="20"/>
        <item x="37"/>
        <item x="18"/>
        <item x="77"/>
        <item x="78"/>
        <item x="22"/>
        <item x="42"/>
        <item x="100"/>
        <item x="101"/>
        <item x="90"/>
        <item x="88"/>
        <item x="98"/>
        <item x="135"/>
        <item x="67"/>
        <item x="131"/>
        <item x="171"/>
        <item x="110"/>
        <item x="168"/>
        <item x="117"/>
        <item x="107"/>
        <item x="14"/>
        <item x="27"/>
        <item x="29"/>
        <item x="108"/>
        <item x="102"/>
        <item x="142"/>
        <item x="71"/>
        <item x="161"/>
        <item x="68"/>
        <item x="66"/>
        <item x="99"/>
        <item x="155"/>
        <item x="80"/>
        <item x="111"/>
        <item x="119"/>
        <item x="118"/>
        <item x="163"/>
        <item x="47"/>
        <item x="162"/>
        <item x="159"/>
        <item x="112"/>
        <item x="113"/>
        <item x="143"/>
        <item x="144"/>
        <item x="141"/>
        <item x="114"/>
        <item x="160"/>
        <item x="89"/>
        <item x="81"/>
        <item x="86"/>
        <item x="69"/>
        <item x="145"/>
        <item x="92"/>
        <item x="93"/>
        <item x="94"/>
        <item x="115"/>
        <item x="52"/>
        <item x="79"/>
        <item x="157"/>
        <item x="158"/>
        <item x="147"/>
        <item x="148"/>
        <item x="146"/>
        <item x="103"/>
        <item x="150"/>
        <item x="97"/>
        <item x="62"/>
        <item x="132"/>
        <item x="139"/>
        <item x="116"/>
        <item x="164"/>
        <item x="151"/>
        <item x="149"/>
        <item x="55"/>
        <item x="82"/>
        <item x="95"/>
        <item x="104"/>
        <item x="96"/>
        <item x="50"/>
        <item x="19"/>
        <item x="56"/>
        <item x="25"/>
        <item x="165"/>
        <item x="169"/>
        <item x="166"/>
        <item x="167"/>
        <item x="172"/>
        <item x="173"/>
        <item x="170"/>
        <item x="23"/>
        <item x="109"/>
        <item x="106"/>
        <item x="59"/>
        <item x="91"/>
        <item x="84"/>
        <item x="57"/>
        <item x="17"/>
        <item x="54"/>
        <item x="58"/>
        <item x="156"/>
        <item x="105"/>
        <item x="26"/>
        <item x="129"/>
        <item x="40"/>
        <item x="136"/>
        <item x="60"/>
        <item x="24"/>
        <item x="174"/>
        <item x="85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5"/>
    <field x="7"/>
  </rowFields>
  <rowItems count="112">
    <i>
      <x v="11"/>
      <x v="111"/>
      <x v="1"/>
    </i>
    <i t="default" r="1">
      <x v="111"/>
    </i>
    <i t="default">
      <x v="11"/>
    </i>
    <i>
      <x v="16"/>
      <x v="22"/>
      <x/>
    </i>
    <i t="default" r="1">
      <x v="22"/>
    </i>
    <i r="1">
      <x v="44"/>
      <x v="1"/>
    </i>
    <i t="default" r="1">
      <x v="44"/>
    </i>
    <i t="default">
      <x v="16"/>
    </i>
    <i>
      <x v="20"/>
      <x v="17"/>
      <x/>
    </i>
    <i t="default" r="1">
      <x v="17"/>
    </i>
    <i r="1">
      <x v="18"/>
      <x v="1"/>
    </i>
    <i t="default" r="1">
      <x v="18"/>
    </i>
    <i r="1">
      <x v="32"/>
      <x/>
    </i>
    <i t="default" r="1">
      <x v="32"/>
    </i>
    <i t="default">
      <x v="20"/>
    </i>
    <i>
      <x v="28"/>
      <x v="15"/>
      <x/>
    </i>
    <i t="default" r="1">
      <x v="15"/>
    </i>
    <i r="1">
      <x v="31"/>
      <x v="1"/>
    </i>
    <i t="default" r="1">
      <x v="31"/>
    </i>
    <i t="default">
      <x v="28"/>
    </i>
    <i>
      <x v="35"/>
      <x v="55"/>
      <x v="1"/>
    </i>
    <i t="default" r="1">
      <x v="55"/>
    </i>
    <i t="default">
      <x v="35"/>
    </i>
    <i>
      <x v="36"/>
      <x v="39"/>
      <x v="1"/>
    </i>
    <i t="default" r="1">
      <x v="39"/>
    </i>
    <i r="1">
      <x v="40"/>
      <x/>
    </i>
    <i t="default" r="1">
      <x v="40"/>
    </i>
    <i t="default">
      <x v="36"/>
    </i>
    <i>
      <x v="37"/>
      <x v="45"/>
      <x v="1"/>
    </i>
    <i t="default" r="1">
      <x v="45"/>
    </i>
    <i t="default">
      <x v="37"/>
    </i>
    <i>
      <x v="38"/>
      <x v="37"/>
      <x/>
    </i>
    <i t="default" r="1">
      <x v="37"/>
    </i>
    <i r="1">
      <x v="86"/>
      <x v="1"/>
    </i>
    <i t="default" r="1">
      <x v="86"/>
    </i>
    <i t="default">
      <x v="38"/>
    </i>
    <i>
      <x v="39"/>
      <x v="30"/>
      <x v="1"/>
    </i>
    <i t="default" r="1">
      <x v="30"/>
    </i>
    <i r="1">
      <x v="38"/>
      <x/>
    </i>
    <i t="default" r="1">
      <x v="38"/>
    </i>
    <i t="default">
      <x v="39"/>
    </i>
    <i>
      <x v="41"/>
      <x v="128"/>
      <x v="1"/>
    </i>
    <i t="default" r="1">
      <x v="128"/>
    </i>
    <i t="default">
      <x v="41"/>
    </i>
    <i>
      <x v="42"/>
      <x v="47"/>
      <x/>
    </i>
    <i t="default" r="1">
      <x v="47"/>
    </i>
    <i r="1">
      <x v="105"/>
      <x v="1"/>
    </i>
    <i t="default" r="1">
      <x v="105"/>
    </i>
    <i t="default">
      <x v="42"/>
    </i>
    <i>
      <x v="66"/>
      <x v="16"/>
      <x/>
    </i>
    <i t="default" r="1">
      <x v="16"/>
    </i>
    <i r="1">
      <x v="23"/>
      <x v="1"/>
    </i>
    <i t="default" r="1">
      <x v="23"/>
    </i>
    <i t="default">
      <x v="66"/>
    </i>
    <i>
      <x v="77"/>
      <x v="35"/>
      <x/>
    </i>
    <i t="default" r="1">
      <x v="35"/>
    </i>
    <i r="1">
      <x v="59"/>
      <x v="1"/>
    </i>
    <i t="default" r="1">
      <x v="59"/>
    </i>
    <i r="1">
      <x v="96"/>
      <x/>
    </i>
    <i t="default" r="1">
      <x v="96"/>
    </i>
    <i t="default">
      <x v="77"/>
    </i>
    <i>
      <x v="80"/>
      <x v="101"/>
      <x/>
    </i>
    <i t="default" r="1">
      <x v="101"/>
    </i>
    <i r="1">
      <x v="102"/>
      <x/>
    </i>
    <i t="default" r="1">
      <x v="102"/>
    </i>
    <i r="1">
      <x v="103"/>
      <x v="1"/>
    </i>
    <i t="default" r="1">
      <x v="103"/>
    </i>
    <i t="default">
      <x v="80"/>
    </i>
    <i>
      <x v="100"/>
      <x v="28"/>
      <x/>
    </i>
    <i t="default" r="1">
      <x v="28"/>
    </i>
    <i r="1">
      <x v="42"/>
      <x v="1"/>
    </i>
    <i t="default" r="1">
      <x v="42"/>
    </i>
    <i t="default">
      <x v="100"/>
    </i>
    <i>
      <x v="101"/>
      <x v="24"/>
      <x/>
    </i>
    <i t="default" r="1">
      <x v="24"/>
    </i>
    <i r="1">
      <x v="25"/>
      <x v="1"/>
    </i>
    <i t="default" r="1">
      <x v="25"/>
    </i>
    <i t="default">
      <x v="101"/>
    </i>
    <i>
      <x v="102"/>
      <x v="26"/>
      <x/>
    </i>
    <i t="default" r="1">
      <x v="26"/>
    </i>
    <i r="1">
      <x v="27"/>
      <x v="1"/>
    </i>
    <i t="default" r="1">
      <x v="27"/>
    </i>
    <i t="default">
      <x v="102"/>
    </i>
    <i>
      <x v="106"/>
      <x v="21"/>
      <x/>
    </i>
    <i t="default" r="1">
      <x v="21"/>
    </i>
    <i r="1">
      <x v="63"/>
      <x v="1"/>
    </i>
    <i t="default" r="1">
      <x v="63"/>
    </i>
    <i r="1">
      <x v="117"/>
      <x/>
    </i>
    <i t="default" r="1">
      <x v="117"/>
    </i>
    <i t="default">
      <x v="106"/>
    </i>
    <i>
      <x v="107"/>
      <x v="33"/>
      <x/>
    </i>
    <i t="default" r="1">
      <x v="33"/>
    </i>
    <i r="1">
      <x v="34"/>
      <x/>
    </i>
    <i t="default" r="1">
      <x v="34"/>
    </i>
    <i r="1">
      <x v="61"/>
      <x v="1"/>
    </i>
    <i t="default" r="1">
      <x v="61"/>
    </i>
    <i t="default">
      <x v="107"/>
    </i>
    <i>
      <x v="109"/>
      <x v="19"/>
      <x/>
    </i>
    <i t="default" r="1">
      <x v="19"/>
    </i>
    <i r="1">
      <x v="48"/>
      <x v="1"/>
    </i>
    <i t="default" r="1">
      <x v="48"/>
    </i>
    <i r="1">
      <x v="118"/>
      <x/>
    </i>
    <i t="default" r="1">
      <x v="118"/>
    </i>
    <i t="default">
      <x v="109"/>
    </i>
    <i>
      <x v="131"/>
      <x v="132"/>
      <x/>
    </i>
    <i t="default" r="1">
      <x v="132"/>
    </i>
    <i r="1">
      <x v="134"/>
      <x/>
    </i>
    <i t="default" r="1">
      <x v="134"/>
    </i>
    <i r="1">
      <x v="135"/>
      <x v="1"/>
    </i>
    <i t="default" r="1">
      <x v="135"/>
    </i>
    <i t="default">
      <x v="131"/>
    </i>
    <i t="grand">
      <x/>
    </i>
  </rowItems>
  <colFields count="2">
    <field x="8"/>
    <field x="9"/>
  </colFields>
  <colItems count="8">
    <i>
      <x v="1"/>
      <x v="1"/>
    </i>
    <i t="default">
      <x v="1"/>
    </i>
    <i>
      <x v="2"/>
      <x v="3"/>
    </i>
    <i t="default">
      <x v="2"/>
    </i>
    <i>
      <x v="3"/>
      <x v="2"/>
    </i>
    <i r="1">
      <x v="3"/>
    </i>
    <i t="default">
      <x v="3"/>
    </i>
    <i t="grand">
      <x/>
    </i>
  </colItems>
  <pageFields count="3">
    <pageField fld="2" item="1" hier="-1"/>
    <pageField fld="10" hier="-1"/>
    <pageField fld="4" item="0" hier="-1"/>
  </pageFields>
  <dataFields count="1">
    <dataField name="Count of USUBJ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142AF-8214-4042-BB60-BC23FF6F028D}" name="PivotTable1" cacheId="45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V126" firstHeaderRow="1" firstDataRow="3" firstDataCol="1" rowPageCount="1" colPageCount="1"/>
  <pivotFields count="7">
    <pivotField compact="0" outline="0" showAll="0"/>
    <pivotField axis="axisRow" compact="0" outline="0" showAll="0">
      <items count="139">
        <item x="0"/>
        <item x="19"/>
        <item x="20"/>
        <item x="21"/>
        <item x="22"/>
        <item x="23"/>
        <item x="24"/>
        <item x="25"/>
        <item x="26"/>
        <item x="1"/>
        <item x="2"/>
        <item x="27"/>
        <item x="28"/>
        <item x="29"/>
        <item x="30"/>
        <item x="31"/>
        <item x="32"/>
        <item x="3"/>
        <item x="33"/>
        <item x="34"/>
        <item x="35"/>
        <item x="36"/>
        <item x="4"/>
        <item x="5"/>
        <item x="6"/>
        <item x="7"/>
        <item x="8"/>
        <item x="9"/>
        <item x="37"/>
        <item x="38"/>
        <item x="10"/>
        <item x="11"/>
        <item x="12"/>
        <item x="39"/>
        <item x="13"/>
        <item x="40"/>
        <item x="41"/>
        <item x="42"/>
        <item x="43"/>
        <item x="44"/>
        <item x="1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15"/>
        <item x="16"/>
        <item x="17"/>
        <item x="58"/>
        <item x="59"/>
        <item x="60"/>
        <item x="61"/>
        <item x="62"/>
        <item x="63"/>
        <item x="64"/>
        <item x="65"/>
        <item x="66"/>
        <item x="67"/>
        <item x="68"/>
        <item x="1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18">
        <item x="12"/>
        <item x="13"/>
        <item x="16"/>
        <item x="1"/>
        <item x="10"/>
        <item x="5"/>
        <item x="9"/>
        <item x="0"/>
        <item x="7"/>
        <item x="14"/>
        <item x="3"/>
        <item x="15"/>
        <item x="11"/>
        <item x="4"/>
        <item x="6"/>
        <item x="8"/>
        <item x="2"/>
        <item t="default"/>
      </items>
    </pivotField>
    <pivotField compact="0" outline="0" showAll="0"/>
    <pivotField axis="axisPage" dataField="1" compact="0" outline="0" showAll="0">
      <items count="3">
        <item h="1" x="1"/>
        <item x="0"/>
        <item t="default"/>
      </items>
    </pivotField>
  </pivotFields>
  <rowFields count="1">
    <field x="1"/>
  </rowFields>
  <rowItems count="121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4"/>
    </i>
    <i>
      <x v="136"/>
    </i>
    <i t="grand">
      <x/>
    </i>
  </rowItems>
  <colFields count="2">
    <field x="3"/>
    <field x="4"/>
  </colFields>
  <colItems count="21">
    <i>
      <x/>
      <x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t="default">
      <x/>
    </i>
    <i>
      <x v="1"/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6"/>
    </i>
    <i t="default">
      <x v="1"/>
    </i>
    <i t="grand">
      <x/>
    </i>
  </colItems>
  <pageFields count="1">
    <pageField fld="6" item="1" hier="-1"/>
  </pageField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B3871-7480-4451-B19D-0F89DE9CA0EB}" name="PivotTable2" cacheId="45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S6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18">
        <item x="12"/>
        <item x="13"/>
        <item x="16"/>
        <item x="1"/>
        <item x="10"/>
        <item x="5"/>
        <item x="9"/>
        <item x="0"/>
        <item x="7"/>
        <item x="14"/>
        <item x="3"/>
        <item x="15"/>
        <item x="11"/>
        <item x="4"/>
        <item x="6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3"/>
  </rowFields>
  <rowItems count="3">
    <i>
      <x v="1"/>
    </i>
    <i>
      <x/>
    </i>
    <i t="grand">
      <x/>
    </i>
  </rowItems>
  <colFields count="1">
    <field x="4"/>
  </colFields>
  <colItems count="18">
    <i>
      <x v="16"/>
    </i>
    <i>
      <x v="7"/>
    </i>
    <i>
      <x v="6"/>
    </i>
    <i>
      <x v="13"/>
    </i>
    <i>
      <x v="8"/>
    </i>
    <i>
      <x v="3"/>
    </i>
    <i>
      <x v="14"/>
    </i>
    <i>
      <x v="2"/>
    </i>
    <i>
      <x v="11"/>
    </i>
    <i>
      <x v="10"/>
    </i>
    <i>
      <x v="5"/>
    </i>
    <i>
      <x v="15"/>
    </i>
    <i>
      <x v="9"/>
    </i>
    <i>
      <x v="1"/>
    </i>
    <i>
      <x v="4"/>
    </i>
    <i>
      <x v="12"/>
    </i>
    <i>
      <x/>
    </i>
    <i t="grand">
      <x/>
    </i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EB231-4686-4006-A83E-BF0078D138A7}" name="PivotTable3" cacheId="4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I7" firstHeaderRow="1" firstDataRow="2" firstDataCol="1"/>
  <pivotFields count="5"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axis="axisCol" compact="0" outline="0" showAll="0">
      <items count="9">
        <item x="5"/>
        <item x="3"/>
        <item x="1"/>
        <item x="0"/>
        <item x="2"/>
        <item m="1" x="7"/>
        <item x="6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unt of TDx Number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277258-BBF0-40D6-9D05-600F228DBAA3}" name="Table5" displayName="Table5" ref="A1:BE161" totalsRowShown="0" headerRowDxfId="252" dataDxfId="251" headerRowBorderDxfId="249" tableBorderDxfId="250">
  <autoFilter ref="A1:BE161" xr:uid="{5B5D52CB-412E-4C8E-8746-8AE9848DB4CB}"/>
  <tableColumns count="57">
    <tableColumn id="2" xr3:uid="{602958DD-0DAB-4E29-BDCF-20EE35F73881}" name="CANTBBV" dataDxfId="248"/>
    <tableColumn id="3" xr3:uid="{51DC4051-7EE7-4EC8-BC4B-7A87FC300DE8}" name="TDx Number" dataDxfId="247"/>
    <tableColumn id="1" xr3:uid="{E5A91290-C34C-4605-A30A-B558231CA999}" name="Subjects" dataDxfId="246"/>
    <tableColumn id="47" xr3:uid="{43864A95-953F-4563-B355-57E28908C8A8}" name="Dose Escalation Sample" dataDxfId="245">
      <calculatedColumnFormula>VLOOKUP(Table5[[#This Row],[Subjects]],'Responder Sheet'!C:H,6,FALSE)</calculatedColumnFormula>
    </tableColumn>
    <tableColumn id="57" xr3:uid="{9DA5243C-4239-49BA-BADB-927CB30A5D11}" name="Withdrawn Subject" dataDxfId="244">
      <calculatedColumnFormula>IF(_xlfn.IFNA(VLOOKUP(Table5[[#This Row],[Subjects]],'Withdrawn Subject ID'!A:A,1,FALSE),TRUE) = TRUE, FALSE, TRUE)</calculatedColumnFormula>
    </tableColumn>
    <tableColumn id="4" xr3:uid="{5D05D633-C868-4F65-AF32-FF27CD9D5B54}" name="Transferred to PathAI" dataDxfId="243"/>
    <tableColumn id="5" xr3:uid="{4F436CA4-F54B-4D0C-B1E0-DAA398836308}" name="PathAI Transfer ID" dataDxfId="242"/>
    <tableColumn id="52" xr3:uid="{344FFCBE-04AD-44CA-9B5A-4B5A837A3154}" name="BOR" dataDxfId="241">
      <calculatedColumnFormula>VLOOKUP(Table5[[#This Row],[Subjects]],'Responder Sheet'!C:G,5,FALSE)</calculatedColumnFormula>
    </tableColumn>
    <tableColumn id="53" xr3:uid="{E4968939-07E8-4ADC-BC7F-6F577CEFD262}" name="ORR" dataDxfId="240">
      <calculatedColumnFormula>VLOOKUP(Table5[[#This Row],[Subjects]],'Responder Sheet'!C:G,3,FALSE)</calculatedColumnFormula>
    </tableColumn>
    <tableColumn id="54" xr3:uid="{3B614BA0-FB97-43D3-9343-87837698A8A4}" name="DCR" dataDxfId="239">
      <calculatedColumnFormula>VLOOKUP(Table5[[#This Row],[Subjects]],'Responder Sheet'!C:G,4,FALSE)</calculatedColumnFormula>
    </tableColumn>
    <tableColumn id="55" xr3:uid="{BBEBAC3A-16A4-47BB-8AC9-DE447CAFBBA5}" name="3 class" dataDxfId="238"/>
    <tableColumn id="48" xr3:uid="{29E1DDED-7408-4C8D-9282-0785DBD0F03B}" name="HE Concentriq Image Name" dataDxfId="237"/>
    <tableColumn id="49" xr3:uid="{789051DD-65D4-4C43-B986-68C9E1B16B94}" name="HE Concentriq Image URL" dataDxfId="236" dataCellStyle="Hyperlink"/>
    <tableColumn id="50" xr3:uid="{512418B9-2A82-4248-82FA-F32413FEA263}" name="HE Concentriq Image Storage Key" dataDxfId="235"/>
    <tableColumn id="51" xr3:uid="{0C38C459-1EE0-4E7F-973D-51E5D28B7AD3}" name="HE Concentriq Image Objective Power" dataDxfId="234"/>
    <tableColumn id="6" xr3:uid="{CA0EF88A-039A-46BD-A530-9D45B3FB494A}" name="PI Name_x000a_[PRIMARY_INVESTIGATOR]" dataDxfId="233"/>
    <tableColumn id="7" xr3:uid="{C0E20482-6E5B-44B2-825D-9E0DA68890FD}" name="Site # per EDC: SiteID_x000a_[SITE_EDC1]" dataDxfId="232"/>
    <tableColumn id="8" xr3:uid="{46452527-83D8-48B3-B620-BB520CF44773}" name="Country_x000a_[COUNTRY]" dataDxfId="231"/>
    <tableColumn id="9" xr3:uid="{D654188E-DCF6-4562-A852-9676B49071FB}" name="Patient # per EDC_x000a_[SUBJECT]" dataDxfId="230"/>
    <tableColumn id="10" xr3:uid="{DDA2AB0F-75BD-4CEC-A9AD-5C2C4BE28BF2}" name="Subject Status_x000a_[Status_m]" dataDxfId="229"/>
    <tableColumn id="11" xr3:uid="{4D5A5951-37A1-4948-AD10-DEB01E9E3F8C}" name="Current Subject Status_x000a_[Curr_Status]" dataDxfId="228"/>
    <tableColumn id="12" xr3:uid="{08CBAF15-426C-468B-913E-A5967AF08D5E}" name="Sample Visit type per EDC:_x000a_[InstanceName]" dataDxfId="227"/>
    <tableColumn id="13" xr3:uid="{AF44D38C-A6FD-4F26-AD89-73DD0C8E109C}" name="Form name:_x000a_[DATAPAGENAME]" dataDxfId="226"/>
    <tableColumn id="14" xr3:uid="{64F67EC3-BE2B-481F-ACE2-F1880252E04C}" name="If yes, archival or fresh biopsy:_x000a_[PRTBIO]" dataDxfId="225"/>
    <tableColumn id="15" xr3:uid="{381A60F9-F2B8-43E6-8558-C9BA8D924C3E}" name="Reconciled Collection Time" dataDxfId="224"/>
    <tableColumn id="16" xr3:uid="{32AFDF0B-9F03-440E-B5C8-408530F17A43}" name="Was Biopsy obtained?_x000a_[PROCCUR]" dataDxfId="223"/>
    <tableColumn id="17" xr3:uid="{DA7F6BBD-F5AD-4CB9-BD6B-DDC1C98EDA3F}" name="Cycle 1 Day 1 Date per EDC:_x000a_[SVDAT_RAW]" dataDxfId="222"/>
    <tableColumn id="18" xr3:uid="{DD4B1091-DBD6-43ED-9D1D-D10F324FDED2}" name="Latest date Main Study Consent Signed per EDC:_x000a_[ICDATE_RAW1]" dataDxfId="221"/>
    <tableColumn id="19" xr3:uid="{9D1AE04A-45DA-41C5-B9EE-4FFC92038359}" name="Latest Protocol Version per EDC:_x000a_[Protocol]" dataDxfId="220"/>
    <tableColumn id="20" xr3:uid="{91BAEC42-D884-4BDD-AC84-318B8D2EFF2C}" name="Accession # per EDC:_x000a_[PRREFID]" dataDxfId="219"/>
    <tableColumn id="21" xr3:uid="{623FA138-1C9F-40B2-8D01-9129116AEB45}" name="Biopsy Date per EDC:_x000a_[PRSTDAT_RAW]" dataDxfId="218"/>
    <tableColumn id="22" xr3:uid="{9EF7EAE6-2141-4463-AB7E-BDD423C6DC36}" name="Cohort per EDC:_x000a_[ENRCOHORT]" dataDxfId="217"/>
    <tableColumn id="23" xr3:uid="{1D645C18-23B5-4420-9A83-655EF2C2D5DF}" name="Patient # per Roche:_x000a_[Additional_Specimen_ID]" dataDxfId="216"/>
    <tableColumn id="24" xr3:uid="{5CEBADBB-71B6-4FA0-8BF8-1D30E459F920}" name="Accession # per Roche:_x000a_[Optional_Field_2]" dataDxfId="215"/>
    <tableColumn id="25" xr3:uid="{A39BA753-DA06-4612-A89C-CB72ED0CB626}" name="Biopsy Date per Roche:_x000a_[Collection_Date]" dataDxfId="214"/>
    <tableColumn id="26" xr3:uid="{43D2BB79-EF66-4002-A139-6D3C8082FB68}" name="Cohort per Roche:_x000a_[Cohort]" dataDxfId="213"/>
    <tableColumn id="27" xr3:uid="{B0C2E10B-EA64-4F05-AAE1-9F403EC71227}" name="Specimen Type Per Roche:_x000a_[Type_of_Specimen]" dataDxfId="212"/>
    <tableColumn id="28" xr3:uid="{10C0E009-58DC-4EB1-B3BE-93A58990AD17}" name="Accession Match:_x000a_[Acc_m]" dataDxfId="211"/>
    <tableColumn id="29" xr3:uid="{7850FB02-2ED8-419D-B784-B46982E18872}" name="Patient Number Match:_x000a_[Pat_no]" dataDxfId="210"/>
    <tableColumn id="30" xr3:uid="{0B39C28F-849D-4452-8339-73867C665697}" name="Biopsy Date Match:_x000a_[Biopsy_dt]" dataDxfId="209"/>
    <tableColumn id="31" xr3:uid="{28C3AE98-1FDE-4AAA-8712-6DB8EDADC7CE}" name="Overall Link Status:_x000a_[Over_Sp]" dataDxfId="208"/>
    <tableColumn id="32" xr3:uid="{656F7306-6C4C-4F4C-9962-5197570A86D7}" name="*Predictive by on C1D1 - 35 day rule:_x000a_[Pre_Arc_C1D1]" dataDxfId="207"/>
    <tableColumn id="33" xr3:uid="{50D3F1DA-1230-4EE0-9CA8-E599E9EE42C7}" name="CYTO/MEM 0" dataDxfId="206"/>
    <tableColumn id="34" xr3:uid="{CCF8A7A8-78D4-493A-847C-FA41F39FF2BC}" name="Evaluable / not evaluable " dataDxfId="205"/>
    <tableColumn id="35" xr3:uid="{F79ACECC-52E4-4103-BDF1-59A65BAC6B68}" name="Sample ID in EDC and Roche" dataDxfId="204"/>
    <tableColumn id="36" xr3:uid="{13F0B373-D287-4B6E-960A-FBBCE63D23F5}" name="Collection date in EDC and Roche" dataDxfId="203"/>
    <tableColumn id="37" xr3:uid="{7798D863-5047-4BFB-B540-1762EBE52609}" name="Cohort in IRT" dataDxfId="202"/>
    <tableColumn id="38" xr3:uid="{842C5049-416B-4B27-A8CA-6FDEE0C259DD}" name="Not done reason" dataDxfId="201"/>
    <tableColumn id="39" xr3:uid="{9D5727A9-F237-4026-9311-9C75613C20C5}" name="Date_x000a_YYYY-MM-DD_x000a_[rev_raisedDate_]" dataDxfId="200"/>
    <tableColumn id="40" xr3:uid="{70B5ED61-B30C-43F2-ADCE-AAC3A1E66C6A}" name="Days_x000a_[rev_raisedDay_]" dataDxfId="199"/>
    <tableColumn id="41" xr3:uid="{6232DBBE-3146-4BB3-A76F-EADBA1DBB6B1}" name="Comment_x000a_[rev_comment_]" dataDxfId="198"/>
    <tableColumn id="42" xr3:uid="{30CD3694-135C-4DE3-9BA3-0D4BD63C66DB}" name="Name_x000a_[rev_name_]" dataDxfId="197"/>
    <tableColumn id="43" xr3:uid="{D0EF0427-A7F6-4283-BCE9-33A248823419}" name="Date reviewed_x000a_YYYY-MM-DD_x000a_[rev_revDate_]" dataDxfId="196"/>
    <tableColumn id="44" xr3:uid="{9D06A5A3-E8F0-4742-A88D-F6B9FEE67483}" name="Query text applied (optional)_x000a_[rev_queryText_]" dataDxfId="195"/>
    <tableColumn id="45" xr3:uid="{BDC43464-B125-4D3F-B730-CC3A30C86384}" name="Issue Status_x000a_[rev_status_]" dataDxfId="194"/>
    <tableColumn id="46" xr3:uid="{EC5DD1A1-BD93-43D1-9B2C-FD056FC0DED8}" name="PD Confirmed?_x000a_[rev_pd_]" dataDxfId="193"/>
    <tableColumn id="56" xr3:uid="{6EC5B3A6-8236-A746-A875-20547285C899}" name="Sample Location" dataDxfId="1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6B141-ECDC-4AEF-9A9F-786F72D4B0DE}" name="Table1" displayName="Table1" ref="A1:BN183" totalsRowShown="0" dataDxfId="187">
  <autoFilter ref="A1:BN183" xr:uid="{CDB6B141-ECDC-4AEF-9A9F-786F72D4B0DE}"/>
  <tableColumns count="66">
    <tableColumn id="1" xr3:uid="{A3618C05-F71E-4080-9699-8D80F05D7C24}" name="USUBJID" dataDxfId="186"/>
    <tableColumn id="2" xr3:uid="{08F79D3C-4916-4BA6-A2D6-FF9C81AEB2D8}" name="SUBJID" dataDxfId="185"/>
    <tableColumn id="67" xr3:uid="{E9E53E4D-6855-4553-8781-030DE03EF9CA}" name="Paired Subject ID" dataDxfId="184"/>
    <tableColumn id="3" xr3:uid="{21336355-0868-4AA7-8754-4CABDA87D40B}" name="ARMCD" dataDxfId="183"/>
    <tableColumn id="4" xr3:uid="{C85AA5F4-3EA2-40CC-8E39-7456C8C0E659}" name="CANTBBV" dataDxfId="182"/>
    <tableColumn id="5" xr3:uid="{B125605A-602D-4353-A9CD-9745EE4978DF}" name="TDx Number "/>
    <tableColumn id="19" xr3:uid="{197A6AEF-60C9-416C-A44E-890599041A59}" name="Evaluable/Non Evaluable" dataDxfId="181"/>
    <tableColumn id="66" xr3:uid="{C59436A8-BDE4-4078-8391-BB7EC25C5F37}" name="Sent to PathAI" dataDxfId="180"/>
    <tableColumn id="20" xr3:uid="{4C063E1A-F6DD-4417-BE65-F13B5A7B61C1}" name="PathAI Transfer ID" dataDxfId="179"/>
    <tableColumn id="18" xr3:uid="{73E8C3F7-1336-4274-9249-C0C5B7987BC1}" name="Visit" dataDxfId="178"/>
    <tableColumn id="17" xr3:uid="{078FCDB2-7309-4B2A-BAC4-4EBA96818B7A}" name="Collection Time" dataDxfId="177"/>
    <tableColumn id="6" xr3:uid="{87036E8C-69CC-4A36-BAB7-4A4E91383D91}" name="HE Concentriq Image ID" dataDxfId="176"/>
    <tableColumn id="7" xr3:uid="{C98B8DFB-DF4F-4B35-BCD7-97A36CC79043}" name="HE Concentriq Image Name" dataDxfId="175"/>
    <tableColumn id="8" xr3:uid="{CA9DD9CC-9D53-4B23-81CE-6DED828FC0F0}" name="HE Concentriq Image URL" dataDxfId="174"/>
    <tableColumn id="9" xr3:uid="{14F91CCB-96C8-4D58-83CE-2C3BFCAEA890}" name="HE Concentriq Image Storage Key" dataDxfId="173"/>
    <tableColumn id="10" xr3:uid="{8535EEC4-166A-49A5-8210-332B5BE7C41E}" name="HE Concentriq Image Objective Power" dataDxfId="172"/>
    <tableColumn id="11" xr3:uid="{988FA01A-3A0C-4F01-99BE-ED314A64D3F1}" name="IHC Concentriq Image ID"/>
    <tableColumn id="12" xr3:uid="{247D89C4-D1B0-41DD-B2DC-E4A8DA20E0D2}" name="IHC Concentriq Image Name"/>
    <tableColumn id="13" xr3:uid="{2C731558-7E3C-46EA-ACB2-12114793AAD0}" name="IHC Concentriq Image URL"/>
    <tableColumn id="14" xr3:uid="{6E3C08DF-85AC-4374-A10C-7263576D8185}" name="IHC Concentriq Image Storage Key"/>
    <tableColumn id="15" xr3:uid="{96F44B67-091A-48FA-AC03-DF8D853BF6B6}" name="IHC Concentriq Image Objective Power"/>
    <tableColumn id="21" xr3:uid="{936D2DC3-C9F6-4BAF-9551-BA01DCF3476E}" name="Type of Specimen" dataDxfId="171"/>
    <tableColumn id="22" xr3:uid="{1787EF3A-7F48-486F-A492-84D243A2013E}" name="Cohort" dataDxfId="170"/>
    <tableColumn id="23" xr3:uid="{D85FF1EF-77BE-45F6-8461-B6D90911992F}" name="Site" dataDxfId="169"/>
    <tableColumn id="24" xr3:uid="{E6E8B80E-1A45-4556-A8B3-B8A33A1F2C88}" name="Repeats" dataDxfId="168"/>
    <tableColumn id="25" xr3:uid="{B63D65DB-1BC2-401E-84A0-D95A0F3431B4}" name="Case ID" dataDxfId="167"/>
    <tableColumn id="26" xr3:uid="{47B3EC06-0484-4B77-88CD-2C41027143DF}" name="Additional Specimen ID" dataDxfId="166"/>
    <tableColumn id="16" xr3:uid="{9D561BFE-B236-4C38-9856-20D9269FB2FC}" name="Collection Timing" dataDxfId="165">
      <calculatedColumnFormula>VLOOKUP(#REF!,#REF!,2,FALSE)</calculatedColumnFormula>
    </tableColumn>
    <tableColumn id="27" xr3:uid="{A2E4F9EA-B2ED-493B-8168-CB4B69128542}" name="Optional Field 1" dataDxfId="164"/>
    <tableColumn id="28" xr3:uid="{EC19D85B-BFEC-435B-9A7E-AA53406EA5B7}" name="Optional Field 2" dataDxfId="163"/>
    <tableColumn id="29" xr3:uid="{A71164E4-2044-46B7-86D1-4289031024C2}" name="Collection Date" dataDxfId="162"/>
    <tableColumn id="30" xr3:uid="{BFD65077-07FB-412A-80E5-FB8AFC152B46}" name="Collection Method" dataDxfId="161"/>
    <tableColumn id="31" xr3:uid="{24E54AD3-3815-4A97-A2E3-6B89D8252657}" name="Fixative" dataDxfId="160"/>
    <tableColumn id="32" xr3:uid="{5DE912E5-369E-419E-A89A-6101126DAC7D}" name="Tumor Type" dataDxfId="159"/>
    <tableColumn id="33" xr3:uid="{2FA14372-8F14-453B-91E4-B33B909B6A36}" name="Primary Tumor Location" dataDxfId="158"/>
    <tableColumn id="34" xr3:uid="{FCD3B393-5232-4BF4-B394-06C7E1DC93D2}" name="Primary Tumor" dataDxfId="157"/>
    <tableColumn id="35" xr3:uid="{4E43C0FA-EF19-426E-975D-0BD907DE5DAB}" name="Metastatic Location" dataDxfId="156"/>
    <tableColumn id="36" xr3:uid="{D70C3F84-A41F-4734-86C9-CE764AA4A5D0}" name="Slide Section Date" dataDxfId="155"/>
    <tableColumn id="37" xr3:uid="{CA7FC2FE-103B-4933-976E-B5895CA53F2D}" name="Collection Time Point" dataDxfId="154"/>
    <tableColumn id="38" xr3:uid="{846BFEAA-8D50-4CDB-9F1A-332D35D5736E}" name="Volume" dataDxfId="153"/>
    <tableColumn id="39" xr3:uid="{9ECB0214-6FA9-4B56-BA09-DA5AB38BB809}" name="Storage Condition" dataDxfId="152"/>
    <tableColumn id="40" xr3:uid="{E7D5C8E5-26F2-4AAA-A0C6-2015584F7FD2}" name="Panel" dataDxfId="151"/>
    <tableColumn id="41" xr3:uid="{EBC4CA6D-1889-48FE-A186-0154BF2F57F8}" name="[M21-404 H+E] % Tumor" dataDxfId="150"/>
    <tableColumn id="42" xr3:uid="{A7E9BAA9-7AC7-4097-AEE4-2C99A78072D1}" name="[M21-404 H+E] % Viable Tumor" dataDxfId="149"/>
    <tableColumn id="43" xr3:uid="{A6C4B8CF-429F-4FBB-B414-4F9FD814EAD5}" name="[M21-404 H+E] % Necrotic" dataDxfId="148"/>
    <tableColumn id="44" xr3:uid="{F84BD55E-CE8E-4C68-A22F-E00F579E4F61}" name="[M21-404 H+E] EST NO. TUMOR CELLS" dataDxfId="147"/>
    <tableColumn id="45" xr3:uid="{39E05080-695A-43E9-9D51-24FBB91953E5}" name="[M21-404 H+E] Comment" dataDxfId="146"/>
    <tableColumn id="46" xr3:uid="{EBC08A7C-0940-47EC-89EF-881AF066A06F}" name="[M21-404 MET IHC] CYTO/MEM 0" dataDxfId="145"/>
    <tableColumn id="47" xr3:uid="{82F1D99E-0577-46AC-9E56-16D28944DB9A}" name="[M21-404 MET IHC] CYTO/MEM 1+" dataDxfId="144"/>
    <tableColumn id="48" xr3:uid="{52004BE1-63C4-4045-AC78-0D6CC1828F2E}" name="[M21-404 MET IHC] CYTO/MEM 2+" dataDxfId="143"/>
    <tableColumn id="49" xr3:uid="{E8B7DED3-31F8-4B43-84BF-3E8F560F0F0C}" name="[M21-404 MET IHC] CYTO/MEM 3+" dataDxfId="142"/>
    <tableColumn id="50" xr3:uid="{E9511B06-219B-462D-B714-05F32817EBE1}" name="[M21-404 MET IHC] CYTO/MEM H SCORE" dataDxfId="141"/>
    <tableColumn id="51" xr3:uid="{7730C7A4-DFA7-4295-AF03-4CA778222586}" name="[M21-404 MET IHC] MEMBRANE 0" dataDxfId="140"/>
    <tableColumn id="52" xr3:uid="{64BE1C05-ECAF-466C-ACC1-C9F51B539173}" name="[M21-404 MET IHC] MEMBRANE 1+" dataDxfId="139"/>
    <tableColumn id="53" xr3:uid="{7BFF3211-652A-4E76-B4DD-DEE882FF00C6}" name="[M21-404 MET IHC] MEMBRANE 2+" dataDxfId="138"/>
    <tableColumn id="54" xr3:uid="{05198EBE-6B75-4EEF-B333-51BE99256C70}" name="[M21-404 MET IHC] MEMBRANE 3+" dataDxfId="137"/>
    <tableColumn id="55" xr3:uid="{2FAE88C0-7FFA-45E7-A678-E74F8897C522}" name="[M21-404 MET IHC] MEMBRANE H SCORE" dataDxfId="136"/>
    <tableColumn id="56" xr3:uid="{936A69C2-6643-485B-B0F7-152360525FB0}" name="[M21-404 MET IHC] CYTOPLASM 0" dataDxfId="135"/>
    <tableColumn id="57" xr3:uid="{AF970083-EA1D-43F8-B042-1864148DE446}" name="[M21-404 MET IHC] CYTOPLASM 1+" dataDxfId="134"/>
    <tableColumn id="58" xr3:uid="{3AB28CE8-8992-49FB-B13C-B47CC936E10F}" name="[M21-404 MET IHC] CYTOPLASM 2+" dataDxfId="133"/>
    <tableColumn id="59" xr3:uid="{23F66AE2-84D7-4D8C-883C-B044C7761B4E}" name="[M21-404 MET IHC] CYTOPLASM 3+" dataDxfId="132"/>
    <tableColumn id="60" xr3:uid="{25907AC8-C4AC-48B8-A7E5-29254778887F}" name="[M21-404 MET IHC] CYTOPLASM H SCORE" dataDxfId="131"/>
    <tableColumn id="61" xr3:uid="{F6E8E870-8109-4213-9FC4-3F764F19292D}" name="[M21-404 MET IHC] Comments" dataDxfId="130"/>
    <tableColumn id="62" xr3:uid="{8DAA35A6-B784-4E9F-B3EE-5DDF7CE26A98}" name="[M21-404 MET IHC] Pathologist" dataDxfId="129"/>
    <tableColumn id="63" xr3:uid="{9458665F-7993-435B-B94D-EEB955CDCCFD}" name="[M21-404 MET IHC] Score Date" dataDxfId="128"/>
    <tableColumn id="64" xr3:uid="{E62215AF-6D76-43E8-AAB9-23A4BF115882}" name="[M21-404 MET NRC] Accept / Reject" dataDxfId="1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F60841-9137-4FD2-ABF5-08A1FF0165D8}" name="Table6" displayName="Table6" ref="A1:M131" totalsRowShown="0">
  <autoFilter ref="A1:M131" xr:uid="{53F60841-9137-4FD2-ABF5-08A1FF0165D8}"/>
  <tableColumns count="13">
    <tableColumn id="1" xr3:uid="{89F5B80F-ECB0-41B8-A3E9-50720AC5451D}" name="HE FIle Name"/>
    <tableColumn id="2" xr3:uid="{E7AB6BC1-A0A1-4D5B-B990-4EDDE9FEFE1A}" name="CANTBBV"/>
    <tableColumn id="3" xr3:uid="{6F1E6F98-161C-4D32-A13E-1FFD2D1B8D09}" name="TDx Number " dataDxfId="126"/>
    <tableColumn id="9" xr3:uid="{7EC46D8E-0B77-41AA-B52B-4529110EF645}" name="Visit" dataDxfId="125">
      <calculatedColumnFormula>VLOOKUP(Table6[[#This Row],[TDx Number ]],'Send to PathAI (Internal)'!E:G,3,FALSE)</calculatedColumnFormula>
    </tableColumn>
    <tableColumn id="4" xr3:uid="{9B712547-9CC8-4302-A80B-184273C2B0FE}" name="Collection Timing"/>
    <tableColumn id="5" xr3:uid="{ACF888E8-B3C5-4ACB-8F73-D2430E16B0A0}" name="Collection Method"/>
    <tableColumn id="6" xr3:uid="{8E8D354E-93BD-435F-B16A-1306A6EFD4EA}" name="Tumor Type"/>
    <tableColumn id="7" xr3:uid="{E74A5759-1C40-4045-BF05-8727BA0117DC}" name="Primary Tumor Location"/>
    <tableColumn id="8" xr3:uid="{50F579E0-0602-454F-B08E-367CA9F1D6B3}" name="Metastatic Location"/>
    <tableColumn id="12" xr3:uid="{481A95B3-D3F8-4399-A21C-925CFEA23B96}" name="ORR" dataDxfId="124"/>
    <tableColumn id="14" xr3:uid="{C450EB23-673F-4375-A7F3-27352131E16C}" name="DCR" dataDxfId="123"/>
    <tableColumn id="15" xr3:uid="{021DED0B-3109-47AB-9124-87EC5C99DA51}" name="3 class" dataDxfId="122"/>
    <tableColumn id="13" xr3:uid="{A8E8341A-3662-44FD-BD74-11C1DF165C7C}" name="Note" dataDxfId="1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BD1357-63EE-4E3D-8729-1343BE44D0EC}" name="Table3" displayName="Table3" ref="A1:AW234" totalsRowShown="0" headerRowDxfId="120" dataDxfId="119" headerRowBorderDxfId="117" tableBorderDxfId="118">
  <autoFilter ref="A1:AW234" xr:uid="{07BD1357-63EE-4E3D-8729-1343BE44D0EC}"/>
  <tableColumns count="49">
    <tableColumn id="1" xr3:uid="{C6D77288-B457-4D4A-8BC9-9D507A5710DA}" name="Subjects" dataDxfId="116"/>
    <tableColumn id="2" xr3:uid="{C9784020-34F9-40C1-AE81-6F4BBC2C6D49}" name="TDx Number:_x000a_[TDx_Number]" dataDxfId="115"/>
    <tableColumn id="45" xr3:uid="{FEA2C73C-8FD7-4EF5-A29C-980F3D79996E}" name="HE Concentriq Image ID" dataDxfId="114"/>
    <tableColumn id="46" xr3:uid="{6FAD09D4-8C9D-4980-B212-35EB11848919}" name="HE Concentriq Image Name" dataDxfId="113"/>
    <tableColumn id="47" xr3:uid="{591A73F2-CF3C-44A8-9E5C-B35B4D91D114}" name="HE Concentriq Image URL" dataDxfId="112" dataCellStyle="Hyperlink"/>
    <tableColumn id="48" xr3:uid="{3D25910E-20A2-41B7-BF16-026C585310FA}" name="HE Concentriq Image Storage Key" dataDxfId="111"/>
    <tableColumn id="49" xr3:uid="{EBE84982-6868-4BA6-A476-22946C7646EB}" name="HE Concentriq Image Objective Power" dataDxfId="110"/>
    <tableColumn id="3" xr3:uid="{FECAB846-6DE8-4817-A66D-277A9DCF091D}" name="HE Exists in Concentriq" dataDxfId="109"/>
    <tableColumn id="4" xr3:uid="{69E27FC5-5D85-46EB-8A59-6447DF2738A7}" name="PI Name_x000a_[PRIMARY_INVESTIGATOR]" dataDxfId="108"/>
    <tableColumn id="5" xr3:uid="{EF14F2C1-33BE-405A-B01D-4E95F1929DB2}" name="Site # per EDC: SiteID_x000a_[SITE_EDC1]" dataDxfId="107"/>
    <tableColumn id="6" xr3:uid="{6D77F022-06F8-4713-ACF6-F7725FE8FA7B}" name="Country_x000a_[COUNTRY]" dataDxfId="106"/>
    <tableColumn id="7" xr3:uid="{008CC2F4-A691-4AA8-BC29-8AA9F44E7001}" name="Patient # per EDC_x000a_[SUBJECT]" dataDxfId="105"/>
    <tableColumn id="8" xr3:uid="{FEA0F2DA-6469-4932-8B11-232C9E9DF75A}" name="Subject Status_x000a_[Status_m]" dataDxfId="104"/>
    <tableColumn id="9" xr3:uid="{9E050A56-33CC-473D-A07A-01F7D7D2B74D}" name="Current Subject Status_x000a_[Curr_Status]" dataDxfId="103"/>
    <tableColumn id="10" xr3:uid="{F6F96629-C406-43AF-B6D0-F858376CFCAA}" name="Sample Visit type per EDC:_x000a_[InstanceName]" dataDxfId="102"/>
    <tableColumn id="11" xr3:uid="{4938746E-882A-4C87-B9DA-E23EE92810EA}" name="Form name:_x000a_[DATAPAGENAME]" dataDxfId="101"/>
    <tableColumn id="12" xr3:uid="{2069FEF8-9866-4DE8-8A99-0592B696B8FE}" name="If yes, archival or fresh biopsy:_x000a_[PRTBIO]" dataDxfId="100"/>
    <tableColumn id="13" xr3:uid="{ACBF18B1-CBFE-41A4-AE67-95174EDB45F8}" name="Reconciled Collection Time" dataDxfId="99"/>
    <tableColumn id="14" xr3:uid="{7BD3DB70-CF46-417F-89E6-10AF4C655D4B}" name="Was Biopsy obtained?_x000a_[PROCCUR]" dataDxfId="98"/>
    <tableColumn id="15" xr3:uid="{9249D897-91BA-4D2F-9288-84234653AC3F}" name="Cycle 1 Day 1 Date per EDC:_x000a_[SVDAT_RAW]" dataDxfId="97"/>
    <tableColumn id="16" xr3:uid="{C24B8574-47D5-4EA2-8FFF-CB2E136F4A34}" name="Latest date Main Study Consent Signed per EDC:_x000a_[ICDATE_RAW1]" dataDxfId="96"/>
    <tableColumn id="17" xr3:uid="{79C8A808-F209-41BF-9917-5FE5D184B885}" name="Latest Protocol Version per EDC:_x000a_[Protocol]" dataDxfId="95"/>
    <tableColumn id="18" xr3:uid="{A09A64AB-A9E8-4F7E-A7BA-64E54972D330}" name="Accession # per EDC:_x000a_[PRREFID]" dataDxfId="94"/>
    <tableColumn id="19" xr3:uid="{F88F1730-72C4-4468-866C-F37B7579FB55}" name="Biopsy Date per EDC:_x000a_[PRSTDAT_RAW]" dataDxfId="93"/>
    <tableColumn id="20" xr3:uid="{B89D256F-AFC7-4C7D-BCD4-62B327570C41}" name="Cohort per EDC:_x000a_[ENRCOHORT]" dataDxfId="92"/>
    <tableColumn id="21" xr3:uid="{9C5C71B1-BA72-41EB-B6C9-82A362D3F8D9}" name="Patient # per Roche:_x000a_[Additional_Specimen_ID]" dataDxfId="91"/>
    <tableColumn id="22" xr3:uid="{83785D3A-C25A-4A69-B473-E91E18B21588}" name="Accession # per Roche:_x000a_[Optional_Field_2]" dataDxfId="90"/>
    <tableColumn id="23" xr3:uid="{BF313E28-905B-4F4E-A1EF-1D1BC021A9F0}" name="Biopsy Date per Roche:_x000a_[Collection_Date]" dataDxfId="89"/>
    <tableColumn id="24" xr3:uid="{9F75DFBD-7F59-4045-947E-334BAF667AF9}" name="Cohort per Roche:_x000a_[Cohort]" dataDxfId="88"/>
    <tableColumn id="25" xr3:uid="{B3023C9A-90D5-4017-A8A6-535968002958}" name="Specimen Type Per Roche:_x000a_[Type_of_Specimen]" dataDxfId="87"/>
    <tableColumn id="26" xr3:uid="{77DFC13D-E774-487B-BDF2-8FDF5124F637}" name="Accession Match:_x000a_[Acc_m]" dataDxfId="86"/>
    <tableColumn id="27" xr3:uid="{967C3899-4182-4EBD-BA46-45FFBAF8CC13}" name="Patient Number Match:_x000a_[Pat_no]" dataDxfId="85"/>
    <tableColumn id="28" xr3:uid="{E89C63D4-4870-4645-9A77-3B1AB345E0FB}" name="Biopsy Date Match:_x000a_[Biopsy_dt]" dataDxfId="84"/>
    <tableColumn id="29" xr3:uid="{CC3FF10C-13E2-4AA8-942A-B705F3C5D3F7}" name="Overall Link Status:_x000a_[Over_Sp]" dataDxfId="83"/>
    <tableColumn id="30" xr3:uid="{C306BFBF-41EC-41E3-B92F-BD468BD21712}" name="*Predictive by on C1D1 - 35 day rule:_x000a_[Pre_Arc_C1D1]" dataDxfId="82"/>
    <tableColumn id="31" xr3:uid="{B75CEE89-69C8-43DB-913B-66B365E8F405}" name="CYTO/MEM 0" dataDxfId="81"/>
    <tableColumn id="32" xr3:uid="{A3D76FF3-81F8-4F0E-8601-D418DF87CE27}" name="Evaluable / not evaluable " dataDxfId="80"/>
    <tableColumn id="33" xr3:uid="{54EBE252-4581-4A8A-BB6F-81966E222DE9}" name="Sample ID in EDC and Roche" dataDxfId="79"/>
    <tableColumn id="34" xr3:uid="{E790FA78-C8BA-4202-9DEF-1C2543FE2BA0}" name="Collection date in EDC and Roche" dataDxfId="78"/>
    <tableColumn id="35" xr3:uid="{A8D4A6E9-B4C4-48B8-A76D-2AAF8DAEE2C2}" name="Cohort in IRT" dataDxfId="77"/>
    <tableColumn id="36" xr3:uid="{C8D57010-F57D-4EB4-85E2-4C6A2F767E49}" name="Not done reason" dataDxfId="76"/>
    <tableColumn id="37" xr3:uid="{150E54D2-9F9F-4900-BB6F-575F8C82D04F}" name="Date_x000a_YYYY-MM-DD_x000a_[rev_raisedDate_]" dataDxfId="75"/>
    <tableColumn id="38" xr3:uid="{C8EF1770-CFD5-43C5-9C16-45D55D8115F8}" name="Days_x000a_[rev_raisedDay_]" dataDxfId="74"/>
    <tableColumn id="39" xr3:uid="{80509422-DFEB-4429-9F8E-8450C44F76EB}" name="Comment_x000a_[rev_comment_]" dataDxfId="73"/>
    <tableColumn id="40" xr3:uid="{21B5D0C1-E5F6-4DD8-A7BF-E2D130EAEC93}" name="Name_x000a_[rev_name_]" dataDxfId="72"/>
    <tableColumn id="41" xr3:uid="{3C925A96-C803-469F-9276-072C76E68092}" name="Date reviewed_x000a_YYYY-MM-DD_x000a_[rev_revDate_]" dataDxfId="71"/>
    <tableColumn id="42" xr3:uid="{87C28EAE-F37F-4B02-8C2A-A6DEF805C5D8}" name="Query text applied (optional)_x000a_[rev_queryText_]" dataDxfId="70"/>
    <tableColumn id="43" xr3:uid="{93A600D9-25E4-4183-AE86-596ABC6A47E3}" name="Issue Status_x000a_[rev_status_]" dataDxfId="69"/>
    <tableColumn id="44" xr3:uid="{E4622DA8-0D51-4D85-B49B-DB32414D22F6}" name="PD Confirmed?_x000a_[rev_pd_]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FB549B-3306-4424-BC50-AB2DE2074BA5}" name="Table15" displayName="Table15" ref="A1:BS139" totalsRowShown="0" dataDxfId="66">
  <autoFilter ref="A1:BS139" xr:uid="{FFFB549B-3306-4424-BC50-AB2DE2074BA5}"/>
  <tableColumns count="71">
    <tableColumn id="1" xr3:uid="{C5B4E257-6260-4D2D-AB75-D7CF4226477D}" name="USUBJID" dataDxfId="65"/>
    <tableColumn id="2" xr3:uid="{C38BFF07-5527-4972-8F5E-9E756337EC35}" name="SUBJID" dataDxfId="64"/>
    <tableColumn id="3" xr3:uid="{21D473D6-8001-4D7A-831A-1DA280B6F842}" name="ARMCD" dataDxfId="63"/>
    <tableColumn id="4" xr3:uid="{51959BBC-05E7-4282-B299-603FA32DCC27}" name="CANTBBV" dataDxfId="62"/>
    <tableColumn id="5" xr3:uid="{8DEA8D98-1E7E-49EF-BD7C-411BA8148B3C}" name="TDx Number "/>
    <tableColumn id="70" xr3:uid="{B1C6C053-4239-4032-9289-6800992385AD}" name="Evaluable/Non evaluable" dataDxfId="61"/>
    <tableColumn id="66" xr3:uid="{5DE57460-3611-4990-9CB5-8AAE50BF6352}" name="Visit" dataDxfId="60"/>
    <tableColumn id="67" xr3:uid="{C8C6628D-6DEE-4DB5-A8EC-71896705091B}" name="Collection Time" dataDxfId="59"/>
    <tableColumn id="17" xr3:uid="{44B1983E-CFBA-43DE-B157-DCB668BD1E4E}" name="ORR" dataDxfId="58"/>
    <tableColumn id="68" xr3:uid="{150804E9-18A9-5347-9A6A-4F92163982E2}" name="ORR Blinded" dataDxfId="57"/>
    <tableColumn id="18" xr3:uid="{B96BE7C7-266A-49B6-8D05-6932CDFCE320}" name="DCR" dataDxfId="56"/>
    <tableColumn id="69" xr3:uid="{34AE9D91-8932-444F-B384-EC6F4ECF468D}" name="DCR Blinded" dataDxfId="55"/>
    <tableColumn id="65" xr3:uid="{0E16B59B-0774-48CC-956C-7B683BB4227A}" name="3 Class" dataDxfId="54"/>
    <tableColumn id="71" xr3:uid="{D168D758-66F8-6146-A225-EEBAD61BF3D0}" name="3 Class Blinded" dataDxfId="53"/>
    <tableColumn id="19" xr3:uid="{1C31E785-1BE5-4834-BF6A-96F5DF18A55A}" name="BOR" dataDxfId="52"/>
    <tableColumn id="20" xr3:uid="{AFDD9111-B0CA-453E-9E79-0761E730E62F}" name="Note" dataDxfId="51"/>
    <tableColumn id="6" xr3:uid="{0D6841D6-D03B-4BE7-BE93-D27A83F91E47}" name="HE Concentriq Image ID" dataDxfId="50"/>
    <tableColumn id="7" xr3:uid="{0FC771B2-C061-43D7-9073-A8E1E190EF86}" name="HE Concentriq Image Name" dataDxfId="49"/>
    <tableColumn id="8" xr3:uid="{4A355302-4366-424E-80ED-E006789AF990}" name="HE Concentriq Image URL" dataDxfId="48"/>
    <tableColumn id="9" xr3:uid="{B6049DF8-691B-44AD-9D9A-9492CA2DB9BA}" name="HE Concentriq Image Storage Key" dataDxfId="47"/>
    <tableColumn id="10" xr3:uid="{16C26198-EE8B-4938-AF03-5C071824ABDD}" name="HE Concentriq Image Objective Power" dataDxfId="46"/>
    <tableColumn id="11" xr3:uid="{036AAC40-CAD1-4A69-B8BD-FACFEFEF3206}" name="IHC Concentriq Image ID"/>
    <tableColumn id="12" xr3:uid="{BAC13508-E90D-4B1F-841C-BD5403116C7F}" name="IHC Concentriq Image Name"/>
    <tableColumn id="13" xr3:uid="{012688AE-9B31-42A6-8229-B1E5ACCD0B8C}" name="IHC Concentriq Image URL"/>
    <tableColumn id="14" xr3:uid="{5B65BA03-BD2D-48E8-A8DF-BA24CBF8171E}" name="IHC Concentriq Image Storage Key"/>
    <tableColumn id="15" xr3:uid="{0E63B596-B615-4A80-A3A3-C77AACD0164A}" name="IHC Concentriq Image Objective Power"/>
    <tableColumn id="21" xr3:uid="{438D82C8-3A13-4A89-B7C6-6E7801B65F6E}" name="Type of Specimen" dataDxfId="45"/>
    <tableColumn id="22" xr3:uid="{287F7B31-4AF6-41C1-8EA6-D1CFB786EFCD}" name="Cohort" dataDxfId="44"/>
    <tableColumn id="23" xr3:uid="{A35C67A7-8D27-483D-8C59-807BC7682356}" name="Site" dataDxfId="43"/>
    <tableColumn id="24" xr3:uid="{20A3261E-0482-460E-9CBE-7B9D572E45ED}" name="Repeats" dataDxfId="42"/>
    <tableColumn id="25" xr3:uid="{253766CA-649E-4484-8ECE-E17A7C695A94}" name="Case ID" dataDxfId="41"/>
    <tableColumn id="26" xr3:uid="{C49E5EC1-51E6-4F55-A110-56A2B6DCABEE}" name="Additional Specimen ID" dataDxfId="40"/>
    <tableColumn id="16" xr3:uid="{B324C6F3-16BA-46F7-BA11-2D489F2AC08D}" name="Collection Timing" dataDxfId="39"/>
    <tableColumn id="27" xr3:uid="{507FA023-BC9C-4E70-B7D5-8A6788DB1F53}" name="Optional Field 1" dataDxfId="38"/>
    <tableColumn id="28" xr3:uid="{D1F946A6-3410-4EED-8A12-EF847BA429AA}" name="Optional Field 2" dataDxfId="37"/>
    <tableColumn id="29" xr3:uid="{0F2D40F4-1FB6-41D2-9203-14CE5F3109C2}" name="Collection Date" dataDxfId="36"/>
    <tableColumn id="30" xr3:uid="{B3AAADA7-2186-4539-996A-89389AF255B2}" name="Collection Method" dataDxfId="35"/>
    <tableColumn id="31" xr3:uid="{D72E02EE-9CA5-4640-8C55-9002FDD51CE5}" name="Fixative" dataDxfId="34"/>
    <tableColumn id="32" xr3:uid="{D8619F66-0E3D-4C75-8393-AE06B9949DE2}" name="Tumor Type" dataDxfId="33"/>
    <tableColumn id="33" xr3:uid="{5202D203-6125-4F3A-860C-39999BFD19FC}" name="Primary Tumor Location" dataDxfId="32"/>
    <tableColumn id="34" xr3:uid="{0E3CC55F-D457-4B8C-89A0-0530FA0974BF}" name="Primary Tumor" dataDxfId="31"/>
    <tableColumn id="35" xr3:uid="{5ABD31A4-1E60-4AE6-B96D-E9DE1713A89B}" name="Metastatic Location" dataDxfId="30"/>
    <tableColumn id="36" xr3:uid="{3D5FCEC3-5B16-45BD-AB36-23F0BBFC2687}" name="Slide Section Date" dataDxfId="29"/>
    <tableColumn id="37" xr3:uid="{200383B6-F02C-497E-A10E-510045532503}" name="Collection Time Point" dataDxfId="28"/>
    <tableColumn id="38" xr3:uid="{E891BDDE-8C0F-42B7-A39F-36DBFC9D4CB6}" name="Volume" dataDxfId="27"/>
    <tableColumn id="39" xr3:uid="{4CC83C54-65AC-465D-877E-85E996A0D0C2}" name="Storage Condition" dataDxfId="26"/>
    <tableColumn id="40" xr3:uid="{1D036754-8B84-4E40-928E-4C4FB3BBC29C}" name="Panel" dataDxfId="25"/>
    <tableColumn id="41" xr3:uid="{5366D0DB-404E-41AC-B980-173CEB52B015}" name="[M21-404 H+E] % Tumor" dataDxfId="24"/>
    <tableColumn id="42" xr3:uid="{6C07E080-39A4-4860-BCD8-470CD937F197}" name="[M21-404 H+E] % Viable Tumor" dataDxfId="23"/>
    <tableColumn id="43" xr3:uid="{C9758C43-8784-475C-A53E-149DB5C83857}" name="[M21-404 H+E] % Necrotic" dataDxfId="22"/>
    <tableColumn id="44" xr3:uid="{89B46672-A00B-4EE5-9317-F8274220863A}" name="[M21-404 H+E] EST NO. TUMOR CELLS" dataDxfId="21"/>
    <tableColumn id="45" xr3:uid="{5FC96BEE-F413-45A2-9FBB-8E3A131F92E4}" name="[M21-404 H+E] Comment" dataDxfId="20"/>
    <tableColumn id="46" xr3:uid="{EF151197-648C-4824-908B-91E566DDF947}" name="[M21-404 MET IHC] CYTO/MEM 0" dataDxfId="19"/>
    <tableColumn id="47" xr3:uid="{9FFD4481-9B37-4AF7-AC03-FE1FF15B6A51}" name="[M21-404 MET IHC] CYTO/MEM 1+" dataDxfId="18"/>
    <tableColumn id="48" xr3:uid="{8E4EC64C-5EE1-4101-B97F-4799929F76F3}" name="[M21-404 MET IHC] CYTO/MEM 2+" dataDxfId="17"/>
    <tableColumn id="49" xr3:uid="{9C59F4C4-DEF6-4095-BDEC-BA656301EE77}" name="[M21-404 MET IHC] CYTO/MEM 3+" dataDxfId="16"/>
    <tableColumn id="50" xr3:uid="{6F291D5A-E034-41EA-8DED-B0245877E2E2}" name="[M21-404 MET IHC] CYTO/MEM H SCORE" dataDxfId="15"/>
    <tableColumn id="51" xr3:uid="{75588A7D-A227-42B0-8E88-467D964DF64F}" name="[M21-404 MET IHC] MEMBRANE 0" dataDxfId="14"/>
    <tableColumn id="52" xr3:uid="{99B1A5A1-3649-4264-ACD0-E813E1B4F184}" name="[M21-404 MET IHC] MEMBRANE 1+" dataDxfId="13"/>
    <tableColumn id="53" xr3:uid="{4F18997A-3EFC-475F-83DA-B3647B929EE6}" name="[M21-404 MET IHC] MEMBRANE 2+" dataDxfId="12"/>
    <tableColumn id="54" xr3:uid="{603BC060-894C-47A3-AADE-139CED2CFFB0}" name="[M21-404 MET IHC] MEMBRANE 3+" dataDxfId="11"/>
    <tableColumn id="55" xr3:uid="{581D3F27-7387-461E-A884-EB65B117C8C3}" name="[M21-404 MET IHC] MEMBRANE H SCORE" dataDxfId="10"/>
    <tableColumn id="56" xr3:uid="{7537824F-DADF-48F4-939E-3E9C811A2B75}" name="[M21-404 MET IHC] CYTOPLASM 0" dataDxfId="9"/>
    <tableColumn id="57" xr3:uid="{0ADE3CF1-9A69-4B0D-8BFC-20CD14A2BDDA}" name="[M21-404 MET IHC] CYTOPLASM 1+" dataDxfId="8"/>
    <tableColumn id="58" xr3:uid="{FBC96FB4-4D81-46C9-95E8-D7B73C91E9AC}" name="[M21-404 MET IHC] CYTOPLASM 2+" dataDxfId="7"/>
    <tableColumn id="59" xr3:uid="{EE2B4EF9-B424-41BF-A0F6-640556B82F9A}" name="[M21-404 MET IHC] CYTOPLASM 3+" dataDxfId="6"/>
    <tableColumn id="60" xr3:uid="{C4C524B6-9BEC-4E2B-9E2A-43C434578E7C}" name="[M21-404 MET IHC] CYTOPLASM H SCORE" dataDxfId="5"/>
    <tableColumn id="61" xr3:uid="{7964B2F7-3B99-4671-81D8-D5101D4E6063}" name="[M21-404 MET IHC] Comments" dataDxfId="4"/>
    <tableColumn id="62" xr3:uid="{920532DB-747C-4106-8979-DBF53321BAE9}" name="[M21-404 MET IHC] Pathologist" dataDxfId="3"/>
    <tableColumn id="63" xr3:uid="{786A121B-AAD7-456E-928A-AEFDD176D9AC}" name="[M21-404 MET IHC] Score Date" dataDxfId="2"/>
    <tableColumn id="64" xr3:uid="{4E15696C-BBC3-47F3-AFDE-C622B6DF4B2F}" name="[M21-404 MET NRC] Accept / Rejec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centriq.abbvienet.com/imageSets/157?slide=157818" TargetMode="External"/><Relationship Id="rId117" Type="http://schemas.openxmlformats.org/officeDocument/2006/relationships/hyperlink" Target="https://concentriq.abbvienet.com/imageSets/157?slide=327681" TargetMode="External"/><Relationship Id="rId21" Type="http://schemas.openxmlformats.org/officeDocument/2006/relationships/hyperlink" Target="https://concentriq.abbvienet.com/imageSets/157?slide=133586" TargetMode="External"/><Relationship Id="rId42" Type="http://schemas.openxmlformats.org/officeDocument/2006/relationships/hyperlink" Target="https://concentriq.abbvienet.com/imageSets/157?slide=330701" TargetMode="External"/><Relationship Id="rId47" Type="http://schemas.openxmlformats.org/officeDocument/2006/relationships/hyperlink" Target="https://concentriq.abbvienet.com/imageSets/157?slide=327598" TargetMode="External"/><Relationship Id="rId63" Type="http://schemas.openxmlformats.org/officeDocument/2006/relationships/hyperlink" Target="https://concentriq.abbvienet.com/imageSets/157?slide=327882" TargetMode="External"/><Relationship Id="rId68" Type="http://schemas.openxmlformats.org/officeDocument/2006/relationships/hyperlink" Target="https://concentriq.abbvienet.com/imageSets/157?slide=264620" TargetMode="External"/><Relationship Id="rId84" Type="http://schemas.openxmlformats.org/officeDocument/2006/relationships/hyperlink" Target="https://concentriq.abbvienet.com/imageSets/157?slide=327663" TargetMode="External"/><Relationship Id="rId89" Type="http://schemas.openxmlformats.org/officeDocument/2006/relationships/hyperlink" Target="https://concentriq.abbvienet.com/imageSets/157?slide=327675" TargetMode="External"/><Relationship Id="rId112" Type="http://schemas.openxmlformats.org/officeDocument/2006/relationships/hyperlink" Target="https://concentriq.abbvienet.com/imageSets/157?slide=327785" TargetMode="External"/><Relationship Id="rId16" Type="http://schemas.openxmlformats.org/officeDocument/2006/relationships/hyperlink" Target="https://concentriq.abbvienet.com/imageSets/157?slide=220926" TargetMode="External"/><Relationship Id="rId107" Type="http://schemas.openxmlformats.org/officeDocument/2006/relationships/hyperlink" Target="https://concentriq.abbvienet.com/imageSets/157?slide=219696" TargetMode="External"/><Relationship Id="rId11" Type="http://schemas.openxmlformats.org/officeDocument/2006/relationships/hyperlink" Target="https://concentriq.abbvienet.com/imageSets/157?slide=327924" TargetMode="External"/><Relationship Id="rId32" Type="http://schemas.openxmlformats.org/officeDocument/2006/relationships/hyperlink" Target="https://concentriq.abbvienet.com/imageSets/157?slide=203827" TargetMode="External"/><Relationship Id="rId37" Type="http://schemas.openxmlformats.org/officeDocument/2006/relationships/hyperlink" Target="https://concentriq.abbvienet.com/imageSets/157?slide=191024" TargetMode="External"/><Relationship Id="rId53" Type="http://schemas.openxmlformats.org/officeDocument/2006/relationships/hyperlink" Target="https://concentriq.abbvienet.com/imageSets/157?slide=327626" TargetMode="External"/><Relationship Id="rId58" Type="http://schemas.openxmlformats.org/officeDocument/2006/relationships/hyperlink" Target="https://concentriq.abbvienet.com/imageSets/157?slide=327496" TargetMode="External"/><Relationship Id="rId74" Type="http://schemas.openxmlformats.org/officeDocument/2006/relationships/hyperlink" Target="https://concentriq.abbvienet.com/imageSets/157?slide=327826" TargetMode="External"/><Relationship Id="rId79" Type="http://schemas.openxmlformats.org/officeDocument/2006/relationships/hyperlink" Target="https://concentriq.abbvienet.com/imageSets/157?slide=331226" TargetMode="External"/><Relationship Id="rId102" Type="http://schemas.openxmlformats.org/officeDocument/2006/relationships/hyperlink" Target="https://concentriq.abbvienet.com/imageSets/157?slide=327702" TargetMode="External"/><Relationship Id="rId123" Type="http://schemas.openxmlformats.org/officeDocument/2006/relationships/hyperlink" Target="https://concentriq.abbvienet.com/imageSets/157?slide=337101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https://concentriq.abbvienet.com/imageSets/157?slide=327485" TargetMode="External"/><Relationship Id="rId90" Type="http://schemas.openxmlformats.org/officeDocument/2006/relationships/hyperlink" Target="https://concentriq.abbvienet.com/imageSets/157?slide=327672" TargetMode="External"/><Relationship Id="rId95" Type="http://schemas.openxmlformats.org/officeDocument/2006/relationships/hyperlink" Target="https://concentriq.abbvienet.com/imageSets/157?slide=331316" TargetMode="External"/><Relationship Id="rId22" Type="http://schemas.openxmlformats.org/officeDocument/2006/relationships/hyperlink" Target="https://concentriq.abbvienet.com/imageSets/157?slide=157826" TargetMode="External"/><Relationship Id="rId27" Type="http://schemas.openxmlformats.org/officeDocument/2006/relationships/hyperlink" Target="https://concentriq.abbvienet.com/imageSets/157?slide=160110" TargetMode="External"/><Relationship Id="rId43" Type="http://schemas.openxmlformats.org/officeDocument/2006/relationships/hyperlink" Target="https://concentriq.abbvienet.com/imageSets/157?slide=331397" TargetMode="External"/><Relationship Id="rId48" Type="http://schemas.openxmlformats.org/officeDocument/2006/relationships/hyperlink" Target="https://concentriq.abbvienet.com/imageSets/157?slide=160100" TargetMode="External"/><Relationship Id="rId64" Type="http://schemas.openxmlformats.org/officeDocument/2006/relationships/hyperlink" Target="https://concentriq.abbvienet.com/imageSets/157?slide=327468" TargetMode="External"/><Relationship Id="rId69" Type="http://schemas.openxmlformats.org/officeDocument/2006/relationships/hyperlink" Target="https://concentriq.abbvienet.com/imageSets/157?slide=327518" TargetMode="External"/><Relationship Id="rId113" Type="http://schemas.openxmlformats.org/officeDocument/2006/relationships/hyperlink" Target="https://concentriq.abbvienet.com/imageSets/157?slide=327690" TargetMode="External"/><Relationship Id="rId118" Type="http://schemas.openxmlformats.org/officeDocument/2006/relationships/hyperlink" Target="https://concentriq.abbvienet.com/imageSets/157?slide=327861" TargetMode="External"/><Relationship Id="rId80" Type="http://schemas.openxmlformats.org/officeDocument/2006/relationships/hyperlink" Target="https://concentriq.abbvienet.com/imageSets/157?slide=330698" TargetMode="External"/><Relationship Id="rId85" Type="http://schemas.openxmlformats.org/officeDocument/2006/relationships/hyperlink" Target="https://concentriq.abbvienet.com/imageSets/157?slide=327693" TargetMode="External"/><Relationship Id="rId12" Type="http://schemas.openxmlformats.org/officeDocument/2006/relationships/hyperlink" Target="https://concentriq.abbvienet.com/imageSets/157?slide=331272" TargetMode="External"/><Relationship Id="rId17" Type="http://schemas.openxmlformats.org/officeDocument/2006/relationships/hyperlink" Target="https://concentriq.abbvienet.com/imageSets/157?slide=234959" TargetMode="External"/><Relationship Id="rId33" Type="http://schemas.openxmlformats.org/officeDocument/2006/relationships/hyperlink" Target="https://concentriq.abbvienet.com/imageSets/157?slide=264626" TargetMode="External"/><Relationship Id="rId38" Type="http://schemas.openxmlformats.org/officeDocument/2006/relationships/hyperlink" Target="https://concentriq.abbvienet.com/imageSets/157?slide=330961" TargetMode="External"/><Relationship Id="rId59" Type="http://schemas.openxmlformats.org/officeDocument/2006/relationships/hyperlink" Target="https://concentriq.abbvienet.com/imageSets/157?slide=331064" TargetMode="External"/><Relationship Id="rId103" Type="http://schemas.openxmlformats.org/officeDocument/2006/relationships/hyperlink" Target="https://concentriq.abbvienet.com/imageSets/157?slide=327746" TargetMode="External"/><Relationship Id="rId108" Type="http://schemas.openxmlformats.org/officeDocument/2006/relationships/hyperlink" Target="https://concentriq.abbvienet.com/imageSets/157?slide=219699" TargetMode="External"/><Relationship Id="rId124" Type="http://schemas.openxmlformats.org/officeDocument/2006/relationships/hyperlink" Target="https://concentriq.abbvienet.com/imageSets/157?slide=327975" TargetMode="External"/><Relationship Id="rId54" Type="http://schemas.openxmlformats.org/officeDocument/2006/relationships/hyperlink" Target="https://concentriq.abbvienet.com/imageSets/157?slide=173975" TargetMode="External"/><Relationship Id="rId70" Type="http://schemas.openxmlformats.org/officeDocument/2006/relationships/hyperlink" Target="https://concentriq.abbvienet.com/imageSets/157?slide=337158" TargetMode="External"/><Relationship Id="rId75" Type="http://schemas.openxmlformats.org/officeDocument/2006/relationships/hyperlink" Target="https://concentriq.abbvienet.com/imageSets/157?slide=327529" TargetMode="External"/><Relationship Id="rId91" Type="http://schemas.openxmlformats.org/officeDocument/2006/relationships/hyperlink" Target="https://concentriq.abbvienet.com/imageSets/157?slide=264573" TargetMode="External"/><Relationship Id="rId96" Type="http://schemas.openxmlformats.org/officeDocument/2006/relationships/hyperlink" Target="https://concentriq.abbvienet.com/imageSets/157?slide=327842" TargetMode="External"/><Relationship Id="rId1" Type="http://schemas.openxmlformats.org/officeDocument/2006/relationships/hyperlink" Target="https://concentriq.abbvienet.com/imageSets/157?slide=157799" TargetMode="External"/><Relationship Id="rId6" Type="http://schemas.openxmlformats.org/officeDocument/2006/relationships/hyperlink" Target="https://concentriq.abbvienet.com/imageSets/157?slide=327476" TargetMode="External"/><Relationship Id="rId23" Type="http://schemas.openxmlformats.org/officeDocument/2006/relationships/hyperlink" Target="https://concentriq.abbvienet.com/imageSets/157?slide=196011" TargetMode="External"/><Relationship Id="rId28" Type="http://schemas.openxmlformats.org/officeDocument/2006/relationships/hyperlink" Target="https://concentriq.abbvienet.com/imageSets/157?slide=173976" TargetMode="External"/><Relationship Id="rId49" Type="http://schemas.openxmlformats.org/officeDocument/2006/relationships/hyperlink" Target="https://concentriq.abbvienet.com/imageSets/157?slide=174036" TargetMode="External"/><Relationship Id="rId114" Type="http://schemas.openxmlformats.org/officeDocument/2006/relationships/hyperlink" Target="https://concentriq.abbvienet.com/imageSets/157?slide=327726" TargetMode="External"/><Relationship Id="rId119" Type="http://schemas.openxmlformats.org/officeDocument/2006/relationships/hyperlink" Target="https://concentriq.abbvienet.com/imageSets/157?slide=327951" TargetMode="External"/><Relationship Id="rId44" Type="http://schemas.openxmlformats.org/officeDocument/2006/relationships/hyperlink" Target="https://concentriq.abbvienet.com/imageSets/157?slide=191042" TargetMode="External"/><Relationship Id="rId60" Type="http://schemas.openxmlformats.org/officeDocument/2006/relationships/hyperlink" Target="https://concentriq.abbvienet.com/imageSets/157?slide=352112" TargetMode="External"/><Relationship Id="rId65" Type="http://schemas.openxmlformats.org/officeDocument/2006/relationships/hyperlink" Target="https://concentriq.abbvienet.com/imageSets/157?slide=330781" TargetMode="External"/><Relationship Id="rId81" Type="http://schemas.openxmlformats.org/officeDocument/2006/relationships/hyperlink" Target="https://concentriq.abbvienet.com/imageSets/157?slide=327590" TargetMode="External"/><Relationship Id="rId86" Type="http://schemas.openxmlformats.org/officeDocument/2006/relationships/hyperlink" Target="https://concentriq.abbvienet.com/imageSets/157?slide=327717" TargetMode="External"/><Relationship Id="rId13" Type="http://schemas.openxmlformats.org/officeDocument/2006/relationships/hyperlink" Target="https://concentriq.abbvienet.com/imageSets/157?slide=327607" TargetMode="External"/><Relationship Id="rId18" Type="http://schemas.openxmlformats.org/officeDocument/2006/relationships/hyperlink" Target="https://concentriq.abbvienet.com/imageSets/157?slide=235056" TargetMode="External"/><Relationship Id="rId39" Type="http://schemas.openxmlformats.org/officeDocument/2006/relationships/hyperlink" Target="https://concentriq.abbvienet.com/imageSets/157?slide=327879" TargetMode="External"/><Relationship Id="rId109" Type="http://schemas.openxmlformats.org/officeDocument/2006/relationships/hyperlink" Target="https://concentriq.abbvienet.com/imageSets/157?slide=327650" TargetMode="External"/><Relationship Id="rId34" Type="http://schemas.openxmlformats.org/officeDocument/2006/relationships/hyperlink" Target="https://concentriq.abbvienet.com/imageSets/157?slide=264629" TargetMode="External"/><Relationship Id="rId50" Type="http://schemas.openxmlformats.org/officeDocument/2006/relationships/hyperlink" Target="https://concentriq.abbvienet.com/imageSets/157?slide=191001" TargetMode="External"/><Relationship Id="rId55" Type="http://schemas.openxmlformats.org/officeDocument/2006/relationships/hyperlink" Target="https://concentriq.abbvienet.com/imageSets/157?slide=221076" TargetMode="External"/><Relationship Id="rId76" Type="http://schemas.openxmlformats.org/officeDocument/2006/relationships/hyperlink" Target="https://concentriq.abbvienet.com/imageSets/157?slide=327507" TargetMode="External"/><Relationship Id="rId97" Type="http://schemas.openxmlformats.org/officeDocument/2006/relationships/hyperlink" Target="https://concentriq.abbvienet.com/imageSets/157?slide=264614" TargetMode="External"/><Relationship Id="rId104" Type="http://schemas.openxmlformats.org/officeDocument/2006/relationships/hyperlink" Target="https://concentriq.abbvienet.com/imageSets/157?slide=327876" TargetMode="External"/><Relationship Id="rId120" Type="http://schemas.openxmlformats.org/officeDocument/2006/relationships/hyperlink" Target="https://concentriq.abbvienet.com/imageSets/157?slide=327942" TargetMode="External"/><Relationship Id="rId125" Type="http://schemas.openxmlformats.org/officeDocument/2006/relationships/hyperlink" Target="https://concentriq.abbvienet.com/imageSets/157?slide=330657" TargetMode="External"/><Relationship Id="rId7" Type="http://schemas.openxmlformats.org/officeDocument/2006/relationships/hyperlink" Target="https://concentriq.abbvienet.com/imageSets/157?slide=328053" TargetMode="External"/><Relationship Id="rId71" Type="http://schemas.openxmlformats.org/officeDocument/2006/relationships/hyperlink" Target="https://concentriq.abbvienet.com/imageSets/157?slide=327752" TargetMode="External"/><Relationship Id="rId92" Type="http://schemas.openxmlformats.org/officeDocument/2006/relationships/hyperlink" Target="https://concentriq.abbvienet.com/imageSets/157?slide=235068" TargetMode="External"/><Relationship Id="rId2" Type="http://schemas.openxmlformats.org/officeDocument/2006/relationships/hyperlink" Target="https://concentriq.abbvienet.com/imageSets/157?slide=330958" TargetMode="External"/><Relationship Id="rId29" Type="http://schemas.openxmlformats.org/officeDocument/2006/relationships/hyperlink" Target="https://concentriq.abbvienet.com/imageSets/157?slide=174098" TargetMode="External"/><Relationship Id="rId24" Type="http://schemas.openxmlformats.org/officeDocument/2006/relationships/hyperlink" Target="https://concentriq.abbvienet.com/imageSets/157?slide=234962" TargetMode="External"/><Relationship Id="rId40" Type="http://schemas.openxmlformats.org/officeDocument/2006/relationships/hyperlink" Target="https://concentriq.abbvienet.com/imageSets/157?slide=330953" TargetMode="External"/><Relationship Id="rId45" Type="http://schemas.openxmlformats.org/officeDocument/2006/relationships/hyperlink" Target="https://concentriq.abbvienet.com/imageSets/157?slide=173993" TargetMode="External"/><Relationship Id="rId66" Type="http://schemas.openxmlformats.org/officeDocument/2006/relationships/hyperlink" Target="https://concentriq.abbvienet.com/imageSets/157?slide=337144" TargetMode="External"/><Relationship Id="rId87" Type="http://schemas.openxmlformats.org/officeDocument/2006/relationships/hyperlink" Target="https://concentriq.abbvienet.com/imageSets/157?slide=327761" TargetMode="External"/><Relationship Id="rId110" Type="http://schemas.openxmlformats.org/officeDocument/2006/relationships/hyperlink" Target="https://concentriq.abbvienet.com/imageSets/157?slide=330968" TargetMode="External"/><Relationship Id="rId115" Type="http://schemas.openxmlformats.org/officeDocument/2006/relationships/hyperlink" Target="https://concentriq.abbvienet.com/imageSets/157?slide=327638" TargetMode="External"/><Relationship Id="rId61" Type="http://schemas.openxmlformats.org/officeDocument/2006/relationships/hyperlink" Target="https://concentriq.abbvienet.com/imageSets/157?slide=327770" TargetMode="External"/><Relationship Id="rId82" Type="http://schemas.openxmlformats.org/officeDocument/2006/relationships/hyperlink" Target="https://concentriq.abbvienet.com/imageSets/157?slide=327613" TargetMode="External"/><Relationship Id="rId19" Type="http://schemas.openxmlformats.org/officeDocument/2006/relationships/hyperlink" Target="https://concentriq.abbvienet.com/imageSets/157?slide=235017" TargetMode="External"/><Relationship Id="rId14" Type="http://schemas.openxmlformats.org/officeDocument/2006/relationships/hyperlink" Target="https://concentriq.abbvienet.com/imageSets/157?slide=327610" TargetMode="External"/><Relationship Id="rId30" Type="http://schemas.openxmlformats.org/officeDocument/2006/relationships/hyperlink" Target="https://concentriq.abbvienet.com/imageSets/157?slide=191030" TargetMode="External"/><Relationship Id="rId35" Type="http://schemas.openxmlformats.org/officeDocument/2006/relationships/hyperlink" Target="https://concentriq.abbvienet.com/imageSets/157?slide=174003" TargetMode="External"/><Relationship Id="rId56" Type="http://schemas.openxmlformats.org/officeDocument/2006/relationships/hyperlink" Target="https://concentriq.abbvienet.com/imageSets/157?slide=190922" TargetMode="External"/><Relationship Id="rId77" Type="http://schemas.openxmlformats.org/officeDocument/2006/relationships/hyperlink" Target="https://concentriq.abbvienet.com/imageSets/157?slide=327616" TargetMode="External"/><Relationship Id="rId100" Type="http://schemas.openxmlformats.org/officeDocument/2006/relationships/hyperlink" Target="https://concentriq.abbvienet.com/imageSets/157?slide=327708" TargetMode="External"/><Relationship Id="rId105" Type="http://schemas.openxmlformats.org/officeDocument/2006/relationships/hyperlink" Target="https://concentriq.abbvienet.com/imageSets/157?slide=327823" TargetMode="External"/><Relationship Id="rId126" Type="http://schemas.openxmlformats.org/officeDocument/2006/relationships/hyperlink" Target="https://concentriq.abbvienet.com/imageSets/157?slide=337131" TargetMode="External"/><Relationship Id="rId8" Type="http://schemas.openxmlformats.org/officeDocument/2006/relationships/hyperlink" Target="https://concentriq.abbvienet.com/imageSets/157?slide=190903" TargetMode="External"/><Relationship Id="rId51" Type="http://schemas.openxmlformats.org/officeDocument/2006/relationships/hyperlink" Target="https://concentriq.abbvienet.com/imageSets/157?slide=327541" TargetMode="External"/><Relationship Id="rId72" Type="http://schemas.openxmlformats.org/officeDocument/2006/relationships/hyperlink" Target="https://concentriq.abbvienet.com/imageSets/157?slide=327885" TargetMode="External"/><Relationship Id="rId93" Type="http://schemas.openxmlformats.org/officeDocument/2006/relationships/hyperlink" Target="https://concentriq.abbvienet.com/imageSets/157?slide=219705" TargetMode="External"/><Relationship Id="rId98" Type="http://schemas.openxmlformats.org/officeDocument/2006/relationships/hyperlink" Target="https://concentriq.abbvienet.com/imageSets/157?slide=331387" TargetMode="External"/><Relationship Id="rId121" Type="http://schemas.openxmlformats.org/officeDocument/2006/relationships/hyperlink" Target="https://concentriq.abbvienet.com/imageSets/157?slide=327948" TargetMode="External"/><Relationship Id="rId3" Type="http://schemas.openxmlformats.org/officeDocument/2006/relationships/hyperlink" Target="https://concentriq.abbvienet.com/imageSets/157?slide=327491" TargetMode="External"/><Relationship Id="rId25" Type="http://schemas.openxmlformats.org/officeDocument/2006/relationships/hyperlink" Target="https://concentriq.abbvienet.com/imageSets/157?slide=331375" TargetMode="External"/><Relationship Id="rId46" Type="http://schemas.openxmlformats.org/officeDocument/2006/relationships/hyperlink" Target="https://concentriq.abbvienet.com/imageSets/157?slide=157825" TargetMode="External"/><Relationship Id="rId67" Type="http://schemas.openxmlformats.org/officeDocument/2006/relationships/hyperlink" Target="https://concentriq.abbvienet.com/imageSets/157?slide=327737" TargetMode="External"/><Relationship Id="rId116" Type="http://schemas.openxmlformats.org/officeDocument/2006/relationships/hyperlink" Target="https://concentriq.abbvienet.com/imageSets/157?slide=327687" TargetMode="External"/><Relationship Id="rId20" Type="http://schemas.openxmlformats.org/officeDocument/2006/relationships/hyperlink" Target="https://concentriq.abbvienet.com/imageSets/157?slide=337175" TargetMode="External"/><Relationship Id="rId41" Type="http://schemas.openxmlformats.org/officeDocument/2006/relationships/hyperlink" Target="https://concentriq.abbvienet.com/imageSets/157?slide=330965" TargetMode="External"/><Relationship Id="rId62" Type="http://schemas.openxmlformats.org/officeDocument/2006/relationships/hyperlink" Target="https://concentriq.abbvienet.com/imageSets/157?slide=327653" TargetMode="External"/><Relationship Id="rId83" Type="http://schemas.openxmlformats.org/officeDocument/2006/relationships/hyperlink" Target="https://concentriq.abbvienet.com/imageSets/157?slide=330650" TargetMode="External"/><Relationship Id="rId88" Type="http://schemas.openxmlformats.org/officeDocument/2006/relationships/hyperlink" Target="https://concentriq.abbvienet.com/imageSets/157?slide=327586" TargetMode="External"/><Relationship Id="rId111" Type="http://schemas.openxmlformats.org/officeDocument/2006/relationships/hyperlink" Target="https://concentriq.abbvienet.com/imageSets/157?slide=327782" TargetMode="External"/><Relationship Id="rId15" Type="http://schemas.openxmlformats.org/officeDocument/2006/relationships/hyperlink" Target="https://concentriq.abbvienet.com/imageSets/157?slide=235065" TargetMode="External"/><Relationship Id="rId36" Type="http://schemas.openxmlformats.org/officeDocument/2006/relationships/hyperlink" Target="https://concentriq.abbvienet.com/imageSets/157?slide=327479" TargetMode="External"/><Relationship Id="rId57" Type="http://schemas.openxmlformats.org/officeDocument/2006/relationships/hyperlink" Target="https://concentriq.abbvienet.com/imageSets/157?slide=234984" TargetMode="External"/><Relationship Id="rId106" Type="http://schemas.openxmlformats.org/officeDocument/2006/relationships/hyperlink" Target="https://concentriq.abbvienet.com/imageSets/157?slide=219685" TargetMode="External"/><Relationship Id="rId127" Type="http://schemas.openxmlformats.org/officeDocument/2006/relationships/hyperlink" Target="https://concentriq.abbvienet.com/imageSets/157?slide=190989" TargetMode="External"/><Relationship Id="rId10" Type="http://schemas.openxmlformats.org/officeDocument/2006/relationships/hyperlink" Target="https://concentriq.abbvienet.com/imageSets/157?slide=337110" TargetMode="External"/><Relationship Id="rId31" Type="http://schemas.openxmlformats.org/officeDocument/2006/relationships/hyperlink" Target="https://concentriq.abbvienet.com/imageSets/157?slide=264638" TargetMode="External"/><Relationship Id="rId52" Type="http://schemas.openxmlformats.org/officeDocument/2006/relationships/hyperlink" Target="https://concentriq.abbvienet.com/imageSets/157?slide=225424" TargetMode="External"/><Relationship Id="rId73" Type="http://schemas.openxmlformats.org/officeDocument/2006/relationships/hyperlink" Target="https://concentriq.abbvienet.com/imageSets/157?slide=327894" TargetMode="External"/><Relationship Id="rId78" Type="http://schemas.openxmlformats.org/officeDocument/2006/relationships/hyperlink" Target="https://concentriq.abbvienet.com/imageSets/157?slide=327820" TargetMode="External"/><Relationship Id="rId94" Type="http://schemas.openxmlformats.org/officeDocument/2006/relationships/hyperlink" Target="https://concentriq.abbvienet.com/imageSets/157?slide=235075" TargetMode="External"/><Relationship Id="rId99" Type="http://schemas.openxmlformats.org/officeDocument/2006/relationships/hyperlink" Target="https://concentriq.abbvienet.com/imageSets/157?slide=327845" TargetMode="External"/><Relationship Id="rId101" Type="http://schemas.openxmlformats.org/officeDocument/2006/relationships/hyperlink" Target="https://concentriq.abbvienet.com/imageSets/157?slide=337134" TargetMode="External"/><Relationship Id="rId122" Type="http://schemas.openxmlformats.org/officeDocument/2006/relationships/hyperlink" Target="https://concentriq.abbvienet.com/imageSets/157?slide=327995" TargetMode="External"/><Relationship Id="rId4" Type="http://schemas.openxmlformats.org/officeDocument/2006/relationships/hyperlink" Target="https://concentriq.abbvienet.com/imageSets/157?slide=327902" TargetMode="External"/><Relationship Id="rId9" Type="http://schemas.openxmlformats.org/officeDocument/2006/relationships/hyperlink" Target="https://concentriq.abbvienet.com/imageSets/157?slide=13358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centriq.abbvienet.com/imageSets/157?slide=337162" TargetMode="External"/><Relationship Id="rId21" Type="http://schemas.openxmlformats.org/officeDocument/2006/relationships/hyperlink" Target="https://concentriq.abbvienet.com/imageSets/157?slide=327610" TargetMode="External"/><Relationship Id="rId42" Type="http://schemas.openxmlformats.org/officeDocument/2006/relationships/hyperlink" Target="https://concentriq.abbvienet.com/imageSets/157?slide=160110" TargetMode="External"/><Relationship Id="rId63" Type="http://schemas.openxmlformats.org/officeDocument/2006/relationships/hyperlink" Target="https://concentriq.abbvienet.com/imageSets/157?slide=191024" TargetMode="External"/><Relationship Id="rId84" Type="http://schemas.openxmlformats.org/officeDocument/2006/relationships/hyperlink" Target="https://concentriq.abbvienet.com/imageSets/157?slide=196127" TargetMode="External"/><Relationship Id="rId138" Type="http://schemas.openxmlformats.org/officeDocument/2006/relationships/hyperlink" Target="https://concentriq.abbvienet.com/imageSets/157?slide=327761" TargetMode="External"/><Relationship Id="rId159" Type="http://schemas.openxmlformats.org/officeDocument/2006/relationships/hyperlink" Target="https://concentriq.abbvienet.com/imageSets/157?slide=327532" TargetMode="External"/><Relationship Id="rId170" Type="http://schemas.openxmlformats.org/officeDocument/2006/relationships/hyperlink" Target="https://concentriq.abbvienet.com/imageSets/157?slide=327705" TargetMode="External"/><Relationship Id="rId191" Type="http://schemas.openxmlformats.org/officeDocument/2006/relationships/hyperlink" Target="https://concentriq.abbvienet.com/imageSets/157?slide=327687" TargetMode="External"/><Relationship Id="rId205" Type="http://schemas.openxmlformats.org/officeDocument/2006/relationships/hyperlink" Target="https://concentriq.abbvienet.com/imageSets/157?slide=327983" TargetMode="External"/><Relationship Id="rId107" Type="http://schemas.openxmlformats.org/officeDocument/2006/relationships/hyperlink" Target="https://concentriq.abbvienet.com/imageSets/157?slide=264620" TargetMode="External"/><Relationship Id="rId11" Type="http://schemas.openxmlformats.org/officeDocument/2006/relationships/hyperlink" Target="https://concentriq.abbvienet.com/imageSets/157?slide=328053" TargetMode="External"/><Relationship Id="rId32" Type="http://schemas.openxmlformats.org/officeDocument/2006/relationships/hyperlink" Target="https://concentriq.abbvienet.com/imageSets/157?slide=327488" TargetMode="External"/><Relationship Id="rId53" Type="http://schemas.openxmlformats.org/officeDocument/2006/relationships/hyperlink" Target="https://concentriq.abbvienet.com/imageSets/157?slide=219670" TargetMode="External"/><Relationship Id="rId74" Type="http://schemas.openxmlformats.org/officeDocument/2006/relationships/hyperlink" Target="https://concentriq.abbvienet.com/imageSets/157?slide=173993" TargetMode="External"/><Relationship Id="rId128" Type="http://schemas.openxmlformats.org/officeDocument/2006/relationships/hyperlink" Target="https://concentriq.abbvienet.com/imageSets/157?slide=330698" TargetMode="External"/><Relationship Id="rId149" Type="http://schemas.openxmlformats.org/officeDocument/2006/relationships/hyperlink" Target="https://concentriq.abbvienet.com/imageSets/157?slide=327322" TargetMode="External"/><Relationship Id="rId5" Type="http://schemas.openxmlformats.org/officeDocument/2006/relationships/hyperlink" Target="https://concentriq.abbvienet.com/imageSets/157?slide=327491" TargetMode="External"/><Relationship Id="rId95" Type="http://schemas.openxmlformats.org/officeDocument/2006/relationships/hyperlink" Target="https://concentriq.abbvienet.com/imageSets/157?slide=331064" TargetMode="External"/><Relationship Id="rId160" Type="http://schemas.openxmlformats.org/officeDocument/2006/relationships/hyperlink" Target="https://concentriq.abbvienet.com/imageSets/157?slide=264614" TargetMode="External"/><Relationship Id="rId181" Type="http://schemas.openxmlformats.org/officeDocument/2006/relationships/hyperlink" Target="https://concentriq.abbvienet.com/imageSets/157?slide=219699" TargetMode="External"/><Relationship Id="rId22" Type="http://schemas.openxmlformats.org/officeDocument/2006/relationships/hyperlink" Target="https://concentriq.abbvienet.com/imageSets/157?slide=327470" TargetMode="External"/><Relationship Id="rId43" Type="http://schemas.openxmlformats.org/officeDocument/2006/relationships/hyperlink" Target="https://concentriq.abbvienet.com/imageSets/157?slide=173976" TargetMode="External"/><Relationship Id="rId64" Type="http://schemas.openxmlformats.org/officeDocument/2006/relationships/hyperlink" Target="https://concentriq.abbvienet.com/imageSets/157?slide=330961" TargetMode="External"/><Relationship Id="rId118" Type="http://schemas.openxmlformats.org/officeDocument/2006/relationships/hyperlink" Target="https://concentriq.abbvienet.com/imageSets/157?slide=327826" TargetMode="External"/><Relationship Id="rId139" Type="http://schemas.openxmlformats.org/officeDocument/2006/relationships/hyperlink" Target="https://concentriq.abbvienet.com/imageSets/157?slide=328004" TargetMode="External"/><Relationship Id="rId85" Type="http://schemas.openxmlformats.org/officeDocument/2006/relationships/hyperlink" Target="https://concentriq.abbvienet.com/imageSets/157?slide=225424" TargetMode="External"/><Relationship Id="rId150" Type="http://schemas.openxmlformats.org/officeDocument/2006/relationships/hyperlink" Target="https://concentriq.abbvienet.com/imageSets/157?slide=203102" TargetMode="External"/><Relationship Id="rId171" Type="http://schemas.openxmlformats.org/officeDocument/2006/relationships/hyperlink" Target="https://concentriq.abbvienet.com/imageSets/157?slide=327702" TargetMode="External"/><Relationship Id="rId192" Type="http://schemas.openxmlformats.org/officeDocument/2006/relationships/hyperlink" Target="https://concentriq.abbvienet.com/imageSets/157?slide=327678" TargetMode="External"/><Relationship Id="rId206" Type="http://schemas.openxmlformats.org/officeDocument/2006/relationships/hyperlink" Target="https://concentriq.abbvienet.com/imageSets/157?slide=327975" TargetMode="External"/><Relationship Id="rId12" Type="http://schemas.openxmlformats.org/officeDocument/2006/relationships/hyperlink" Target="https://concentriq.abbvienet.com/imageSets/157?slide=190903" TargetMode="External"/><Relationship Id="rId33" Type="http://schemas.openxmlformats.org/officeDocument/2006/relationships/hyperlink" Target="https://concentriq.abbvienet.com/imageSets/157?slide=133586" TargetMode="External"/><Relationship Id="rId108" Type="http://schemas.openxmlformats.org/officeDocument/2006/relationships/hyperlink" Target="https://concentriq.abbvienet.com/imageSets/157?slide=327729" TargetMode="External"/><Relationship Id="rId129" Type="http://schemas.openxmlformats.org/officeDocument/2006/relationships/hyperlink" Target="https://concentriq.abbvienet.com/imageSets/157?slide=327590" TargetMode="External"/><Relationship Id="rId54" Type="http://schemas.openxmlformats.org/officeDocument/2006/relationships/hyperlink" Target="https://concentriq.abbvienet.com/imageSets/157?slide=264626" TargetMode="External"/><Relationship Id="rId75" Type="http://schemas.openxmlformats.org/officeDocument/2006/relationships/hyperlink" Target="https://concentriq.abbvienet.com/imageSets/157?slide=157825" TargetMode="External"/><Relationship Id="rId96" Type="http://schemas.openxmlformats.org/officeDocument/2006/relationships/hyperlink" Target="https://concentriq.abbvienet.com/imageSets/157?slide=352112" TargetMode="External"/><Relationship Id="rId140" Type="http://schemas.openxmlformats.org/officeDocument/2006/relationships/hyperlink" Target="https://concentriq.abbvienet.com/imageSets/157?slide=327586" TargetMode="External"/><Relationship Id="rId161" Type="http://schemas.openxmlformats.org/officeDocument/2006/relationships/hyperlink" Target="https://concentriq.abbvienet.com/imageSets/157?slide=264617" TargetMode="External"/><Relationship Id="rId182" Type="http://schemas.openxmlformats.org/officeDocument/2006/relationships/hyperlink" Target="https://concentriq.abbvienet.com/imageSets/157?slide=327650" TargetMode="External"/><Relationship Id="rId6" Type="http://schemas.openxmlformats.org/officeDocument/2006/relationships/hyperlink" Target="https://concentriq.abbvienet.com/imageSets/157?slide=173987" TargetMode="External"/><Relationship Id="rId23" Type="http://schemas.openxmlformats.org/officeDocument/2006/relationships/hyperlink" Target="https://concentriq.abbvienet.com/imageSets/157?slide=235065" TargetMode="External"/><Relationship Id="rId119" Type="http://schemas.openxmlformats.org/officeDocument/2006/relationships/hyperlink" Target="https://concentriq.abbvienet.com/imageSets/157?slide=327647" TargetMode="External"/><Relationship Id="rId44" Type="http://schemas.openxmlformats.org/officeDocument/2006/relationships/hyperlink" Target="https://concentriq.abbvienet.com/imageSets/157?slide=174098" TargetMode="External"/><Relationship Id="rId65" Type="http://schemas.openxmlformats.org/officeDocument/2006/relationships/hyperlink" Target="https://concentriq.abbvienet.com/imageSets/157?slide=327879" TargetMode="External"/><Relationship Id="rId86" Type="http://schemas.openxmlformats.org/officeDocument/2006/relationships/hyperlink" Target="https://concentriq.abbvienet.com/imageSets/157?slide=174050" TargetMode="External"/><Relationship Id="rId130" Type="http://schemas.openxmlformats.org/officeDocument/2006/relationships/hyperlink" Target="https://concentriq.abbvienet.com/imageSets/157?slide=327613" TargetMode="External"/><Relationship Id="rId151" Type="http://schemas.openxmlformats.org/officeDocument/2006/relationships/hyperlink" Target="https://concentriq.abbvienet.com/imageSets/157?slide=235068" TargetMode="External"/><Relationship Id="rId172" Type="http://schemas.openxmlformats.org/officeDocument/2006/relationships/hyperlink" Target="https://concentriq.abbvienet.com/imageSets/157?slide=327814" TargetMode="External"/><Relationship Id="rId193" Type="http://schemas.openxmlformats.org/officeDocument/2006/relationships/hyperlink" Target="https://concentriq.abbvienet.com/imageSets/157?slide=327681" TargetMode="External"/><Relationship Id="rId207" Type="http://schemas.openxmlformats.org/officeDocument/2006/relationships/hyperlink" Target="https://concentriq.abbvienet.com/imageSets/157?slide=337131" TargetMode="External"/><Relationship Id="rId13" Type="http://schemas.openxmlformats.org/officeDocument/2006/relationships/hyperlink" Target="https://concentriq.abbvienet.com/imageSets/157?slide=133583" TargetMode="External"/><Relationship Id="rId109" Type="http://schemas.openxmlformats.org/officeDocument/2006/relationships/hyperlink" Target="https://concentriq.abbvienet.com/imageSets/157?slide=327518" TargetMode="External"/><Relationship Id="rId34" Type="http://schemas.openxmlformats.org/officeDocument/2006/relationships/hyperlink" Target="https://concentriq.abbvienet.com/imageSets/157?slide=157826" TargetMode="External"/><Relationship Id="rId55" Type="http://schemas.openxmlformats.org/officeDocument/2006/relationships/hyperlink" Target="https://concentriq.abbvienet.com/imageSets/157?slide=264602" TargetMode="External"/><Relationship Id="rId76" Type="http://schemas.openxmlformats.org/officeDocument/2006/relationships/hyperlink" Target="https://concentriq.abbvienet.com/imageSets/157?slide=327598" TargetMode="External"/><Relationship Id="rId97" Type="http://schemas.openxmlformats.org/officeDocument/2006/relationships/hyperlink" Target="https://concentriq.abbvienet.com/imageSets/157?slide=327770" TargetMode="External"/><Relationship Id="rId120" Type="http://schemas.openxmlformats.org/officeDocument/2006/relationships/hyperlink" Target="https://concentriq.abbvienet.com/imageSets/157?slide=327529" TargetMode="External"/><Relationship Id="rId141" Type="http://schemas.openxmlformats.org/officeDocument/2006/relationships/hyperlink" Target="https://concentriq.abbvienet.com/imageSets/157?slide=327675" TargetMode="External"/><Relationship Id="rId7" Type="http://schemas.openxmlformats.org/officeDocument/2006/relationships/hyperlink" Target="https://concentriq.abbvienet.com/imageSets/157?slide=327902" TargetMode="External"/><Relationship Id="rId162" Type="http://schemas.openxmlformats.org/officeDocument/2006/relationships/hyperlink" Target="https://concentriq.abbvienet.com/imageSets/157?slide=331387" TargetMode="External"/><Relationship Id="rId183" Type="http://schemas.openxmlformats.org/officeDocument/2006/relationships/hyperlink" Target="https://concentriq.abbvienet.com/imageSets/157?slide=330968" TargetMode="External"/><Relationship Id="rId24" Type="http://schemas.openxmlformats.org/officeDocument/2006/relationships/hyperlink" Target="https://concentriq.abbvienet.com/imageSets/157?slide=220926" TargetMode="External"/><Relationship Id="rId40" Type="http://schemas.openxmlformats.org/officeDocument/2006/relationships/hyperlink" Target="https://concentriq.abbvienet.com/imageSets/157?slide=157818" TargetMode="External"/><Relationship Id="rId45" Type="http://schemas.openxmlformats.org/officeDocument/2006/relationships/hyperlink" Target="https://concentriq.abbvienet.com/imageSets/157?slide=327501" TargetMode="External"/><Relationship Id="rId66" Type="http://schemas.openxmlformats.org/officeDocument/2006/relationships/hyperlink" Target="https://concentriq.abbvienet.com/imageSets/157?slide=327915" TargetMode="External"/><Relationship Id="rId87" Type="http://schemas.openxmlformats.org/officeDocument/2006/relationships/hyperlink" Target="https://concentriq.abbvienet.com/imageSets/157?slide=327626" TargetMode="External"/><Relationship Id="rId110" Type="http://schemas.openxmlformats.org/officeDocument/2006/relationships/hyperlink" Target="https://concentriq.abbvienet.com/imageSets/157?slide=337158" TargetMode="External"/><Relationship Id="rId115" Type="http://schemas.openxmlformats.org/officeDocument/2006/relationships/hyperlink" Target="https://concentriq.abbvienet.com/imageSets/157?slide=327885" TargetMode="External"/><Relationship Id="rId131" Type="http://schemas.openxmlformats.org/officeDocument/2006/relationships/hyperlink" Target="https://concentriq.abbvienet.com/imageSets/157?slide=330650" TargetMode="External"/><Relationship Id="rId136" Type="http://schemas.openxmlformats.org/officeDocument/2006/relationships/hyperlink" Target="https://concentriq.abbvienet.com/imageSets/157?slide=327717" TargetMode="External"/><Relationship Id="rId157" Type="http://schemas.openxmlformats.org/officeDocument/2006/relationships/hyperlink" Target="https://concentriq.abbvienet.com/imageSets/157?slide=235059" TargetMode="External"/><Relationship Id="rId178" Type="http://schemas.openxmlformats.org/officeDocument/2006/relationships/hyperlink" Target="https://concentriq.abbvienet.com/imageSets/157?slide=327823" TargetMode="External"/><Relationship Id="rId61" Type="http://schemas.openxmlformats.org/officeDocument/2006/relationships/hyperlink" Target="https://concentriq.abbvienet.com/imageSets/157?slide=191066" TargetMode="External"/><Relationship Id="rId82" Type="http://schemas.openxmlformats.org/officeDocument/2006/relationships/hyperlink" Target="https://concentriq.abbvienet.com/imageSets/157?slide=327740" TargetMode="External"/><Relationship Id="rId152" Type="http://schemas.openxmlformats.org/officeDocument/2006/relationships/hyperlink" Target="https://concentriq.abbvienet.com/imageSets/157?slide=219705" TargetMode="External"/><Relationship Id="rId173" Type="http://schemas.openxmlformats.org/officeDocument/2006/relationships/hyperlink" Target="https://concentriq.abbvienet.com/imageSets/157?slide=327746" TargetMode="External"/><Relationship Id="rId194" Type="http://schemas.openxmlformats.org/officeDocument/2006/relationships/hyperlink" Target="https://concentriq.abbvienet.com/imageSets/157?slide=327861" TargetMode="External"/><Relationship Id="rId199" Type="http://schemas.openxmlformats.org/officeDocument/2006/relationships/hyperlink" Target="https://concentriq.abbvienet.com/imageSets/157?slide=327942" TargetMode="External"/><Relationship Id="rId203" Type="http://schemas.openxmlformats.org/officeDocument/2006/relationships/hyperlink" Target="https://concentriq.abbvienet.com/imageSets/157?slide=327561" TargetMode="External"/><Relationship Id="rId208" Type="http://schemas.openxmlformats.org/officeDocument/2006/relationships/table" Target="../tables/table4.xml"/><Relationship Id="rId19" Type="http://schemas.openxmlformats.org/officeDocument/2006/relationships/hyperlink" Target="https://concentriq.abbvienet.com/imageSets/157?slide=327607" TargetMode="External"/><Relationship Id="rId14" Type="http://schemas.openxmlformats.org/officeDocument/2006/relationships/hyperlink" Target="https://concentriq.abbvienet.com/imageSets/157?slide=337106" TargetMode="External"/><Relationship Id="rId30" Type="http://schemas.openxmlformats.org/officeDocument/2006/relationships/hyperlink" Target="https://concentriq.abbvienet.com/imageSets/157?slide=330748" TargetMode="External"/><Relationship Id="rId35" Type="http://schemas.openxmlformats.org/officeDocument/2006/relationships/hyperlink" Target="https://concentriq.abbvienet.com/imageSets/157?slide=196011" TargetMode="External"/><Relationship Id="rId56" Type="http://schemas.openxmlformats.org/officeDocument/2006/relationships/hyperlink" Target="https://concentriq.abbvienet.com/imageSets/157?slide=203105" TargetMode="External"/><Relationship Id="rId77" Type="http://schemas.openxmlformats.org/officeDocument/2006/relationships/hyperlink" Target="https://concentriq.abbvienet.com/imageSets/157?slide=160100" TargetMode="External"/><Relationship Id="rId100" Type="http://schemas.openxmlformats.org/officeDocument/2006/relationships/hyperlink" Target="https://concentriq.abbvienet.com/imageSets/157?slide=327732" TargetMode="External"/><Relationship Id="rId105" Type="http://schemas.openxmlformats.org/officeDocument/2006/relationships/hyperlink" Target="https://concentriq.abbvienet.com/imageSets/157?slide=327737" TargetMode="External"/><Relationship Id="rId126" Type="http://schemas.openxmlformats.org/officeDocument/2006/relationships/hyperlink" Target="https://concentriq.abbvienet.com/imageSets/157?slide=331226" TargetMode="External"/><Relationship Id="rId147" Type="http://schemas.openxmlformats.org/officeDocument/2006/relationships/hyperlink" Target="https://concentriq.abbvienet.com/imageSets/157?slide=196068" TargetMode="External"/><Relationship Id="rId168" Type="http://schemas.openxmlformats.org/officeDocument/2006/relationships/hyperlink" Target="https://concentriq.abbvienet.com/imageSets/157?slide=337134" TargetMode="External"/><Relationship Id="rId8" Type="http://schemas.openxmlformats.org/officeDocument/2006/relationships/hyperlink" Target="https://concentriq.abbvienet.com/imageSets/157?slide=327485" TargetMode="External"/><Relationship Id="rId51" Type="http://schemas.openxmlformats.org/officeDocument/2006/relationships/hyperlink" Target="https://concentriq.abbvienet.com/imageSets/157?slide=203827" TargetMode="External"/><Relationship Id="rId72" Type="http://schemas.openxmlformats.org/officeDocument/2006/relationships/hyperlink" Target="https://concentriq.abbvienet.com/imageSets/157?slide=330657" TargetMode="External"/><Relationship Id="rId93" Type="http://schemas.openxmlformats.org/officeDocument/2006/relationships/hyperlink" Target="https://concentriq.abbvienet.com/imageSets/157?slide=234984" TargetMode="External"/><Relationship Id="rId98" Type="http://schemas.openxmlformats.org/officeDocument/2006/relationships/hyperlink" Target="https://concentriq.abbvienet.com/imageSets/157?slide=327653" TargetMode="External"/><Relationship Id="rId121" Type="http://schemas.openxmlformats.org/officeDocument/2006/relationships/hyperlink" Target="https://concentriq.abbvienet.com/imageSets/157?slide=327507" TargetMode="External"/><Relationship Id="rId142" Type="http://schemas.openxmlformats.org/officeDocument/2006/relationships/hyperlink" Target="https://concentriq.abbvienet.com/imageSets/157?slide=327672" TargetMode="External"/><Relationship Id="rId163" Type="http://schemas.openxmlformats.org/officeDocument/2006/relationships/hyperlink" Target="https://concentriq.abbvienet.com/imageSets/157?slide=327482" TargetMode="External"/><Relationship Id="rId184" Type="http://schemas.openxmlformats.org/officeDocument/2006/relationships/hyperlink" Target="https://concentriq.abbvienet.com/imageSets/157?slide=331168" TargetMode="External"/><Relationship Id="rId189" Type="http://schemas.openxmlformats.org/officeDocument/2006/relationships/hyperlink" Target="https://concentriq.abbvienet.com/imageSets/157?slide=327726" TargetMode="External"/><Relationship Id="rId3" Type="http://schemas.openxmlformats.org/officeDocument/2006/relationships/hyperlink" Target="https://concentriq.abbvienet.com/imageSets/157?slide=190989" TargetMode="External"/><Relationship Id="rId25" Type="http://schemas.openxmlformats.org/officeDocument/2006/relationships/hyperlink" Target="https://concentriq.abbvienet.com/imageSets/157?slide=234959" TargetMode="External"/><Relationship Id="rId46" Type="http://schemas.openxmlformats.org/officeDocument/2006/relationships/hyperlink" Target="https://concentriq.abbvienet.com/imageSets/157?slide=191030" TargetMode="External"/><Relationship Id="rId67" Type="http://schemas.openxmlformats.org/officeDocument/2006/relationships/hyperlink" Target="https://concentriq.abbvienet.com/imageSets/157?slide=330953" TargetMode="External"/><Relationship Id="rId116" Type="http://schemas.openxmlformats.org/officeDocument/2006/relationships/hyperlink" Target="https://concentriq.abbvienet.com/imageSets/157?slide=327894" TargetMode="External"/><Relationship Id="rId137" Type="http://schemas.openxmlformats.org/officeDocument/2006/relationships/hyperlink" Target="https://concentriq.abbvienet.com/imageSets/157?slide=327848" TargetMode="External"/><Relationship Id="rId158" Type="http://schemas.openxmlformats.org/officeDocument/2006/relationships/hyperlink" Target="https://concentriq.abbvienet.com/imageSets/157?slide=327842" TargetMode="External"/><Relationship Id="rId20" Type="http://schemas.openxmlformats.org/officeDocument/2006/relationships/hyperlink" Target="https://concentriq.abbvienet.com/imageSets/157?slide=327440" TargetMode="External"/><Relationship Id="rId41" Type="http://schemas.openxmlformats.org/officeDocument/2006/relationships/hyperlink" Target="https://concentriq.abbvienet.com/imageSets/157?slide=157770" TargetMode="External"/><Relationship Id="rId62" Type="http://schemas.openxmlformats.org/officeDocument/2006/relationships/hyperlink" Target="https://concentriq.abbvienet.com/imageSets/157?slide=327479" TargetMode="External"/><Relationship Id="rId83" Type="http://schemas.openxmlformats.org/officeDocument/2006/relationships/hyperlink" Target="https://concentriq.abbvienet.com/imageSets/157?slide=327641" TargetMode="External"/><Relationship Id="rId88" Type="http://schemas.openxmlformats.org/officeDocument/2006/relationships/hyperlink" Target="https://concentriq.abbvienet.com/imageSets/157?slide=173975" TargetMode="External"/><Relationship Id="rId111" Type="http://schemas.openxmlformats.org/officeDocument/2006/relationships/hyperlink" Target="https://concentriq.abbvienet.com/imageSets/157?slide=330733" TargetMode="External"/><Relationship Id="rId132" Type="http://schemas.openxmlformats.org/officeDocument/2006/relationships/hyperlink" Target="https://concentriq.abbvienet.com/imageSets/157?slide=327567" TargetMode="External"/><Relationship Id="rId153" Type="http://schemas.openxmlformats.org/officeDocument/2006/relationships/hyperlink" Target="https://concentriq.abbvienet.com/imageSets/157?slide=225388" TargetMode="External"/><Relationship Id="rId174" Type="http://schemas.openxmlformats.org/officeDocument/2006/relationships/hyperlink" Target="https://concentriq.abbvienet.com/imageSets/157?slide=327788" TargetMode="External"/><Relationship Id="rId179" Type="http://schemas.openxmlformats.org/officeDocument/2006/relationships/hyperlink" Target="https://concentriq.abbvienet.com/imageSets/157?slide=219685" TargetMode="External"/><Relationship Id="rId195" Type="http://schemas.openxmlformats.org/officeDocument/2006/relationships/hyperlink" Target="https://concentriq.abbvienet.com/imageSets/157?slide=327954" TargetMode="External"/><Relationship Id="rId190" Type="http://schemas.openxmlformats.org/officeDocument/2006/relationships/hyperlink" Target="https://concentriq.abbvienet.com/imageSets/157?slide=327638" TargetMode="External"/><Relationship Id="rId204" Type="http://schemas.openxmlformats.org/officeDocument/2006/relationships/hyperlink" Target="https://concentriq.abbvienet.com/imageSets/157?slide=337101" TargetMode="External"/><Relationship Id="rId15" Type="http://schemas.openxmlformats.org/officeDocument/2006/relationships/hyperlink" Target="https://concentriq.abbvienet.com/imageSets/157?slide=337110" TargetMode="External"/><Relationship Id="rId36" Type="http://schemas.openxmlformats.org/officeDocument/2006/relationships/hyperlink" Target="https://concentriq.abbvienet.com/imageSets/157?slide=189134" TargetMode="External"/><Relationship Id="rId57" Type="http://schemas.openxmlformats.org/officeDocument/2006/relationships/hyperlink" Target="https://concentriq.abbvienet.com/imageSets/157?slide=264629" TargetMode="External"/><Relationship Id="rId106" Type="http://schemas.openxmlformats.org/officeDocument/2006/relationships/hyperlink" Target="https://concentriq.abbvienet.com/imageSets/157?slide=327523" TargetMode="External"/><Relationship Id="rId127" Type="http://schemas.openxmlformats.org/officeDocument/2006/relationships/hyperlink" Target="https://concentriq.abbvienet.com/imageSets/157?slide=330660" TargetMode="External"/><Relationship Id="rId10" Type="http://schemas.openxmlformats.org/officeDocument/2006/relationships/hyperlink" Target="https://concentriq.abbvienet.com/imageSets/157?slide=327476" TargetMode="External"/><Relationship Id="rId31" Type="http://schemas.openxmlformats.org/officeDocument/2006/relationships/hyperlink" Target="https://concentriq.abbvienet.com/imageSets/157?slide=337175" TargetMode="External"/><Relationship Id="rId52" Type="http://schemas.openxmlformats.org/officeDocument/2006/relationships/hyperlink" Target="https://concentriq.abbvienet.com/imageSets/157?slide=327684" TargetMode="External"/><Relationship Id="rId73" Type="http://schemas.openxmlformats.org/officeDocument/2006/relationships/hyperlink" Target="https://concentriq.abbvienet.com/imageSets/157?slide=327829" TargetMode="External"/><Relationship Id="rId78" Type="http://schemas.openxmlformats.org/officeDocument/2006/relationships/hyperlink" Target="https://concentriq.abbvienet.com/imageSets/157?slide=174036" TargetMode="External"/><Relationship Id="rId94" Type="http://schemas.openxmlformats.org/officeDocument/2006/relationships/hyperlink" Target="https://concentriq.abbvienet.com/imageSets/157?slide=327496" TargetMode="External"/><Relationship Id="rId99" Type="http://schemas.openxmlformats.org/officeDocument/2006/relationships/hyperlink" Target="https://concentriq.abbvienet.com/imageSets/157?slide=331174" TargetMode="External"/><Relationship Id="rId101" Type="http://schemas.openxmlformats.org/officeDocument/2006/relationships/hyperlink" Target="https://concentriq.abbvienet.com/imageSets/157?slide=327882" TargetMode="External"/><Relationship Id="rId122" Type="http://schemas.openxmlformats.org/officeDocument/2006/relationships/hyperlink" Target="https://concentriq.abbvienet.com/imageSets/157?slide=327504" TargetMode="External"/><Relationship Id="rId143" Type="http://schemas.openxmlformats.org/officeDocument/2006/relationships/hyperlink" Target="https://concentriq.abbvienet.com/imageSets/157?slide=327465" TargetMode="External"/><Relationship Id="rId148" Type="http://schemas.openxmlformats.org/officeDocument/2006/relationships/hyperlink" Target="https://concentriq.abbvienet.com/imageSets/157?slide=264573" TargetMode="External"/><Relationship Id="rId164" Type="http://schemas.openxmlformats.org/officeDocument/2006/relationships/hyperlink" Target="https://concentriq.abbvienet.com/imageSets/157?slide=235053" TargetMode="External"/><Relationship Id="rId169" Type="http://schemas.openxmlformats.org/officeDocument/2006/relationships/hyperlink" Target="https://concentriq.abbvienet.com/imageSets/157?slide=327619" TargetMode="External"/><Relationship Id="rId185" Type="http://schemas.openxmlformats.org/officeDocument/2006/relationships/hyperlink" Target="https://concentriq.abbvienet.com/imageSets/157?slide=327782" TargetMode="External"/><Relationship Id="rId4" Type="http://schemas.openxmlformats.org/officeDocument/2006/relationships/hyperlink" Target="https://concentriq.abbvienet.com/imageSets/157?slide=330958" TargetMode="External"/><Relationship Id="rId9" Type="http://schemas.openxmlformats.org/officeDocument/2006/relationships/hyperlink" Target="https://concentriq.abbvienet.com/imageSets/157?slide=327499" TargetMode="External"/><Relationship Id="rId180" Type="http://schemas.openxmlformats.org/officeDocument/2006/relationships/hyperlink" Target="https://concentriq.abbvienet.com/imageSets/157?slide=219696" TargetMode="External"/><Relationship Id="rId26" Type="http://schemas.openxmlformats.org/officeDocument/2006/relationships/hyperlink" Target="https://concentriq.abbvienet.com/imageSets/157?slide=235056" TargetMode="External"/><Relationship Id="rId47" Type="http://schemas.openxmlformats.org/officeDocument/2006/relationships/hyperlink" Target="https://concentriq.abbvienet.com/imageSets/157?slide=264632" TargetMode="External"/><Relationship Id="rId68" Type="http://schemas.openxmlformats.org/officeDocument/2006/relationships/hyperlink" Target="https://concentriq.abbvienet.com/imageSets/157?slide=330965" TargetMode="External"/><Relationship Id="rId89" Type="http://schemas.openxmlformats.org/officeDocument/2006/relationships/hyperlink" Target="https://concentriq.abbvienet.com/imageSets/157?slide=219667" TargetMode="External"/><Relationship Id="rId112" Type="http://schemas.openxmlformats.org/officeDocument/2006/relationships/hyperlink" Target="https://concentriq.abbvienet.com/imageSets/157?slide=327755" TargetMode="External"/><Relationship Id="rId133" Type="http://schemas.openxmlformats.org/officeDocument/2006/relationships/hyperlink" Target="https://concentriq.abbvienet.com/imageSets/157?slide=327663" TargetMode="External"/><Relationship Id="rId154" Type="http://schemas.openxmlformats.org/officeDocument/2006/relationships/hyperlink" Target="https://concentriq.abbvienet.com/imageSets/157?slide=235075" TargetMode="External"/><Relationship Id="rId175" Type="http://schemas.openxmlformats.org/officeDocument/2006/relationships/hyperlink" Target="https://concentriq.abbvienet.com/imageSets/157?slide=327802" TargetMode="External"/><Relationship Id="rId196" Type="http://schemas.openxmlformats.org/officeDocument/2006/relationships/hyperlink" Target="https://concentriq.abbvienet.com/imageSets/157?slide=327945" TargetMode="External"/><Relationship Id="rId200" Type="http://schemas.openxmlformats.org/officeDocument/2006/relationships/hyperlink" Target="https://concentriq.abbvienet.com/imageSets/157?slide=337259" TargetMode="External"/><Relationship Id="rId16" Type="http://schemas.openxmlformats.org/officeDocument/2006/relationships/hyperlink" Target="https://concentriq.abbvienet.com/imageSets/157?slide=327924" TargetMode="External"/><Relationship Id="rId37" Type="http://schemas.openxmlformats.org/officeDocument/2006/relationships/hyperlink" Target="https://concentriq.abbvienet.com/imageSets/157?slide=264605" TargetMode="External"/><Relationship Id="rId58" Type="http://schemas.openxmlformats.org/officeDocument/2006/relationships/hyperlink" Target="https://concentriq.abbvienet.com/imageSets/157?slide=327899" TargetMode="External"/><Relationship Id="rId79" Type="http://schemas.openxmlformats.org/officeDocument/2006/relationships/hyperlink" Target="https://concentriq.abbvienet.com/imageSets/157?slide=191001" TargetMode="External"/><Relationship Id="rId102" Type="http://schemas.openxmlformats.org/officeDocument/2006/relationships/hyperlink" Target="https://concentriq.abbvienet.com/imageSets/157?slide=327468" TargetMode="External"/><Relationship Id="rId123" Type="http://schemas.openxmlformats.org/officeDocument/2006/relationships/hyperlink" Target="https://concentriq.abbvienet.com/imageSets/157?slide=327616" TargetMode="External"/><Relationship Id="rId144" Type="http://schemas.openxmlformats.org/officeDocument/2006/relationships/hyperlink" Target="https://concentriq.abbvienet.com/imageSets/157?slide=196067" TargetMode="External"/><Relationship Id="rId90" Type="http://schemas.openxmlformats.org/officeDocument/2006/relationships/hyperlink" Target="https://concentriq.abbvienet.com/imageSets/157?slide=221076" TargetMode="External"/><Relationship Id="rId165" Type="http://schemas.openxmlformats.org/officeDocument/2006/relationships/hyperlink" Target="https://concentriq.abbvienet.com/imageSets/157?slide=327845" TargetMode="External"/><Relationship Id="rId186" Type="http://schemas.openxmlformats.org/officeDocument/2006/relationships/hyperlink" Target="https://concentriq.abbvienet.com/imageSets/157?slide=352115" TargetMode="External"/><Relationship Id="rId27" Type="http://schemas.openxmlformats.org/officeDocument/2006/relationships/hyperlink" Target="https://concentriq.abbvienet.com/imageSets/157?slide=264608" TargetMode="External"/><Relationship Id="rId48" Type="http://schemas.openxmlformats.org/officeDocument/2006/relationships/hyperlink" Target="https://concentriq.abbvienet.com/imageSets/157?slide=191054" TargetMode="External"/><Relationship Id="rId69" Type="http://schemas.openxmlformats.org/officeDocument/2006/relationships/hyperlink" Target="https://concentriq.abbvienet.com/imageSets/157?slide=330701" TargetMode="External"/><Relationship Id="rId113" Type="http://schemas.openxmlformats.org/officeDocument/2006/relationships/hyperlink" Target="https://concentriq.abbvienet.com/imageSets/157?slide=327749" TargetMode="External"/><Relationship Id="rId134" Type="http://schemas.openxmlformats.org/officeDocument/2006/relationships/hyperlink" Target="https://concentriq.abbvienet.com/imageSets/157?slide=327699" TargetMode="External"/><Relationship Id="rId80" Type="http://schemas.openxmlformats.org/officeDocument/2006/relationships/hyperlink" Target="https://concentriq.abbvienet.com/imageSets/157?slide=327644" TargetMode="External"/><Relationship Id="rId155" Type="http://schemas.openxmlformats.org/officeDocument/2006/relationships/hyperlink" Target="https://concentriq.abbvienet.com/imageSets/157?slide=331316" TargetMode="External"/><Relationship Id="rId176" Type="http://schemas.openxmlformats.org/officeDocument/2006/relationships/hyperlink" Target="https://concentriq.abbvienet.com/imageSets/157?slide=327876" TargetMode="External"/><Relationship Id="rId197" Type="http://schemas.openxmlformats.org/officeDocument/2006/relationships/hyperlink" Target="https://concentriq.abbvienet.com/imageSets/157?slide=327951" TargetMode="External"/><Relationship Id="rId201" Type="http://schemas.openxmlformats.org/officeDocument/2006/relationships/hyperlink" Target="https://concentriq.abbvienet.com/imageSets/157?slide=327948" TargetMode="External"/><Relationship Id="rId17" Type="http://schemas.openxmlformats.org/officeDocument/2006/relationships/hyperlink" Target="https://concentriq.abbvienet.com/imageSets/157?slide=331272" TargetMode="External"/><Relationship Id="rId38" Type="http://schemas.openxmlformats.org/officeDocument/2006/relationships/hyperlink" Target="https://concentriq.abbvienet.com/imageSets/157?slide=234962" TargetMode="External"/><Relationship Id="rId59" Type="http://schemas.openxmlformats.org/officeDocument/2006/relationships/hyperlink" Target="https://concentriq.abbvienet.com/imageSets/157?slide=174003" TargetMode="External"/><Relationship Id="rId103" Type="http://schemas.openxmlformats.org/officeDocument/2006/relationships/hyperlink" Target="https://concentriq.abbvienet.com/imageSets/157?slide=330781" TargetMode="External"/><Relationship Id="rId124" Type="http://schemas.openxmlformats.org/officeDocument/2006/relationships/hyperlink" Target="https://concentriq.abbvienet.com/imageSets/157?slide=327820" TargetMode="External"/><Relationship Id="rId70" Type="http://schemas.openxmlformats.org/officeDocument/2006/relationships/hyperlink" Target="https://concentriq.abbvienet.com/imageSets/157?slide=331397" TargetMode="External"/><Relationship Id="rId91" Type="http://schemas.openxmlformats.org/officeDocument/2006/relationships/hyperlink" Target="https://concentriq.abbvienet.com/imageSets/157?slide=190922" TargetMode="External"/><Relationship Id="rId145" Type="http://schemas.openxmlformats.org/officeDocument/2006/relationships/hyperlink" Target="https://concentriq.abbvienet.com/imageSets/157?slide=327350" TargetMode="External"/><Relationship Id="rId166" Type="http://schemas.openxmlformats.org/officeDocument/2006/relationships/hyperlink" Target="https://concentriq.abbvienet.com/imageSets/157?slide=326636" TargetMode="External"/><Relationship Id="rId187" Type="http://schemas.openxmlformats.org/officeDocument/2006/relationships/hyperlink" Target="https://concentriq.abbvienet.com/imageSets/157?slide=327785" TargetMode="External"/><Relationship Id="rId1" Type="http://schemas.openxmlformats.org/officeDocument/2006/relationships/hyperlink" Target="https://concentriq.abbvienet.com/imageSets/157?slide=337249" TargetMode="External"/><Relationship Id="rId28" Type="http://schemas.openxmlformats.org/officeDocument/2006/relationships/hyperlink" Target="https://concentriq.abbvienet.com/imageSets/157?slide=235020" TargetMode="External"/><Relationship Id="rId49" Type="http://schemas.openxmlformats.org/officeDocument/2006/relationships/hyperlink" Target="https://concentriq.abbvienet.com/imageSets/157?slide=264638" TargetMode="External"/><Relationship Id="rId114" Type="http://schemas.openxmlformats.org/officeDocument/2006/relationships/hyperlink" Target="https://concentriq.abbvienet.com/imageSets/157?slide=327752" TargetMode="External"/><Relationship Id="rId60" Type="http://schemas.openxmlformats.org/officeDocument/2006/relationships/hyperlink" Target="https://concentriq.abbvienet.com/imageSets/157?slide=327764" TargetMode="External"/><Relationship Id="rId81" Type="http://schemas.openxmlformats.org/officeDocument/2006/relationships/hyperlink" Target="https://concentriq.abbvienet.com/imageSets/157?slide=327541" TargetMode="External"/><Relationship Id="rId135" Type="http://schemas.openxmlformats.org/officeDocument/2006/relationships/hyperlink" Target="https://concentriq.abbvienet.com/imageSets/157?slide=327693" TargetMode="External"/><Relationship Id="rId156" Type="http://schemas.openxmlformats.org/officeDocument/2006/relationships/hyperlink" Target="https://concentriq.abbvienet.com/imageSets/157?slide=327558" TargetMode="External"/><Relationship Id="rId177" Type="http://schemas.openxmlformats.org/officeDocument/2006/relationships/hyperlink" Target="https://concentriq.abbvienet.com/imageSets/157?slide=327872" TargetMode="External"/><Relationship Id="rId198" Type="http://schemas.openxmlformats.org/officeDocument/2006/relationships/hyperlink" Target="https://concentriq.abbvienet.com/imageSets/157?slide=327574" TargetMode="External"/><Relationship Id="rId202" Type="http://schemas.openxmlformats.org/officeDocument/2006/relationships/hyperlink" Target="https://concentriq.abbvienet.com/imageSets/157?slide=327995" TargetMode="External"/><Relationship Id="rId18" Type="http://schemas.openxmlformats.org/officeDocument/2006/relationships/hyperlink" Target="https://concentriq.abbvienet.com/imageSets/157?slide=331414" TargetMode="External"/><Relationship Id="rId39" Type="http://schemas.openxmlformats.org/officeDocument/2006/relationships/hyperlink" Target="https://concentriq.abbvienet.com/imageSets/157?slide=331375" TargetMode="External"/><Relationship Id="rId50" Type="http://schemas.openxmlformats.org/officeDocument/2006/relationships/hyperlink" Target="https://concentriq.abbvienet.com/imageSets/157?slide=327473" TargetMode="External"/><Relationship Id="rId104" Type="http://schemas.openxmlformats.org/officeDocument/2006/relationships/hyperlink" Target="https://concentriq.abbvienet.com/imageSets/157?slide=337144" TargetMode="External"/><Relationship Id="rId125" Type="http://schemas.openxmlformats.org/officeDocument/2006/relationships/hyperlink" Target="https://concentriq.abbvienet.com/imageSets/157?slide=327888" TargetMode="External"/><Relationship Id="rId146" Type="http://schemas.openxmlformats.org/officeDocument/2006/relationships/hyperlink" Target="https://concentriq.abbvienet.com/imageSets/157?slide=264575" TargetMode="External"/><Relationship Id="rId167" Type="http://schemas.openxmlformats.org/officeDocument/2006/relationships/hyperlink" Target="https://concentriq.abbvienet.com/imageSets/157?slide=327708" TargetMode="External"/><Relationship Id="rId188" Type="http://schemas.openxmlformats.org/officeDocument/2006/relationships/hyperlink" Target="https://concentriq.abbvienet.com/imageSets/157?slide=327690" TargetMode="External"/><Relationship Id="rId71" Type="http://schemas.openxmlformats.org/officeDocument/2006/relationships/hyperlink" Target="https://concentriq.abbvienet.com/imageSets/157?slide=191042" TargetMode="External"/><Relationship Id="rId92" Type="http://schemas.openxmlformats.org/officeDocument/2006/relationships/hyperlink" Target="https://concentriq.abbvienet.com/imageSets/157?slide=264571" TargetMode="External"/><Relationship Id="rId2" Type="http://schemas.openxmlformats.org/officeDocument/2006/relationships/hyperlink" Target="https://concentriq.abbvienet.com/imageSets/157?slide=157799" TargetMode="External"/><Relationship Id="rId29" Type="http://schemas.openxmlformats.org/officeDocument/2006/relationships/hyperlink" Target="https://concentriq.abbvienet.com/imageSets/157?slide=23501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concentriq.abbvienet.com/imageSets/157?slide=19099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centriq.abbvienet.com/imageSets/157?slide=327343" TargetMode="External"/><Relationship Id="rId21" Type="http://schemas.openxmlformats.org/officeDocument/2006/relationships/hyperlink" Target="https://concentriq.abbvienet.com/imageSets/157?slide=133595" TargetMode="External"/><Relationship Id="rId324" Type="http://schemas.openxmlformats.org/officeDocument/2006/relationships/hyperlink" Target="https://concentriq.abbvienet.com/imageSets/157?slide=337105" TargetMode="External"/><Relationship Id="rId531" Type="http://schemas.openxmlformats.org/officeDocument/2006/relationships/hyperlink" Target="https://concentriq.abbvienet.com/imageSets/157?slide=354832" TargetMode="External"/><Relationship Id="rId170" Type="http://schemas.openxmlformats.org/officeDocument/2006/relationships/hyperlink" Target="https://concentriq.abbvienet.com/imageSets/157?slide=253909" TargetMode="External"/><Relationship Id="rId268" Type="http://schemas.openxmlformats.org/officeDocument/2006/relationships/hyperlink" Target="https://concentriq.abbvienet.com/imageSets/157?slide=337123" TargetMode="External"/><Relationship Id="rId475" Type="http://schemas.openxmlformats.org/officeDocument/2006/relationships/hyperlink" Target="https://concentriq.abbvienet.com/imageSets/157?slide=337134" TargetMode="External"/><Relationship Id="rId32" Type="http://schemas.openxmlformats.org/officeDocument/2006/relationships/hyperlink" Target="https://concentriq.abbvienet.com/imageSets/157?slide=327491" TargetMode="External"/><Relationship Id="rId128" Type="http://schemas.openxmlformats.org/officeDocument/2006/relationships/hyperlink" Target="https://concentriq.abbvienet.com/imageSets/157?slide=203803" TargetMode="External"/><Relationship Id="rId335" Type="http://schemas.openxmlformats.org/officeDocument/2006/relationships/hyperlink" Target="https://concentriq.abbvienet.com/imageSets/157?slide=203067" TargetMode="External"/><Relationship Id="rId542" Type="http://schemas.openxmlformats.org/officeDocument/2006/relationships/hyperlink" Target="https://concentriq.abbvienet.com/imageSets/157?slide=327574" TargetMode="External"/><Relationship Id="rId181" Type="http://schemas.openxmlformats.org/officeDocument/2006/relationships/hyperlink" Target="https://concentriq.abbvienet.com/imageSets/157?slide=235020" TargetMode="External"/><Relationship Id="rId402" Type="http://schemas.openxmlformats.org/officeDocument/2006/relationships/hyperlink" Target="https://concentriq.abbvienet.com/imageSets/157?slide=331226" TargetMode="External"/><Relationship Id="rId279" Type="http://schemas.openxmlformats.org/officeDocument/2006/relationships/hyperlink" Target="https://concentriq.abbvienet.com/imageSets/157?slide=327879" TargetMode="External"/><Relationship Id="rId486" Type="http://schemas.openxmlformats.org/officeDocument/2006/relationships/hyperlink" Target="https://concentriq.abbvienet.com/imageSets/157?slide=327872" TargetMode="External"/><Relationship Id="rId43" Type="http://schemas.openxmlformats.org/officeDocument/2006/relationships/hyperlink" Target="https://concentriq.abbvienet.com/imageSets/157?slide=133598" TargetMode="External"/><Relationship Id="rId139" Type="http://schemas.openxmlformats.org/officeDocument/2006/relationships/hyperlink" Target="https://concentriq.abbvienet.com/imageSets/157?slide=196023" TargetMode="External"/><Relationship Id="rId346" Type="http://schemas.openxmlformats.org/officeDocument/2006/relationships/hyperlink" Target="https://concentriq.abbvienet.com/imageSets/157?slide=327303" TargetMode="External"/><Relationship Id="rId553" Type="http://schemas.openxmlformats.org/officeDocument/2006/relationships/hyperlink" Target="https://concentriq.abbvienet.com/imageSets/157?slide=327975" TargetMode="External"/><Relationship Id="rId192" Type="http://schemas.openxmlformats.org/officeDocument/2006/relationships/hyperlink" Target="https://concentriq.abbvienet.com/imageSets/157?slide=337197" TargetMode="External"/><Relationship Id="rId206" Type="http://schemas.openxmlformats.org/officeDocument/2006/relationships/hyperlink" Target="https://concentriq.abbvienet.com/imageSets/157?slide=354856" TargetMode="External"/><Relationship Id="rId413" Type="http://schemas.openxmlformats.org/officeDocument/2006/relationships/hyperlink" Target="https://concentriq.abbvienet.com/imageSets/157?slide=327720" TargetMode="External"/><Relationship Id="rId497" Type="http://schemas.openxmlformats.org/officeDocument/2006/relationships/hyperlink" Target="https://concentriq.abbvienet.com/imageSets/157?slide=328026" TargetMode="External"/><Relationship Id="rId357" Type="http://schemas.openxmlformats.org/officeDocument/2006/relationships/hyperlink" Target="https://concentriq.abbvienet.com/imageSets/157?slide=327496" TargetMode="External"/><Relationship Id="rId54" Type="http://schemas.openxmlformats.org/officeDocument/2006/relationships/hyperlink" Target="https://concentriq.abbvienet.com/imageSets/157?slide=235072" TargetMode="External"/><Relationship Id="rId217" Type="http://schemas.openxmlformats.org/officeDocument/2006/relationships/hyperlink" Target="https://concentriq.abbvienet.com/imageSets/157?slide=264562" TargetMode="External"/><Relationship Id="rId424" Type="http://schemas.openxmlformats.org/officeDocument/2006/relationships/hyperlink" Target="https://concentriq.abbvienet.com/imageSets/157?slide=328017" TargetMode="External"/><Relationship Id="rId23" Type="http://schemas.openxmlformats.org/officeDocument/2006/relationships/hyperlink" Target="https://concentriq.abbvienet.com/imageSets/157?slide=225365" TargetMode="External"/><Relationship Id="rId119" Type="http://schemas.openxmlformats.org/officeDocument/2006/relationships/hyperlink" Target="https://concentriq.abbvienet.com/imageSets/157?slide=264578" TargetMode="External"/><Relationship Id="rId270" Type="http://schemas.openxmlformats.org/officeDocument/2006/relationships/hyperlink" Target="https://concentriq.abbvienet.com/imageSets/157?slide=337234" TargetMode="External"/><Relationship Id="rId326" Type="http://schemas.openxmlformats.org/officeDocument/2006/relationships/hyperlink" Target="https://concentriq.abbvienet.com/imageSets/157?slide=327541" TargetMode="External"/><Relationship Id="rId533" Type="http://schemas.openxmlformats.org/officeDocument/2006/relationships/hyperlink" Target="https://concentriq.abbvienet.com/imageSets/157?slide=327681" TargetMode="External"/><Relationship Id="rId65" Type="http://schemas.openxmlformats.org/officeDocument/2006/relationships/hyperlink" Target="https://concentriq.abbvienet.com/imageSets/157?slide=225458" TargetMode="External"/><Relationship Id="rId130" Type="http://schemas.openxmlformats.org/officeDocument/2006/relationships/hyperlink" Target="https://concentriq.abbvienet.com/imageSets/157?slide=196029" TargetMode="External"/><Relationship Id="rId368" Type="http://schemas.openxmlformats.org/officeDocument/2006/relationships/hyperlink" Target="https://concentriq.abbvienet.com/imageSets/157?slide=331174" TargetMode="External"/><Relationship Id="rId172" Type="http://schemas.openxmlformats.org/officeDocument/2006/relationships/hyperlink" Target="https://concentriq.abbvienet.com/imageSets/157?slide=220795" TargetMode="External"/><Relationship Id="rId228" Type="http://schemas.openxmlformats.org/officeDocument/2006/relationships/hyperlink" Target="https://concentriq.abbvienet.com/imageSets/157?slide=157756" TargetMode="External"/><Relationship Id="rId435" Type="http://schemas.openxmlformats.org/officeDocument/2006/relationships/hyperlink" Target="https://concentriq.abbvienet.com/imageSets/157?slide=327918" TargetMode="External"/><Relationship Id="rId477" Type="http://schemas.openxmlformats.org/officeDocument/2006/relationships/hyperlink" Target="https://concentriq.abbvienet.com/imageSets/157?slide=327705" TargetMode="External"/><Relationship Id="rId281" Type="http://schemas.openxmlformats.org/officeDocument/2006/relationships/hyperlink" Target="https://concentriq.abbvienet.com/imageSets/157?slide=190968" TargetMode="External"/><Relationship Id="rId337" Type="http://schemas.openxmlformats.org/officeDocument/2006/relationships/hyperlink" Target="https://concentriq.abbvienet.com/imageSets/157?slide=327571" TargetMode="External"/><Relationship Id="rId502" Type="http://schemas.openxmlformats.org/officeDocument/2006/relationships/hyperlink" Target="https://concentriq.abbvienet.com/imageSets/157?slide=327912" TargetMode="External"/><Relationship Id="rId34" Type="http://schemas.openxmlformats.org/officeDocument/2006/relationships/hyperlink" Target="https://concentriq.abbvienet.com/imageSets/157?slide=133610" TargetMode="External"/><Relationship Id="rId76" Type="http://schemas.openxmlformats.org/officeDocument/2006/relationships/hyperlink" Target="https://concentriq.abbvienet.com/imageSets/157?slide=348366" TargetMode="External"/><Relationship Id="rId141" Type="http://schemas.openxmlformats.org/officeDocument/2006/relationships/hyperlink" Target="https://concentriq.abbvienet.com/imageSets/157?slide=225362" TargetMode="External"/><Relationship Id="rId379" Type="http://schemas.openxmlformats.org/officeDocument/2006/relationships/hyperlink" Target="https://concentriq.abbvienet.com/imageSets/157?slide=327737" TargetMode="External"/><Relationship Id="rId544" Type="http://schemas.openxmlformats.org/officeDocument/2006/relationships/hyperlink" Target="https://concentriq.abbvienet.com/imageSets/157?slide=337259" TargetMode="External"/><Relationship Id="rId7" Type="http://schemas.openxmlformats.org/officeDocument/2006/relationships/hyperlink" Target="https://concentriq.abbvienet.com/imageSets/157?slide=189137" TargetMode="External"/><Relationship Id="rId183" Type="http://schemas.openxmlformats.org/officeDocument/2006/relationships/hyperlink" Target="https://concentriq.abbvienet.com/imageSets/157?slide=327526" TargetMode="External"/><Relationship Id="rId239" Type="http://schemas.openxmlformats.org/officeDocument/2006/relationships/hyperlink" Target="https://concentriq.abbvienet.com/imageSets/157?slide=327473" TargetMode="External"/><Relationship Id="rId390" Type="http://schemas.openxmlformats.org/officeDocument/2006/relationships/hyperlink" Target="https://concentriq.abbvienet.com/imageSets/157?slide=327894" TargetMode="External"/><Relationship Id="rId404" Type="http://schemas.openxmlformats.org/officeDocument/2006/relationships/hyperlink" Target="https://concentriq.abbvienet.com/imageSets/157?slide=330698" TargetMode="External"/><Relationship Id="rId446" Type="http://schemas.openxmlformats.org/officeDocument/2006/relationships/hyperlink" Target="https://concentriq.abbvienet.com/imageSets/157?slide=327322" TargetMode="External"/><Relationship Id="rId250" Type="http://schemas.openxmlformats.org/officeDocument/2006/relationships/hyperlink" Target="https://concentriq.abbvienet.com/imageSets/157?slide=220789" TargetMode="External"/><Relationship Id="rId292" Type="http://schemas.openxmlformats.org/officeDocument/2006/relationships/hyperlink" Target="https://concentriq.abbvienet.com/imageSets/157?slide=330657" TargetMode="External"/><Relationship Id="rId306" Type="http://schemas.openxmlformats.org/officeDocument/2006/relationships/hyperlink" Target="https://concentriq.abbvienet.com/imageSets/157?slide=327604" TargetMode="External"/><Relationship Id="rId488" Type="http://schemas.openxmlformats.org/officeDocument/2006/relationships/hyperlink" Target="https://concentriq.abbvienet.com/imageSets/157?slide=327989" TargetMode="External"/><Relationship Id="rId45" Type="http://schemas.openxmlformats.org/officeDocument/2006/relationships/hyperlink" Target="https://concentriq.abbvienet.com/imageSets/157?slide=225494" TargetMode="External"/><Relationship Id="rId87" Type="http://schemas.openxmlformats.org/officeDocument/2006/relationships/hyperlink" Target="https://concentriq.abbvienet.com/imageSets/157?slide=354817" TargetMode="External"/><Relationship Id="rId110" Type="http://schemas.openxmlformats.org/officeDocument/2006/relationships/hyperlink" Target="https://concentriq.abbvienet.com/imageSets/157?slide=327381" TargetMode="External"/><Relationship Id="rId348" Type="http://schemas.openxmlformats.org/officeDocument/2006/relationships/hyperlink" Target="https://concentriq.abbvienet.com/imageSets/157?slide=235062" TargetMode="External"/><Relationship Id="rId513" Type="http://schemas.openxmlformats.org/officeDocument/2006/relationships/hyperlink" Target="https://concentriq.abbvienet.com/imageSets/157?slide=327857" TargetMode="External"/><Relationship Id="rId555" Type="http://schemas.openxmlformats.org/officeDocument/2006/relationships/hyperlink" Target="https://concentriq.abbvienet.com/imageSets/157?slide=327723" TargetMode="External"/><Relationship Id="rId152" Type="http://schemas.openxmlformats.org/officeDocument/2006/relationships/hyperlink" Target="https://concentriq.abbvienet.com/imageSets/157?slide=327407" TargetMode="External"/><Relationship Id="rId194" Type="http://schemas.openxmlformats.org/officeDocument/2006/relationships/hyperlink" Target="https://concentriq.abbvienet.com/imageSets/157?slide=337270" TargetMode="External"/><Relationship Id="rId208" Type="http://schemas.openxmlformats.org/officeDocument/2006/relationships/hyperlink" Target="https://concentriq.abbvienet.com/imageSets/157?slide=337243" TargetMode="External"/><Relationship Id="rId415" Type="http://schemas.openxmlformats.org/officeDocument/2006/relationships/hyperlink" Target="https://concentriq.abbvienet.com/imageSets/157?slide=327865" TargetMode="External"/><Relationship Id="rId457" Type="http://schemas.openxmlformats.org/officeDocument/2006/relationships/hyperlink" Target="https://concentriq.abbvienet.com/imageSets/157?slide=235047" TargetMode="External"/><Relationship Id="rId261" Type="http://schemas.openxmlformats.org/officeDocument/2006/relationships/hyperlink" Target="https://concentriq.abbvienet.com/imageSets/157?slide=220786" TargetMode="External"/><Relationship Id="rId499" Type="http://schemas.openxmlformats.org/officeDocument/2006/relationships/hyperlink" Target="https://concentriq.abbvienet.com/imageSets/157?slide=354814" TargetMode="External"/><Relationship Id="rId14" Type="http://schemas.openxmlformats.org/officeDocument/2006/relationships/hyperlink" Target="https://concentriq.abbvienet.com/imageSets/157?slide=354764" TargetMode="External"/><Relationship Id="rId56" Type="http://schemas.openxmlformats.org/officeDocument/2006/relationships/hyperlink" Target="https://concentriq.abbvienet.com/imageSets/157?slide=225373" TargetMode="External"/><Relationship Id="rId317" Type="http://schemas.openxmlformats.org/officeDocument/2006/relationships/hyperlink" Target="https://concentriq.abbvienet.com/imageSets/157?slide=203080" TargetMode="External"/><Relationship Id="rId359" Type="http://schemas.openxmlformats.org/officeDocument/2006/relationships/hyperlink" Target="https://concentriq.abbvienet.com/imageSets/157?slide=327553" TargetMode="External"/><Relationship Id="rId524" Type="http://schemas.openxmlformats.org/officeDocument/2006/relationships/hyperlink" Target="https://concentriq.abbvienet.com/imageSets/157?slide=327773" TargetMode="External"/><Relationship Id="rId98" Type="http://schemas.openxmlformats.org/officeDocument/2006/relationships/hyperlink" Target="https://concentriq.abbvienet.com/imageSets/157?slide=264581" TargetMode="External"/><Relationship Id="rId121" Type="http://schemas.openxmlformats.org/officeDocument/2006/relationships/hyperlink" Target="https://concentriq.abbvienet.com/imageSets/157?slide=331359" TargetMode="External"/><Relationship Id="rId163" Type="http://schemas.openxmlformats.org/officeDocument/2006/relationships/hyperlink" Target="https://concentriq.abbvienet.com/imageSets/157?slide=234999" TargetMode="External"/><Relationship Id="rId219" Type="http://schemas.openxmlformats.org/officeDocument/2006/relationships/hyperlink" Target="https://concentriq.abbvienet.com/imageSets/157?slide=327658" TargetMode="External"/><Relationship Id="rId370" Type="http://schemas.openxmlformats.org/officeDocument/2006/relationships/hyperlink" Target="https://concentriq.abbvienet.com/imageSets/157?slide=327882" TargetMode="External"/><Relationship Id="rId426" Type="http://schemas.openxmlformats.org/officeDocument/2006/relationships/hyperlink" Target="https://concentriq.abbvienet.com/imageSets/157?slide=337141" TargetMode="External"/><Relationship Id="rId230" Type="http://schemas.openxmlformats.org/officeDocument/2006/relationships/hyperlink" Target="https://concentriq.abbvienet.com/imageSets/157?slide=157770" TargetMode="External"/><Relationship Id="rId468" Type="http://schemas.openxmlformats.org/officeDocument/2006/relationships/hyperlink" Target="https://concentriq.abbvienet.com/imageSets/157?slide=264617" TargetMode="External"/><Relationship Id="rId25" Type="http://schemas.openxmlformats.org/officeDocument/2006/relationships/hyperlink" Target="https://concentriq.abbvienet.com/imageSets/157?slide=225324" TargetMode="External"/><Relationship Id="rId67" Type="http://schemas.openxmlformats.org/officeDocument/2006/relationships/hyperlink" Target="https://concentriq.abbvienet.com/imageSets/157?slide=327354" TargetMode="External"/><Relationship Id="rId272" Type="http://schemas.openxmlformats.org/officeDocument/2006/relationships/hyperlink" Target="https://concentriq.abbvienet.com/imageSets/157?slide=327899" TargetMode="External"/><Relationship Id="rId328" Type="http://schemas.openxmlformats.org/officeDocument/2006/relationships/hyperlink" Target="https://concentriq.abbvienet.com/imageSets/157?slide=327641" TargetMode="External"/><Relationship Id="rId535" Type="http://schemas.openxmlformats.org/officeDocument/2006/relationships/hyperlink" Target="https://concentriq.abbvienet.com/imageSets/157?slide=354823" TargetMode="External"/><Relationship Id="rId132" Type="http://schemas.openxmlformats.org/officeDocument/2006/relationships/hyperlink" Target="https://concentriq.abbvienet.com/imageSets/157?slide=196032" TargetMode="External"/><Relationship Id="rId174" Type="http://schemas.openxmlformats.org/officeDocument/2006/relationships/hyperlink" Target="https://concentriq.abbvienet.com/imageSets/157?slide=225353" TargetMode="External"/><Relationship Id="rId381" Type="http://schemas.openxmlformats.org/officeDocument/2006/relationships/hyperlink" Target="https://concentriq.abbvienet.com/imageSets/157?slide=264620" TargetMode="External"/><Relationship Id="rId241" Type="http://schemas.openxmlformats.org/officeDocument/2006/relationships/hyperlink" Target="https://concentriq.abbvienet.com/imageSets/157?slide=327684" TargetMode="External"/><Relationship Id="rId437" Type="http://schemas.openxmlformats.org/officeDocument/2006/relationships/hyperlink" Target="https://concentriq.abbvienet.com/imageSets/157?slide=327921" TargetMode="External"/><Relationship Id="rId479" Type="http://schemas.openxmlformats.org/officeDocument/2006/relationships/hyperlink" Target="https://concentriq.abbvienet.com/imageSets/157?slide=327930" TargetMode="External"/><Relationship Id="rId36" Type="http://schemas.openxmlformats.org/officeDocument/2006/relationships/hyperlink" Target="https://concentriq.abbvienet.com/imageSets/157?slide=189146" TargetMode="External"/><Relationship Id="rId283" Type="http://schemas.openxmlformats.org/officeDocument/2006/relationships/hyperlink" Target="https://concentriq.abbvienet.com/imageSets/157?slide=330953" TargetMode="External"/><Relationship Id="rId339" Type="http://schemas.openxmlformats.org/officeDocument/2006/relationships/hyperlink" Target="https://concentriq.abbvienet.com/imageSets/157?slide=219667" TargetMode="External"/><Relationship Id="rId490" Type="http://schemas.openxmlformats.org/officeDocument/2006/relationships/hyperlink" Target="https://concentriq.abbvienet.com/imageSets/157?slide=331129" TargetMode="External"/><Relationship Id="rId504" Type="http://schemas.openxmlformats.org/officeDocument/2006/relationships/hyperlink" Target="https://concentriq.abbvienet.com/imageSets/157?slide=337185" TargetMode="External"/><Relationship Id="rId546" Type="http://schemas.openxmlformats.org/officeDocument/2006/relationships/hyperlink" Target="https://concentriq.abbvienet.com/imageSets/157?slide=327995" TargetMode="External"/><Relationship Id="rId78" Type="http://schemas.openxmlformats.org/officeDocument/2006/relationships/hyperlink" Target="https://concentriq.abbvienet.com/imageSets/157?slide=337193" TargetMode="External"/><Relationship Id="rId101" Type="http://schemas.openxmlformats.org/officeDocument/2006/relationships/hyperlink" Target="https://concentriq.abbvienet.com/imageSets/157?slide=225316" TargetMode="External"/><Relationship Id="rId143" Type="http://schemas.openxmlformats.org/officeDocument/2006/relationships/hyperlink" Target="https://concentriq.abbvienet.com/imageSets/157?slide=327620" TargetMode="External"/><Relationship Id="rId185" Type="http://schemas.openxmlformats.org/officeDocument/2006/relationships/hyperlink" Target="https://concentriq.abbvienet.com/imageSets/157?slide=354841" TargetMode="External"/><Relationship Id="rId350" Type="http://schemas.openxmlformats.org/officeDocument/2006/relationships/hyperlink" Target="https://concentriq.abbvienet.com/imageSets/157?slide=190913" TargetMode="External"/><Relationship Id="rId406" Type="http://schemas.openxmlformats.org/officeDocument/2006/relationships/hyperlink" Target="https://concentriq.abbvienet.com/imageSets/157?slide=327613" TargetMode="External"/><Relationship Id="rId9" Type="http://schemas.openxmlformats.org/officeDocument/2006/relationships/hyperlink" Target="https://concentriq.abbvienet.com/imageSets/157?slide=196014" TargetMode="External"/><Relationship Id="rId210" Type="http://schemas.openxmlformats.org/officeDocument/2006/relationships/hyperlink" Target="https://concentriq.abbvienet.com/imageSets/157?slide=133589" TargetMode="External"/><Relationship Id="rId392" Type="http://schemas.openxmlformats.org/officeDocument/2006/relationships/hyperlink" Target="https://concentriq.abbvienet.com/imageSets/157?slide=327826" TargetMode="External"/><Relationship Id="rId448" Type="http://schemas.openxmlformats.org/officeDocument/2006/relationships/hyperlink" Target="https://concentriq.abbvienet.com/imageSets/157?slide=235068" TargetMode="External"/><Relationship Id="rId252" Type="http://schemas.openxmlformats.org/officeDocument/2006/relationships/hyperlink" Target="https://concentriq.abbvienet.com/imageSets/157?slide=225394" TargetMode="External"/><Relationship Id="rId294" Type="http://schemas.openxmlformats.org/officeDocument/2006/relationships/hyperlink" Target="https://concentriq.abbvienet.com/imageSets/157?slide=327992" TargetMode="External"/><Relationship Id="rId308" Type="http://schemas.openxmlformats.org/officeDocument/2006/relationships/hyperlink" Target="https://concentriq.abbvienet.com/imageSets/157?slide=160100" TargetMode="External"/><Relationship Id="rId515" Type="http://schemas.openxmlformats.org/officeDocument/2006/relationships/hyperlink" Target="https://concentriq.abbvienet.com/imageSets/157?slide=327782" TargetMode="External"/><Relationship Id="rId47" Type="http://schemas.openxmlformats.org/officeDocument/2006/relationships/hyperlink" Target="https://concentriq.abbvienet.com/imageSets/157?slide=173987" TargetMode="External"/><Relationship Id="rId89" Type="http://schemas.openxmlformats.org/officeDocument/2006/relationships/hyperlink" Target="https://concentriq.abbvienet.com/imageSets/157?slide=157782" TargetMode="External"/><Relationship Id="rId112" Type="http://schemas.openxmlformats.org/officeDocument/2006/relationships/hyperlink" Target="https://concentriq.abbvienet.com/imageSets/157?slide=337106" TargetMode="External"/><Relationship Id="rId154" Type="http://schemas.openxmlformats.org/officeDocument/2006/relationships/hyperlink" Target="https://concentriq.abbvienet.com/imageSets/157?slide=225482" TargetMode="External"/><Relationship Id="rId361" Type="http://schemas.openxmlformats.org/officeDocument/2006/relationships/hyperlink" Target="https://concentriq.abbvienet.com/imageSets/157?slide=331064" TargetMode="External"/><Relationship Id="rId557" Type="http://schemas.openxmlformats.org/officeDocument/2006/relationships/hyperlink" Target="https://concentriq.abbvienet.com/imageSets/157?slide=354797" TargetMode="External"/><Relationship Id="rId196" Type="http://schemas.openxmlformats.org/officeDocument/2006/relationships/hyperlink" Target="https://concentriq.abbvienet.com/imageSets/157?slide=348363" TargetMode="External"/><Relationship Id="rId417" Type="http://schemas.openxmlformats.org/officeDocument/2006/relationships/hyperlink" Target="https://concentriq.abbvienet.com/imageSets/157?slide=327848" TargetMode="External"/><Relationship Id="rId459" Type="http://schemas.openxmlformats.org/officeDocument/2006/relationships/hyperlink" Target="https://concentriq.abbvienet.com/imageSets/157?slide=264559" TargetMode="External"/><Relationship Id="rId16" Type="http://schemas.openxmlformats.org/officeDocument/2006/relationships/hyperlink" Target="https://concentriq.abbvienet.com/imageSets/157?slide=264553" TargetMode="External"/><Relationship Id="rId221" Type="http://schemas.openxmlformats.org/officeDocument/2006/relationships/hyperlink" Target="https://concentriq.abbvienet.com/imageSets/157?slide=225299" TargetMode="External"/><Relationship Id="rId263" Type="http://schemas.openxmlformats.org/officeDocument/2006/relationships/hyperlink" Target="https://concentriq.abbvienet.com/imageSets/157?slide=264565" TargetMode="External"/><Relationship Id="rId319" Type="http://schemas.openxmlformats.org/officeDocument/2006/relationships/hyperlink" Target="https://concentriq.abbvienet.com/imageSets/157?slide=327644" TargetMode="External"/><Relationship Id="rId470" Type="http://schemas.openxmlformats.org/officeDocument/2006/relationships/hyperlink" Target="https://concentriq.abbvienet.com/imageSets/157?slide=327482" TargetMode="External"/><Relationship Id="rId526" Type="http://schemas.openxmlformats.org/officeDocument/2006/relationships/hyperlink" Target="https://concentriq.abbvienet.com/imageSets/157?slide=331108" TargetMode="External"/><Relationship Id="rId58" Type="http://schemas.openxmlformats.org/officeDocument/2006/relationships/hyperlink" Target="https://concentriq.abbvienet.com/imageSets/157?slide=235035" TargetMode="External"/><Relationship Id="rId123" Type="http://schemas.openxmlformats.org/officeDocument/2006/relationships/hyperlink" Target="https://concentriq.abbvienet.com/imageSets/157?slide=327607" TargetMode="External"/><Relationship Id="rId330" Type="http://schemas.openxmlformats.org/officeDocument/2006/relationships/hyperlink" Target="https://concentriq.abbvienet.com/imageSets/157?slide=225424" TargetMode="External"/><Relationship Id="rId165" Type="http://schemas.openxmlformats.org/officeDocument/2006/relationships/hyperlink" Target="https://concentriq.abbvienet.com/imageSets/157?slide=235023" TargetMode="External"/><Relationship Id="rId372" Type="http://schemas.openxmlformats.org/officeDocument/2006/relationships/hyperlink" Target="https://concentriq.abbvienet.com/imageSets/157?slide=327245" TargetMode="External"/><Relationship Id="rId428" Type="http://schemas.openxmlformats.org/officeDocument/2006/relationships/hyperlink" Target="https://concentriq.abbvienet.com/imageSets/157?slide=354835" TargetMode="External"/><Relationship Id="rId232" Type="http://schemas.openxmlformats.org/officeDocument/2006/relationships/hyperlink" Target="https://concentriq.abbvienet.com/imageSets/157?slide=173976" TargetMode="External"/><Relationship Id="rId274" Type="http://schemas.openxmlformats.org/officeDocument/2006/relationships/hyperlink" Target="https://concentriq.abbvienet.com/imageSets/157?slide=327764" TargetMode="External"/><Relationship Id="rId481" Type="http://schemas.openxmlformats.org/officeDocument/2006/relationships/hyperlink" Target="https://concentriq.abbvienet.com/imageSets/157?slide=327814" TargetMode="External"/><Relationship Id="rId27" Type="http://schemas.openxmlformats.org/officeDocument/2006/relationships/hyperlink" Target="https://concentriq.abbvienet.com/imageSets/157?slide=348360" TargetMode="External"/><Relationship Id="rId69" Type="http://schemas.openxmlformats.org/officeDocument/2006/relationships/hyperlink" Target="https://concentriq.abbvienet.com/imageSets/157?slide=327363" TargetMode="External"/><Relationship Id="rId134" Type="http://schemas.openxmlformats.org/officeDocument/2006/relationships/hyperlink" Target="https://concentriq.abbvienet.com/imageSets/157?slide=203806" TargetMode="External"/><Relationship Id="rId537" Type="http://schemas.openxmlformats.org/officeDocument/2006/relationships/hyperlink" Target="https://concentriq.abbvienet.com/imageSets/157?slide=327861" TargetMode="External"/><Relationship Id="rId80" Type="http://schemas.openxmlformats.org/officeDocument/2006/relationships/hyperlink" Target="https://concentriq.abbvienet.com/imageSets/157?slide=337240" TargetMode="External"/><Relationship Id="rId176" Type="http://schemas.openxmlformats.org/officeDocument/2006/relationships/hyperlink" Target="https://concentriq.abbvienet.com/imageSets/157?slide=225356" TargetMode="External"/><Relationship Id="rId341" Type="http://schemas.openxmlformats.org/officeDocument/2006/relationships/hyperlink" Target="https://concentriq.abbvienet.com/imageSets/157?slide=327635" TargetMode="External"/><Relationship Id="rId383" Type="http://schemas.openxmlformats.org/officeDocument/2006/relationships/hyperlink" Target="https://concentriq.abbvienet.com/imageSets/157?slide=327518" TargetMode="External"/><Relationship Id="rId439" Type="http://schemas.openxmlformats.org/officeDocument/2006/relationships/hyperlink" Target="https://concentriq.abbvienet.com/imageSets/157?slide=337223" TargetMode="External"/><Relationship Id="rId201" Type="http://schemas.openxmlformats.org/officeDocument/2006/relationships/hyperlink" Target="https://concentriq.abbvienet.com/imageSets/157?slide=327488" TargetMode="External"/><Relationship Id="rId243" Type="http://schemas.openxmlformats.org/officeDocument/2006/relationships/hyperlink" Target="https://concentriq.abbvienet.com/imageSets/157?slide=264626" TargetMode="External"/><Relationship Id="rId285" Type="http://schemas.openxmlformats.org/officeDocument/2006/relationships/hyperlink" Target="https://concentriq.abbvienet.com/imageSets/157?slide=235032" TargetMode="External"/><Relationship Id="rId450" Type="http://schemas.openxmlformats.org/officeDocument/2006/relationships/hyperlink" Target="https://concentriq.abbvienet.com/imageSets/157?slide=327338" TargetMode="External"/><Relationship Id="rId506" Type="http://schemas.openxmlformats.org/officeDocument/2006/relationships/hyperlink" Target="https://concentriq.abbvienet.com/imageSets/157?slide=337252" TargetMode="External"/><Relationship Id="rId38" Type="http://schemas.openxmlformats.org/officeDocument/2006/relationships/hyperlink" Target="https://concentriq.abbvienet.com/imageSets/157?slide=328001" TargetMode="External"/><Relationship Id="rId103" Type="http://schemas.openxmlformats.org/officeDocument/2006/relationships/hyperlink" Target="https://concentriq.abbvienet.com/imageSets/157?slide=264587" TargetMode="External"/><Relationship Id="rId310" Type="http://schemas.openxmlformats.org/officeDocument/2006/relationships/hyperlink" Target="https://concentriq.abbvienet.com/imageSets/157?slide=191001" TargetMode="External"/><Relationship Id="rId492" Type="http://schemas.openxmlformats.org/officeDocument/2006/relationships/hyperlink" Target="https://concentriq.abbvienet.com/imageSets/157?slide=327908" TargetMode="External"/><Relationship Id="rId548" Type="http://schemas.openxmlformats.org/officeDocument/2006/relationships/hyperlink" Target="https://concentriq.abbvienet.com/imageSets/157?slide=337264" TargetMode="External"/><Relationship Id="rId91" Type="http://schemas.openxmlformats.org/officeDocument/2006/relationships/hyperlink" Target="https://concentriq.abbvienet.com/imageSets/157?slide=157804" TargetMode="External"/><Relationship Id="rId145" Type="http://schemas.openxmlformats.org/officeDocument/2006/relationships/hyperlink" Target="https://concentriq.abbvienet.com/imageSets/157?slide=221082" TargetMode="External"/><Relationship Id="rId187" Type="http://schemas.openxmlformats.org/officeDocument/2006/relationships/hyperlink" Target="https://concentriq.abbvienet.com/imageSets/157?slide=234967" TargetMode="External"/><Relationship Id="rId352" Type="http://schemas.openxmlformats.org/officeDocument/2006/relationships/hyperlink" Target="https://concentriq.abbvienet.com/imageSets/157?slide=225500" TargetMode="External"/><Relationship Id="rId394" Type="http://schemas.openxmlformats.org/officeDocument/2006/relationships/hyperlink" Target="https://concentriq.abbvienet.com/imageSets/157?slide=354829" TargetMode="External"/><Relationship Id="rId408" Type="http://schemas.openxmlformats.org/officeDocument/2006/relationships/hyperlink" Target="https://concentriq.abbvienet.com/imageSets/157?slide=327567" TargetMode="External"/><Relationship Id="rId212" Type="http://schemas.openxmlformats.org/officeDocument/2006/relationships/hyperlink" Target="https://concentriq.abbvienet.com/imageSets/157?slide=157826" TargetMode="External"/><Relationship Id="rId254" Type="http://schemas.openxmlformats.org/officeDocument/2006/relationships/hyperlink" Target="https://concentriq.abbvienet.com/imageSets/157?slide=225339" TargetMode="External"/><Relationship Id="rId49" Type="http://schemas.openxmlformats.org/officeDocument/2006/relationships/hyperlink" Target="https://concentriq.abbvienet.com/imageSets/157?slide=222448" TargetMode="External"/><Relationship Id="rId114" Type="http://schemas.openxmlformats.org/officeDocument/2006/relationships/hyperlink" Target="https://concentriq.abbvienet.com/imageSets/157?slide=327924" TargetMode="External"/><Relationship Id="rId296" Type="http://schemas.openxmlformats.org/officeDocument/2006/relationships/hyperlink" Target="https://concentriq.abbvienet.com/imageSets/157?slide=337170" TargetMode="External"/><Relationship Id="rId461" Type="http://schemas.openxmlformats.org/officeDocument/2006/relationships/hyperlink" Target="https://concentriq.abbvienet.com/imageSets/157?slide=235075" TargetMode="External"/><Relationship Id="rId517" Type="http://schemas.openxmlformats.org/officeDocument/2006/relationships/hyperlink" Target="https://concentriq.abbvienet.com/imageSets/157?slide=327785" TargetMode="External"/><Relationship Id="rId559" Type="http://schemas.openxmlformats.org/officeDocument/2006/relationships/hyperlink" Target="https://concentriq.abbvienet.com/imageSets/157?slide=337226" TargetMode="External"/><Relationship Id="rId60" Type="http://schemas.openxmlformats.org/officeDocument/2006/relationships/hyperlink" Target="https://concentriq.abbvienet.com/imageSets/157?slide=225409" TargetMode="External"/><Relationship Id="rId156" Type="http://schemas.openxmlformats.org/officeDocument/2006/relationships/hyperlink" Target="https://concentriq.abbvienet.com/imageSets/157?slide=235065" TargetMode="External"/><Relationship Id="rId198" Type="http://schemas.openxmlformats.org/officeDocument/2006/relationships/hyperlink" Target="https://concentriq.abbvienet.com/imageSets/157?slide=264547" TargetMode="External"/><Relationship Id="rId321" Type="http://schemas.openxmlformats.org/officeDocument/2006/relationships/hyperlink" Target="https://concentriq.abbvienet.com/imageSets/157?slide=221079" TargetMode="External"/><Relationship Id="rId363" Type="http://schemas.openxmlformats.org/officeDocument/2006/relationships/hyperlink" Target="https://concentriq.abbvienet.com/imageSets/157?slide=327770" TargetMode="External"/><Relationship Id="rId419" Type="http://schemas.openxmlformats.org/officeDocument/2006/relationships/hyperlink" Target="https://concentriq.abbvienet.com/imageSets/157?slide=337230" TargetMode="External"/><Relationship Id="rId223" Type="http://schemas.openxmlformats.org/officeDocument/2006/relationships/hyperlink" Target="https://concentriq.abbvienet.com/imageSets/157?slide=234962" TargetMode="External"/><Relationship Id="rId430" Type="http://schemas.openxmlformats.org/officeDocument/2006/relationships/hyperlink" Target="https://concentriq.abbvienet.com/imageSets/157?slide=327669" TargetMode="External"/><Relationship Id="rId18" Type="http://schemas.openxmlformats.org/officeDocument/2006/relationships/hyperlink" Target="https://concentriq.abbvienet.com/imageSets/157?slide=337182" TargetMode="External"/><Relationship Id="rId265" Type="http://schemas.openxmlformats.org/officeDocument/2006/relationships/hyperlink" Target="https://concentriq.abbvienet.com/imageSets/157?slide=225467" TargetMode="External"/><Relationship Id="rId472" Type="http://schemas.openxmlformats.org/officeDocument/2006/relationships/hyperlink" Target="https://concentriq.abbvienet.com/imageSets/157?slide=327845" TargetMode="External"/><Relationship Id="rId528" Type="http://schemas.openxmlformats.org/officeDocument/2006/relationships/hyperlink" Target="https://concentriq.abbvienet.com/imageSets/157?slide=327638" TargetMode="External"/><Relationship Id="rId125" Type="http://schemas.openxmlformats.org/officeDocument/2006/relationships/hyperlink" Target="https://concentriq.abbvienet.com/imageSets/157?slide=327610" TargetMode="External"/><Relationship Id="rId167" Type="http://schemas.openxmlformats.org/officeDocument/2006/relationships/hyperlink" Target="https://concentriq.abbvienet.com/imageSets/157?slide=203075" TargetMode="External"/><Relationship Id="rId332" Type="http://schemas.openxmlformats.org/officeDocument/2006/relationships/hyperlink" Target="https://concentriq.abbvienet.com/imageSets/157?slide=327626" TargetMode="External"/><Relationship Id="rId374" Type="http://schemas.openxmlformats.org/officeDocument/2006/relationships/hyperlink" Target="https://concentriq.abbvienet.com/imageSets/157?slide=327468" TargetMode="External"/><Relationship Id="rId71" Type="http://schemas.openxmlformats.org/officeDocument/2006/relationships/hyperlink" Target="https://concentriq.abbvienet.com/imageSets/157?slide=327485" TargetMode="External"/><Relationship Id="rId234" Type="http://schemas.openxmlformats.org/officeDocument/2006/relationships/hyperlink" Target="https://concentriq.abbvienet.com/imageSets/157?slide=327501" TargetMode="External"/><Relationship Id="rId2" Type="http://schemas.openxmlformats.org/officeDocument/2006/relationships/hyperlink" Target="https://concentriq.abbvienet.com/imageSets/157?slide=133574" TargetMode="External"/><Relationship Id="rId29" Type="http://schemas.openxmlformats.org/officeDocument/2006/relationships/hyperlink" Target="https://concentriq.abbvienet.com/imageSets/157?slide=157799" TargetMode="External"/><Relationship Id="rId276" Type="http://schemas.openxmlformats.org/officeDocument/2006/relationships/hyperlink" Target="https://concentriq.abbvienet.com/imageSets/157?slide=327479" TargetMode="External"/><Relationship Id="rId441" Type="http://schemas.openxmlformats.org/officeDocument/2006/relationships/hyperlink" Target="https://concentriq.abbvienet.com/imageSets/157?slide=196067" TargetMode="External"/><Relationship Id="rId483" Type="http://schemas.openxmlformats.org/officeDocument/2006/relationships/hyperlink" Target="https://concentriq.abbvienet.com/imageSets/157?slide=327788" TargetMode="External"/><Relationship Id="rId539" Type="http://schemas.openxmlformats.org/officeDocument/2006/relationships/hyperlink" Target="https://concentriq.abbvienet.com/imageSets/157?slide=327954" TargetMode="External"/><Relationship Id="rId40" Type="http://schemas.openxmlformats.org/officeDocument/2006/relationships/hyperlink" Target="https://concentriq.abbvienet.com/imageSets/157?slide=337152" TargetMode="External"/><Relationship Id="rId136" Type="http://schemas.openxmlformats.org/officeDocument/2006/relationships/hyperlink" Target="https://concentriq.abbvienet.com/imageSets/157?slide=196008" TargetMode="External"/><Relationship Id="rId178" Type="http://schemas.openxmlformats.org/officeDocument/2006/relationships/hyperlink" Target="https://concentriq.abbvienet.com/imageSets/157?slide=234959" TargetMode="External"/><Relationship Id="rId301" Type="http://schemas.openxmlformats.org/officeDocument/2006/relationships/hyperlink" Target="https://concentriq.abbvienet.com/imageSets/157?slide=327583" TargetMode="External"/><Relationship Id="rId343" Type="http://schemas.openxmlformats.org/officeDocument/2006/relationships/hyperlink" Target="https://concentriq.abbvienet.com/imageSets/157?slide=327329" TargetMode="External"/><Relationship Id="rId550" Type="http://schemas.openxmlformats.org/officeDocument/2006/relationships/hyperlink" Target="https://concentriq.abbvienet.com/imageSets/157?slide=327561" TargetMode="External"/><Relationship Id="rId82" Type="http://schemas.openxmlformats.org/officeDocument/2006/relationships/hyperlink" Target="https://concentriq.abbvienet.com/imageSets/157?slide=157786" TargetMode="External"/><Relationship Id="rId203" Type="http://schemas.openxmlformats.org/officeDocument/2006/relationships/hyperlink" Target="https://concentriq.abbvienet.com/imageSets/157?slide=337267" TargetMode="External"/><Relationship Id="rId385" Type="http://schemas.openxmlformats.org/officeDocument/2006/relationships/hyperlink" Target="https://concentriq.abbvienet.com/imageSets/157?slide=330733" TargetMode="External"/><Relationship Id="rId245" Type="http://schemas.openxmlformats.org/officeDocument/2006/relationships/hyperlink" Target="https://concentriq.abbvienet.com/imageSets/157?slide=221770" TargetMode="External"/><Relationship Id="rId287" Type="http://schemas.openxmlformats.org/officeDocument/2006/relationships/hyperlink" Target="https://concentriq.abbvienet.com/imageSets/157?slide=225455" TargetMode="External"/><Relationship Id="rId410" Type="http://schemas.openxmlformats.org/officeDocument/2006/relationships/hyperlink" Target="https://concentriq.abbvienet.com/imageSets/157?slide=327699" TargetMode="External"/><Relationship Id="rId452" Type="http://schemas.openxmlformats.org/officeDocument/2006/relationships/hyperlink" Target="https://concentriq.abbvienet.com/imageSets/157?slide=225418" TargetMode="External"/><Relationship Id="rId494" Type="http://schemas.openxmlformats.org/officeDocument/2006/relationships/hyperlink" Target="https://concentriq.abbvienet.com/imageSets/157?slide=331134" TargetMode="External"/><Relationship Id="rId508" Type="http://schemas.openxmlformats.org/officeDocument/2006/relationships/hyperlink" Target="https://concentriq.abbvienet.com/imageSets/157?slide=190998" TargetMode="External"/><Relationship Id="rId105" Type="http://schemas.openxmlformats.org/officeDocument/2006/relationships/hyperlink" Target="https://concentriq.abbvienet.com/imageSets/157?slide=327370" TargetMode="External"/><Relationship Id="rId147" Type="http://schemas.openxmlformats.org/officeDocument/2006/relationships/hyperlink" Target="https://concentriq.abbvienet.com/imageSets/157?slide=225421" TargetMode="External"/><Relationship Id="rId312" Type="http://schemas.openxmlformats.org/officeDocument/2006/relationships/hyperlink" Target="https://concentriq.abbvienet.com/imageSets/157?slide=203809" TargetMode="External"/><Relationship Id="rId354" Type="http://schemas.openxmlformats.org/officeDocument/2006/relationships/hyperlink" Target="https://concentriq.abbvienet.com/imageSets/157?slide=225476" TargetMode="External"/><Relationship Id="rId51" Type="http://schemas.openxmlformats.org/officeDocument/2006/relationships/hyperlink" Target="https://concentriq.abbvienet.com/imageSets/157?slide=225322" TargetMode="External"/><Relationship Id="rId93" Type="http://schemas.openxmlformats.org/officeDocument/2006/relationships/hyperlink" Target="https://concentriq.abbvienet.com/imageSets/157?slide=225304" TargetMode="External"/><Relationship Id="rId189" Type="http://schemas.openxmlformats.org/officeDocument/2006/relationships/hyperlink" Target="https://concentriq.abbvienet.com/imageSets/157?slide=235014" TargetMode="External"/><Relationship Id="rId396" Type="http://schemas.openxmlformats.org/officeDocument/2006/relationships/hyperlink" Target="https://concentriq.abbvienet.com/imageSets/157?slide=327529" TargetMode="External"/><Relationship Id="rId561" Type="http://schemas.openxmlformats.org/officeDocument/2006/relationships/hyperlink" Target="https://concentriq.abbvienet.com/imageSets/157?slide=354788" TargetMode="External"/><Relationship Id="rId214" Type="http://schemas.openxmlformats.org/officeDocument/2006/relationships/hyperlink" Target="https://concentriq.abbvienet.com/imageSets/157?slide=196011" TargetMode="External"/><Relationship Id="rId256" Type="http://schemas.openxmlformats.org/officeDocument/2006/relationships/hyperlink" Target="https://concentriq.abbvienet.com/imageSets/157?slide=225415" TargetMode="External"/><Relationship Id="rId298" Type="http://schemas.openxmlformats.org/officeDocument/2006/relationships/hyperlink" Target="https://concentriq.abbvienet.com/imageSets/157?slide=157820" TargetMode="External"/><Relationship Id="rId421" Type="http://schemas.openxmlformats.org/officeDocument/2006/relationships/hyperlink" Target="https://concentriq.abbvienet.com/imageSets/157?slide=328014" TargetMode="External"/><Relationship Id="rId463" Type="http://schemas.openxmlformats.org/officeDocument/2006/relationships/hyperlink" Target="https://concentriq.abbvienet.com/imageSets/157?slide=327558" TargetMode="External"/><Relationship Id="rId519" Type="http://schemas.openxmlformats.org/officeDocument/2006/relationships/hyperlink" Target="https://concentriq.abbvienet.com/imageSets/157?slide=327661" TargetMode="External"/><Relationship Id="rId116" Type="http://schemas.openxmlformats.org/officeDocument/2006/relationships/hyperlink" Target="https://concentriq.abbvienet.com/imageSets/157?slide=225488" TargetMode="External"/><Relationship Id="rId158" Type="http://schemas.openxmlformats.org/officeDocument/2006/relationships/hyperlink" Target="https://concentriq.abbvienet.com/imageSets/157?slide=234996" TargetMode="External"/><Relationship Id="rId323" Type="http://schemas.openxmlformats.org/officeDocument/2006/relationships/hyperlink" Target="https://concentriq.abbvienet.com/imageSets/157?slide=327325" TargetMode="External"/><Relationship Id="rId530" Type="http://schemas.openxmlformats.org/officeDocument/2006/relationships/hyperlink" Target="https://concentriq.abbvienet.com/imageSets/157?slide=337113" TargetMode="External"/><Relationship Id="rId20" Type="http://schemas.openxmlformats.org/officeDocument/2006/relationships/hyperlink" Target="https://concentriq.abbvienet.com/imageSets/157?slide=354811" TargetMode="External"/><Relationship Id="rId62" Type="http://schemas.openxmlformats.org/officeDocument/2006/relationships/hyperlink" Target="https://concentriq.abbvienet.com/imageSets/157?slide=225391" TargetMode="External"/><Relationship Id="rId365" Type="http://schemas.openxmlformats.org/officeDocument/2006/relationships/hyperlink" Target="https://concentriq.abbvienet.com/imageSets/157?slide=328023" TargetMode="External"/><Relationship Id="rId225" Type="http://schemas.openxmlformats.org/officeDocument/2006/relationships/hyperlink" Target="https://concentriq.abbvienet.com/imageSets/157?slide=327535" TargetMode="External"/><Relationship Id="rId267" Type="http://schemas.openxmlformats.org/officeDocument/2006/relationships/hyperlink" Target="https://concentriq.abbvienet.com/imageSets/157?slide=327969" TargetMode="External"/><Relationship Id="rId432" Type="http://schemas.openxmlformats.org/officeDocument/2006/relationships/hyperlink" Target="https://concentriq.abbvienet.com/imageSets/157?slide=327586" TargetMode="External"/><Relationship Id="rId474" Type="http://schemas.openxmlformats.org/officeDocument/2006/relationships/hyperlink" Target="https://concentriq.abbvienet.com/imageSets/157?slide=327708" TargetMode="External"/><Relationship Id="rId127" Type="http://schemas.openxmlformats.org/officeDocument/2006/relationships/hyperlink" Target="https://concentriq.abbvienet.com/imageSets/157?slide=196035" TargetMode="External"/><Relationship Id="rId31" Type="http://schemas.openxmlformats.org/officeDocument/2006/relationships/hyperlink" Target="https://concentriq.abbvienet.com/imageSets/157?slide=330958" TargetMode="External"/><Relationship Id="rId73" Type="http://schemas.openxmlformats.org/officeDocument/2006/relationships/hyperlink" Target="https://concentriq.abbvienet.com/imageSets/157?slide=327476" TargetMode="External"/><Relationship Id="rId169" Type="http://schemas.openxmlformats.org/officeDocument/2006/relationships/hyperlink" Target="https://concentriq.abbvienet.com/imageSets/157?slide=196005" TargetMode="External"/><Relationship Id="rId334" Type="http://schemas.openxmlformats.org/officeDocument/2006/relationships/hyperlink" Target="https://concentriq.abbvienet.com/imageSets/157?slide=264641" TargetMode="External"/><Relationship Id="rId376" Type="http://schemas.openxmlformats.org/officeDocument/2006/relationships/hyperlink" Target="https://concentriq.abbvienet.com/imageSets/157?slide=264556" TargetMode="External"/><Relationship Id="rId541" Type="http://schemas.openxmlformats.org/officeDocument/2006/relationships/hyperlink" Target="https://concentriq.abbvienet.com/imageSets/157?slide=327951" TargetMode="External"/><Relationship Id="rId4" Type="http://schemas.openxmlformats.org/officeDocument/2006/relationships/hyperlink" Target="https://concentriq.abbvienet.com/imageSets/157?slide=133580" TargetMode="External"/><Relationship Id="rId180" Type="http://schemas.openxmlformats.org/officeDocument/2006/relationships/hyperlink" Target="https://concentriq.abbvienet.com/imageSets/157?slide=264608" TargetMode="External"/><Relationship Id="rId236" Type="http://schemas.openxmlformats.org/officeDocument/2006/relationships/hyperlink" Target="https://concentriq.abbvienet.com/imageSets/157?slide=264632" TargetMode="External"/><Relationship Id="rId278" Type="http://schemas.openxmlformats.org/officeDocument/2006/relationships/hyperlink" Target="https://concentriq.abbvienet.com/imageSets/157?slide=330961" TargetMode="External"/><Relationship Id="rId401" Type="http://schemas.openxmlformats.org/officeDocument/2006/relationships/hyperlink" Target="https://concentriq.abbvienet.com/imageSets/157?slide=327888" TargetMode="External"/><Relationship Id="rId443" Type="http://schemas.openxmlformats.org/officeDocument/2006/relationships/hyperlink" Target="https://concentriq.abbvienet.com/imageSets/157?slide=264575" TargetMode="External"/><Relationship Id="rId303" Type="http://schemas.openxmlformats.org/officeDocument/2006/relationships/hyperlink" Target="https://concentriq.abbvienet.com/imageSets/157?slide=234964" TargetMode="External"/><Relationship Id="rId485" Type="http://schemas.openxmlformats.org/officeDocument/2006/relationships/hyperlink" Target="https://concentriq.abbvienet.com/imageSets/157?slide=327876" TargetMode="External"/><Relationship Id="rId42" Type="http://schemas.openxmlformats.org/officeDocument/2006/relationships/hyperlink" Target="https://concentriq.abbvienet.com/imageSets/157?slide=337256" TargetMode="External"/><Relationship Id="rId84" Type="http://schemas.openxmlformats.org/officeDocument/2006/relationships/hyperlink" Target="https://concentriq.abbvienet.com/imageSets/157?slide=189140" TargetMode="External"/><Relationship Id="rId138" Type="http://schemas.openxmlformats.org/officeDocument/2006/relationships/hyperlink" Target="https://concentriq.abbvienet.com/imageSets/157?slide=203092" TargetMode="External"/><Relationship Id="rId345" Type="http://schemas.openxmlformats.org/officeDocument/2006/relationships/hyperlink" Target="https://concentriq.abbvienet.com/imageSets/157?slide=221090" TargetMode="External"/><Relationship Id="rId387" Type="http://schemas.openxmlformats.org/officeDocument/2006/relationships/hyperlink" Target="https://concentriq.abbvienet.com/imageSets/157?slide=327749" TargetMode="External"/><Relationship Id="rId510" Type="http://schemas.openxmlformats.org/officeDocument/2006/relationships/hyperlink" Target="https://concentriq.abbvienet.com/imageSets/157?slide=327650" TargetMode="External"/><Relationship Id="rId552" Type="http://schemas.openxmlformats.org/officeDocument/2006/relationships/hyperlink" Target="https://concentriq.abbvienet.com/imageSets/157?slide=327983" TargetMode="External"/><Relationship Id="rId191" Type="http://schemas.openxmlformats.org/officeDocument/2006/relationships/hyperlink" Target="https://concentriq.abbvienet.com/imageSets/157?slide=337147" TargetMode="External"/><Relationship Id="rId205" Type="http://schemas.openxmlformats.org/officeDocument/2006/relationships/hyperlink" Target="https://concentriq.abbvienet.com/imageSets/157?slide=354820" TargetMode="External"/><Relationship Id="rId247" Type="http://schemas.openxmlformats.org/officeDocument/2006/relationships/hyperlink" Target="https://concentriq.abbvienet.com/imageSets/157?slide=203105" TargetMode="External"/><Relationship Id="rId412" Type="http://schemas.openxmlformats.org/officeDocument/2006/relationships/hyperlink" Target="https://concentriq.abbvienet.com/imageSets/157?slide=327717" TargetMode="External"/><Relationship Id="rId107" Type="http://schemas.openxmlformats.org/officeDocument/2006/relationships/hyperlink" Target="https://concentriq.abbvienet.com/imageSets/157?slide=327384" TargetMode="External"/><Relationship Id="rId289" Type="http://schemas.openxmlformats.org/officeDocument/2006/relationships/hyperlink" Target="https://concentriq.abbvienet.com/imageSets/157?slide=331397" TargetMode="External"/><Relationship Id="rId454" Type="http://schemas.openxmlformats.org/officeDocument/2006/relationships/hyperlink" Target="https://concentriq.abbvienet.com/imageSets/157?slide=327312" TargetMode="External"/><Relationship Id="rId496" Type="http://schemas.openxmlformats.org/officeDocument/2006/relationships/hyperlink" Target="https://concentriq.abbvienet.com/imageSets/157?slide=327779" TargetMode="External"/><Relationship Id="rId11" Type="http://schemas.openxmlformats.org/officeDocument/2006/relationships/hyperlink" Target="https://concentriq.abbvienet.com/imageSets/157?slide=327510" TargetMode="External"/><Relationship Id="rId53" Type="http://schemas.openxmlformats.org/officeDocument/2006/relationships/hyperlink" Target="https://concentriq.abbvienet.com/imageSets/157?slide=235005" TargetMode="External"/><Relationship Id="rId149" Type="http://schemas.openxmlformats.org/officeDocument/2006/relationships/hyperlink" Target="https://concentriq.abbvienet.com/imageSets/157?slide=225319" TargetMode="External"/><Relationship Id="rId314" Type="http://schemas.openxmlformats.org/officeDocument/2006/relationships/hyperlink" Target="https://concentriq.abbvienet.com/imageSets/157?slide=235044" TargetMode="External"/><Relationship Id="rId356" Type="http://schemas.openxmlformats.org/officeDocument/2006/relationships/hyperlink" Target="https://concentriq.abbvienet.com/imageSets/157?slide=234984" TargetMode="External"/><Relationship Id="rId398" Type="http://schemas.openxmlformats.org/officeDocument/2006/relationships/hyperlink" Target="https://concentriq.abbvienet.com/imageSets/157?slide=327504" TargetMode="External"/><Relationship Id="rId521" Type="http://schemas.openxmlformats.org/officeDocument/2006/relationships/hyperlink" Target="https://concentriq.abbvienet.com/imageSets/157?slide=327690" TargetMode="External"/><Relationship Id="rId95" Type="http://schemas.openxmlformats.org/officeDocument/2006/relationships/hyperlink" Target="https://concentriq.abbvienet.com/imageSets/157?slide=225307" TargetMode="External"/><Relationship Id="rId160" Type="http://schemas.openxmlformats.org/officeDocument/2006/relationships/hyperlink" Target="https://concentriq.abbvienet.com/imageSets/157?slide=234993" TargetMode="External"/><Relationship Id="rId216" Type="http://schemas.openxmlformats.org/officeDocument/2006/relationships/hyperlink" Target="https://concentriq.abbvienet.com/imageSets/157?slide=221093" TargetMode="External"/><Relationship Id="rId423" Type="http://schemas.openxmlformats.org/officeDocument/2006/relationships/hyperlink" Target="https://concentriq.abbvienet.com/imageSets/157?slide=327957" TargetMode="External"/><Relationship Id="rId258" Type="http://schemas.openxmlformats.org/officeDocument/2006/relationships/hyperlink" Target="https://concentriq.abbvienet.com/imageSets/157?slide=203086" TargetMode="External"/><Relationship Id="rId465" Type="http://schemas.openxmlformats.org/officeDocument/2006/relationships/hyperlink" Target="https://concentriq.abbvienet.com/imageSets/157?slide=327842" TargetMode="External"/><Relationship Id="rId22" Type="http://schemas.openxmlformats.org/officeDocument/2006/relationships/hyperlink" Target="https://concentriq.abbvienet.com/imageSets/157?slide=230129" TargetMode="External"/><Relationship Id="rId64" Type="http://schemas.openxmlformats.org/officeDocument/2006/relationships/hyperlink" Target="https://concentriq.abbvienet.com/imageSets/157?slide=327395" TargetMode="External"/><Relationship Id="rId118" Type="http://schemas.openxmlformats.org/officeDocument/2006/relationships/hyperlink" Target="https://concentriq.abbvienet.com/imageSets/157?slide=327632" TargetMode="External"/><Relationship Id="rId325" Type="http://schemas.openxmlformats.org/officeDocument/2006/relationships/hyperlink" Target="https://concentriq.abbvienet.com/imageSets/157?slide=327544" TargetMode="External"/><Relationship Id="rId367" Type="http://schemas.openxmlformats.org/officeDocument/2006/relationships/hyperlink" Target="https://concentriq.abbvienet.com/imageSets/157?slide=354847" TargetMode="External"/><Relationship Id="rId532" Type="http://schemas.openxmlformats.org/officeDocument/2006/relationships/hyperlink" Target="https://concentriq.abbvienet.com/imageSets/157?slide=327678" TargetMode="External"/><Relationship Id="rId171" Type="http://schemas.openxmlformats.org/officeDocument/2006/relationships/hyperlink" Target="https://concentriq.abbvienet.com/imageSets/157?slide=220792" TargetMode="External"/><Relationship Id="rId227" Type="http://schemas.openxmlformats.org/officeDocument/2006/relationships/hyperlink" Target="https://concentriq.abbvienet.com/imageSets/157?slide=157813" TargetMode="External"/><Relationship Id="rId269" Type="http://schemas.openxmlformats.org/officeDocument/2006/relationships/hyperlink" Target="https://concentriq.abbvienet.com/imageSets/157?slide=337189" TargetMode="External"/><Relationship Id="rId434" Type="http://schemas.openxmlformats.org/officeDocument/2006/relationships/hyperlink" Target="https://concentriq.abbvienet.com/imageSets/157?slide=327672" TargetMode="External"/><Relationship Id="rId476" Type="http://schemas.openxmlformats.org/officeDocument/2006/relationships/hyperlink" Target="https://concentriq.abbvienet.com/imageSets/157?slide=327619" TargetMode="External"/><Relationship Id="rId33" Type="http://schemas.openxmlformats.org/officeDocument/2006/relationships/hyperlink" Target="https://concentriq.abbvienet.com/imageSets/157?slide=133601" TargetMode="External"/><Relationship Id="rId129" Type="http://schemas.openxmlformats.org/officeDocument/2006/relationships/hyperlink" Target="https://concentriq.abbvienet.com/imageSets/157?slide=264623" TargetMode="External"/><Relationship Id="rId280" Type="http://schemas.openxmlformats.org/officeDocument/2006/relationships/hyperlink" Target="https://concentriq.abbvienet.com/imageSets/157?slide=327915" TargetMode="External"/><Relationship Id="rId336" Type="http://schemas.openxmlformats.org/officeDocument/2006/relationships/hyperlink" Target="https://concentriq.abbvienet.com/imageSets/157?slide=327623" TargetMode="External"/><Relationship Id="rId501" Type="http://schemas.openxmlformats.org/officeDocument/2006/relationships/hyperlink" Target="https://concentriq.abbvienet.com/imageSets/157?slide=219696" TargetMode="External"/><Relationship Id="rId543" Type="http://schemas.openxmlformats.org/officeDocument/2006/relationships/hyperlink" Target="https://concentriq.abbvienet.com/imageSets/157?slide=327942" TargetMode="External"/><Relationship Id="rId75" Type="http://schemas.openxmlformats.org/officeDocument/2006/relationships/hyperlink" Target="https://concentriq.abbvienet.com/imageSets/157?slide=337165" TargetMode="External"/><Relationship Id="rId140" Type="http://schemas.openxmlformats.org/officeDocument/2006/relationships/hyperlink" Target="https://concentriq.abbvienet.com/imageSets/157?slide=196026" TargetMode="External"/><Relationship Id="rId182" Type="http://schemas.openxmlformats.org/officeDocument/2006/relationships/hyperlink" Target="https://concentriq.abbvienet.com/imageSets/157?slide=235017" TargetMode="External"/><Relationship Id="rId378" Type="http://schemas.openxmlformats.org/officeDocument/2006/relationships/hyperlink" Target="https://concentriq.abbvienet.com/imageSets/157?slide=337144" TargetMode="External"/><Relationship Id="rId403" Type="http://schemas.openxmlformats.org/officeDocument/2006/relationships/hyperlink" Target="https://concentriq.abbvienet.com/imageSets/157?slide=330660" TargetMode="External"/><Relationship Id="rId6" Type="http://schemas.openxmlformats.org/officeDocument/2006/relationships/hyperlink" Target="https://concentriq.abbvienet.com/imageSets/157?slide=157815" TargetMode="External"/><Relationship Id="rId238" Type="http://schemas.openxmlformats.org/officeDocument/2006/relationships/hyperlink" Target="https://concentriq.abbvienet.com/imageSets/157?slide=264638" TargetMode="External"/><Relationship Id="rId445" Type="http://schemas.openxmlformats.org/officeDocument/2006/relationships/hyperlink" Target="https://concentriq.abbvienet.com/imageSets/157?slide=264573" TargetMode="External"/><Relationship Id="rId487" Type="http://schemas.openxmlformats.org/officeDocument/2006/relationships/hyperlink" Target="https://concentriq.abbvienet.com/imageSets/157?slide=327823" TargetMode="External"/><Relationship Id="rId291" Type="http://schemas.openxmlformats.org/officeDocument/2006/relationships/hyperlink" Target="https://concentriq.abbvienet.com/imageSets/157?slide=225370" TargetMode="External"/><Relationship Id="rId305" Type="http://schemas.openxmlformats.org/officeDocument/2006/relationships/hyperlink" Target="https://concentriq.abbvienet.com/imageSets/157?slide=327598" TargetMode="External"/><Relationship Id="rId347" Type="http://schemas.openxmlformats.org/officeDocument/2006/relationships/hyperlink" Target="https://concentriq.abbvienet.com/imageSets/157?slide=327299" TargetMode="External"/><Relationship Id="rId512" Type="http://schemas.openxmlformats.org/officeDocument/2006/relationships/hyperlink" Target="https://concentriq.abbvienet.com/imageSets/157?slide=331094" TargetMode="External"/><Relationship Id="rId44" Type="http://schemas.openxmlformats.org/officeDocument/2006/relationships/hyperlink" Target="https://concentriq.abbvienet.com/imageSets/157?slide=157787" TargetMode="External"/><Relationship Id="rId86" Type="http://schemas.openxmlformats.org/officeDocument/2006/relationships/hyperlink" Target="https://concentriq.abbvienet.com/imageSets/157?slide=190903" TargetMode="External"/><Relationship Id="rId151" Type="http://schemas.openxmlformats.org/officeDocument/2006/relationships/hyperlink" Target="https://concentriq.abbvienet.com/imageSets/157?slide=225359" TargetMode="External"/><Relationship Id="rId389" Type="http://schemas.openxmlformats.org/officeDocument/2006/relationships/hyperlink" Target="https://concentriq.abbvienet.com/imageSets/157?slide=327885" TargetMode="External"/><Relationship Id="rId554" Type="http://schemas.openxmlformats.org/officeDocument/2006/relationships/hyperlink" Target="https://concentriq.abbvienet.com/imageSets/157?slide=337131" TargetMode="External"/><Relationship Id="rId193" Type="http://schemas.openxmlformats.org/officeDocument/2006/relationships/hyperlink" Target="https://concentriq.abbvienet.com/imageSets/157?slide=337281" TargetMode="External"/><Relationship Id="rId207" Type="http://schemas.openxmlformats.org/officeDocument/2006/relationships/hyperlink" Target="https://concentriq.abbvienet.com/imageSets/157?slide=354853" TargetMode="External"/><Relationship Id="rId249" Type="http://schemas.openxmlformats.org/officeDocument/2006/relationships/hyperlink" Target="https://concentriq.abbvienet.com/imageSets/157?slide=264550" TargetMode="External"/><Relationship Id="rId414" Type="http://schemas.openxmlformats.org/officeDocument/2006/relationships/hyperlink" Target="https://concentriq.abbvienet.com/imageSets/157?slide=328020" TargetMode="External"/><Relationship Id="rId456" Type="http://schemas.openxmlformats.org/officeDocument/2006/relationships/hyperlink" Target="https://concentriq.abbvienet.com/imageSets/157?slide=235008" TargetMode="External"/><Relationship Id="rId498" Type="http://schemas.openxmlformats.org/officeDocument/2006/relationships/hyperlink" Target="https://concentriq.abbvienet.com/imageSets/157?slide=337202" TargetMode="External"/><Relationship Id="rId13" Type="http://schemas.openxmlformats.org/officeDocument/2006/relationships/hyperlink" Target="https://concentriq.abbvienet.com/imageSets/157?slide=327550" TargetMode="External"/><Relationship Id="rId109" Type="http://schemas.openxmlformats.org/officeDocument/2006/relationships/hyperlink" Target="https://concentriq.abbvienet.com/imageSets/157?slide=222430" TargetMode="External"/><Relationship Id="rId260" Type="http://schemas.openxmlformats.org/officeDocument/2006/relationships/hyperlink" Target="https://concentriq.abbvienet.com/imageSets/157?slide=234982" TargetMode="External"/><Relationship Id="rId316" Type="http://schemas.openxmlformats.org/officeDocument/2006/relationships/hyperlink" Target="https://concentriq.abbvienet.com/imageSets/157?slide=235041" TargetMode="External"/><Relationship Id="rId523" Type="http://schemas.openxmlformats.org/officeDocument/2006/relationships/hyperlink" Target="https://concentriq.abbvienet.com/imageSets/157?slide=327776" TargetMode="External"/><Relationship Id="rId55" Type="http://schemas.openxmlformats.org/officeDocument/2006/relationships/hyperlink" Target="https://concentriq.abbvienet.com/imageSets/157?slide=225446" TargetMode="External"/><Relationship Id="rId97" Type="http://schemas.openxmlformats.org/officeDocument/2006/relationships/hyperlink" Target="https://concentriq.abbvienet.com/imageSets/157?slide=222405" TargetMode="External"/><Relationship Id="rId120" Type="http://schemas.openxmlformats.org/officeDocument/2006/relationships/hyperlink" Target="https://concentriq.abbvienet.com/imageSets/157?slide=331272" TargetMode="External"/><Relationship Id="rId358" Type="http://schemas.openxmlformats.org/officeDocument/2006/relationships/hyperlink" Target="https://concentriq.abbvienet.com/imageSets/157?slide=220754" TargetMode="External"/><Relationship Id="rId162" Type="http://schemas.openxmlformats.org/officeDocument/2006/relationships/hyperlink" Target="https://concentriq.abbvienet.com/imageSets/157?slide=225449" TargetMode="External"/><Relationship Id="rId218" Type="http://schemas.openxmlformats.org/officeDocument/2006/relationships/hyperlink" Target="https://concentriq.abbvienet.com/imageSets/157?slide=221073" TargetMode="External"/><Relationship Id="rId425" Type="http://schemas.openxmlformats.org/officeDocument/2006/relationships/hyperlink" Target="https://concentriq.abbvienet.com/imageSets/157?slide=327835" TargetMode="External"/><Relationship Id="rId467" Type="http://schemas.openxmlformats.org/officeDocument/2006/relationships/hyperlink" Target="https://concentriq.abbvienet.com/imageSets/157?slide=264614" TargetMode="External"/><Relationship Id="rId271" Type="http://schemas.openxmlformats.org/officeDocument/2006/relationships/hyperlink" Target="https://concentriq.abbvienet.com/imageSets/157?slide=354844" TargetMode="External"/><Relationship Id="rId24" Type="http://schemas.openxmlformats.org/officeDocument/2006/relationships/hyperlink" Target="https://concentriq.abbvienet.com/imageSets/157?slide=328059" TargetMode="External"/><Relationship Id="rId66" Type="http://schemas.openxmlformats.org/officeDocument/2006/relationships/hyperlink" Target="https://concentriq.abbvienet.com/imageSets/157?slide=327839" TargetMode="External"/><Relationship Id="rId131" Type="http://schemas.openxmlformats.org/officeDocument/2006/relationships/hyperlink" Target="https://concentriq.abbvienet.com/imageSets/157?slide=189131" TargetMode="External"/><Relationship Id="rId327" Type="http://schemas.openxmlformats.org/officeDocument/2006/relationships/hyperlink" Target="https://concentriq.abbvienet.com/imageSets/157?slide=327740" TargetMode="External"/><Relationship Id="rId369" Type="http://schemas.openxmlformats.org/officeDocument/2006/relationships/hyperlink" Target="https://concentriq.abbvienet.com/imageSets/157?slide=327732" TargetMode="External"/><Relationship Id="rId534" Type="http://schemas.openxmlformats.org/officeDocument/2006/relationships/hyperlink" Target="https://concentriq.abbvienet.com/imageSets/157?slide=337273" TargetMode="External"/><Relationship Id="rId173" Type="http://schemas.openxmlformats.org/officeDocument/2006/relationships/hyperlink" Target="https://concentriq.abbvienet.com/imageSets/157?slide=235038" TargetMode="External"/><Relationship Id="rId229" Type="http://schemas.openxmlformats.org/officeDocument/2006/relationships/hyperlink" Target="https://concentriq.abbvienet.com/imageSets/157?slide=157818" TargetMode="External"/><Relationship Id="rId380" Type="http://schemas.openxmlformats.org/officeDocument/2006/relationships/hyperlink" Target="https://concentriq.abbvienet.com/imageSets/157?slide=327523" TargetMode="External"/><Relationship Id="rId436" Type="http://schemas.openxmlformats.org/officeDocument/2006/relationships/hyperlink" Target="https://concentriq.abbvienet.com/imageSets/157?slide=327966" TargetMode="External"/><Relationship Id="rId240" Type="http://schemas.openxmlformats.org/officeDocument/2006/relationships/hyperlink" Target="https://concentriq.abbvienet.com/imageSets/157?slide=203827" TargetMode="External"/><Relationship Id="rId478" Type="http://schemas.openxmlformats.org/officeDocument/2006/relationships/hyperlink" Target="https://concentriq.abbvienet.com/imageSets/157?slide=327702" TargetMode="External"/><Relationship Id="rId35" Type="http://schemas.openxmlformats.org/officeDocument/2006/relationships/hyperlink" Target="https://concentriq.abbvienet.com/imageSets/157?slide=225376" TargetMode="External"/><Relationship Id="rId77" Type="http://schemas.openxmlformats.org/officeDocument/2006/relationships/hyperlink" Target="https://concentriq.abbvienet.com/imageSets/157?slide=328032" TargetMode="External"/><Relationship Id="rId100" Type="http://schemas.openxmlformats.org/officeDocument/2006/relationships/hyperlink" Target="https://concentriq.abbvienet.com/imageSets/157?slide=222440" TargetMode="External"/><Relationship Id="rId282" Type="http://schemas.openxmlformats.org/officeDocument/2006/relationships/hyperlink" Target="https://concentriq.abbvienet.com/imageSets/157?slide=191057" TargetMode="External"/><Relationship Id="rId338" Type="http://schemas.openxmlformats.org/officeDocument/2006/relationships/hyperlink" Target="https://concentriq.abbvienet.com/imageSets/157?slide=203812" TargetMode="External"/><Relationship Id="rId503" Type="http://schemas.openxmlformats.org/officeDocument/2006/relationships/hyperlink" Target="https://concentriq.abbvienet.com/imageSets/157?slide=327972" TargetMode="External"/><Relationship Id="rId545" Type="http://schemas.openxmlformats.org/officeDocument/2006/relationships/hyperlink" Target="https://concentriq.abbvienet.com/imageSets/157?slide=327948" TargetMode="External"/><Relationship Id="rId8" Type="http://schemas.openxmlformats.org/officeDocument/2006/relationships/hyperlink" Target="https://concentriq.abbvienet.com/imageSets/157?slide=189149" TargetMode="External"/><Relationship Id="rId142" Type="http://schemas.openxmlformats.org/officeDocument/2006/relationships/hyperlink" Target="https://concentriq.abbvienet.com/imageSets/157?slide=220748" TargetMode="External"/><Relationship Id="rId184" Type="http://schemas.openxmlformats.org/officeDocument/2006/relationships/hyperlink" Target="https://concentriq.abbvienet.com/imageSets/157?slide=327936" TargetMode="External"/><Relationship Id="rId391" Type="http://schemas.openxmlformats.org/officeDocument/2006/relationships/hyperlink" Target="https://concentriq.abbvienet.com/imageSets/157?slide=337162" TargetMode="External"/><Relationship Id="rId405" Type="http://schemas.openxmlformats.org/officeDocument/2006/relationships/hyperlink" Target="https://concentriq.abbvienet.com/imageSets/157?slide=327590" TargetMode="External"/><Relationship Id="rId447" Type="http://schemas.openxmlformats.org/officeDocument/2006/relationships/hyperlink" Target="https://concentriq.abbvienet.com/imageSets/157?slide=203102" TargetMode="External"/><Relationship Id="rId251" Type="http://schemas.openxmlformats.org/officeDocument/2006/relationships/hyperlink" Target="https://concentriq.abbvienet.com/imageSets/157?slide=235026" TargetMode="External"/><Relationship Id="rId489" Type="http://schemas.openxmlformats.org/officeDocument/2006/relationships/hyperlink" Target="https://concentriq.abbvienet.com/imageSets/157?slide=327980" TargetMode="External"/><Relationship Id="rId46" Type="http://schemas.openxmlformats.org/officeDocument/2006/relationships/hyperlink" Target="https://concentriq.abbvienet.com/imageSets/157?slide=196020" TargetMode="External"/><Relationship Id="rId293" Type="http://schemas.openxmlformats.org/officeDocument/2006/relationships/hyperlink" Target="https://concentriq.abbvienet.com/imageSets/157?slide=327829" TargetMode="External"/><Relationship Id="rId307" Type="http://schemas.openxmlformats.org/officeDocument/2006/relationships/hyperlink" Target="https://concentriq.abbvienet.com/imageSets/157?slide=327601" TargetMode="External"/><Relationship Id="rId349" Type="http://schemas.openxmlformats.org/officeDocument/2006/relationships/hyperlink" Target="https://concentriq.abbvienet.com/imageSets/157?slide=225430" TargetMode="External"/><Relationship Id="rId514" Type="http://schemas.openxmlformats.org/officeDocument/2006/relationships/hyperlink" Target="https://concentriq.abbvienet.com/imageSets/157?slide=331168" TargetMode="External"/><Relationship Id="rId556" Type="http://schemas.openxmlformats.org/officeDocument/2006/relationships/hyperlink" Target="https://concentriq.abbvienet.com/imageSets/157?slide=337178" TargetMode="External"/><Relationship Id="rId88" Type="http://schemas.openxmlformats.org/officeDocument/2006/relationships/hyperlink" Target="https://concentriq.abbvienet.com/imageSets/157?slide=133583" TargetMode="External"/><Relationship Id="rId111" Type="http://schemas.openxmlformats.org/officeDocument/2006/relationships/hyperlink" Target="https://concentriq.abbvienet.com/imageSets/157?slide=327378" TargetMode="External"/><Relationship Id="rId153" Type="http://schemas.openxmlformats.org/officeDocument/2006/relationships/hyperlink" Target="https://concentriq.abbvienet.com/imageSets/157?slide=225385" TargetMode="External"/><Relationship Id="rId195" Type="http://schemas.openxmlformats.org/officeDocument/2006/relationships/hyperlink" Target="https://concentriq.abbvienet.com/imageSets/157?slide=337277" TargetMode="External"/><Relationship Id="rId209" Type="http://schemas.openxmlformats.org/officeDocument/2006/relationships/hyperlink" Target="https://concentriq.abbvienet.com/imageSets/157?slide=133586" TargetMode="External"/><Relationship Id="rId360" Type="http://schemas.openxmlformats.org/officeDocument/2006/relationships/hyperlink" Target="https://concentriq.abbvienet.com/imageSets/157?slide=225485" TargetMode="External"/><Relationship Id="rId416" Type="http://schemas.openxmlformats.org/officeDocument/2006/relationships/hyperlink" Target="https://concentriq.abbvienet.com/imageSets/157?slide=327758" TargetMode="External"/><Relationship Id="rId220" Type="http://schemas.openxmlformats.org/officeDocument/2006/relationships/hyperlink" Target="https://concentriq.abbvienet.com/imageSets/157?slide=327255" TargetMode="External"/><Relationship Id="rId458" Type="http://schemas.openxmlformats.org/officeDocument/2006/relationships/hyperlink" Target="https://concentriq.abbvienet.com/imageSets/157?slide=264559" TargetMode="External"/><Relationship Id="rId15" Type="http://schemas.openxmlformats.org/officeDocument/2006/relationships/hyperlink" Target="https://concentriq.abbvienet.com/imageSets/157?slide=327207" TargetMode="External"/><Relationship Id="rId57" Type="http://schemas.openxmlformats.org/officeDocument/2006/relationships/hyperlink" Target="https://concentriq.abbvienet.com/imageSets/157?slide=234970" TargetMode="External"/><Relationship Id="rId262" Type="http://schemas.openxmlformats.org/officeDocument/2006/relationships/hyperlink" Target="https://concentriq.abbvienet.com/imageSets/157?slide=221085" TargetMode="External"/><Relationship Id="rId318" Type="http://schemas.openxmlformats.org/officeDocument/2006/relationships/hyperlink" Target="https://concentriq.abbvienet.com/imageSets/157?slide=220745" TargetMode="External"/><Relationship Id="rId525" Type="http://schemas.openxmlformats.org/officeDocument/2006/relationships/hyperlink" Target="https://concentriq.abbvienet.com/imageSets/157?slide=354838" TargetMode="External"/><Relationship Id="rId99" Type="http://schemas.openxmlformats.org/officeDocument/2006/relationships/hyperlink" Target="https://concentriq.abbvienet.com/imageSets/157?slide=225313" TargetMode="External"/><Relationship Id="rId122" Type="http://schemas.openxmlformats.org/officeDocument/2006/relationships/hyperlink" Target="https://concentriq.abbvienet.com/imageSets/157?slide=331414" TargetMode="External"/><Relationship Id="rId164" Type="http://schemas.openxmlformats.org/officeDocument/2006/relationships/hyperlink" Target="https://concentriq.abbvienet.com/imageSets/157?slide=221773" TargetMode="External"/><Relationship Id="rId371" Type="http://schemas.openxmlformats.org/officeDocument/2006/relationships/hyperlink" Target="https://concentriq.abbvienet.com/imageSets/157?slide=327521" TargetMode="External"/><Relationship Id="rId427" Type="http://schemas.openxmlformats.org/officeDocument/2006/relationships/hyperlink" Target="https://concentriq.abbvienet.com/imageSets/157?slide=328050" TargetMode="External"/><Relationship Id="rId469" Type="http://schemas.openxmlformats.org/officeDocument/2006/relationships/hyperlink" Target="https://concentriq.abbvienet.com/imageSets/157?slide=331387" TargetMode="External"/><Relationship Id="rId26" Type="http://schemas.openxmlformats.org/officeDocument/2006/relationships/hyperlink" Target="https://concentriq.abbvienet.com/imageSets/157?slide=337246" TargetMode="External"/><Relationship Id="rId231" Type="http://schemas.openxmlformats.org/officeDocument/2006/relationships/hyperlink" Target="https://concentriq.abbvienet.com/imageSets/157?slide=160110" TargetMode="External"/><Relationship Id="rId273" Type="http://schemas.openxmlformats.org/officeDocument/2006/relationships/hyperlink" Target="https://concentriq.abbvienet.com/imageSets/157?slide=174003" TargetMode="External"/><Relationship Id="rId329" Type="http://schemas.openxmlformats.org/officeDocument/2006/relationships/hyperlink" Target="https://concentriq.abbvienet.com/imageSets/157?slide=196127" TargetMode="External"/><Relationship Id="rId480" Type="http://schemas.openxmlformats.org/officeDocument/2006/relationships/hyperlink" Target="https://concentriq.abbvienet.com/imageSets/157?slide=327939" TargetMode="External"/><Relationship Id="rId536" Type="http://schemas.openxmlformats.org/officeDocument/2006/relationships/hyperlink" Target="https://concentriq.abbvienet.com/imageSets/157?slide=327538" TargetMode="External"/><Relationship Id="rId68" Type="http://schemas.openxmlformats.org/officeDocument/2006/relationships/hyperlink" Target="https://concentriq.abbvienet.com/imageSets/157?slide=225470" TargetMode="External"/><Relationship Id="rId133" Type="http://schemas.openxmlformats.org/officeDocument/2006/relationships/hyperlink" Target="https://concentriq.abbvienet.com/imageSets/157?slide=189128" TargetMode="External"/><Relationship Id="rId175" Type="http://schemas.openxmlformats.org/officeDocument/2006/relationships/hyperlink" Target="https://concentriq.abbvienet.com/imageSets/157?slide=327444" TargetMode="External"/><Relationship Id="rId340" Type="http://schemas.openxmlformats.org/officeDocument/2006/relationships/hyperlink" Target="https://concentriq.abbvienet.com/imageSets/157?slide=221076" TargetMode="External"/><Relationship Id="rId200" Type="http://schemas.openxmlformats.org/officeDocument/2006/relationships/hyperlink" Target="https://concentriq.abbvienet.com/imageSets/157?slide=337175" TargetMode="External"/><Relationship Id="rId382" Type="http://schemas.openxmlformats.org/officeDocument/2006/relationships/hyperlink" Target="https://concentriq.abbvienet.com/imageSets/157?slide=327729" TargetMode="External"/><Relationship Id="rId438" Type="http://schemas.openxmlformats.org/officeDocument/2006/relationships/hyperlink" Target="https://concentriq.abbvienet.com/imageSets/157?slide=327963" TargetMode="External"/><Relationship Id="rId242" Type="http://schemas.openxmlformats.org/officeDocument/2006/relationships/hyperlink" Target="https://concentriq.abbvienet.com/imageSets/157?slide=219670" TargetMode="External"/><Relationship Id="rId284" Type="http://schemas.openxmlformats.org/officeDocument/2006/relationships/hyperlink" Target="https://concentriq.abbvienet.com/imageSets/157?slide=330965" TargetMode="External"/><Relationship Id="rId491" Type="http://schemas.openxmlformats.org/officeDocument/2006/relationships/hyperlink" Target="https://concentriq.abbvienet.com/imageSets/157?slide=327905" TargetMode="External"/><Relationship Id="rId505" Type="http://schemas.openxmlformats.org/officeDocument/2006/relationships/hyperlink" Target="https://concentriq.abbvienet.com/imageSets/157?slide=328041" TargetMode="External"/><Relationship Id="rId37" Type="http://schemas.openxmlformats.org/officeDocument/2006/relationships/hyperlink" Target="https://concentriq.abbvienet.com/imageSets/157?slide=327869" TargetMode="External"/><Relationship Id="rId79" Type="http://schemas.openxmlformats.org/officeDocument/2006/relationships/hyperlink" Target="https://concentriq.abbvienet.com/imageSets/157?slide=328056" TargetMode="External"/><Relationship Id="rId102" Type="http://schemas.openxmlformats.org/officeDocument/2006/relationships/hyperlink" Target="https://concentriq.abbvienet.com/imageSets/157?slide=222423" TargetMode="External"/><Relationship Id="rId144" Type="http://schemas.openxmlformats.org/officeDocument/2006/relationships/hyperlink" Target="https://concentriq.abbvienet.com/imageSets/157?slide=220751" TargetMode="External"/><Relationship Id="rId547" Type="http://schemas.openxmlformats.org/officeDocument/2006/relationships/hyperlink" Target="https://concentriq.abbvienet.com/imageSets/157?slide=337138" TargetMode="External"/><Relationship Id="rId90" Type="http://schemas.openxmlformats.org/officeDocument/2006/relationships/hyperlink" Target="https://concentriq.abbvienet.com/imageSets/157?slide=157821" TargetMode="External"/><Relationship Id="rId186" Type="http://schemas.openxmlformats.org/officeDocument/2006/relationships/hyperlink" Target="https://concentriq.abbvienet.com/imageSets/157?slide=264599" TargetMode="External"/><Relationship Id="rId351" Type="http://schemas.openxmlformats.org/officeDocument/2006/relationships/hyperlink" Target="https://concentriq.abbvienet.com/imageSets/157?slide=190922" TargetMode="External"/><Relationship Id="rId393" Type="http://schemas.openxmlformats.org/officeDocument/2006/relationships/hyperlink" Target="https://concentriq.abbvienet.com/imageSets/157?slide=354826" TargetMode="External"/><Relationship Id="rId407" Type="http://schemas.openxmlformats.org/officeDocument/2006/relationships/hyperlink" Target="https://concentriq.abbvienet.com/imageSets/157?slide=330650" TargetMode="External"/><Relationship Id="rId449" Type="http://schemas.openxmlformats.org/officeDocument/2006/relationships/hyperlink" Target="https://concentriq.abbvienet.com/imageSets/157?slide=219705" TargetMode="External"/><Relationship Id="rId211" Type="http://schemas.openxmlformats.org/officeDocument/2006/relationships/hyperlink" Target="https://concentriq.abbvienet.com/imageSets/157?slide=133604" TargetMode="External"/><Relationship Id="rId253" Type="http://schemas.openxmlformats.org/officeDocument/2006/relationships/hyperlink" Target="https://concentriq.abbvienet.com/imageSets/157?slide=253906" TargetMode="External"/><Relationship Id="rId295" Type="http://schemas.openxmlformats.org/officeDocument/2006/relationships/hyperlink" Target="https://concentriq.abbvienet.com/imageSets/157?slide=327998" TargetMode="External"/><Relationship Id="rId309" Type="http://schemas.openxmlformats.org/officeDocument/2006/relationships/hyperlink" Target="https://concentriq.abbvienet.com/imageSets/157?slide=174036" TargetMode="External"/><Relationship Id="rId460" Type="http://schemas.openxmlformats.org/officeDocument/2006/relationships/hyperlink" Target="https://concentriq.abbvienet.com/imageSets/157?slide=225388" TargetMode="External"/><Relationship Id="rId516" Type="http://schemas.openxmlformats.org/officeDocument/2006/relationships/hyperlink" Target="https://concentriq.abbvienet.com/imageSets/157?slide=352115" TargetMode="External"/><Relationship Id="rId48" Type="http://schemas.openxmlformats.org/officeDocument/2006/relationships/hyperlink" Target="https://concentriq.abbvienet.com/imageSets/157?slide=327902" TargetMode="External"/><Relationship Id="rId113" Type="http://schemas.openxmlformats.org/officeDocument/2006/relationships/hyperlink" Target="https://concentriq.abbvienet.com/imageSets/157?slide=337110" TargetMode="External"/><Relationship Id="rId320" Type="http://schemas.openxmlformats.org/officeDocument/2006/relationships/hyperlink" Target="https://concentriq.abbvienet.com/imageSets/157?slide=225435" TargetMode="External"/><Relationship Id="rId558" Type="http://schemas.openxmlformats.org/officeDocument/2006/relationships/hyperlink" Target="https://concentriq.abbvienet.com/imageSets/157?slide=337218" TargetMode="External"/><Relationship Id="rId155" Type="http://schemas.openxmlformats.org/officeDocument/2006/relationships/hyperlink" Target="https://concentriq.abbvienet.com/imageSets/157?slide=327470" TargetMode="External"/><Relationship Id="rId197" Type="http://schemas.openxmlformats.org/officeDocument/2006/relationships/hyperlink" Target="https://concentriq.abbvienet.com/imageSets/157?slide=354803" TargetMode="External"/><Relationship Id="rId362" Type="http://schemas.openxmlformats.org/officeDocument/2006/relationships/hyperlink" Target="https://concentriq.abbvienet.com/imageSets/157?slide=352112" TargetMode="External"/><Relationship Id="rId418" Type="http://schemas.openxmlformats.org/officeDocument/2006/relationships/hyperlink" Target="https://concentriq.abbvienet.com/imageSets/157?slide=327761" TargetMode="External"/><Relationship Id="rId222" Type="http://schemas.openxmlformats.org/officeDocument/2006/relationships/hyperlink" Target="https://concentriq.abbvienet.com/imageSets/157?slide=264605" TargetMode="External"/><Relationship Id="rId264" Type="http://schemas.openxmlformats.org/officeDocument/2006/relationships/hyperlink" Target="https://concentriq.abbvienet.com/imageSets/157?slide=225464" TargetMode="External"/><Relationship Id="rId471" Type="http://schemas.openxmlformats.org/officeDocument/2006/relationships/hyperlink" Target="https://concentriq.abbvienet.com/imageSets/157?slide=235053" TargetMode="External"/><Relationship Id="rId17" Type="http://schemas.openxmlformats.org/officeDocument/2006/relationships/hyperlink" Target="https://concentriq.abbvienet.com/imageSets/157?slide=264568" TargetMode="External"/><Relationship Id="rId59" Type="http://schemas.openxmlformats.org/officeDocument/2006/relationships/hyperlink" Target="https://concentriq.abbvienet.com/imageSets/157?slide=225333" TargetMode="External"/><Relationship Id="rId124" Type="http://schemas.openxmlformats.org/officeDocument/2006/relationships/hyperlink" Target="https://concentriq.abbvienet.com/imageSets/157?slide=327440" TargetMode="External"/><Relationship Id="rId527" Type="http://schemas.openxmlformats.org/officeDocument/2006/relationships/hyperlink" Target="https://concentriq.abbvienet.com/imageSets/157?slide=327556" TargetMode="External"/><Relationship Id="rId70" Type="http://schemas.openxmlformats.org/officeDocument/2006/relationships/hyperlink" Target="https://concentriq.abbvienet.com/imageSets/157?slide=225452" TargetMode="External"/><Relationship Id="rId166" Type="http://schemas.openxmlformats.org/officeDocument/2006/relationships/hyperlink" Target="https://concentriq.abbvienet.com/imageSets/157?slide=234987" TargetMode="External"/><Relationship Id="rId331" Type="http://schemas.openxmlformats.org/officeDocument/2006/relationships/hyperlink" Target="https://concentriq.abbvienet.com/imageSets/157?slide=174050" TargetMode="External"/><Relationship Id="rId373" Type="http://schemas.openxmlformats.org/officeDocument/2006/relationships/hyperlink" Target="https://concentriq.abbvienet.com/imageSets/157?slide=327240" TargetMode="External"/><Relationship Id="rId429" Type="http://schemas.openxmlformats.org/officeDocument/2006/relationships/hyperlink" Target="https://concentriq.abbvienet.com/imageSets/157?slide=328009" TargetMode="External"/><Relationship Id="rId1" Type="http://schemas.openxmlformats.org/officeDocument/2006/relationships/hyperlink" Target="https://concentriq.abbvienet.com/imageSets/157?slide=133565" TargetMode="External"/><Relationship Id="rId233" Type="http://schemas.openxmlformats.org/officeDocument/2006/relationships/hyperlink" Target="https://concentriq.abbvienet.com/imageSets/157?slide=174098" TargetMode="External"/><Relationship Id="rId440" Type="http://schemas.openxmlformats.org/officeDocument/2006/relationships/hyperlink" Target="https://concentriq.abbvienet.com/imageSets/157?slide=327465" TargetMode="External"/><Relationship Id="rId28" Type="http://schemas.openxmlformats.org/officeDocument/2006/relationships/hyperlink" Target="https://concentriq.abbvienet.com/imageSets/157?slide=337249" TargetMode="External"/><Relationship Id="rId275" Type="http://schemas.openxmlformats.org/officeDocument/2006/relationships/hyperlink" Target="https://concentriq.abbvienet.com/imageSets/157?slide=191066" TargetMode="External"/><Relationship Id="rId300" Type="http://schemas.openxmlformats.org/officeDocument/2006/relationships/hyperlink" Target="https://concentriq.abbvienet.com/imageSets/157?slide=327594" TargetMode="External"/><Relationship Id="rId482" Type="http://schemas.openxmlformats.org/officeDocument/2006/relationships/hyperlink" Target="https://concentriq.abbvienet.com/imageSets/157?slide=327746" TargetMode="External"/><Relationship Id="rId538" Type="http://schemas.openxmlformats.org/officeDocument/2006/relationships/hyperlink" Target="https://concentriq.abbvienet.com/imageSets/157?slide=337207" TargetMode="External"/><Relationship Id="rId81" Type="http://schemas.openxmlformats.org/officeDocument/2006/relationships/hyperlink" Target="https://concentriq.abbvienet.com/imageSets/157?slide=337125" TargetMode="External"/><Relationship Id="rId135" Type="http://schemas.openxmlformats.org/officeDocument/2006/relationships/hyperlink" Target="https://concentriq.abbvienet.com/imageSets/157?slide=203824" TargetMode="External"/><Relationship Id="rId177" Type="http://schemas.openxmlformats.org/officeDocument/2006/relationships/hyperlink" Target="https://concentriq.abbvienet.com/imageSets/157?slide=225379" TargetMode="External"/><Relationship Id="rId342" Type="http://schemas.openxmlformats.org/officeDocument/2006/relationships/hyperlink" Target="https://concentriq.abbvienet.com/imageSets/157?slide=196038" TargetMode="External"/><Relationship Id="rId384" Type="http://schemas.openxmlformats.org/officeDocument/2006/relationships/hyperlink" Target="https://concentriq.abbvienet.com/imageSets/157?slide=337158" TargetMode="External"/><Relationship Id="rId202" Type="http://schemas.openxmlformats.org/officeDocument/2006/relationships/hyperlink" Target="https://concentriq.abbvienet.com/imageSets/157?slide=328047" TargetMode="External"/><Relationship Id="rId244" Type="http://schemas.openxmlformats.org/officeDocument/2006/relationships/hyperlink" Target="https://concentriq.abbvienet.com/imageSets/157?slide=234979" TargetMode="External"/><Relationship Id="rId39" Type="http://schemas.openxmlformats.org/officeDocument/2006/relationships/hyperlink" Target="https://concentriq.abbvienet.com/imageSets/157?slide=328029" TargetMode="External"/><Relationship Id="rId286" Type="http://schemas.openxmlformats.org/officeDocument/2006/relationships/hyperlink" Target="https://concentriq.abbvienet.com/imageSets/157?slide=225382" TargetMode="External"/><Relationship Id="rId451" Type="http://schemas.openxmlformats.org/officeDocument/2006/relationships/hyperlink" Target="https://concentriq.abbvienet.com/imageSets/157?slide=221088" TargetMode="External"/><Relationship Id="rId493" Type="http://schemas.openxmlformats.org/officeDocument/2006/relationships/hyperlink" Target="https://concentriq.abbvienet.com/imageSets/157?slide=327711" TargetMode="External"/><Relationship Id="rId507" Type="http://schemas.openxmlformats.org/officeDocument/2006/relationships/hyperlink" Target="https://concentriq.abbvienet.com/imageSets/157?slide=354800" TargetMode="External"/><Relationship Id="rId549" Type="http://schemas.openxmlformats.org/officeDocument/2006/relationships/hyperlink" Target="https://concentriq.abbvienet.com/imageSets/157?slide=348355" TargetMode="External"/><Relationship Id="rId50" Type="http://schemas.openxmlformats.org/officeDocument/2006/relationships/hyperlink" Target="https://concentriq.abbvienet.com/imageSets/157?slide=235002" TargetMode="External"/><Relationship Id="rId104" Type="http://schemas.openxmlformats.org/officeDocument/2006/relationships/hyperlink" Target="https://concentriq.abbvienet.com/imageSets/157?slide=222418" TargetMode="External"/><Relationship Id="rId146" Type="http://schemas.openxmlformats.org/officeDocument/2006/relationships/hyperlink" Target="https://concentriq.abbvienet.com/imageSets/157?slide=327960" TargetMode="External"/><Relationship Id="rId188" Type="http://schemas.openxmlformats.org/officeDocument/2006/relationships/hyperlink" Target="https://concentriq.abbvienet.com/imageSets/157?slide=327410" TargetMode="External"/><Relationship Id="rId311" Type="http://schemas.openxmlformats.org/officeDocument/2006/relationships/hyperlink" Target="https://concentriq.abbvienet.com/imageSets/157?slide=189125" TargetMode="External"/><Relationship Id="rId353" Type="http://schemas.openxmlformats.org/officeDocument/2006/relationships/hyperlink" Target="https://concentriq.abbvienet.com/imageSets/157?slide=225342" TargetMode="External"/><Relationship Id="rId395" Type="http://schemas.openxmlformats.org/officeDocument/2006/relationships/hyperlink" Target="https://concentriq.abbvienet.com/imageSets/157?slide=327647" TargetMode="External"/><Relationship Id="rId409" Type="http://schemas.openxmlformats.org/officeDocument/2006/relationships/hyperlink" Target="https://concentriq.abbvienet.com/imageSets/157?slide=327663" TargetMode="External"/><Relationship Id="rId560" Type="http://schemas.openxmlformats.org/officeDocument/2006/relationships/hyperlink" Target="https://concentriq.abbvienet.com/imageSets/157?slide=354791" TargetMode="External"/><Relationship Id="rId92" Type="http://schemas.openxmlformats.org/officeDocument/2006/relationships/hyperlink" Target="https://concentriq.abbvienet.com/imageSets/157?slide=203815" TargetMode="External"/><Relationship Id="rId213" Type="http://schemas.openxmlformats.org/officeDocument/2006/relationships/hyperlink" Target="https://concentriq.abbvienet.com/imageSets/157?slide=157773" TargetMode="External"/><Relationship Id="rId420" Type="http://schemas.openxmlformats.org/officeDocument/2006/relationships/hyperlink" Target="https://concentriq.abbvienet.com/imageSets/157?slide=327805" TargetMode="External"/><Relationship Id="rId255" Type="http://schemas.openxmlformats.org/officeDocument/2006/relationships/hyperlink" Target="https://concentriq.abbvienet.com/imageSets/157?slide=253903" TargetMode="External"/><Relationship Id="rId297" Type="http://schemas.openxmlformats.org/officeDocument/2006/relationships/hyperlink" Target="https://concentriq.abbvienet.com/imageSets/157?slide=337215" TargetMode="External"/><Relationship Id="rId462" Type="http://schemas.openxmlformats.org/officeDocument/2006/relationships/hyperlink" Target="https://concentriq.abbvienet.com/imageSets/157?slide=331316" TargetMode="External"/><Relationship Id="rId518" Type="http://schemas.openxmlformats.org/officeDocument/2006/relationships/hyperlink" Target="https://concentriq.abbvienet.com/imageSets/157?slide=331445" TargetMode="External"/><Relationship Id="rId115" Type="http://schemas.openxmlformats.org/officeDocument/2006/relationships/hyperlink" Target="https://concentriq.abbvienet.com/imageSets/157?slide=327927" TargetMode="External"/><Relationship Id="rId157" Type="http://schemas.openxmlformats.org/officeDocument/2006/relationships/hyperlink" Target="https://concentriq.abbvienet.com/imageSets/157?slide=220926" TargetMode="External"/><Relationship Id="rId322" Type="http://schemas.openxmlformats.org/officeDocument/2006/relationships/hyperlink" Target="https://concentriq.abbvienet.com/imageSets/157?slide=225433" TargetMode="External"/><Relationship Id="rId364" Type="http://schemas.openxmlformats.org/officeDocument/2006/relationships/hyperlink" Target="https://concentriq.abbvienet.com/imageSets/157?slide=327653" TargetMode="External"/><Relationship Id="rId61" Type="http://schemas.openxmlformats.org/officeDocument/2006/relationships/hyperlink" Target="https://concentriq.abbvienet.com/imageSets/157?slide=264590" TargetMode="External"/><Relationship Id="rId199" Type="http://schemas.openxmlformats.org/officeDocument/2006/relationships/hyperlink" Target="https://concentriq.abbvienet.com/imageSets/157?slide=330748" TargetMode="External"/><Relationship Id="rId19" Type="http://schemas.openxmlformats.org/officeDocument/2006/relationships/hyperlink" Target="https://concentriq.abbvienet.com/imageSets/157?slide=348369" TargetMode="External"/><Relationship Id="rId224" Type="http://schemas.openxmlformats.org/officeDocument/2006/relationships/hyperlink" Target="https://concentriq.abbvienet.com/imageSets/157?slide=331375" TargetMode="External"/><Relationship Id="rId266" Type="http://schemas.openxmlformats.org/officeDocument/2006/relationships/hyperlink" Target="https://concentriq.abbvienet.com/imageSets/157?slide=327811" TargetMode="External"/><Relationship Id="rId431" Type="http://schemas.openxmlformats.org/officeDocument/2006/relationships/hyperlink" Target="https://concentriq.abbvienet.com/imageSets/157?slide=328004" TargetMode="External"/><Relationship Id="rId473" Type="http://schemas.openxmlformats.org/officeDocument/2006/relationships/hyperlink" Target="https://concentriq.abbvienet.com/imageSets/157?slide=326636" TargetMode="External"/><Relationship Id="rId529" Type="http://schemas.openxmlformats.org/officeDocument/2006/relationships/hyperlink" Target="https://concentriq.abbvienet.com/imageSets/157?slide=327687" TargetMode="External"/><Relationship Id="rId30" Type="http://schemas.openxmlformats.org/officeDocument/2006/relationships/hyperlink" Target="https://concentriq.abbvienet.com/imageSets/157?slide=190989" TargetMode="External"/><Relationship Id="rId126" Type="http://schemas.openxmlformats.org/officeDocument/2006/relationships/hyperlink" Target="https://concentriq.abbvienet.com/imageSets/157?slide=327808" TargetMode="External"/><Relationship Id="rId168" Type="http://schemas.openxmlformats.org/officeDocument/2006/relationships/hyperlink" Target="https://concentriq.abbvienet.com/imageSets/157?slide=234990" TargetMode="External"/><Relationship Id="rId333" Type="http://schemas.openxmlformats.org/officeDocument/2006/relationships/hyperlink" Target="https://concentriq.abbvienet.com/imageSets/157?slide=173975" TargetMode="External"/><Relationship Id="rId540" Type="http://schemas.openxmlformats.org/officeDocument/2006/relationships/hyperlink" Target="https://concentriq.abbvienet.com/imageSets/157?slide=327945" TargetMode="External"/><Relationship Id="rId72" Type="http://schemas.openxmlformats.org/officeDocument/2006/relationships/hyperlink" Target="https://concentriq.abbvienet.com/imageSets/157?slide=327499" TargetMode="External"/><Relationship Id="rId375" Type="http://schemas.openxmlformats.org/officeDocument/2006/relationships/hyperlink" Target="https://concentriq.abbvienet.com/imageSets/157?slide=330781" TargetMode="External"/><Relationship Id="rId3" Type="http://schemas.openxmlformats.org/officeDocument/2006/relationships/hyperlink" Target="https://concentriq.abbvienet.com/imageSets/157?slide=133577" TargetMode="External"/><Relationship Id="rId235" Type="http://schemas.openxmlformats.org/officeDocument/2006/relationships/hyperlink" Target="https://concentriq.abbvienet.com/imageSets/157?slide=191030" TargetMode="External"/><Relationship Id="rId277" Type="http://schemas.openxmlformats.org/officeDocument/2006/relationships/hyperlink" Target="https://concentriq.abbvienet.com/imageSets/157?slide=191024" TargetMode="External"/><Relationship Id="rId400" Type="http://schemas.openxmlformats.org/officeDocument/2006/relationships/hyperlink" Target="https://concentriq.abbvienet.com/imageSets/157?slide=327820" TargetMode="External"/><Relationship Id="rId442" Type="http://schemas.openxmlformats.org/officeDocument/2006/relationships/hyperlink" Target="https://concentriq.abbvienet.com/imageSets/157?slide=327350" TargetMode="External"/><Relationship Id="rId484" Type="http://schemas.openxmlformats.org/officeDocument/2006/relationships/hyperlink" Target="https://concentriq.abbvienet.com/imageSets/157?slide=327802" TargetMode="External"/><Relationship Id="rId137" Type="http://schemas.openxmlformats.org/officeDocument/2006/relationships/hyperlink" Target="https://concentriq.abbvienet.com/imageSets/157?slide=203818" TargetMode="External"/><Relationship Id="rId302" Type="http://schemas.openxmlformats.org/officeDocument/2006/relationships/hyperlink" Target="https://concentriq.abbvienet.com/imageSets/157?slide=264611" TargetMode="External"/><Relationship Id="rId344" Type="http://schemas.openxmlformats.org/officeDocument/2006/relationships/hyperlink" Target="https://concentriq.abbvienet.com/imageSets/157?slide=225427" TargetMode="External"/><Relationship Id="rId41" Type="http://schemas.openxmlformats.org/officeDocument/2006/relationships/hyperlink" Target="https://concentriq.abbvienet.com/imageSets/157?slide=328044" TargetMode="External"/><Relationship Id="rId83" Type="http://schemas.openxmlformats.org/officeDocument/2006/relationships/hyperlink" Target="https://concentriq.abbvienet.com/imageSets/157?slide=189119" TargetMode="External"/><Relationship Id="rId179" Type="http://schemas.openxmlformats.org/officeDocument/2006/relationships/hyperlink" Target="https://concentriq.abbvienet.com/imageSets/157?slide=235056" TargetMode="External"/><Relationship Id="rId386" Type="http://schemas.openxmlformats.org/officeDocument/2006/relationships/hyperlink" Target="https://concentriq.abbvienet.com/imageSets/157?slide=327755" TargetMode="External"/><Relationship Id="rId551" Type="http://schemas.openxmlformats.org/officeDocument/2006/relationships/hyperlink" Target="https://concentriq.abbvienet.com/imageSets/157?slide=337101" TargetMode="External"/><Relationship Id="rId190" Type="http://schemas.openxmlformats.org/officeDocument/2006/relationships/hyperlink" Target="https://concentriq.abbvienet.com/imageSets/157?slide=234973" TargetMode="External"/><Relationship Id="rId204" Type="http://schemas.openxmlformats.org/officeDocument/2006/relationships/hyperlink" Target="https://concentriq.abbvienet.com/imageSets/157?slide=348358" TargetMode="External"/><Relationship Id="rId246" Type="http://schemas.openxmlformats.org/officeDocument/2006/relationships/hyperlink" Target="https://concentriq.abbvienet.com/imageSets/157?slide=264602" TargetMode="External"/><Relationship Id="rId288" Type="http://schemas.openxmlformats.org/officeDocument/2006/relationships/hyperlink" Target="https://concentriq.abbvienet.com/imageSets/157?slide=330701" TargetMode="External"/><Relationship Id="rId411" Type="http://schemas.openxmlformats.org/officeDocument/2006/relationships/hyperlink" Target="https://concentriq.abbvienet.com/imageSets/157?slide=327693" TargetMode="External"/><Relationship Id="rId453" Type="http://schemas.openxmlformats.org/officeDocument/2006/relationships/hyperlink" Target="https://concentriq.abbvienet.com/imageSets/157?slide=234976" TargetMode="External"/><Relationship Id="rId509" Type="http://schemas.openxmlformats.org/officeDocument/2006/relationships/hyperlink" Target="https://concentriq.abbvienet.com/imageSets/157?slide=219699" TargetMode="External"/><Relationship Id="rId106" Type="http://schemas.openxmlformats.org/officeDocument/2006/relationships/hyperlink" Target="https://concentriq.abbvienet.com/imageSets/157?slide=264584" TargetMode="External"/><Relationship Id="rId313" Type="http://schemas.openxmlformats.org/officeDocument/2006/relationships/hyperlink" Target="https://concentriq.abbvienet.com/imageSets/157?slide=203072" TargetMode="External"/><Relationship Id="rId495" Type="http://schemas.openxmlformats.org/officeDocument/2006/relationships/hyperlink" Target="https://concentriq.abbvienet.com/imageSets/157?slide=327714" TargetMode="External"/><Relationship Id="rId10" Type="http://schemas.openxmlformats.org/officeDocument/2006/relationships/hyperlink" Target="https://concentriq.abbvienet.com/imageSets/157?slide=327515" TargetMode="External"/><Relationship Id="rId52" Type="http://schemas.openxmlformats.org/officeDocument/2006/relationships/hyperlink" Target="https://concentriq.abbvienet.com/imageSets/157?slide=225327" TargetMode="External"/><Relationship Id="rId94" Type="http://schemas.openxmlformats.org/officeDocument/2006/relationships/hyperlink" Target="https://concentriq.abbvienet.com/imageSets/157?slide=222486" TargetMode="External"/><Relationship Id="rId148" Type="http://schemas.openxmlformats.org/officeDocument/2006/relationships/hyperlink" Target="https://concentriq.abbvienet.com/imageSets/157?slide=225441" TargetMode="External"/><Relationship Id="rId355" Type="http://schemas.openxmlformats.org/officeDocument/2006/relationships/hyperlink" Target="https://concentriq.abbvienet.com/imageSets/157?slide=264571" TargetMode="External"/><Relationship Id="rId397" Type="http://schemas.openxmlformats.org/officeDocument/2006/relationships/hyperlink" Target="https://concentriq.abbvienet.com/imageSets/157?slide=327507" TargetMode="External"/><Relationship Id="rId520" Type="http://schemas.openxmlformats.org/officeDocument/2006/relationships/hyperlink" Target="https://concentriq.abbvienet.com/imageSets/157?slide=327696" TargetMode="External"/><Relationship Id="rId215" Type="http://schemas.openxmlformats.org/officeDocument/2006/relationships/hyperlink" Target="https://concentriq.abbvienet.com/imageSets/157?slide=189134" TargetMode="External"/><Relationship Id="rId257" Type="http://schemas.openxmlformats.org/officeDocument/2006/relationships/hyperlink" Target="https://concentriq.abbvienet.com/imageSets/157?slide=354809" TargetMode="External"/><Relationship Id="rId422" Type="http://schemas.openxmlformats.org/officeDocument/2006/relationships/hyperlink" Target="https://concentriq.abbvienet.com/imageSets/157?slide=327851" TargetMode="External"/><Relationship Id="rId464" Type="http://schemas.openxmlformats.org/officeDocument/2006/relationships/hyperlink" Target="https://concentriq.abbvienet.com/imageSets/157?slide=235059" TargetMode="External"/><Relationship Id="rId299" Type="http://schemas.openxmlformats.org/officeDocument/2006/relationships/hyperlink" Target="https://concentriq.abbvienet.com/imageSets/157?slide=173993" TargetMode="External"/><Relationship Id="rId63" Type="http://schemas.openxmlformats.org/officeDocument/2006/relationships/hyperlink" Target="https://concentriq.abbvienet.com/imageSets/157?slide=264596" TargetMode="External"/><Relationship Id="rId159" Type="http://schemas.openxmlformats.org/officeDocument/2006/relationships/hyperlink" Target="https://concentriq.abbvienet.com/imageSets/157?slide=196041" TargetMode="External"/><Relationship Id="rId366" Type="http://schemas.openxmlformats.org/officeDocument/2006/relationships/hyperlink" Target="https://concentriq.abbvienet.com/imageSets/157?slide=337237" TargetMode="External"/><Relationship Id="rId226" Type="http://schemas.openxmlformats.org/officeDocument/2006/relationships/hyperlink" Target="https://concentriq.abbvienet.com/imageSets/157?slide=133592" TargetMode="External"/><Relationship Id="rId433" Type="http://schemas.openxmlformats.org/officeDocument/2006/relationships/hyperlink" Target="https://concentriq.abbvienet.com/imageSets/157?slide=327675" TargetMode="External"/><Relationship Id="rId74" Type="http://schemas.openxmlformats.org/officeDocument/2006/relationships/hyperlink" Target="https://concentriq.abbvienet.com/imageSets/157?slide=328053" TargetMode="External"/><Relationship Id="rId377" Type="http://schemas.openxmlformats.org/officeDocument/2006/relationships/hyperlink" Target="https://concentriq.abbvienet.com/imageSets/157?slide=327237" TargetMode="External"/><Relationship Id="rId500" Type="http://schemas.openxmlformats.org/officeDocument/2006/relationships/hyperlink" Target="https://concentriq.abbvienet.com/imageSets/157?slide=219685" TargetMode="External"/><Relationship Id="rId5" Type="http://schemas.openxmlformats.org/officeDocument/2006/relationships/hyperlink" Target="https://concentriq.abbvienet.com/imageSets/157?slide=157822" TargetMode="External"/><Relationship Id="rId237" Type="http://schemas.openxmlformats.org/officeDocument/2006/relationships/hyperlink" Target="https://concentriq.abbvienet.com/imageSets/157?slide=191054" TargetMode="External"/><Relationship Id="rId444" Type="http://schemas.openxmlformats.org/officeDocument/2006/relationships/hyperlink" Target="https://concentriq.abbvienet.com/imageSets/157?slide=196068" TargetMode="External"/><Relationship Id="rId290" Type="http://schemas.openxmlformats.org/officeDocument/2006/relationships/hyperlink" Target="https://concentriq.abbvienet.com/imageSets/157?slide=191042" TargetMode="External"/><Relationship Id="rId304" Type="http://schemas.openxmlformats.org/officeDocument/2006/relationships/hyperlink" Target="https://concentriq.abbvienet.com/imageSets/157?slide=157825" TargetMode="External"/><Relationship Id="rId388" Type="http://schemas.openxmlformats.org/officeDocument/2006/relationships/hyperlink" Target="https://concentriq.abbvienet.com/imageSets/157?slide=327752" TargetMode="External"/><Relationship Id="rId511" Type="http://schemas.openxmlformats.org/officeDocument/2006/relationships/hyperlink" Target="https://concentriq.abbvienet.com/imageSets/157?slide=330968" TargetMode="External"/><Relationship Id="rId85" Type="http://schemas.openxmlformats.org/officeDocument/2006/relationships/hyperlink" Target="https://concentriq.abbvienet.com/imageSets/157?slide=157763" TargetMode="External"/><Relationship Id="rId150" Type="http://schemas.openxmlformats.org/officeDocument/2006/relationships/hyperlink" Target="https://concentriq.abbvienet.com/imageSets/157?slide=225444" TargetMode="External"/><Relationship Id="rId248" Type="http://schemas.openxmlformats.org/officeDocument/2006/relationships/hyperlink" Target="https://concentriq.abbvienet.com/imageSets/157?slide=264629" TargetMode="External"/><Relationship Id="rId455" Type="http://schemas.openxmlformats.org/officeDocument/2006/relationships/hyperlink" Target="https://concentriq.abbvienet.com/imageSets/157?slide=225473" TargetMode="External"/><Relationship Id="rId12" Type="http://schemas.openxmlformats.org/officeDocument/2006/relationships/hyperlink" Target="https://concentriq.abbvienet.com/imageSets/157?slide=225412" TargetMode="External"/><Relationship Id="rId108" Type="http://schemas.openxmlformats.org/officeDocument/2006/relationships/hyperlink" Target="https://concentriq.abbvienet.com/imageSets/157?slide=327392" TargetMode="External"/><Relationship Id="rId315" Type="http://schemas.openxmlformats.org/officeDocument/2006/relationships/hyperlink" Target="https://concentriq.abbvienet.com/imageSets/157?slide=189143" TargetMode="External"/><Relationship Id="rId522" Type="http://schemas.openxmlformats.org/officeDocument/2006/relationships/hyperlink" Target="https://concentriq.abbvienet.com/imageSets/157?slide=327726" TargetMode="External"/><Relationship Id="rId96" Type="http://schemas.openxmlformats.org/officeDocument/2006/relationships/hyperlink" Target="https://concentriq.abbvienet.com/imageSets/157?slide=225310" TargetMode="External"/><Relationship Id="rId161" Type="http://schemas.openxmlformats.org/officeDocument/2006/relationships/hyperlink" Target="https://concentriq.abbvienet.com/imageSets/157?slide=203821" TargetMode="External"/><Relationship Id="rId399" Type="http://schemas.openxmlformats.org/officeDocument/2006/relationships/hyperlink" Target="https://concentriq.abbvienet.com/imageSets/157?slide=327616" TargetMode="External"/><Relationship Id="rId259" Type="http://schemas.openxmlformats.org/officeDocument/2006/relationships/hyperlink" Target="https://concentriq.abbvienet.com/imageSets/157?slide=220767" TargetMode="External"/><Relationship Id="rId466" Type="http://schemas.openxmlformats.org/officeDocument/2006/relationships/hyperlink" Target="https://concentriq.abbvienet.com/imageSets/157?slide=32753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52CB-412E-4C8E-8746-8AE9848DB4CB}">
  <dimension ref="A1:BE161"/>
  <sheetViews>
    <sheetView tabSelected="1" topLeftCell="AT1" zoomScale="170" zoomScaleNormal="170" workbookViewId="0">
      <selection activeCell="BE15" sqref="BE15"/>
    </sheetView>
  </sheetViews>
  <sheetFormatPr defaultColWidth="8.85546875" defaultRowHeight="22.5" customHeight="1"/>
  <cols>
    <col min="1" max="1" width="12" bestFit="1" customWidth="1"/>
    <col min="2" max="2" width="16.7109375" bestFit="1" customWidth="1"/>
    <col min="3" max="3" width="10.85546875" style="80" bestFit="1" customWidth="1"/>
    <col min="4" max="4" width="23" bestFit="1" customWidth="1"/>
    <col min="5" max="5" width="23" customWidth="1"/>
    <col min="6" max="7" width="16.85546875" bestFit="1" customWidth="1"/>
    <col min="8" max="11" width="16.85546875" customWidth="1"/>
    <col min="12" max="12" width="70" bestFit="1" customWidth="1"/>
    <col min="13" max="13" width="67.28515625" customWidth="1"/>
    <col min="14" max="16" width="30.7109375" bestFit="1" customWidth="1"/>
    <col min="17" max="17" width="11.42578125" bestFit="1" customWidth="1"/>
    <col min="18" max="18" width="12.85546875" bestFit="1" customWidth="1"/>
    <col min="19" max="19" width="11.42578125" bestFit="1" customWidth="1"/>
    <col min="20" max="20" width="16.140625" bestFit="1" customWidth="1"/>
    <col min="21" max="21" width="22.7109375" bestFit="1" customWidth="1"/>
    <col min="22" max="22" width="26" bestFit="1" customWidth="1"/>
    <col min="23" max="23" width="30.7109375" bestFit="1" customWidth="1"/>
    <col min="24" max="25" width="20.42578125" bestFit="1" customWidth="1"/>
    <col min="26" max="28" width="11.42578125" bestFit="1" customWidth="1"/>
    <col min="29" max="29" width="19.140625" bestFit="1" customWidth="1"/>
    <col min="30" max="31" width="11.42578125" bestFit="1" customWidth="1"/>
    <col min="32" max="32" width="50.42578125" bestFit="1" customWidth="1"/>
    <col min="33" max="34" width="11.42578125" bestFit="1" customWidth="1"/>
    <col min="35" max="35" width="15.42578125" bestFit="1" customWidth="1"/>
    <col min="36" max="36" width="30.7109375" bestFit="1" customWidth="1"/>
    <col min="37" max="37" width="14.85546875" bestFit="1" customWidth="1"/>
    <col min="38" max="41" width="11.42578125" bestFit="1" customWidth="1"/>
    <col min="42" max="42" width="21.28515625" bestFit="1" customWidth="1"/>
    <col min="43" max="43" width="15.42578125" bestFit="1" customWidth="1"/>
    <col min="44" max="44" width="27" bestFit="1" customWidth="1"/>
    <col min="45" max="45" width="29" bestFit="1" customWidth="1"/>
    <col min="46" max="47" width="30.7109375" bestFit="1" customWidth="1"/>
    <col min="48" max="48" width="18.42578125" bestFit="1" customWidth="1"/>
    <col min="49" max="56" width="11.42578125" bestFit="1" customWidth="1"/>
  </cols>
  <sheetData>
    <row r="1" spans="1:57" ht="22.5" customHeight="1">
      <c r="A1" s="42" t="s">
        <v>0</v>
      </c>
      <c r="B1" s="43" t="s">
        <v>1</v>
      </c>
      <c r="C1" s="78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5" t="s">
        <v>7</v>
      </c>
      <c r="I1" s="46" t="s">
        <v>8</v>
      </c>
      <c r="J1" s="46" t="s">
        <v>9</v>
      </c>
      <c r="K1" s="44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2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3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3" t="s">
        <v>48</v>
      </c>
      <c r="AX1" s="43" t="s">
        <v>49</v>
      </c>
      <c r="AY1" s="43" t="s">
        <v>50</v>
      </c>
      <c r="AZ1" s="43" t="s">
        <v>51</v>
      </c>
      <c r="BA1" s="43" t="s">
        <v>52</v>
      </c>
      <c r="BB1" s="43" t="s">
        <v>53</v>
      </c>
      <c r="BC1" s="43" t="s">
        <v>54</v>
      </c>
      <c r="BD1" s="43" t="s">
        <v>55</v>
      </c>
      <c r="BE1" s="45" t="s">
        <v>56</v>
      </c>
    </row>
    <row r="2" spans="1:57" ht="22.5" customHeight="1">
      <c r="A2" s="6" t="s">
        <v>57</v>
      </c>
      <c r="B2" s="6" t="s">
        <v>58</v>
      </c>
      <c r="C2" s="79">
        <v>102001</v>
      </c>
      <c r="D2" s="6" t="str">
        <f>VLOOKUP(Table5[[#This Row],[Subjects]],'Responder Sheet'!C:H,6,FALSE)</f>
        <v>Dose Escalation Samples</v>
      </c>
      <c r="E2" s="6" t="b">
        <f>IF(_xlfn.IFNA(VLOOKUP(Table5[[#This Row],[Subjects]],'Withdrawn Subject ID'!A:A,1,FALSE),TRUE) = TRUE, FALSE, TRUE)</f>
        <v>0</v>
      </c>
      <c r="F2" s="6" t="b">
        <v>1</v>
      </c>
      <c r="G2" s="6">
        <v>3239</v>
      </c>
      <c r="H2" s="6" t="str">
        <f>VLOOKUP(Table5[[#This Row],[Subjects]],'Responder Sheet'!C:G,5,FALSE)</f>
        <v>PR</v>
      </c>
      <c r="I2" s="6" t="str">
        <f>VLOOKUP(Table5[[#This Row],[Subjects]],'Responder Sheet'!C:G,3,FALSE)</f>
        <v>Responder</v>
      </c>
      <c r="J2" s="6" t="str">
        <f>VLOOKUP(Table5[[#This Row],[Subjects]],'Responder Sheet'!C:G,4,FALSE)</f>
        <v>Responder</v>
      </c>
      <c r="K2" s="37" t="s">
        <v>59</v>
      </c>
      <c r="L2" s="6" t="s">
        <v>60</v>
      </c>
      <c r="M2" s="15" t="s">
        <v>61</v>
      </c>
      <c r="N2" s="6" t="s">
        <v>62</v>
      </c>
      <c r="O2" s="6">
        <v>40</v>
      </c>
      <c r="P2" s="6" t="s">
        <v>63</v>
      </c>
      <c r="Q2" s="6">
        <v>102</v>
      </c>
      <c r="R2" s="6" t="s">
        <v>64</v>
      </c>
      <c r="S2" s="6">
        <v>102001</v>
      </c>
      <c r="T2" s="6" t="s">
        <v>65</v>
      </c>
      <c r="U2" s="6" t="s">
        <v>66</v>
      </c>
      <c r="V2" s="6" t="s">
        <v>67</v>
      </c>
      <c r="W2" s="6" t="s">
        <v>68</v>
      </c>
      <c r="X2" s="6" t="s">
        <v>69</v>
      </c>
      <c r="Y2" s="6" t="s">
        <v>69</v>
      </c>
      <c r="Z2" s="6" t="s">
        <v>70</v>
      </c>
      <c r="AA2" s="6" t="s">
        <v>71</v>
      </c>
      <c r="AB2" s="6" t="s">
        <v>71</v>
      </c>
      <c r="AC2" s="6" t="s">
        <v>72</v>
      </c>
      <c r="AD2" s="36">
        <v>6520000000</v>
      </c>
      <c r="AE2" s="6" t="s">
        <v>71</v>
      </c>
      <c r="AF2" s="6" t="s">
        <v>73</v>
      </c>
      <c r="AG2" s="6">
        <v>102001</v>
      </c>
      <c r="AH2" s="36">
        <v>6520000000</v>
      </c>
      <c r="AI2" s="6" t="s">
        <v>71</v>
      </c>
      <c r="AJ2" s="6" t="s">
        <v>74</v>
      </c>
      <c r="AK2" s="6" t="s">
        <v>75</v>
      </c>
      <c r="AL2" s="6" t="s">
        <v>70</v>
      </c>
      <c r="AM2" s="6" t="s">
        <v>70</v>
      </c>
      <c r="AN2" s="6" t="s">
        <v>70</v>
      </c>
      <c r="AO2" s="6" t="s">
        <v>76</v>
      </c>
      <c r="AP2" s="6" t="s">
        <v>77</v>
      </c>
      <c r="AQ2" s="37" t="s">
        <v>78</v>
      </c>
      <c r="AR2" s="6" t="s">
        <v>79</v>
      </c>
      <c r="AS2" s="36">
        <v>6520000000</v>
      </c>
      <c r="AT2" s="6" t="s">
        <v>80</v>
      </c>
      <c r="AU2" s="6" t="s">
        <v>81</v>
      </c>
      <c r="AV2" s="6" t="s">
        <v>82</v>
      </c>
      <c r="AW2" s="6" t="s">
        <v>71</v>
      </c>
      <c r="AX2" s="6">
        <v>70</v>
      </c>
      <c r="AY2" s="6" t="s">
        <v>82</v>
      </c>
      <c r="AZ2" s="6" t="s">
        <v>82</v>
      </c>
      <c r="BA2" s="6" t="s">
        <v>82</v>
      </c>
      <c r="BB2" s="6" t="s">
        <v>82</v>
      </c>
      <c r="BC2" s="6" t="s">
        <v>82</v>
      </c>
      <c r="BD2" s="6" t="s">
        <v>82</v>
      </c>
      <c r="BE2" s="6" t="s">
        <v>83</v>
      </c>
    </row>
    <row r="3" spans="1:57" ht="22.5" customHeight="1">
      <c r="A3" s="6" t="s">
        <v>57</v>
      </c>
      <c r="B3" s="6" t="s">
        <v>84</v>
      </c>
      <c r="C3" s="79">
        <v>102016</v>
      </c>
      <c r="D3" s="6">
        <f>VLOOKUP(Table5[[#This Row],[Subjects]],'Responder Sheet'!C:H,6,FALSE)</f>
        <v>0</v>
      </c>
      <c r="E3" s="6" t="b">
        <f>IF(_xlfn.IFNA(VLOOKUP(Table5[[#This Row],[Subjects]],'Withdrawn Subject ID'!A:A,1,FALSE),TRUE) = TRUE, FALSE, TRUE)</f>
        <v>0</v>
      </c>
      <c r="F3" s="6" t="b">
        <v>1</v>
      </c>
      <c r="G3" s="6">
        <v>3239</v>
      </c>
      <c r="H3" s="6" t="str">
        <f>VLOOKUP(Table5[[#This Row],[Subjects]],'Responder Sheet'!C:G,5,FALSE)</f>
        <v>NA</v>
      </c>
      <c r="I3" s="6" t="s">
        <v>85</v>
      </c>
      <c r="J3" s="6" t="s">
        <v>85</v>
      </c>
      <c r="K3" s="6" t="s">
        <v>85</v>
      </c>
      <c r="L3" s="6" t="s">
        <v>86</v>
      </c>
      <c r="M3" s="15" t="s">
        <v>87</v>
      </c>
      <c r="N3" s="6" t="s">
        <v>88</v>
      </c>
      <c r="O3" s="6">
        <v>40</v>
      </c>
      <c r="P3" s="6" t="s">
        <v>63</v>
      </c>
      <c r="Q3" s="6">
        <v>102</v>
      </c>
      <c r="R3" s="6" t="s">
        <v>64</v>
      </c>
      <c r="S3" s="6">
        <v>102016</v>
      </c>
      <c r="T3" s="6" t="s">
        <v>65</v>
      </c>
      <c r="U3" s="6" t="s">
        <v>66</v>
      </c>
      <c r="V3" s="6" t="s">
        <v>67</v>
      </c>
      <c r="W3" s="6" t="s">
        <v>68</v>
      </c>
      <c r="X3" s="6" t="s">
        <v>69</v>
      </c>
      <c r="Y3" s="6" t="s">
        <v>69</v>
      </c>
      <c r="Z3" s="6" t="s">
        <v>70</v>
      </c>
      <c r="AA3" s="6" t="s">
        <v>71</v>
      </c>
      <c r="AB3" s="6" t="s">
        <v>71</v>
      </c>
      <c r="AC3" s="6" t="s">
        <v>72</v>
      </c>
      <c r="AD3" s="36">
        <v>6520000000</v>
      </c>
      <c r="AE3" s="6" t="s">
        <v>71</v>
      </c>
      <c r="AF3" s="6" t="s">
        <v>89</v>
      </c>
      <c r="AG3" s="6">
        <v>102016</v>
      </c>
      <c r="AH3" s="36">
        <v>6520000000</v>
      </c>
      <c r="AI3" s="6" t="s">
        <v>71</v>
      </c>
      <c r="AJ3" s="6" t="s">
        <v>90</v>
      </c>
      <c r="AK3" s="6" t="s">
        <v>75</v>
      </c>
      <c r="AL3" s="6" t="s">
        <v>70</v>
      </c>
      <c r="AM3" s="6" t="s">
        <v>70</v>
      </c>
      <c r="AN3" s="6" t="s">
        <v>70</v>
      </c>
      <c r="AO3" s="6" t="s">
        <v>76</v>
      </c>
      <c r="AP3" s="6" t="s">
        <v>77</v>
      </c>
      <c r="AQ3" s="37" t="s">
        <v>91</v>
      </c>
      <c r="AR3" s="6" t="s">
        <v>79</v>
      </c>
      <c r="AS3" s="36">
        <v>6520000000</v>
      </c>
      <c r="AT3" s="6" t="s">
        <v>92</v>
      </c>
      <c r="AU3" s="6" t="s">
        <v>93</v>
      </c>
      <c r="AV3" s="6" t="s">
        <v>82</v>
      </c>
      <c r="AW3" s="6" t="s">
        <v>71</v>
      </c>
      <c r="AX3" s="6">
        <v>70</v>
      </c>
      <c r="AY3" s="6" t="s">
        <v>82</v>
      </c>
      <c r="AZ3" s="6" t="s">
        <v>82</v>
      </c>
      <c r="BA3" s="6" t="s">
        <v>82</v>
      </c>
      <c r="BB3" s="6" t="s">
        <v>82</v>
      </c>
      <c r="BC3" s="6" t="s">
        <v>82</v>
      </c>
      <c r="BD3" s="6" t="s">
        <v>82</v>
      </c>
      <c r="BE3" s="6" t="s">
        <v>94</v>
      </c>
    </row>
    <row r="4" spans="1:57" ht="22.5" customHeight="1">
      <c r="A4" s="6" t="s">
        <v>57</v>
      </c>
      <c r="B4" s="6" t="s">
        <v>95</v>
      </c>
      <c r="C4" s="79">
        <v>102028</v>
      </c>
      <c r="D4" s="6">
        <f>VLOOKUP(Table5[[#This Row],[Subjects]],'Responder Sheet'!C:H,6,FALSE)</f>
        <v>0</v>
      </c>
      <c r="E4" s="6" t="b">
        <f>IF(_xlfn.IFNA(VLOOKUP(Table5[[#This Row],[Subjects]],'Withdrawn Subject ID'!A:A,1,FALSE),TRUE) = TRUE, FALSE, TRUE)</f>
        <v>0</v>
      </c>
      <c r="F4" s="6" t="b">
        <v>1</v>
      </c>
      <c r="G4" s="6">
        <v>3239</v>
      </c>
      <c r="H4" s="6" t="str">
        <f>VLOOKUP(Table5[[#This Row],[Subjects]],'Responder Sheet'!C:G,5,FALSE)</f>
        <v>SD</v>
      </c>
      <c r="I4" s="6" t="str">
        <f>VLOOKUP(Table5[[#This Row],[Subjects]],'Responder Sheet'!C:G,3,FALSE)</f>
        <v>Non-responder</v>
      </c>
      <c r="J4" s="6" t="str">
        <f>VLOOKUP(Table5[[#This Row],[Subjects]],'Responder Sheet'!C:G,4,FALSE)</f>
        <v>Responder</v>
      </c>
      <c r="K4" s="6" t="s">
        <v>96</v>
      </c>
      <c r="L4" s="6" t="s">
        <v>97</v>
      </c>
      <c r="M4" s="15" t="s">
        <v>98</v>
      </c>
      <c r="N4" s="6" t="s">
        <v>99</v>
      </c>
      <c r="O4" s="6">
        <v>40</v>
      </c>
      <c r="P4" s="6" t="s">
        <v>63</v>
      </c>
      <c r="Q4" s="6">
        <v>102</v>
      </c>
      <c r="R4" s="6" t="s">
        <v>64</v>
      </c>
      <c r="S4" s="6">
        <v>102028</v>
      </c>
      <c r="T4" s="6" t="s">
        <v>100</v>
      </c>
      <c r="U4" s="6" t="s">
        <v>100</v>
      </c>
      <c r="V4" s="6" t="s">
        <v>67</v>
      </c>
      <c r="W4" s="6" t="s">
        <v>68</v>
      </c>
      <c r="X4" s="6" t="s">
        <v>69</v>
      </c>
      <c r="Y4" s="6" t="s">
        <v>69</v>
      </c>
      <c r="Z4" s="6" t="s">
        <v>70</v>
      </c>
      <c r="AA4" s="6" t="s">
        <v>71</v>
      </c>
      <c r="AB4" s="6" t="s">
        <v>71</v>
      </c>
      <c r="AC4" s="6" t="s">
        <v>101</v>
      </c>
      <c r="AD4" s="36">
        <v>6520000000</v>
      </c>
      <c r="AE4" s="6" t="s">
        <v>71</v>
      </c>
      <c r="AF4" s="6" t="s">
        <v>102</v>
      </c>
      <c r="AG4" s="6">
        <v>102028</v>
      </c>
      <c r="AH4" s="36">
        <v>6520000000</v>
      </c>
      <c r="AI4" s="6" t="s">
        <v>71</v>
      </c>
      <c r="AJ4" s="6" t="s">
        <v>103</v>
      </c>
      <c r="AK4" s="6" t="s">
        <v>75</v>
      </c>
      <c r="AL4" s="6" t="s">
        <v>70</v>
      </c>
      <c r="AM4" s="6" t="s">
        <v>70</v>
      </c>
      <c r="AN4" s="6" t="s">
        <v>70</v>
      </c>
      <c r="AO4" s="6" t="s">
        <v>76</v>
      </c>
      <c r="AP4" s="6" t="s">
        <v>77</v>
      </c>
      <c r="AQ4" s="37" t="s">
        <v>104</v>
      </c>
      <c r="AR4" s="6" t="s">
        <v>79</v>
      </c>
      <c r="AS4" s="36">
        <v>6520000000</v>
      </c>
      <c r="AT4" s="6" t="s">
        <v>105</v>
      </c>
      <c r="AU4" s="6" t="s">
        <v>93</v>
      </c>
      <c r="AV4" s="6" t="s">
        <v>82</v>
      </c>
      <c r="AW4" s="6" t="s">
        <v>71</v>
      </c>
      <c r="AX4" s="6">
        <v>70</v>
      </c>
      <c r="AY4" s="6" t="s">
        <v>82</v>
      </c>
      <c r="AZ4" s="6" t="s">
        <v>82</v>
      </c>
      <c r="BA4" s="6" t="s">
        <v>82</v>
      </c>
      <c r="BB4" s="6" t="s">
        <v>82</v>
      </c>
      <c r="BC4" s="6" t="s">
        <v>82</v>
      </c>
      <c r="BD4" s="6" t="s">
        <v>82</v>
      </c>
      <c r="BE4" s="6" t="s">
        <v>83</v>
      </c>
    </row>
    <row r="5" spans="1:57" ht="22.5" customHeight="1">
      <c r="A5" s="6" t="s">
        <v>57</v>
      </c>
      <c r="B5" s="6" t="s">
        <v>106</v>
      </c>
      <c r="C5" s="79">
        <v>104011</v>
      </c>
      <c r="D5" s="6">
        <f>VLOOKUP(Table5[[#This Row],[Subjects]],'Responder Sheet'!C:H,6,FALSE)</f>
        <v>0</v>
      </c>
      <c r="E5" s="6" t="b">
        <f>IF(_xlfn.IFNA(VLOOKUP(Table5[[#This Row],[Subjects]],'Withdrawn Subject ID'!A:A,1,FALSE),TRUE) = TRUE, FALSE, TRUE)</f>
        <v>0</v>
      </c>
      <c r="F5" s="6" t="b">
        <v>1</v>
      </c>
      <c r="G5" s="6">
        <v>3239</v>
      </c>
      <c r="H5" s="6" t="str">
        <f>VLOOKUP(Table5[[#This Row],[Subjects]],'Responder Sheet'!C:G,5,FALSE)</f>
        <v>PR</v>
      </c>
      <c r="I5" s="6" t="str">
        <f>VLOOKUP(Table5[[#This Row],[Subjects]],'Responder Sheet'!C:G,3,FALSE)</f>
        <v>Responder</v>
      </c>
      <c r="J5" s="6" t="str">
        <f>VLOOKUP(Table5[[#This Row],[Subjects]],'Responder Sheet'!C:G,4,FALSE)</f>
        <v>Responder</v>
      </c>
      <c r="K5" s="6" t="s">
        <v>59</v>
      </c>
      <c r="L5" s="6" t="s">
        <v>107</v>
      </c>
      <c r="M5" s="15" t="s">
        <v>108</v>
      </c>
      <c r="N5" s="6" t="s">
        <v>109</v>
      </c>
      <c r="O5" s="6">
        <v>40</v>
      </c>
      <c r="P5" s="6" t="s">
        <v>110</v>
      </c>
      <c r="Q5" s="6">
        <v>104</v>
      </c>
      <c r="R5" s="6" t="s">
        <v>64</v>
      </c>
      <c r="S5" s="6">
        <v>104011</v>
      </c>
      <c r="T5" s="6" t="s">
        <v>100</v>
      </c>
      <c r="U5" s="6" t="s">
        <v>100</v>
      </c>
      <c r="V5" s="6" t="s">
        <v>67</v>
      </c>
      <c r="W5" s="6" t="s">
        <v>111</v>
      </c>
      <c r="X5" s="6" t="s">
        <v>82</v>
      </c>
      <c r="Y5" s="6" t="s">
        <v>112</v>
      </c>
      <c r="Z5" s="6" t="s">
        <v>70</v>
      </c>
      <c r="AA5" s="6" t="s">
        <v>71</v>
      </c>
      <c r="AB5" s="6" t="s">
        <v>71</v>
      </c>
      <c r="AC5" s="6" t="s">
        <v>113</v>
      </c>
      <c r="AD5" s="36">
        <v>6520000000</v>
      </c>
      <c r="AE5" s="6" t="s">
        <v>71</v>
      </c>
      <c r="AF5" s="6" t="s">
        <v>102</v>
      </c>
      <c r="AG5" s="6">
        <v>104011</v>
      </c>
      <c r="AH5" s="36">
        <v>6520000000</v>
      </c>
      <c r="AI5" s="6" t="s">
        <v>71</v>
      </c>
      <c r="AJ5" s="6" t="s">
        <v>103</v>
      </c>
      <c r="AK5" s="6" t="s">
        <v>75</v>
      </c>
      <c r="AL5" s="6" t="s">
        <v>70</v>
      </c>
      <c r="AM5" s="6" t="s">
        <v>70</v>
      </c>
      <c r="AN5" s="6" t="s">
        <v>70</v>
      </c>
      <c r="AO5" s="6" t="s">
        <v>76</v>
      </c>
      <c r="AP5" s="6" t="s">
        <v>114</v>
      </c>
      <c r="AQ5" s="37" t="s">
        <v>115</v>
      </c>
      <c r="AR5" s="6" t="s">
        <v>79</v>
      </c>
      <c r="AS5" s="36">
        <v>6520000000</v>
      </c>
      <c r="AT5" s="6" t="s">
        <v>116</v>
      </c>
      <c r="AU5" s="6" t="s">
        <v>93</v>
      </c>
      <c r="AV5" s="6" t="s">
        <v>82</v>
      </c>
      <c r="AW5" s="6" t="s">
        <v>71</v>
      </c>
      <c r="AX5" s="6">
        <v>70</v>
      </c>
      <c r="AY5" s="6" t="s">
        <v>82</v>
      </c>
      <c r="AZ5" s="6" t="s">
        <v>82</v>
      </c>
      <c r="BA5" s="6" t="s">
        <v>82</v>
      </c>
      <c r="BB5" s="6" t="s">
        <v>82</v>
      </c>
      <c r="BC5" s="6" t="s">
        <v>82</v>
      </c>
      <c r="BD5" s="6" t="s">
        <v>82</v>
      </c>
      <c r="BE5" s="6" t="s">
        <v>83</v>
      </c>
    </row>
    <row r="6" spans="1:57" ht="22.5" customHeight="1">
      <c r="A6" s="6" t="s">
        <v>57</v>
      </c>
      <c r="B6" s="6" t="s">
        <v>117</v>
      </c>
      <c r="C6" s="79">
        <v>104027</v>
      </c>
      <c r="D6" s="6">
        <f>VLOOKUP(Table5[[#This Row],[Subjects]],'Responder Sheet'!C:H,6,FALSE)</f>
        <v>0</v>
      </c>
      <c r="E6" s="6" t="b">
        <f>IF(_xlfn.IFNA(VLOOKUP(Table5[[#This Row],[Subjects]],'Withdrawn Subject ID'!A:A,1,FALSE),TRUE) = TRUE, FALSE, TRUE)</f>
        <v>1</v>
      </c>
      <c r="F6" s="6" t="b">
        <v>1</v>
      </c>
      <c r="G6" s="6">
        <v>3239</v>
      </c>
      <c r="H6" s="6" t="str">
        <f>VLOOKUP(Table5[[#This Row],[Subjects]],'Responder Sheet'!C:G,5,FALSE)</f>
        <v>NA</v>
      </c>
      <c r="I6" s="6" t="s">
        <v>85</v>
      </c>
      <c r="J6" s="6" t="s">
        <v>85</v>
      </c>
      <c r="K6" s="6" t="s">
        <v>85</v>
      </c>
      <c r="L6" s="6" t="s">
        <v>118</v>
      </c>
      <c r="M6" s="15" t="s">
        <v>119</v>
      </c>
      <c r="N6" s="6" t="s">
        <v>120</v>
      </c>
      <c r="O6" s="6">
        <v>40</v>
      </c>
      <c r="P6" s="6" t="s">
        <v>110</v>
      </c>
      <c r="Q6" s="6">
        <v>104</v>
      </c>
      <c r="R6" s="6" t="s">
        <v>64</v>
      </c>
      <c r="S6" s="6">
        <v>104027</v>
      </c>
      <c r="T6" s="6" t="s">
        <v>121</v>
      </c>
      <c r="U6" s="6" t="s">
        <v>66</v>
      </c>
      <c r="V6" s="6" t="s">
        <v>67</v>
      </c>
      <c r="W6" s="6" t="s">
        <v>68</v>
      </c>
      <c r="X6" s="6" t="s">
        <v>69</v>
      </c>
      <c r="Y6" s="6" t="s">
        <v>69</v>
      </c>
      <c r="Z6" s="6" t="s">
        <v>70</v>
      </c>
      <c r="AA6" s="6" t="s">
        <v>71</v>
      </c>
      <c r="AB6" s="6" t="s">
        <v>71</v>
      </c>
      <c r="AC6" s="6" t="s">
        <v>101</v>
      </c>
      <c r="AD6" s="36">
        <v>6520000000</v>
      </c>
      <c r="AE6" s="6" t="s">
        <v>71</v>
      </c>
      <c r="AF6" s="6" t="s">
        <v>102</v>
      </c>
      <c r="AG6" s="6">
        <v>104027</v>
      </c>
      <c r="AH6" s="36">
        <v>6520000000</v>
      </c>
      <c r="AI6" s="6" t="s">
        <v>71</v>
      </c>
      <c r="AJ6" s="6" t="s">
        <v>103</v>
      </c>
      <c r="AK6" s="6" t="s">
        <v>75</v>
      </c>
      <c r="AL6" s="6" t="s">
        <v>70</v>
      </c>
      <c r="AM6" s="6" t="s">
        <v>70</v>
      </c>
      <c r="AN6" s="6" t="s">
        <v>70</v>
      </c>
      <c r="AO6" s="6" t="s">
        <v>76</v>
      </c>
      <c r="AP6" s="6" t="s">
        <v>77</v>
      </c>
      <c r="AQ6" s="37" t="s">
        <v>122</v>
      </c>
      <c r="AR6" s="6" t="s">
        <v>79</v>
      </c>
      <c r="AS6" s="36">
        <v>6520000000</v>
      </c>
      <c r="AT6" s="6" t="s">
        <v>123</v>
      </c>
      <c r="AU6" s="6" t="s">
        <v>93</v>
      </c>
      <c r="AV6" s="6" t="s">
        <v>82</v>
      </c>
      <c r="AW6" s="6" t="s">
        <v>71</v>
      </c>
      <c r="AX6" s="6">
        <v>70</v>
      </c>
      <c r="AY6" s="6" t="s">
        <v>82</v>
      </c>
      <c r="AZ6" s="6" t="s">
        <v>82</v>
      </c>
      <c r="BA6" s="6" t="s">
        <v>82</v>
      </c>
      <c r="BB6" s="6" t="s">
        <v>82</v>
      </c>
      <c r="BC6" s="6" t="s">
        <v>82</v>
      </c>
      <c r="BD6" s="6" t="s">
        <v>82</v>
      </c>
      <c r="BE6" s="6" t="s">
        <v>83</v>
      </c>
    </row>
    <row r="7" spans="1:57" ht="22.5" customHeight="1">
      <c r="A7" s="6" t="s">
        <v>57</v>
      </c>
      <c r="B7" s="6" t="s">
        <v>124</v>
      </c>
      <c r="C7" s="79">
        <v>104028</v>
      </c>
      <c r="D7" s="6">
        <f>VLOOKUP(Table5[[#This Row],[Subjects]],'Responder Sheet'!C:H,6,FALSE)</f>
        <v>0</v>
      </c>
      <c r="E7" s="6" t="b">
        <f>IF(_xlfn.IFNA(VLOOKUP(Table5[[#This Row],[Subjects]],'Withdrawn Subject ID'!A:A,1,FALSE),TRUE) = TRUE, FALSE, TRUE)</f>
        <v>0</v>
      </c>
      <c r="F7" s="6" t="b">
        <v>1</v>
      </c>
      <c r="G7" s="6">
        <v>3239</v>
      </c>
      <c r="H7" s="6" t="str">
        <f>VLOOKUP(Table5[[#This Row],[Subjects]],'Responder Sheet'!C:G,5,FALSE)</f>
        <v>SD</v>
      </c>
      <c r="I7" s="6" t="str">
        <f>VLOOKUP(Table5[[#This Row],[Subjects]],'Responder Sheet'!C:G,3,FALSE)</f>
        <v>Non-responder</v>
      </c>
      <c r="J7" s="6" t="str">
        <f>VLOOKUP(Table5[[#This Row],[Subjects]],'Responder Sheet'!C:G,4,FALSE)</f>
        <v>Responder</v>
      </c>
      <c r="K7" s="6" t="s">
        <v>96</v>
      </c>
      <c r="L7" s="6" t="s">
        <v>125</v>
      </c>
      <c r="M7" s="15" t="s">
        <v>126</v>
      </c>
      <c r="N7" s="6" t="s">
        <v>127</v>
      </c>
      <c r="O7" s="6">
        <v>40</v>
      </c>
      <c r="P7" s="6" t="s">
        <v>110</v>
      </c>
      <c r="Q7" s="6">
        <v>104</v>
      </c>
      <c r="R7" s="6" t="s">
        <v>64</v>
      </c>
      <c r="S7" s="6">
        <v>104028</v>
      </c>
      <c r="T7" s="6" t="s">
        <v>65</v>
      </c>
      <c r="U7" s="6" t="s">
        <v>66</v>
      </c>
      <c r="V7" s="6" t="s">
        <v>67</v>
      </c>
      <c r="W7" s="6" t="s">
        <v>128</v>
      </c>
      <c r="X7" s="6" t="s">
        <v>112</v>
      </c>
      <c r="Y7" s="6" t="s">
        <v>112</v>
      </c>
      <c r="Z7" s="6" t="s">
        <v>70</v>
      </c>
      <c r="AA7" s="6" t="s">
        <v>71</v>
      </c>
      <c r="AB7" s="6" t="s">
        <v>71</v>
      </c>
      <c r="AC7" s="6" t="s">
        <v>113</v>
      </c>
      <c r="AD7" s="36">
        <v>6520000000</v>
      </c>
      <c r="AE7" s="6" t="s">
        <v>71</v>
      </c>
      <c r="AF7" s="6" t="s">
        <v>129</v>
      </c>
      <c r="AG7" s="6">
        <v>104028</v>
      </c>
      <c r="AH7" s="36">
        <v>6520000000</v>
      </c>
      <c r="AI7" s="6" t="s">
        <v>71</v>
      </c>
      <c r="AJ7" s="6" t="s">
        <v>103</v>
      </c>
      <c r="AK7" s="6" t="s">
        <v>130</v>
      </c>
      <c r="AL7" s="6" t="s">
        <v>70</v>
      </c>
      <c r="AM7" s="6" t="s">
        <v>70</v>
      </c>
      <c r="AN7" s="6" t="s">
        <v>70</v>
      </c>
      <c r="AO7" s="6" t="s">
        <v>76</v>
      </c>
      <c r="AP7" s="6" t="s">
        <v>114</v>
      </c>
      <c r="AQ7" s="37" t="s">
        <v>122</v>
      </c>
      <c r="AR7" s="6" t="s">
        <v>79</v>
      </c>
      <c r="AS7" s="36">
        <v>6520000000</v>
      </c>
      <c r="AT7" s="6" t="s">
        <v>131</v>
      </c>
      <c r="AU7" s="6" t="s">
        <v>132</v>
      </c>
      <c r="AV7" s="6" t="s">
        <v>82</v>
      </c>
      <c r="AW7" s="6" t="s">
        <v>71</v>
      </c>
      <c r="AX7" s="6">
        <v>70</v>
      </c>
      <c r="AY7" s="6" t="s">
        <v>82</v>
      </c>
      <c r="AZ7" s="6" t="s">
        <v>82</v>
      </c>
      <c r="BA7" s="6" t="s">
        <v>82</v>
      </c>
      <c r="BB7" s="6" t="s">
        <v>82</v>
      </c>
      <c r="BC7" s="6" t="s">
        <v>82</v>
      </c>
      <c r="BD7" s="6" t="s">
        <v>82</v>
      </c>
      <c r="BE7" s="6" t="s">
        <v>133</v>
      </c>
    </row>
    <row r="8" spans="1:57" ht="22.5" customHeight="1">
      <c r="A8" s="6" t="s">
        <v>57</v>
      </c>
      <c r="B8" s="6" t="s">
        <v>134</v>
      </c>
      <c r="C8" s="79">
        <v>104031</v>
      </c>
      <c r="D8" s="6">
        <f>VLOOKUP(Table5[[#This Row],[Subjects]],'Responder Sheet'!C:H,6,FALSE)</f>
        <v>0</v>
      </c>
      <c r="E8" s="6" t="b">
        <f>IF(_xlfn.IFNA(VLOOKUP(Table5[[#This Row],[Subjects]],'Withdrawn Subject ID'!A:A,1,FALSE),TRUE) = TRUE, FALSE, TRUE)</f>
        <v>0</v>
      </c>
      <c r="F8" s="6" t="b">
        <v>1</v>
      </c>
      <c r="G8" s="6">
        <v>3239</v>
      </c>
      <c r="H8" s="6" t="str">
        <f>VLOOKUP(Table5[[#This Row],[Subjects]],'Responder Sheet'!C:G,5,FALSE)</f>
        <v>PR</v>
      </c>
      <c r="I8" s="6" t="str">
        <f>VLOOKUP(Table5[[#This Row],[Subjects]],'Responder Sheet'!C:G,3,FALSE)</f>
        <v>Responder</v>
      </c>
      <c r="J8" s="6" t="str">
        <f>VLOOKUP(Table5[[#This Row],[Subjects]],'Responder Sheet'!C:G,4,FALSE)</f>
        <v>Responder</v>
      </c>
      <c r="K8" s="6" t="s">
        <v>59</v>
      </c>
      <c r="L8" s="6" t="s">
        <v>135</v>
      </c>
      <c r="M8" s="15" t="s">
        <v>136</v>
      </c>
      <c r="N8" s="6" t="s">
        <v>137</v>
      </c>
      <c r="O8" s="6">
        <v>40</v>
      </c>
      <c r="P8" s="6" t="s">
        <v>110</v>
      </c>
      <c r="Q8" s="6">
        <v>104</v>
      </c>
      <c r="R8" s="6" t="s">
        <v>64</v>
      </c>
      <c r="S8" s="6">
        <v>104031</v>
      </c>
      <c r="T8" s="6" t="s">
        <v>100</v>
      </c>
      <c r="U8" s="6" t="s">
        <v>100</v>
      </c>
      <c r="V8" s="6" t="s">
        <v>67</v>
      </c>
      <c r="W8" s="6" t="s">
        <v>68</v>
      </c>
      <c r="X8" s="6" t="s">
        <v>69</v>
      </c>
      <c r="Y8" s="6" t="s">
        <v>69</v>
      </c>
      <c r="Z8" s="6" t="s">
        <v>70</v>
      </c>
      <c r="AA8" s="6" t="s">
        <v>71</v>
      </c>
      <c r="AB8" s="6" t="s">
        <v>71</v>
      </c>
      <c r="AC8" s="6" t="s">
        <v>113</v>
      </c>
      <c r="AD8" s="36">
        <v>6520000000</v>
      </c>
      <c r="AE8" s="6" t="s">
        <v>71</v>
      </c>
      <c r="AF8" s="6" t="s">
        <v>102</v>
      </c>
      <c r="AG8" s="6">
        <v>104031</v>
      </c>
      <c r="AH8" s="36">
        <v>6520000000</v>
      </c>
      <c r="AI8" s="6" t="s">
        <v>71</v>
      </c>
      <c r="AJ8" s="6" t="s">
        <v>138</v>
      </c>
      <c r="AK8" s="6" t="s">
        <v>75</v>
      </c>
      <c r="AL8" s="6" t="s">
        <v>70</v>
      </c>
      <c r="AM8" s="6" t="s">
        <v>70</v>
      </c>
      <c r="AN8" s="6" t="s">
        <v>70</v>
      </c>
      <c r="AO8" s="6" t="s">
        <v>76</v>
      </c>
      <c r="AP8" s="6" t="s">
        <v>77</v>
      </c>
      <c r="AQ8" s="37" t="s">
        <v>139</v>
      </c>
      <c r="AR8" s="6" t="s">
        <v>79</v>
      </c>
      <c r="AS8" s="36">
        <v>6520000000</v>
      </c>
      <c r="AT8" s="6" t="s">
        <v>140</v>
      </c>
      <c r="AU8" s="6" t="s">
        <v>93</v>
      </c>
      <c r="AV8" s="6" t="s">
        <v>82</v>
      </c>
      <c r="AW8" s="6" t="s">
        <v>71</v>
      </c>
      <c r="AX8" s="6">
        <v>70</v>
      </c>
      <c r="AY8" s="6" t="s">
        <v>82</v>
      </c>
      <c r="AZ8" s="6" t="s">
        <v>82</v>
      </c>
      <c r="BA8" s="6" t="s">
        <v>82</v>
      </c>
      <c r="BB8" s="6" t="s">
        <v>82</v>
      </c>
      <c r="BC8" s="6" t="s">
        <v>82</v>
      </c>
      <c r="BD8" s="6" t="s">
        <v>82</v>
      </c>
      <c r="BE8" s="6" t="s">
        <v>83</v>
      </c>
    </row>
    <row r="9" spans="1:57" ht="22.5" customHeight="1">
      <c r="A9" s="6" t="s">
        <v>141</v>
      </c>
      <c r="B9" s="6" t="s">
        <v>142</v>
      </c>
      <c r="C9" s="79">
        <v>105005</v>
      </c>
      <c r="D9" s="6" t="str">
        <f>VLOOKUP(Table5[[#This Row],[Subjects]],'Responder Sheet'!C:H,6,FALSE)</f>
        <v>Dose Escalation Samples</v>
      </c>
      <c r="E9" s="6" t="b">
        <f>IF(_xlfn.IFNA(VLOOKUP(Table5[[#This Row],[Subjects]],'Withdrawn Subject ID'!A:A,1,FALSE),TRUE) = TRUE, FALSE, TRUE)</f>
        <v>0</v>
      </c>
      <c r="F9" s="6" t="b">
        <v>1</v>
      </c>
      <c r="G9" s="6">
        <v>3239</v>
      </c>
      <c r="H9" s="6" t="str">
        <f>VLOOKUP(Table5[[#This Row],[Subjects]],'Responder Sheet'!C:G,5,FALSE)</f>
        <v>PD</v>
      </c>
      <c r="I9" s="6" t="str">
        <f>VLOOKUP(Table5[[#This Row],[Subjects]],'Responder Sheet'!C:G,3,FALSE)</f>
        <v>Non-responder</v>
      </c>
      <c r="J9" s="6" t="str">
        <f>VLOOKUP(Table5[[#This Row],[Subjects]],'Responder Sheet'!C:G,4,FALSE)</f>
        <v>Non-responder</v>
      </c>
      <c r="K9" s="6" t="s">
        <v>143</v>
      </c>
      <c r="L9" s="6" t="s">
        <v>144</v>
      </c>
      <c r="M9" s="15" t="s">
        <v>145</v>
      </c>
      <c r="N9" s="6" t="s">
        <v>146</v>
      </c>
      <c r="O9" s="6">
        <v>40</v>
      </c>
      <c r="P9" s="6" t="s">
        <v>147</v>
      </c>
      <c r="Q9" s="6">
        <v>105</v>
      </c>
      <c r="R9" s="6" t="s">
        <v>64</v>
      </c>
      <c r="S9" s="6">
        <v>105005</v>
      </c>
      <c r="T9" s="6" t="s">
        <v>121</v>
      </c>
      <c r="U9" s="6" t="s">
        <v>66</v>
      </c>
      <c r="V9" s="6" t="s">
        <v>67</v>
      </c>
      <c r="W9" s="6" t="s">
        <v>68</v>
      </c>
      <c r="X9" s="6" t="s">
        <v>69</v>
      </c>
      <c r="Y9" s="6" t="s">
        <v>69</v>
      </c>
      <c r="Z9" s="6" t="s">
        <v>70</v>
      </c>
      <c r="AA9" s="6" t="s">
        <v>71</v>
      </c>
      <c r="AB9" s="6" t="s">
        <v>71</v>
      </c>
      <c r="AC9" s="6" t="s">
        <v>148</v>
      </c>
      <c r="AD9" s="36">
        <v>6520000000</v>
      </c>
      <c r="AE9" s="6" t="s">
        <v>71</v>
      </c>
      <c r="AF9" s="6" t="s">
        <v>149</v>
      </c>
      <c r="AG9" s="6">
        <v>105005</v>
      </c>
      <c r="AH9" s="36">
        <v>6520000000</v>
      </c>
      <c r="AI9" s="6" t="s">
        <v>71</v>
      </c>
      <c r="AJ9" s="6" t="s">
        <v>103</v>
      </c>
      <c r="AK9" s="6" t="s">
        <v>130</v>
      </c>
      <c r="AL9" s="6" t="s">
        <v>70</v>
      </c>
      <c r="AM9" s="6" t="s">
        <v>70</v>
      </c>
      <c r="AN9" s="6" t="s">
        <v>70</v>
      </c>
      <c r="AO9" s="6" t="s">
        <v>76</v>
      </c>
      <c r="AP9" s="6" t="s">
        <v>77</v>
      </c>
      <c r="AQ9" s="37" t="s">
        <v>150</v>
      </c>
      <c r="AR9" s="6" t="s">
        <v>79</v>
      </c>
      <c r="AS9" s="36">
        <v>6520000000</v>
      </c>
      <c r="AT9" s="6" t="s">
        <v>151</v>
      </c>
      <c r="AU9" s="6" t="s">
        <v>81</v>
      </c>
      <c r="AV9" s="6" t="s">
        <v>82</v>
      </c>
      <c r="AW9" s="6" t="s">
        <v>71</v>
      </c>
      <c r="AX9" s="6">
        <v>70</v>
      </c>
      <c r="AY9" s="6" t="s">
        <v>82</v>
      </c>
      <c r="AZ9" s="6" t="s">
        <v>82</v>
      </c>
      <c r="BA9" s="6" t="s">
        <v>82</v>
      </c>
      <c r="BB9" s="6" t="s">
        <v>82</v>
      </c>
      <c r="BC9" s="6" t="s">
        <v>82</v>
      </c>
      <c r="BD9" s="6" t="s">
        <v>82</v>
      </c>
      <c r="BE9" s="6" t="s">
        <v>152</v>
      </c>
    </row>
    <row r="10" spans="1:57" ht="22.5" customHeight="1">
      <c r="A10" s="6" t="s">
        <v>57</v>
      </c>
      <c r="B10" s="6" t="s">
        <v>153</v>
      </c>
      <c r="C10" s="79">
        <v>106001</v>
      </c>
      <c r="D10" s="6" t="str">
        <f>VLOOKUP(Table5[[#This Row],[Subjects]],'Responder Sheet'!C:H,6,FALSE)</f>
        <v>Dose Escalation Samples</v>
      </c>
      <c r="E10" s="6" t="b">
        <f>IF(_xlfn.IFNA(VLOOKUP(Table5[[#This Row],[Subjects]],'Withdrawn Subject ID'!A:A,1,FALSE),TRUE) = TRUE, FALSE, TRUE)</f>
        <v>1</v>
      </c>
      <c r="F10" s="6" t="b">
        <v>1</v>
      </c>
      <c r="G10" s="6">
        <v>3239</v>
      </c>
      <c r="H10" s="6" t="str">
        <f>VLOOKUP(Table5[[#This Row],[Subjects]],'Responder Sheet'!C:G,5,FALSE)</f>
        <v>SD</v>
      </c>
      <c r="I10" s="6" t="str">
        <f>VLOOKUP(Table5[[#This Row],[Subjects]],'Responder Sheet'!C:G,3,FALSE)</f>
        <v>Non-responder</v>
      </c>
      <c r="J10" s="6" t="str">
        <f>VLOOKUP(Table5[[#This Row],[Subjects]],'Responder Sheet'!C:G,4,FALSE)</f>
        <v>Non-responder</v>
      </c>
      <c r="K10" s="6" t="s">
        <v>143</v>
      </c>
      <c r="L10" s="6" t="s">
        <v>154</v>
      </c>
      <c r="M10" s="15" t="s">
        <v>155</v>
      </c>
      <c r="N10" s="6" t="s">
        <v>156</v>
      </c>
      <c r="O10" s="6">
        <v>40</v>
      </c>
      <c r="P10" s="6" t="s">
        <v>157</v>
      </c>
      <c r="Q10" s="6">
        <v>106</v>
      </c>
      <c r="R10" s="6" t="s">
        <v>64</v>
      </c>
      <c r="S10" s="6">
        <v>106001</v>
      </c>
      <c r="T10" s="6" t="s">
        <v>121</v>
      </c>
      <c r="U10" s="6" t="s">
        <v>66</v>
      </c>
      <c r="V10" s="6" t="s">
        <v>67</v>
      </c>
      <c r="W10" s="6" t="s">
        <v>158</v>
      </c>
      <c r="X10" s="6" t="s">
        <v>69</v>
      </c>
      <c r="Y10" s="6" t="s">
        <v>69</v>
      </c>
      <c r="Z10" s="6" t="s">
        <v>70</v>
      </c>
      <c r="AA10" s="6" t="s">
        <v>71</v>
      </c>
      <c r="AB10" s="6" t="s">
        <v>71</v>
      </c>
      <c r="AC10" s="6" t="s">
        <v>159</v>
      </c>
      <c r="AD10" s="36">
        <v>6520000000</v>
      </c>
      <c r="AE10" s="6" t="s">
        <v>71</v>
      </c>
      <c r="AF10" s="6" t="s">
        <v>160</v>
      </c>
      <c r="AG10" s="6">
        <v>106001</v>
      </c>
      <c r="AH10" s="36">
        <v>6520000000</v>
      </c>
      <c r="AI10" s="6" t="s">
        <v>71</v>
      </c>
      <c r="AJ10" s="6" t="s">
        <v>161</v>
      </c>
      <c r="AK10" s="6" t="s">
        <v>75</v>
      </c>
      <c r="AL10" s="6" t="s">
        <v>70</v>
      </c>
      <c r="AM10" s="6" t="s">
        <v>70</v>
      </c>
      <c r="AN10" s="6" t="s">
        <v>70</v>
      </c>
      <c r="AO10" s="6" t="s">
        <v>76</v>
      </c>
      <c r="AP10" s="6" t="s">
        <v>77</v>
      </c>
      <c r="AQ10" s="37" t="s">
        <v>162</v>
      </c>
      <c r="AR10" s="6" t="s">
        <v>79</v>
      </c>
      <c r="AS10" s="36">
        <v>6520000000</v>
      </c>
      <c r="AT10" s="6" t="s">
        <v>163</v>
      </c>
      <c r="AU10" s="6" t="s">
        <v>81</v>
      </c>
      <c r="AV10" s="6" t="s">
        <v>82</v>
      </c>
      <c r="AW10" s="6" t="s">
        <v>71</v>
      </c>
      <c r="AX10" s="6">
        <v>70</v>
      </c>
      <c r="AY10" s="6" t="s">
        <v>82</v>
      </c>
      <c r="AZ10" s="6" t="s">
        <v>82</v>
      </c>
      <c r="BA10" s="6" t="s">
        <v>82</v>
      </c>
      <c r="BB10" s="6" t="s">
        <v>82</v>
      </c>
      <c r="BC10" s="6" t="s">
        <v>82</v>
      </c>
      <c r="BD10" s="6" t="s">
        <v>82</v>
      </c>
      <c r="BE10" s="6" t="s">
        <v>164</v>
      </c>
    </row>
    <row r="11" spans="1:57" ht="22.5" customHeight="1">
      <c r="A11" s="6" t="s">
        <v>141</v>
      </c>
      <c r="B11" s="6" t="s">
        <v>165</v>
      </c>
      <c r="C11" s="79">
        <v>106019</v>
      </c>
      <c r="D11" s="6">
        <f>VLOOKUP(Table5[[#This Row],[Subjects]],'Responder Sheet'!C:H,6,FALSE)</f>
        <v>0</v>
      </c>
      <c r="E11" s="6" t="b">
        <f>IF(_xlfn.IFNA(VLOOKUP(Table5[[#This Row],[Subjects]],'Withdrawn Subject ID'!A:A,1,FALSE),TRUE) = TRUE, FALSE, TRUE)</f>
        <v>0</v>
      </c>
      <c r="F11" s="6" t="b">
        <v>1</v>
      </c>
      <c r="G11" s="6">
        <v>3256</v>
      </c>
      <c r="H11" s="6" t="str">
        <f>VLOOKUP(Table5[[#This Row],[Subjects]],'Responder Sheet'!C:G,5,FALSE)</f>
        <v>PR</v>
      </c>
      <c r="I11" s="6" t="str">
        <f>VLOOKUP(Table5[[#This Row],[Subjects]],'Responder Sheet'!C:G,3,FALSE)</f>
        <v>Responder</v>
      </c>
      <c r="J11" s="6" t="str">
        <f>VLOOKUP(Table5[[#This Row],[Subjects]],'Responder Sheet'!C:G,4,FALSE)</f>
        <v>Responder</v>
      </c>
      <c r="K11" s="6" t="s">
        <v>59</v>
      </c>
      <c r="L11" s="6" t="s">
        <v>166</v>
      </c>
      <c r="M11" s="15" t="s">
        <v>167</v>
      </c>
      <c r="N11" s="6" t="s">
        <v>168</v>
      </c>
      <c r="O11" s="6">
        <v>40</v>
      </c>
      <c r="P11" s="6" t="s">
        <v>157</v>
      </c>
      <c r="Q11" s="6">
        <v>106</v>
      </c>
      <c r="R11" s="6" t="s">
        <v>64</v>
      </c>
      <c r="S11" s="6">
        <v>106019</v>
      </c>
      <c r="T11" s="6" t="s">
        <v>65</v>
      </c>
      <c r="U11" s="6" t="s">
        <v>66</v>
      </c>
      <c r="V11" s="6" t="s">
        <v>67</v>
      </c>
      <c r="W11" s="6" t="s">
        <v>128</v>
      </c>
      <c r="X11" s="6" t="s">
        <v>112</v>
      </c>
      <c r="Y11" s="6" t="s">
        <v>112</v>
      </c>
      <c r="Z11" s="6" t="s">
        <v>70</v>
      </c>
      <c r="AA11" s="6" t="s">
        <v>71</v>
      </c>
      <c r="AB11" s="6" t="s">
        <v>71</v>
      </c>
      <c r="AC11" s="6" t="s">
        <v>113</v>
      </c>
      <c r="AD11" s="36">
        <v>6520000000</v>
      </c>
      <c r="AE11" s="6" t="s">
        <v>71</v>
      </c>
      <c r="AF11" s="6" t="s">
        <v>169</v>
      </c>
      <c r="AG11" s="6">
        <v>106019</v>
      </c>
      <c r="AH11" s="36">
        <v>6520000000</v>
      </c>
      <c r="AI11" s="6" t="s">
        <v>71</v>
      </c>
      <c r="AJ11" s="6" t="s">
        <v>170</v>
      </c>
      <c r="AK11" s="6" t="s">
        <v>130</v>
      </c>
      <c r="AL11" s="6" t="s">
        <v>70</v>
      </c>
      <c r="AM11" s="6" t="s">
        <v>70</v>
      </c>
      <c r="AN11" s="6" t="s">
        <v>70</v>
      </c>
      <c r="AO11" s="6" t="s">
        <v>76</v>
      </c>
      <c r="AP11" s="6" t="s">
        <v>114</v>
      </c>
      <c r="AQ11" s="37" t="s">
        <v>150</v>
      </c>
      <c r="AR11" s="6" t="s">
        <v>79</v>
      </c>
      <c r="AS11" s="36">
        <v>6520000000</v>
      </c>
      <c r="AT11" s="6" t="s">
        <v>171</v>
      </c>
      <c r="AU11" s="6" t="s">
        <v>172</v>
      </c>
      <c r="AV11" s="6" t="s">
        <v>82</v>
      </c>
      <c r="AW11" s="6" t="s">
        <v>71</v>
      </c>
      <c r="AX11" s="6">
        <v>70</v>
      </c>
      <c r="AY11" s="6" t="s">
        <v>82</v>
      </c>
      <c r="AZ11" s="6" t="s">
        <v>82</v>
      </c>
      <c r="BA11" s="6" t="s">
        <v>82</v>
      </c>
      <c r="BB11" s="6" t="s">
        <v>82</v>
      </c>
      <c r="BC11" s="6" t="s">
        <v>82</v>
      </c>
      <c r="BD11" s="6" t="s">
        <v>82</v>
      </c>
      <c r="BE11" s="6" t="s">
        <v>173</v>
      </c>
    </row>
    <row r="12" spans="1:57" ht="22.5" customHeight="1">
      <c r="A12" s="6" t="s">
        <v>57</v>
      </c>
      <c r="B12" s="6" t="s">
        <v>174</v>
      </c>
      <c r="C12" s="79">
        <v>106020</v>
      </c>
      <c r="D12" s="6">
        <f>VLOOKUP(Table5[[#This Row],[Subjects]],'Responder Sheet'!C:H,6,FALSE)</f>
        <v>0</v>
      </c>
      <c r="E12" s="6" t="b">
        <f>IF(_xlfn.IFNA(VLOOKUP(Table5[[#This Row],[Subjects]],'Withdrawn Subject ID'!A:A,1,FALSE),TRUE) = TRUE, FALSE, TRUE)</f>
        <v>0</v>
      </c>
      <c r="F12" s="6" t="b">
        <v>1</v>
      </c>
      <c r="G12" s="6">
        <v>3239</v>
      </c>
      <c r="H12" s="6" t="str">
        <f>VLOOKUP(Table5[[#This Row],[Subjects]],'Responder Sheet'!C:G,5,FALSE)</f>
        <v>PR</v>
      </c>
      <c r="I12" s="6" t="str">
        <f>VLOOKUP(Table5[[#This Row],[Subjects]],'Responder Sheet'!C:G,3,FALSE)</f>
        <v>Responder</v>
      </c>
      <c r="J12" s="6" t="str">
        <f>VLOOKUP(Table5[[#This Row],[Subjects]],'Responder Sheet'!C:G,4,FALSE)</f>
        <v>Responder</v>
      </c>
      <c r="K12" s="6" t="s">
        <v>59</v>
      </c>
      <c r="L12" s="6" t="s">
        <v>175</v>
      </c>
      <c r="M12" s="15" t="s">
        <v>176</v>
      </c>
      <c r="N12" s="6" t="s">
        <v>177</v>
      </c>
      <c r="O12" s="6">
        <v>40</v>
      </c>
      <c r="P12" s="6" t="s">
        <v>157</v>
      </c>
      <c r="Q12" s="6">
        <v>106</v>
      </c>
      <c r="R12" s="6" t="s">
        <v>64</v>
      </c>
      <c r="S12" s="6">
        <v>106020</v>
      </c>
      <c r="T12" s="6" t="s">
        <v>65</v>
      </c>
      <c r="U12" s="6" t="s">
        <v>66</v>
      </c>
      <c r="V12" s="6" t="s">
        <v>67</v>
      </c>
      <c r="W12" s="6" t="s">
        <v>128</v>
      </c>
      <c r="X12" s="6" t="s">
        <v>112</v>
      </c>
      <c r="Y12" s="6" t="s">
        <v>112</v>
      </c>
      <c r="Z12" s="6" t="s">
        <v>70</v>
      </c>
      <c r="AA12" s="6" t="s">
        <v>71</v>
      </c>
      <c r="AB12" s="6" t="s">
        <v>71</v>
      </c>
      <c r="AC12" s="6" t="s">
        <v>113</v>
      </c>
      <c r="AD12" s="36">
        <v>6520000000</v>
      </c>
      <c r="AE12" s="6" t="s">
        <v>71</v>
      </c>
      <c r="AF12" s="6" t="s">
        <v>102</v>
      </c>
      <c r="AG12" s="6">
        <v>106020</v>
      </c>
      <c r="AH12" s="36">
        <v>6520000000</v>
      </c>
      <c r="AI12" s="6" t="s">
        <v>71</v>
      </c>
      <c r="AJ12" s="6" t="s">
        <v>103</v>
      </c>
      <c r="AK12" s="6" t="s">
        <v>130</v>
      </c>
      <c r="AL12" s="6" t="s">
        <v>70</v>
      </c>
      <c r="AM12" s="6" t="s">
        <v>70</v>
      </c>
      <c r="AN12" s="6" t="s">
        <v>70</v>
      </c>
      <c r="AO12" s="6" t="s">
        <v>76</v>
      </c>
      <c r="AP12" s="6" t="s">
        <v>114</v>
      </c>
      <c r="AQ12" s="37" t="s">
        <v>178</v>
      </c>
      <c r="AR12" s="6" t="s">
        <v>79</v>
      </c>
      <c r="AS12" s="36">
        <v>6520000000</v>
      </c>
      <c r="AT12" s="6" t="s">
        <v>179</v>
      </c>
      <c r="AU12" s="6" t="s">
        <v>93</v>
      </c>
      <c r="AV12" s="6" t="s">
        <v>82</v>
      </c>
      <c r="AW12" s="6" t="s">
        <v>71</v>
      </c>
      <c r="AX12" s="6">
        <v>0</v>
      </c>
      <c r="AY12" s="6" t="s">
        <v>82</v>
      </c>
      <c r="AZ12" s="6" t="s">
        <v>82</v>
      </c>
      <c r="BA12" s="6" t="s">
        <v>82</v>
      </c>
      <c r="BB12" s="6" t="s">
        <v>82</v>
      </c>
      <c r="BC12" s="6" t="s">
        <v>82</v>
      </c>
      <c r="BD12" s="6" t="s">
        <v>82</v>
      </c>
      <c r="BE12" s="6" t="s">
        <v>133</v>
      </c>
    </row>
    <row r="13" spans="1:57" ht="22.5" customHeight="1">
      <c r="A13" s="6" t="s">
        <v>57</v>
      </c>
      <c r="B13" s="6" t="s">
        <v>180</v>
      </c>
      <c r="C13" s="79">
        <v>107006</v>
      </c>
      <c r="D13" s="6">
        <f>VLOOKUP(Table5[[#This Row],[Subjects]],'Responder Sheet'!C:H,6,FALSE)</f>
        <v>0</v>
      </c>
      <c r="E13" s="6" t="b">
        <f>IF(_xlfn.IFNA(VLOOKUP(Table5[[#This Row],[Subjects]],'Withdrawn Subject ID'!A:A,1,FALSE),TRUE) = TRUE, FALSE, TRUE)</f>
        <v>0</v>
      </c>
      <c r="F13" s="6" t="b">
        <v>1</v>
      </c>
      <c r="G13" s="6">
        <v>3239</v>
      </c>
      <c r="H13" s="6" t="str">
        <f>VLOOKUP(Table5[[#This Row],[Subjects]],'Responder Sheet'!C:G,5,FALSE)</f>
        <v>PR</v>
      </c>
      <c r="I13" s="6" t="str">
        <f>VLOOKUP(Table5[[#This Row],[Subjects]],'Responder Sheet'!C:G,3,FALSE)</f>
        <v>Responder</v>
      </c>
      <c r="J13" s="6" t="str">
        <f>VLOOKUP(Table5[[#This Row],[Subjects]],'Responder Sheet'!C:G,4,FALSE)</f>
        <v>Responder</v>
      </c>
      <c r="K13" s="6" t="s">
        <v>59</v>
      </c>
      <c r="L13" s="6" t="s">
        <v>181</v>
      </c>
      <c r="M13" s="15" t="s">
        <v>182</v>
      </c>
      <c r="N13" s="6" t="s">
        <v>183</v>
      </c>
      <c r="O13" s="6">
        <v>40</v>
      </c>
      <c r="P13" s="6" t="s">
        <v>184</v>
      </c>
      <c r="Q13" s="6">
        <v>107</v>
      </c>
      <c r="R13" s="6" t="s">
        <v>64</v>
      </c>
      <c r="S13" s="6">
        <v>107006</v>
      </c>
      <c r="T13" s="6" t="s">
        <v>121</v>
      </c>
      <c r="U13" s="6" t="s">
        <v>66</v>
      </c>
      <c r="V13" s="6" t="s">
        <v>67</v>
      </c>
      <c r="W13" s="6" t="s">
        <v>68</v>
      </c>
      <c r="X13" s="6" t="s">
        <v>69</v>
      </c>
      <c r="Y13" s="6" t="s">
        <v>69</v>
      </c>
      <c r="Z13" s="6" t="s">
        <v>70</v>
      </c>
      <c r="AA13" s="6" t="s">
        <v>71</v>
      </c>
      <c r="AB13" s="6" t="s">
        <v>71</v>
      </c>
      <c r="AC13" s="6" t="s">
        <v>113</v>
      </c>
      <c r="AD13" s="36">
        <v>6520000000</v>
      </c>
      <c r="AE13" s="6" t="s">
        <v>71</v>
      </c>
      <c r="AF13" s="6" t="s">
        <v>185</v>
      </c>
      <c r="AG13" s="6">
        <v>107006</v>
      </c>
      <c r="AH13" s="36">
        <v>6520000000</v>
      </c>
      <c r="AI13" s="6" t="s">
        <v>71</v>
      </c>
      <c r="AJ13" s="6" t="s">
        <v>186</v>
      </c>
      <c r="AK13" s="6" t="s">
        <v>75</v>
      </c>
      <c r="AL13" s="6" t="s">
        <v>70</v>
      </c>
      <c r="AM13" s="6" t="s">
        <v>70</v>
      </c>
      <c r="AN13" s="6" t="s">
        <v>70</v>
      </c>
      <c r="AO13" s="6" t="s">
        <v>76</v>
      </c>
      <c r="AP13" s="6" t="s">
        <v>77</v>
      </c>
      <c r="AQ13" s="37" t="s">
        <v>187</v>
      </c>
      <c r="AR13" s="6" t="s">
        <v>79</v>
      </c>
      <c r="AS13" s="36">
        <v>6520000000</v>
      </c>
      <c r="AT13" s="6" t="s">
        <v>188</v>
      </c>
      <c r="AU13" s="6" t="s">
        <v>132</v>
      </c>
      <c r="AV13" s="6" t="s">
        <v>82</v>
      </c>
      <c r="AW13" s="6" t="s">
        <v>71</v>
      </c>
      <c r="AX13" s="6">
        <v>70</v>
      </c>
      <c r="AY13" s="6" t="s">
        <v>82</v>
      </c>
      <c r="AZ13" s="6" t="s">
        <v>82</v>
      </c>
      <c r="BA13" s="6" t="s">
        <v>82</v>
      </c>
      <c r="BB13" s="6" t="s">
        <v>82</v>
      </c>
      <c r="BC13" s="6" t="s">
        <v>82</v>
      </c>
      <c r="BD13" s="6" t="s">
        <v>82</v>
      </c>
      <c r="BE13" s="6" t="s">
        <v>133</v>
      </c>
    </row>
    <row r="14" spans="1:57" ht="22.5" customHeight="1">
      <c r="A14" s="6" t="s">
        <v>57</v>
      </c>
      <c r="B14" s="6" t="s">
        <v>189</v>
      </c>
      <c r="C14" s="79">
        <v>107009</v>
      </c>
      <c r="D14" s="6">
        <f>VLOOKUP(Table5[[#This Row],[Subjects]],'Responder Sheet'!C:H,6,FALSE)</f>
        <v>0</v>
      </c>
      <c r="E14" s="6" t="b">
        <f>IF(_xlfn.IFNA(VLOOKUP(Table5[[#This Row],[Subjects]],'Withdrawn Subject ID'!A:A,1,FALSE),TRUE) = TRUE, FALSE, TRUE)</f>
        <v>0</v>
      </c>
      <c r="F14" s="6" t="b">
        <v>1</v>
      </c>
      <c r="G14" s="6">
        <v>3239</v>
      </c>
      <c r="H14" s="6" t="str">
        <f>VLOOKUP(Table5[[#This Row],[Subjects]],'Responder Sheet'!C:G,5,FALSE)</f>
        <v>SD</v>
      </c>
      <c r="I14" s="6" t="str">
        <f>VLOOKUP(Table5[[#This Row],[Subjects]],'Responder Sheet'!C:G,3,FALSE)</f>
        <v>Non-responder</v>
      </c>
      <c r="J14" s="6" t="str">
        <f>VLOOKUP(Table5[[#This Row],[Subjects]],'Responder Sheet'!C:G,4,FALSE)</f>
        <v>Responder</v>
      </c>
      <c r="K14" s="6" t="s">
        <v>96</v>
      </c>
      <c r="L14" s="6" t="s">
        <v>190</v>
      </c>
      <c r="M14" s="15" t="s">
        <v>191</v>
      </c>
      <c r="N14" s="6" t="s">
        <v>192</v>
      </c>
      <c r="O14" s="6">
        <v>40</v>
      </c>
      <c r="P14" s="6" t="s">
        <v>184</v>
      </c>
      <c r="Q14" s="6">
        <v>107</v>
      </c>
      <c r="R14" s="6" t="s">
        <v>64</v>
      </c>
      <c r="S14" s="6">
        <v>107009</v>
      </c>
      <c r="T14" s="6" t="s">
        <v>100</v>
      </c>
      <c r="U14" s="6" t="s">
        <v>100</v>
      </c>
      <c r="V14" s="6" t="s">
        <v>67</v>
      </c>
      <c r="W14" s="6" t="s">
        <v>111</v>
      </c>
      <c r="X14" s="6" t="s">
        <v>82</v>
      </c>
      <c r="Y14" s="6" t="s">
        <v>112</v>
      </c>
      <c r="Z14" s="6" t="s">
        <v>70</v>
      </c>
      <c r="AA14" s="6" t="s">
        <v>71</v>
      </c>
      <c r="AB14" s="6" t="s">
        <v>71</v>
      </c>
      <c r="AC14" s="6" t="s">
        <v>113</v>
      </c>
      <c r="AD14" s="36">
        <v>6520000000</v>
      </c>
      <c r="AE14" s="6" t="s">
        <v>71</v>
      </c>
      <c r="AF14" s="6" t="s">
        <v>102</v>
      </c>
      <c r="AG14" s="6">
        <v>107009</v>
      </c>
      <c r="AH14" s="36">
        <v>6520000000</v>
      </c>
      <c r="AI14" s="6" t="s">
        <v>71</v>
      </c>
      <c r="AJ14" s="6" t="s">
        <v>103</v>
      </c>
      <c r="AK14" s="6" t="s">
        <v>130</v>
      </c>
      <c r="AL14" s="6" t="s">
        <v>70</v>
      </c>
      <c r="AM14" s="6" t="s">
        <v>70</v>
      </c>
      <c r="AN14" s="6" t="s">
        <v>70</v>
      </c>
      <c r="AO14" s="6" t="s">
        <v>76</v>
      </c>
      <c r="AP14" s="6" t="s">
        <v>114</v>
      </c>
      <c r="AQ14" s="37" t="s">
        <v>115</v>
      </c>
      <c r="AR14" s="6" t="s">
        <v>79</v>
      </c>
      <c r="AS14" s="36">
        <v>6520000000</v>
      </c>
      <c r="AT14" s="6" t="s">
        <v>193</v>
      </c>
      <c r="AU14" s="6" t="s">
        <v>93</v>
      </c>
      <c r="AV14" s="6" t="s">
        <v>82</v>
      </c>
      <c r="AW14" s="6" t="s">
        <v>71</v>
      </c>
      <c r="AX14" s="6">
        <v>70</v>
      </c>
      <c r="AY14" s="6" t="s">
        <v>82</v>
      </c>
      <c r="AZ14" s="6" t="s">
        <v>82</v>
      </c>
      <c r="BA14" s="6" t="s">
        <v>82</v>
      </c>
      <c r="BB14" s="6" t="s">
        <v>82</v>
      </c>
      <c r="BC14" s="6" t="s">
        <v>82</v>
      </c>
      <c r="BD14" s="6" t="s">
        <v>82</v>
      </c>
      <c r="BE14" s="6" t="s">
        <v>173</v>
      </c>
    </row>
    <row r="15" spans="1:57" ht="22.5" customHeight="1">
      <c r="A15" s="6" t="s">
        <v>57</v>
      </c>
      <c r="B15" s="6" t="s">
        <v>194</v>
      </c>
      <c r="C15" s="79">
        <v>107012</v>
      </c>
      <c r="D15" s="6">
        <f>VLOOKUP(Table5[[#This Row],[Subjects]],'Responder Sheet'!C:H,6,FALSE)</f>
        <v>0</v>
      </c>
      <c r="E15" s="6" t="b">
        <f>IF(_xlfn.IFNA(VLOOKUP(Table5[[#This Row],[Subjects]],'Withdrawn Subject ID'!A:A,1,FALSE),TRUE) = TRUE, FALSE, TRUE)</f>
        <v>1</v>
      </c>
      <c r="F15" s="6" t="b">
        <v>1</v>
      </c>
      <c r="G15" s="6">
        <v>3239</v>
      </c>
      <c r="H15" s="6" t="str">
        <f>VLOOKUP(Table5[[#This Row],[Subjects]],'Responder Sheet'!C:G,5,FALSE)</f>
        <v>NA</v>
      </c>
      <c r="I15" s="6" t="s">
        <v>85</v>
      </c>
      <c r="J15" s="6" t="s">
        <v>85</v>
      </c>
      <c r="K15" s="6" t="s">
        <v>85</v>
      </c>
      <c r="L15" s="6" t="s">
        <v>195</v>
      </c>
      <c r="M15" s="15" t="s">
        <v>196</v>
      </c>
      <c r="N15" s="6" t="s">
        <v>197</v>
      </c>
      <c r="O15" s="6">
        <v>40</v>
      </c>
      <c r="P15" s="6" t="s">
        <v>184</v>
      </c>
      <c r="Q15" s="6">
        <v>107</v>
      </c>
      <c r="R15" s="6" t="s">
        <v>64</v>
      </c>
      <c r="S15" s="6">
        <v>107012</v>
      </c>
      <c r="T15" s="6" t="s">
        <v>121</v>
      </c>
      <c r="U15" s="6" t="s">
        <v>66</v>
      </c>
      <c r="V15" s="6" t="s">
        <v>67</v>
      </c>
      <c r="W15" s="6" t="s">
        <v>111</v>
      </c>
      <c r="X15" s="6" t="s">
        <v>82</v>
      </c>
      <c r="Y15" s="6" t="s">
        <v>112</v>
      </c>
      <c r="Z15" s="6" t="s">
        <v>70</v>
      </c>
      <c r="AA15" s="6" t="s">
        <v>71</v>
      </c>
      <c r="AB15" s="6" t="s">
        <v>71</v>
      </c>
      <c r="AC15" s="6" t="s">
        <v>101</v>
      </c>
      <c r="AD15" s="36">
        <v>6520000000</v>
      </c>
      <c r="AE15" s="6" t="s">
        <v>71</v>
      </c>
      <c r="AF15" s="6" t="s">
        <v>129</v>
      </c>
      <c r="AG15" s="6">
        <v>107012</v>
      </c>
      <c r="AH15" s="36">
        <v>6520000000</v>
      </c>
      <c r="AI15" s="6" t="s">
        <v>71</v>
      </c>
      <c r="AJ15" s="6" t="s">
        <v>198</v>
      </c>
      <c r="AK15" s="6" t="s">
        <v>75</v>
      </c>
      <c r="AL15" s="6" t="s">
        <v>70</v>
      </c>
      <c r="AM15" s="6" t="s">
        <v>70</v>
      </c>
      <c r="AN15" s="6" t="s">
        <v>70</v>
      </c>
      <c r="AO15" s="6" t="s">
        <v>76</v>
      </c>
      <c r="AP15" s="6" t="s">
        <v>114</v>
      </c>
      <c r="AQ15" s="37" t="s">
        <v>122</v>
      </c>
      <c r="AR15" s="6" t="s">
        <v>79</v>
      </c>
      <c r="AS15" s="36">
        <v>6520000000</v>
      </c>
      <c r="AT15" s="6" t="s">
        <v>199</v>
      </c>
      <c r="AU15" s="6" t="s">
        <v>132</v>
      </c>
      <c r="AV15" s="6" t="s">
        <v>82</v>
      </c>
      <c r="AW15" s="6" t="s">
        <v>71</v>
      </c>
      <c r="AX15" s="6">
        <v>70</v>
      </c>
      <c r="AY15" s="6" t="s">
        <v>82</v>
      </c>
      <c r="AZ15" s="6" t="s">
        <v>82</v>
      </c>
      <c r="BA15" s="6" t="s">
        <v>82</v>
      </c>
      <c r="BB15" s="6" t="s">
        <v>82</v>
      </c>
      <c r="BC15" s="6" t="s">
        <v>82</v>
      </c>
      <c r="BD15" s="6" t="s">
        <v>82</v>
      </c>
      <c r="BE15" s="6" t="s">
        <v>83</v>
      </c>
    </row>
    <row r="16" spans="1:57" ht="22.5" customHeight="1">
      <c r="A16" s="6" t="s">
        <v>141</v>
      </c>
      <c r="B16" s="6" t="s">
        <v>200</v>
      </c>
      <c r="C16" s="79">
        <v>109023</v>
      </c>
      <c r="D16" s="6">
        <f>VLOOKUP(Table5[[#This Row],[Subjects]],'Responder Sheet'!C:H,6,FALSE)</f>
        <v>0</v>
      </c>
      <c r="E16" s="6" t="b">
        <f>IF(_xlfn.IFNA(VLOOKUP(Table5[[#This Row],[Subjects]],'Withdrawn Subject ID'!A:A,1,FALSE),TRUE) = TRUE, FALSE, TRUE)</f>
        <v>0</v>
      </c>
      <c r="F16" s="6" t="b">
        <v>1</v>
      </c>
      <c r="G16" s="6">
        <v>3256</v>
      </c>
      <c r="H16" s="6" t="str">
        <f>VLOOKUP(Table5[[#This Row],[Subjects]],'Responder Sheet'!C:G,5,FALSE)</f>
        <v>SD</v>
      </c>
      <c r="I16" s="6" t="str">
        <f>VLOOKUP(Table5[[#This Row],[Subjects]],'Responder Sheet'!C:G,3,FALSE)</f>
        <v>Non-responder</v>
      </c>
      <c r="J16" s="6" t="str">
        <f>VLOOKUP(Table5[[#This Row],[Subjects]],'Responder Sheet'!C:G,4,FALSE)</f>
        <v>Non-responder</v>
      </c>
      <c r="K16" s="6" t="s">
        <v>143</v>
      </c>
      <c r="L16" s="6" t="s">
        <v>201</v>
      </c>
      <c r="M16" s="15" t="s">
        <v>202</v>
      </c>
      <c r="N16" s="6" t="s">
        <v>203</v>
      </c>
      <c r="O16" s="6">
        <v>40</v>
      </c>
      <c r="P16" s="6" t="s">
        <v>204</v>
      </c>
      <c r="Q16" s="6">
        <v>109</v>
      </c>
      <c r="R16" s="6" t="s">
        <v>64</v>
      </c>
      <c r="S16" s="6">
        <v>109023</v>
      </c>
      <c r="T16" s="6" t="s">
        <v>121</v>
      </c>
      <c r="U16" s="6" t="s">
        <v>66</v>
      </c>
      <c r="V16" s="6" t="s">
        <v>67</v>
      </c>
      <c r="W16" s="6" t="s">
        <v>111</v>
      </c>
      <c r="X16" s="6" t="s">
        <v>82</v>
      </c>
      <c r="Y16" s="6" t="s">
        <v>112</v>
      </c>
      <c r="Z16" s="6" t="s">
        <v>70</v>
      </c>
      <c r="AA16" s="6" t="s">
        <v>71</v>
      </c>
      <c r="AB16" s="6" t="s">
        <v>71</v>
      </c>
      <c r="AC16" s="6" t="s">
        <v>101</v>
      </c>
      <c r="AD16" s="36">
        <v>6520000000</v>
      </c>
      <c r="AE16" s="6" t="s">
        <v>71</v>
      </c>
      <c r="AF16" s="6" t="s">
        <v>169</v>
      </c>
      <c r="AG16" s="6">
        <v>109023</v>
      </c>
      <c r="AH16" s="36">
        <v>6520000000</v>
      </c>
      <c r="AI16" s="6" t="s">
        <v>71</v>
      </c>
      <c r="AJ16" s="6" t="s">
        <v>103</v>
      </c>
      <c r="AK16" s="6" t="s">
        <v>130</v>
      </c>
      <c r="AL16" s="6" t="s">
        <v>70</v>
      </c>
      <c r="AM16" s="6" t="s">
        <v>70</v>
      </c>
      <c r="AN16" s="6" t="s">
        <v>70</v>
      </c>
      <c r="AO16" s="6" t="s">
        <v>76</v>
      </c>
      <c r="AP16" s="6" t="s">
        <v>114</v>
      </c>
      <c r="AQ16" s="37" t="s">
        <v>115</v>
      </c>
      <c r="AR16" s="6" t="s">
        <v>79</v>
      </c>
      <c r="AS16" s="36">
        <v>6520000000</v>
      </c>
      <c r="AT16" s="6" t="s">
        <v>205</v>
      </c>
      <c r="AU16" s="6" t="s">
        <v>172</v>
      </c>
      <c r="AV16" s="6" t="s">
        <v>82</v>
      </c>
      <c r="AW16" s="6" t="s">
        <v>71</v>
      </c>
      <c r="AX16" s="6">
        <v>70</v>
      </c>
      <c r="AY16" s="6" t="s">
        <v>82</v>
      </c>
      <c r="AZ16" s="6" t="s">
        <v>82</v>
      </c>
      <c r="BA16" s="6" t="s">
        <v>82</v>
      </c>
      <c r="BB16" s="6" t="s">
        <v>82</v>
      </c>
      <c r="BC16" s="6" t="s">
        <v>82</v>
      </c>
      <c r="BD16" s="6" t="s">
        <v>82</v>
      </c>
      <c r="BE16" s="6" t="s">
        <v>206</v>
      </c>
    </row>
    <row r="17" spans="1:57" ht="22.5" customHeight="1">
      <c r="A17" s="6" t="s">
        <v>141</v>
      </c>
      <c r="B17" s="6" t="s">
        <v>207</v>
      </c>
      <c r="C17" s="79">
        <v>115001</v>
      </c>
      <c r="D17" s="6" t="str">
        <f>VLOOKUP(Table5[[#This Row],[Subjects]],'Responder Sheet'!C:H,6,FALSE)</f>
        <v>Dose Escalation Samples</v>
      </c>
      <c r="E17" s="6" t="b">
        <f>IF(_xlfn.IFNA(VLOOKUP(Table5[[#This Row],[Subjects]],'Withdrawn Subject ID'!A:A,1,FALSE),TRUE) = TRUE, FALSE, TRUE)</f>
        <v>0</v>
      </c>
      <c r="F17" s="6" t="b">
        <v>1</v>
      </c>
      <c r="G17" s="6">
        <v>3239</v>
      </c>
      <c r="H17" s="6" t="str">
        <f>VLOOKUP(Table5[[#This Row],[Subjects]],'Responder Sheet'!C:G,5,FALSE)</f>
        <v>PR</v>
      </c>
      <c r="I17" s="6" t="str">
        <f>VLOOKUP(Table5[[#This Row],[Subjects]],'Responder Sheet'!C:G,3,FALSE)</f>
        <v>Responder</v>
      </c>
      <c r="J17" s="6" t="str">
        <f>VLOOKUP(Table5[[#This Row],[Subjects]],'Responder Sheet'!C:G,4,FALSE)</f>
        <v>Responder</v>
      </c>
      <c r="K17" s="6" t="s">
        <v>59</v>
      </c>
      <c r="L17" s="6" t="s">
        <v>208</v>
      </c>
      <c r="M17" s="15" t="s">
        <v>209</v>
      </c>
      <c r="N17" s="6" t="s">
        <v>210</v>
      </c>
      <c r="O17" s="6">
        <v>40</v>
      </c>
      <c r="P17" s="6" t="s">
        <v>211</v>
      </c>
      <c r="Q17" s="6">
        <v>115</v>
      </c>
      <c r="R17" s="6" t="s">
        <v>64</v>
      </c>
      <c r="S17" s="6">
        <v>115001</v>
      </c>
      <c r="T17" s="6" t="s">
        <v>100</v>
      </c>
      <c r="U17" s="6" t="s">
        <v>100</v>
      </c>
      <c r="V17" s="6" t="s">
        <v>67</v>
      </c>
      <c r="W17" s="6" t="s">
        <v>68</v>
      </c>
      <c r="X17" s="6" t="s">
        <v>69</v>
      </c>
      <c r="Y17" s="6" t="s">
        <v>69</v>
      </c>
      <c r="Z17" s="6" t="s">
        <v>70</v>
      </c>
      <c r="AA17" s="6" t="s">
        <v>71</v>
      </c>
      <c r="AB17" s="6" t="s">
        <v>71</v>
      </c>
      <c r="AC17" s="6" t="s">
        <v>113</v>
      </c>
      <c r="AD17" s="36">
        <v>6520000000</v>
      </c>
      <c r="AE17" s="6" t="s">
        <v>71</v>
      </c>
      <c r="AF17" s="6" t="s">
        <v>160</v>
      </c>
      <c r="AG17" s="6">
        <v>115001</v>
      </c>
      <c r="AH17" s="36">
        <v>6520000000</v>
      </c>
      <c r="AI17" s="6" t="s">
        <v>71</v>
      </c>
      <c r="AJ17" s="6" t="s">
        <v>103</v>
      </c>
      <c r="AK17" s="6" t="s">
        <v>130</v>
      </c>
      <c r="AL17" s="6" t="s">
        <v>70</v>
      </c>
      <c r="AM17" s="6" t="s">
        <v>70</v>
      </c>
      <c r="AN17" s="6" t="s">
        <v>70</v>
      </c>
      <c r="AO17" s="6" t="s">
        <v>76</v>
      </c>
      <c r="AP17" s="6" t="s">
        <v>77</v>
      </c>
      <c r="AQ17" s="37" t="s">
        <v>104</v>
      </c>
      <c r="AR17" s="6" t="s">
        <v>79</v>
      </c>
      <c r="AS17" s="36">
        <v>6520000000</v>
      </c>
      <c r="AT17" s="6" t="s">
        <v>212</v>
      </c>
      <c r="AU17" s="6" t="s">
        <v>81</v>
      </c>
      <c r="AV17" s="6" t="s">
        <v>82</v>
      </c>
      <c r="AW17" s="6" t="s">
        <v>71</v>
      </c>
      <c r="AX17" s="6">
        <v>35</v>
      </c>
      <c r="AY17" s="6" t="s">
        <v>82</v>
      </c>
      <c r="AZ17" s="6" t="s">
        <v>82</v>
      </c>
      <c r="BA17" s="6" t="s">
        <v>82</v>
      </c>
      <c r="BB17" s="6" t="s">
        <v>82</v>
      </c>
      <c r="BC17" s="6" t="s">
        <v>82</v>
      </c>
      <c r="BD17" s="6" t="s">
        <v>82</v>
      </c>
      <c r="BE17" s="6" t="s">
        <v>213</v>
      </c>
    </row>
    <row r="18" spans="1:57" ht="22.5" customHeight="1">
      <c r="A18" s="6" t="s">
        <v>141</v>
      </c>
      <c r="B18" s="6" t="s">
        <v>214</v>
      </c>
      <c r="C18" s="79">
        <v>115015</v>
      </c>
      <c r="D18" s="6">
        <f>VLOOKUP(Table5[[#This Row],[Subjects]],'Responder Sheet'!C:H,6,FALSE)</f>
        <v>0</v>
      </c>
      <c r="E18" s="6" t="b">
        <f>IF(_xlfn.IFNA(VLOOKUP(Table5[[#This Row],[Subjects]],'Withdrawn Subject ID'!A:A,1,FALSE),TRUE) = TRUE, FALSE, TRUE)</f>
        <v>0</v>
      </c>
      <c r="F18" s="6" t="b">
        <v>1</v>
      </c>
      <c r="G18" s="6">
        <v>3239</v>
      </c>
      <c r="H18" s="6" t="str">
        <f>VLOOKUP(Table5[[#This Row],[Subjects]],'Responder Sheet'!C:G,5,FALSE)</f>
        <v>SD</v>
      </c>
      <c r="I18" s="6" t="str">
        <f>VLOOKUP(Table5[[#This Row],[Subjects]],'Responder Sheet'!C:G,3,FALSE)</f>
        <v>Non-responder</v>
      </c>
      <c r="J18" s="6" t="str">
        <f>VLOOKUP(Table5[[#This Row],[Subjects]],'Responder Sheet'!C:G,4,FALSE)</f>
        <v>Non-responder</v>
      </c>
      <c r="K18" s="6" t="s">
        <v>143</v>
      </c>
      <c r="L18" s="6" t="s">
        <v>215</v>
      </c>
      <c r="M18" s="15" t="s">
        <v>216</v>
      </c>
      <c r="N18" s="6" t="s">
        <v>217</v>
      </c>
      <c r="O18" s="6">
        <v>40</v>
      </c>
      <c r="P18" s="6" t="s">
        <v>211</v>
      </c>
      <c r="Q18" s="6">
        <v>115</v>
      </c>
      <c r="R18" s="6" t="s">
        <v>64</v>
      </c>
      <c r="S18" s="6">
        <v>115015</v>
      </c>
      <c r="T18" s="6" t="s">
        <v>121</v>
      </c>
      <c r="U18" s="6" t="s">
        <v>66</v>
      </c>
      <c r="V18" s="6" t="s">
        <v>67</v>
      </c>
      <c r="W18" s="6" t="s">
        <v>68</v>
      </c>
      <c r="X18" s="6" t="s">
        <v>69</v>
      </c>
      <c r="Y18" s="6" t="s">
        <v>69</v>
      </c>
      <c r="Z18" s="6" t="s">
        <v>70</v>
      </c>
      <c r="AA18" s="6" t="s">
        <v>71</v>
      </c>
      <c r="AB18" s="6" t="s">
        <v>71</v>
      </c>
      <c r="AC18" s="6" t="s">
        <v>101</v>
      </c>
      <c r="AD18" s="36">
        <v>6520000000</v>
      </c>
      <c r="AE18" s="6" t="s">
        <v>71</v>
      </c>
      <c r="AF18" s="6" t="s">
        <v>169</v>
      </c>
      <c r="AG18" s="6">
        <v>115015</v>
      </c>
      <c r="AH18" s="36">
        <v>6520000000</v>
      </c>
      <c r="AI18" s="6" t="s">
        <v>71</v>
      </c>
      <c r="AJ18" s="6" t="s">
        <v>103</v>
      </c>
      <c r="AK18" s="6" t="s">
        <v>75</v>
      </c>
      <c r="AL18" s="6" t="s">
        <v>70</v>
      </c>
      <c r="AM18" s="6" t="s">
        <v>70</v>
      </c>
      <c r="AN18" s="6" t="s">
        <v>70</v>
      </c>
      <c r="AO18" s="6" t="s">
        <v>76</v>
      </c>
      <c r="AP18" s="6" t="s">
        <v>77</v>
      </c>
      <c r="AQ18" s="37" t="s">
        <v>218</v>
      </c>
      <c r="AR18" s="6" t="s">
        <v>79</v>
      </c>
      <c r="AS18" s="36">
        <v>6520000000</v>
      </c>
      <c r="AT18" s="6" t="s">
        <v>219</v>
      </c>
      <c r="AU18" s="6" t="s">
        <v>172</v>
      </c>
      <c r="AV18" s="6" t="s">
        <v>82</v>
      </c>
      <c r="AW18" s="6" t="s">
        <v>71</v>
      </c>
      <c r="AX18" s="6">
        <v>48</v>
      </c>
      <c r="AY18" s="6" t="s">
        <v>82</v>
      </c>
      <c r="AZ18" s="6" t="s">
        <v>82</v>
      </c>
      <c r="BA18" s="6" t="s">
        <v>82</v>
      </c>
      <c r="BB18" s="6" t="s">
        <v>82</v>
      </c>
      <c r="BC18" s="6" t="s">
        <v>82</v>
      </c>
      <c r="BD18" s="6" t="s">
        <v>82</v>
      </c>
      <c r="BE18" s="6" t="s">
        <v>220</v>
      </c>
    </row>
    <row r="19" spans="1:57" ht="22.5" customHeight="1">
      <c r="A19" s="6" t="s">
        <v>141</v>
      </c>
      <c r="B19" s="6" t="s">
        <v>221</v>
      </c>
      <c r="C19" s="79">
        <v>115016</v>
      </c>
      <c r="D19" s="6">
        <f>VLOOKUP(Table5[[#This Row],[Subjects]],'Responder Sheet'!C:H,6,FALSE)</f>
        <v>0</v>
      </c>
      <c r="E19" s="6" t="b">
        <f>IF(_xlfn.IFNA(VLOOKUP(Table5[[#This Row],[Subjects]],'Withdrawn Subject ID'!A:A,1,FALSE),TRUE) = TRUE, FALSE, TRUE)</f>
        <v>0</v>
      </c>
      <c r="F19" s="6" t="b">
        <v>1</v>
      </c>
      <c r="G19" s="6">
        <v>3239</v>
      </c>
      <c r="H19" s="6" t="str">
        <f>VLOOKUP(Table5[[#This Row],[Subjects]],'Responder Sheet'!C:G,5,FALSE)</f>
        <v>PR</v>
      </c>
      <c r="I19" s="6" t="str">
        <f>VLOOKUP(Table5[[#This Row],[Subjects]],'Responder Sheet'!C:G,3,FALSE)</f>
        <v>Responder</v>
      </c>
      <c r="J19" s="6" t="str">
        <f>VLOOKUP(Table5[[#This Row],[Subjects]],'Responder Sheet'!C:G,4,FALSE)</f>
        <v>Responder</v>
      </c>
      <c r="K19" s="6" t="s">
        <v>59</v>
      </c>
      <c r="L19" s="6" t="s">
        <v>222</v>
      </c>
      <c r="M19" s="15" t="s">
        <v>223</v>
      </c>
      <c r="N19" s="6" t="s">
        <v>224</v>
      </c>
      <c r="O19" s="6">
        <v>40</v>
      </c>
      <c r="P19" s="6" t="s">
        <v>211</v>
      </c>
      <c r="Q19" s="6">
        <v>115</v>
      </c>
      <c r="R19" s="6" t="s">
        <v>64</v>
      </c>
      <c r="S19" s="6">
        <v>115016</v>
      </c>
      <c r="T19" s="6" t="s">
        <v>100</v>
      </c>
      <c r="U19" s="6" t="s">
        <v>100</v>
      </c>
      <c r="V19" s="6" t="s">
        <v>67</v>
      </c>
      <c r="W19" s="6" t="s">
        <v>68</v>
      </c>
      <c r="X19" s="6" t="s">
        <v>69</v>
      </c>
      <c r="Y19" s="6" t="s">
        <v>69</v>
      </c>
      <c r="Z19" s="6" t="s">
        <v>70</v>
      </c>
      <c r="AA19" s="6" t="s">
        <v>71</v>
      </c>
      <c r="AB19" s="6" t="s">
        <v>71</v>
      </c>
      <c r="AC19" s="6" t="s">
        <v>113</v>
      </c>
      <c r="AD19" s="36">
        <v>6520000000</v>
      </c>
      <c r="AE19" s="6" t="s">
        <v>71</v>
      </c>
      <c r="AF19" s="6" t="s">
        <v>169</v>
      </c>
      <c r="AG19" s="6">
        <v>115016</v>
      </c>
      <c r="AH19" s="36">
        <v>6520000000</v>
      </c>
      <c r="AI19" s="6" t="s">
        <v>71</v>
      </c>
      <c r="AJ19" s="6" t="s">
        <v>103</v>
      </c>
      <c r="AK19" s="6" t="s">
        <v>130</v>
      </c>
      <c r="AL19" s="6" t="s">
        <v>70</v>
      </c>
      <c r="AM19" s="6" t="s">
        <v>70</v>
      </c>
      <c r="AN19" s="6" t="s">
        <v>70</v>
      </c>
      <c r="AO19" s="6" t="s">
        <v>76</v>
      </c>
      <c r="AP19" s="6" t="s">
        <v>77</v>
      </c>
      <c r="AQ19" s="37" t="s">
        <v>150</v>
      </c>
      <c r="AR19" s="6" t="s">
        <v>79</v>
      </c>
      <c r="AS19" s="36">
        <v>6520000000</v>
      </c>
      <c r="AT19" s="6" t="s">
        <v>225</v>
      </c>
      <c r="AU19" s="6" t="s">
        <v>172</v>
      </c>
      <c r="AV19" s="6" t="s">
        <v>82</v>
      </c>
      <c r="AW19" s="6" t="s">
        <v>71</v>
      </c>
      <c r="AX19" s="6">
        <v>35</v>
      </c>
      <c r="AY19" s="6" t="s">
        <v>82</v>
      </c>
      <c r="AZ19" s="6" t="s">
        <v>82</v>
      </c>
      <c r="BA19" s="6" t="s">
        <v>82</v>
      </c>
      <c r="BB19" s="6" t="s">
        <v>82</v>
      </c>
      <c r="BC19" s="6" t="s">
        <v>82</v>
      </c>
      <c r="BD19" s="6" t="s">
        <v>82</v>
      </c>
      <c r="BE19" s="6" t="s">
        <v>152</v>
      </c>
    </row>
    <row r="20" spans="1:57" ht="22.5" customHeight="1">
      <c r="A20" s="6" t="s">
        <v>141</v>
      </c>
      <c r="B20" s="6" t="s">
        <v>226</v>
      </c>
      <c r="C20" s="79">
        <v>115017</v>
      </c>
      <c r="D20" s="6">
        <f>VLOOKUP(Table5[[#This Row],[Subjects]],'Responder Sheet'!C:H,6,FALSE)</f>
        <v>0</v>
      </c>
      <c r="E20" s="6" t="b">
        <f>IF(_xlfn.IFNA(VLOOKUP(Table5[[#This Row],[Subjects]],'Withdrawn Subject ID'!A:A,1,FALSE),TRUE) = TRUE, FALSE, TRUE)</f>
        <v>0</v>
      </c>
      <c r="F20" s="6" t="b">
        <v>1</v>
      </c>
      <c r="G20" s="6">
        <v>3256</v>
      </c>
      <c r="H20" s="6" t="str">
        <f>VLOOKUP(Table5[[#This Row],[Subjects]],'Responder Sheet'!C:G,5,FALSE)</f>
        <v>PD</v>
      </c>
      <c r="I20" s="6" t="str">
        <f>VLOOKUP(Table5[[#This Row],[Subjects]],'Responder Sheet'!C:G,3,FALSE)</f>
        <v>Non-responder</v>
      </c>
      <c r="J20" s="6" t="str">
        <f>VLOOKUP(Table5[[#This Row],[Subjects]],'Responder Sheet'!C:G,4,FALSE)</f>
        <v>Non-responder</v>
      </c>
      <c r="K20" s="6" t="s">
        <v>143</v>
      </c>
      <c r="L20" s="6" t="s">
        <v>227</v>
      </c>
      <c r="M20" s="15" t="s">
        <v>228</v>
      </c>
      <c r="N20" s="6" t="s">
        <v>229</v>
      </c>
      <c r="O20" s="6">
        <v>40</v>
      </c>
      <c r="P20" s="6" t="s">
        <v>211</v>
      </c>
      <c r="Q20" s="6">
        <v>115</v>
      </c>
      <c r="R20" s="6" t="s">
        <v>64</v>
      </c>
      <c r="S20" s="6">
        <v>115017</v>
      </c>
      <c r="T20" s="6" t="s">
        <v>121</v>
      </c>
      <c r="U20" s="6" t="s">
        <v>66</v>
      </c>
      <c r="V20" s="6" t="s">
        <v>67</v>
      </c>
      <c r="W20" s="6" t="s">
        <v>128</v>
      </c>
      <c r="X20" s="6" t="s">
        <v>112</v>
      </c>
      <c r="Y20" s="6" t="s">
        <v>112</v>
      </c>
      <c r="Z20" s="6" t="s">
        <v>70</v>
      </c>
      <c r="AA20" s="6" t="s">
        <v>71</v>
      </c>
      <c r="AB20" s="6" t="s">
        <v>71</v>
      </c>
      <c r="AC20" s="6" t="s">
        <v>72</v>
      </c>
      <c r="AD20" s="36">
        <v>6520000000</v>
      </c>
      <c r="AE20" s="6" t="s">
        <v>71</v>
      </c>
      <c r="AF20" s="6" t="s">
        <v>169</v>
      </c>
      <c r="AG20" s="6">
        <v>115017</v>
      </c>
      <c r="AH20" s="36">
        <v>6520000000</v>
      </c>
      <c r="AI20" s="6" t="s">
        <v>71</v>
      </c>
      <c r="AJ20" s="6" t="s">
        <v>103</v>
      </c>
      <c r="AK20" s="6" t="s">
        <v>130</v>
      </c>
      <c r="AL20" s="6" t="s">
        <v>70</v>
      </c>
      <c r="AM20" s="6" t="s">
        <v>70</v>
      </c>
      <c r="AN20" s="6" t="s">
        <v>70</v>
      </c>
      <c r="AO20" s="6" t="s">
        <v>76</v>
      </c>
      <c r="AP20" s="6" t="s">
        <v>114</v>
      </c>
      <c r="AQ20" s="37" t="s">
        <v>230</v>
      </c>
      <c r="AR20" s="6" t="s">
        <v>79</v>
      </c>
      <c r="AS20" s="36">
        <v>6520000000</v>
      </c>
      <c r="AT20" s="6" t="s">
        <v>231</v>
      </c>
      <c r="AU20" s="6" t="s">
        <v>172</v>
      </c>
      <c r="AV20" s="6" t="s">
        <v>82</v>
      </c>
      <c r="AW20" s="6" t="s">
        <v>71</v>
      </c>
      <c r="AX20" s="6">
        <v>70</v>
      </c>
      <c r="AY20" s="6" t="s">
        <v>82</v>
      </c>
      <c r="AZ20" s="6" t="s">
        <v>82</v>
      </c>
      <c r="BA20" s="6" t="s">
        <v>82</v>
      </c>
      <c r="BB20" s="6" t="s">
        <v>82</v>
      </c>
      <c r="BC20" s="6" t="s">
        <v>82</v>
      </c>
      <c r="BD20" s="6" t="s">
        <v>82</v>
      </c>
      <c r="BE20" s="6" t="s">
        <v>133</v>
      </c>
    </row>
    <row r="21" spans="1:57" ht="22.5" customHeight="1">
      <c r="A21" s="6" t="s">
        <v>141</v>
      </c>
      <c r="B21" s="6" t="s">
        <v>232</v>
      </c>
      <c r="C21" s="79">
        <v>117002</v>
      </c>
      <c r="D21" s="6">
        <f>VLOOKUP(Table5[[#This Row],[Subjects]],'Responder Sheet'!C:H,6,FALSE)</f>
        <v>0</v>
      </c>
      <c r="E21" s="6" t="b">
        <f>IF(_xlfn.IFNA(VLOOKUP(Table5[[#This Row],[Subjects]],'Withdrawn Subject ID'!A:A,1,FALSE),TRUE) = TRUE, FALSE, TRUE)</f>
        <v>0</v>
      </c>
      <c r="F21" s="6" t="b">
        <v>1</v>
      </c>
      <c r="G21" s="6">
        <v>3256</v>
      </c>
      <c r="H21" s="6" t="str">
        <f>VLOOKUP(Table5[[#This Row],[Subjects]],'Responder Sheet'!C:G,5,FALSE)</f>
        <v>PR</v>
      </c>
      <c r="I21" s="6" t="str">
        <f>VLOOKUP(Table5[[#This Row],[Subjects]],'Responder Sheet'!C:G,3,FALSE)</f>
        <v>Responder</v>
      </c>
      <c r="J21" s="6" t="str">
        <f>VLOOKUP(Table5[[#This Row],[Subjects]],'Responder Sheet'!C:G,4,FALSE)</f>
        <v>Responder</v>
      </c>
      <c r="K21" s="6" t="s">
        <v>59</v>
      </c>
      <c r="L21" s="6" t="s">
        <v>233</v>
      </c>
      <c r="M21" s="15" t="s">
        <v>234</v>
      </c>
      <c r="N21" s="6" t="s">
        <v>235</v>
      </c>
      <c r="O21" s="6">
        <v>40</v>
      </c>
      <c r="P21" s="6" t="s">
        <v>236</v>
      </c>
      <c r="Q21" s="6">
        <v>117</v>
      </c>
      <c r="R21" s="6" t="s">
        <v>64</v>
      </c>
      <c r="S21" s="6">
        <v>117002</v>
      </c>
      <c r="T21" s="6" t="s">
        <v>65</v>
      </c>
      <c r="U21" s="6" t="s">
        <v>100</v>
      </c>
      <c r="V21" s="6" t="s">
        <v>67</v>
      </c>
      <c r="W21" s="6" t="s">
        <v>128</v>
      </c>
      <c r="X21" s="6" t="s">
        <v>112</v>
      </c>
      <c r="Y21" s="6" t="s">
        <v>112</v>
      </c>
      <c r="Z21" s="6" t="s">
        <v>70</v>
      </c>
      <c r="AA21" s="6" t="s">
        <v>71</v>
      </c>
      <c r="AB21" s="6" t="s">
        <v>71</v>
      </c>
      <c r="AC21" s="6" t="s">
        <v>113</v>
      </c>
      <c r="AD21" s="36">
        <v>6520000000</v>
      </c>
      <c r="AE21" s="6" t="s">
        <v>71</v>
      </c>
      <c r="AF21" s="6" t="s">
        <v>169</v>
      </c>
      <c r="AG21" s="6">
        <v>117002</v>
      </c>
      <c r="AH21" s="36">
        <v>6520000000</v>
      </c>
      <c r="AI21" s="6" t="s">
        <v>71</v>
      </c>
      <c r="AJ21" s="6" t="s">
        <v>237</v>
      </c>
      <c r="AK21" s="6" t="s">
        <v>130</v>
      </c>
      <c r="AL21" s="6" t="s">
        <v>70</v>
      </c>
      <c r="AM21" s="6" t="s">
        <v>70</v>
      </c>
      <c r="AN21" s="6" t="s">
        <v>70</v>
      </c>
      <c r="AO21" s="6" t="s">
        <v>76</v>
      </c>
      <c r="AP21" s="6" t="s">
        <v>238</v>
      </c>
      <c r="AQ21" s="37" t="s">
        <v>115</v>
      </c>
      <c r="AR21" s="6" t="s">
        <v>79</v>
      </c>
      <c r="AS21" s="36">
        <v>6520000000</v>
      </c>
      <c r="AT21" s="6" t="s">
        <v>239</v>
      </c>
      <c r="AU21" s="6" t="s">
        <v>172</v>
      </c>
      <c r="AV21" s="6" t="s">
        <v>82</v>
      </c>
      <c r="AW21" s="6" t="s">
        <v>71</v>
      </c>
      <c r="AX21" s="6">
        <v>0</v>
      </c>
      <c r="AY21" s="6" t="s">
        <v>82</v>
      </c>
      <c r="AZ21" s="6" t="s">
        <v>82</v>
      </c>
      <c r="BA21" s="6" t="s">
        <v>82</v>
      </c>
      <c r="BB21" s="6" t="s">
        <v>82</v>
      </c>
      <c r="BC21" s="6" t="s">
        <v>82</v>
      </c>
      <c r="BD21" s="6" t="s">
        <v>82</v>
      </c>
      <c r="BE21" s="6" t="s">
        <v>173</v>
      </c>
    </row>
    <row r="22" spans="1:57" ht="22.5" customHeight="1">
      <c r="A22" s="6" t="s">
        <v>57</v>
      </c>
      <c r="B22" s="6" t="s">
        <v>240</v>
      </c>
      <c r="C22" s="79">
        <v>200001</v>
      </c>
      <c r="D22" s="6" t="str">
        <f>VLOOKUP(Table5[[#This Row],[Subjects]],'Responder Sheet'!C:H,6,FALSE)</f>
        <v>Dose Escalation Samples</v>
      </c>
      <c r="E22" s="6" t="b">
        <f>IF(_xlfn.IFNA(VLOOKUP(Table5[[#This Row],[Subjects]],'Withdrawn Subject ID'!A:A,1,FALSE),TRUE) = TRUE, FALSE, TRUE)</f>
        <v>0</v>
      </c>
      <c r="F22" s="6" t="b">
        <v>1</v>
      </c>
      <c r="G22" s="6">
        <v>3239</v>
      </c>
      <c r="H22" s="6" t="str">
        <f>VLOOKUP(Table5[[#This Row],[Subjects]],'Responder Sheet'!C:G,5,FALSE)</f>
        <v>PR</v>
      </c>
      <c r="I22" s="6" t="str">
        <f>VLOOKUP(Table5[[#This Row],[Subjects]],'Responder Sheet'!C:G,3,FALSE)</f>
        <v>Responder</v>
      </c>
      <c r="J22" s="6" t="str">
        <f>VLOOKUP(Table5[[#This Row],[Subjects]],'Responder Sheet'!C:G,4,FALSE)</f>
        <v>Responder</v>
      </c>
      <c r="K22" s="6" t="s">
        <v>59</v>
      </c>
      <c r="L22" s="6" t="s">
        <v>241</v>
      </c>
      <c r="M22" s="15" t="s">
        <v>242</v>
      </c>
      <c r="N22" s="6" t="s">
        <v>243</v>
      </c>
      <c r="O22" s="6">
        <v>40</v>
      </c>
      <c r="P22" s="6" t="s">
        <v>244</v>
      </c>
      <c r="Q22" s="6">
        <v>200</v>
      </c>
      <c r="R22" s="6" t="s">
        <v>245</v>
      </c>
      <c r="S22" s="6">
        <v>200001</v>
      </c>
      <c r="T22" s="6" t="s">
        <v>100</v>
      </c>
      <c r="U22" s="6" t="s">
        <v>100</v>
      </c>
      <c r="V22" s="6" t="s">
        <v>67</v>
      </c>
      <c r="W22" s="6" t="s">
        <v>68</v>
      </c>
      <c r="X22" s="6" t="s">
        <v>69</v>
      </c>
      <c r="Y22" s="6" t="s">
        <v>69</v>
      </c>
      <c r="Z22" s="6" t="s">
        <v>70</v>
      </c>
      <c r="AA22" s="6" t="s">
        <v>71</v>
      </c>
      <c r="AB22" s="6" t="s">
        <v>71</v>
      </c>
      <c r="AC22" s="6" t="s">
        <v>246</v>
      </c>
      <c r="AD22" s="36">
        <v>6800000000</v>
      </c>
      <c r="AE22" s="6" t="s">
        <v>71</v>
      </c>
      <c r="AF22" s="6" t="s">
        <v>160</v>
      </c>
      <c r="AG22" s="6">
        <v>200001</v>
      </c>
      <c r="AH22" s="36">
        <v>6800000000</v>
      </c>
      <c r="AI22" s="6" t="s">
        <v>71</v>
      </c>
      <c r="AJ22" s="6" t="s">
        <v>103</v>
      </c>
      <c r="AK22" s="6" t="s">
        <v>75</v>
      </c>
      <c r="AL22" s="6" t="s">
        <v>70</v>
      </c>
      <c r="AM22" s="6" t="s">
        <v>70</v>
      </c>
      <c r="AN22" s="6" t="s">
        <v>70</v>
      </c>
      <c r="AO22" s="6" t="s">
        <v>76</v>
      </c>
      <c r="AP22" s="6" t="s">
        <v>77</v>
      </c>
      <c r="AQ22" s="37" t="s">
        <v>247</v>
      </c>
      <c r="AR22" s="6" t="s">
        <v>79</v>
      </c>
      <c r="AS22" s="36">
        <v>6800000000</v>
      </c>
      <c r="AT22" s="6" t="s">
        <v>248</v>
      </c>
      <c r="AU22" s="6" t="s">
        <v>81</v>
      </c>
      <c r="AV22" s="6" t="s">
        <v>82</v>
      </c>
      <c r="AW22" s="6" t="s">
        <v>71</v>
      </c>
      <c r="AX22" s="6">
        <v>70</v>
      </c>
      <c r="AY22" s="6" t="s">
        <v>82</v>
      </c>
      <c r="AZ22" s="6" t="s">
        <v>82</v>
      </c>
      <c r="BA22" s="6" t="s">
        <v>82</v>
      </c>
      <c r="BB22" s="6" t="s">
        <v>82</v>
      </c>
      <c r="BC22" s="6" t="s">
        <v>82</v>
      </c>
      <c r="BD22" s="6" t="s">
        <v>82</v>
      </c>
      <c r="BE22" s="6" t="b">
        <v>0</v>
      </c>
    </row>
    <row r="23" spans="1:57" ht="22.5" customHeight="1">
      <c r="A23" s="6" t="s">
        <v>57</v>
      </c>
      <c r="B23" s="6" t="s">
        <v>249</v>
      </c>
      <c r="C23" s="79">
        <v>200005</v>
      </c>
      <c r="D23" s="6" t="str">
        <f>VLOOKUP(Table5[[#This Row],[Subjects]],'Responder Sheet'!C:H,6,FALSE)</f>
        <v>Dose Escalation Samples</v>
      </c>
      <c r="E23" s="6" t="b">
        <f>IF(_xlfn.IFNA(VLOOKUP(Table5[[#This Row],[Subjects]],'Withdrawn Subject ID'!A:A,1,FALSE),TRUE) = TRUE, FALSE, TRUE)</f>
        <v>0</v>
      </c>
      <c r="F23" s="6" t="b">
        <v>1</v>
      </c>
      <c r="G23" s="6">
        <v>3239</v>
      </c>
      <c r="H23" s="6" t="str">
        <f>VLOOKUP(Table5[[#This Row],[Subjects]],'Responder Sheet'!C:G,5,FALSE)</f>
        <v>PR</v>
      </c>
      <c r="I23" s="6" t="str">
        <f>VLOOKUP(Table5[[#This Row],[Subjects]],'Responder Sheet'!C:G,3,FALSE)</f>
        <v>Responder</v>
      </c>
      <c r="J23" s="6" t="str">
        <f>VLOOKUP(Table5[[#This Row],[Subjects]],'Responder Sheet'!C:G,4,FALSE)</f>
        <v>Responder</v>
      </c>
      <c r="K23" s="6" t="s">
        <v>59</v>
      </c>
      <c r="L23" s="6" t="s">
        <v>250</v>
      </c>
      <c r="M23" s="15" t="s">
        <v>251</v>
      </c>
      <c r="N23" s="6" t="s">
        <v>252</v>
      </c>
      <c r="O23" s="6">
        <v>40</v>
      </c>
      <c r="P23" s="6" t="s">
        <v>244</v>
      </c>
      <c r="Q23" s="6">
        <v>200</v>
      </c>
      <c r="R23" s="6" t="s">
        <v>245</v>
      </c>
      <c r="S23" s="6">
        <v>200005</v>
      </c>
      <c r="T23" s="6" t="s">
        <v>100</v>
      </c>
      <c r="U23" s="6" t="s">
        <v>100</v>
      </c>
      <c r="V23" s="6" t="s">
        <v>67</v>
      </c>
      <c r="W23" s="6" t="s">
        <v>68</v>
      </c>
      <c r="X23" s="6" t="s">
        <v>69</v>
      </c>
      <c r="Y23" s="6" t="s">
        <v>69</v>
      </c>
      <c r="Z23" s="6" t="s">
        <v>70</v>
      </c>
      <c r="AA23" s="6" t="s">
        <v>71</v>
      </c>
      <c r="AB23" s="6" t="s">
        <v>71</v>
      </c>
      <c r="AC23" s="6" t="s">
        <v>246</v>
      </c>
      <c r="AD23" s="36">
        <v>6800000000</v>
      </c>
      <c r="AE23" s="6" t="s">
        <v>71</v>
      </c>
      <c r="AF23" s="6" t="s">
        <v>160</v>
      </c>
      <c r="AG23" s="6">
        <v>200005</v>
      </c>
      <c r="AH23" s="36">
        <v>6800000000</v>
      </c>
      <c r="AI23" s="6" t="s">
        <v>71</v>
      </c>
      <c r="AJ23" s="6" t="s">
        <v>74</v>
      </c>
      <c r="AK23" s="6" t="s">
        <v>75</v>
      </c>
      <c r="AL23" s="6" t="s">
        <v>70</v>
      </c>
      <c r="AM23" s="6" t="s">
        <v>70</v>
      </c>
      <c r="AN23" s="6" t="s">
        <v>70</v>
      </c>
      <c r="AO23" s="6" t="s">
        <v>76</v>
      </c>
      <c r="AP23" s="6" t="s">
        <v>77</v>
      </c>
      <c r="AQ23" s="37" t="s">
        <v>253</v>
      </c>
      <c r="AR23" s="6" t="s">
        <v>79</v>
      </c>
      <c r="AS23" s="36">
        <v>6800000000</v>
      </c>
      <c r="AT23" s="6" t="s">
        <v>254</v>
      </c>
      <c r="AU23" s="6" t="s">
        <v>81</v>
      </c>
      <c r="AV23" s="6" t="s">
        <v>82</v>
      </c>
      <c r="AW23" s="6" t="s">
        <v>71</v>
      </c>
      <c r="AX23" s="6">
        <v>70</v>
      </c>
      <c r="AY23" s="6" t="s">
        <v>82</v>
      </c>
      <c r="AZ23" s="6" t="s">
        <v>82</v>
      </c>
      <c r="BA23" s="6" t="s">
        <v>82</v>
      </c>
      <c r="BB23" s="6" t="s">
        <v>82</v>
      </c>
      <c r="BC23" s="6" t="s">
        <v>82</v>
      </c>
      <c r="BD23" s="6" t="s">
        <v>82</v>
      </c>
      <c r="BE23" s="6" t="s">
        <v>255</v>
      </c>
    </row>
    <row r="24" spans="1:57" ht="22.5" customHeight="1">
      <c r="A24" s="6" t="s">
        <v>57</v>
      </c>
      <c r="B24" s="6" t="s">
        <v>256</v>
      </c>
      <c r="C24" s="79">
        <v>200009</v>
      </c>
      <c r="D24" s="6" t="str">
        <f>VLOOKUP(Table5[[#This Row],[Subjects]],'Responder Sheet'!C:H,6,FALSE)</f>
        <v>Dose Escalation Samples</v>
      </c>
      <c r="E24" s="6" t="b">
        <f>IF(_xlfn.IFNA(VLOOKUP(Table5[[#This Row],[Subjects]],'Withdrawn Subject ID'!A:A,1,FALSE),TRUE) = TRUE, FALSE, TRUE)</f>
        <v>1</v>
      </c>
      <c r="F24" s="6" t="b">
        <v>1</v>
      </c>
      <c r="G24" s="6">
        <v>3239</v>
      </c>
      <c r="H24" s="6" t="str">
        <f>VLOOKUP(Table5[[#This Row],[Subjects]],'Responder Sheet'!C:G,5,FALSE)</f>
        <v>PR</v>
      </c>
      <c r="I24" s="6" t="str">
        <f>VLOOKUP(Table5[[#This Row],[Subjects]],'Responder Sheet'!C:G,3,FALSE)</f>
        <v>Responder</v>
      </c>
      <c r="J24" s="6" t="str">
        <f>VLOOKUP(Table5[[#This Row],[Subjects]],'Responder Sheet'!C:G,4,FALSE)</f>
        <v>Responder</v>
      </c>
      <c r="K24" s="6" t="s">
        <v>59</v>
      </c>
      <c r="L24" s="6" t="s">
        <v>257</v>
      </c>
      <c r="M24" s="15" t="s">
        <v>258</v>
      </c>
      <c r="N24" s="6" t="s">
        <v>259</v>
      </c>
      <c r="O24" s="6">
        <v>40</v>
      </c>
      <c r="P24" s="6" t="s">
        <v>244</v>
      </c>
      <c r="Q24" s="6">
        <v>200</v>
      </c>
      <c r="R24" s="6" t="s">
        <v>245</v>
      </c>
      <c r="S24" s="6">
        <v>200009</v>
      </c>
      <c r="T24" s="6" t="s">
        <v>121</v>
      </c>
      <c r="U24" s="6" t="s">
        <v>66</v>
      </c>
      <c r="V24" s="6" t="s">
        <v>67</v>
      </c>
      <c r="W24" s="6" t="s">
        <v>68</v>
      </c>
      <c r="X24" s="6" t="s">
        <v>69</v>
      </c>
      <c r="Y24" s="6" t="s">
        <v>69</v>
      </c>
      <c r="Z24" s="6" t="s">
        <v>70</v>
      </c>
      <c r="AA24" s="6" t="s">
        <v>71</v>
      </c>
      <c r="AB24" s="6" t="s">
        <v>71</v>
      </c>
      <c r="AC24" s="6" t="s">
        <v>260</v>
      </c>
      <c r="AD24" s="36">
        <v>6800000000</v>
      </c>
      <c r="AE24" s="6" t="s">
        <v>71</v>
      </c>
      <c r="AF24" s="6" t="s">
        <v>160</v>
      </c>
      <c r="AG24" s="6">
        <v>200009</v>
      </c>
      <c r="AH24" s="36">
        <v>6800000000</v>
      </c>
      <c r="AI24" s="6" t="s">
        <v>71</v>
      </c>
      <c r="AJ24" s="6" t="s">
        <v>103</v>
      </c>
      <c r="AK24" s="6" t="s">
        <v>75</v>
      </c>
      <c r="AL24" s="6" t="s">
        <v>70</v>
      </c>
      <c r="AM24" s="6" t="s">
        <v>70</v>
      </c>
      <c r="AN24" s="6" t="s">
        <v>70</v>
      </c>
      <c r="AO24" s="6" t="s">
        <v>76</v>
      </c>
      <c r="AP24" s="6" t="s">
        <v>77</v>
      </c>
      <c r="AQ24" s="37" t="s">
        <v>115</v>
      </c>
      <c r="AR24" s="6" t="s">
        <v>79</v>
      </c>
      <c r="AS24" s="36">
        <v>6800000000</v>
      </c>
      <c r="AT24" s="6" t="s">
        <v>261</v>
      </c>
      <c r="AU24" s="6" t="s">
        <v>81</v>
      </c>
      <c r="AV24" s="6" t="s">
        <v>82</v>
      </c>
      <c r="AW24" s="6" t="s">
        <v>71</v>
      </c>
      <c r="AX24" s="6">
        <v>70</v>
      </c>
      <c r="AY24" s="6" t="s">
        <v>82</v>
      </c>
      <c r="AZ24" s="6" t="s">
        <v>82</v>
      </c>
      <c r="BA24" s="6" t="s">
        <v>82</v>
      </c>
      <c r="BB24" s="6" t="s">
        <v>82</v>
      </c>
      <c r="BC24" s="6" t="s">
        <v>82</v>
      </c>
      <c r="BD24" s="6" t="s">
        <v>82</v>
      </c>
      <c r="BE24" s="6" t="s">
        <v>83</v>
      </c>
    </row>
    <row r="25" spans="1:57" ht="22.5" customHeight="1">
      <c r="A25" s="6" t="s">
        <v>141</v>
      </c>
      <c r="B25" s="6" t="s">
        <v>262</v>
      </c>
      <c r="C25" s="79">
        <v>200016</v>
      </c>
      <c r="D25" s="6">
        <f>VLOOKUP(Table5[[#This Row],[Subjects]],'Responder Sheet'!C:H,6,FALSE)</f>
        <v>0</v>
      </c>
      <c r="E25" s="6" t="b">
        <f>IF(_xlfn.IFNA(VLOOKUP(Table5[[#This Row],[Subjects]],'Withdrawn Subject ID'!A:A,1,FALSE),TRUE) = TRUE, FALSE, TRUE)</f>
        <v>1</v>
      </c>
      <c r="F25" s="6" t="b">
        <v>1</v>
      </c>
      <c r="G25" s="6">
        <v>3256</v>
      </c>
      <c r="H25" s="6" t="str">
        <f>VLOOKUP(Table5[[#This Row],[Subjects]],'Responder Sheet'!C:G,5,FALSE)</f>
        <v>SD</v>
      </c>
      <c r="I25" s="6" t="str">
        <f>VLOOKUP(Table5[[#This Row],[Subjects]],'Responder Sheet'!C:G,3,FALSE)</f>
        <v>Non-responder</v>
      </c>
      <c r="J25" s="6" t="str">
        <f>VLOOKUP(Table5[[#This Row],[Subjects]],'Responder Sheet'!C:G,4,FALSE)</f>
        <v>Non-responder</v>
      </c>
      <c r="K25" s="6" t="s">
        <v>143</v>
      </c>
      <c r="L25" s="6" t="s">
        <v>263</v>
      </c>
      <c r="M25" s="15" t="s">
        <v>264</v>
      </c>
      <c r="N25" s="6" t="s">
        <v>265</v>
      </c>
      <c r="O25" s="6">
        <v>40</v>
      </c>
      <c r="P25" s="6" t="s">
        <v>244</v>
      </c>
      <c r="Q25" s="6">
        <v>200</v>
      </c>
      <c r="R25" s="6" t="s">
        <v>245</v>
      </c>
      <c r="S25" s="6">
        <v>200016</v>
      </c>
      <c r="T25" s="6" t="s">
        <v>121</v>
      </c>
      <c r="U25" s="6" t="s">
        <v>66</v>
      </c>
      <c r="V25" s="6" t="s">
        <v>67</v>
      </c>
      <c r="W25" s="6" t="s">
        <v>128</v>
      </c>
      <c r="X25" s="6" t="s">
        <v>112</v>
      </c>
      <c r="Y25" s="6" t="s">
        <v>112</v>
      </c>
      <c r="Z25" s="6" t="s">
        <v>70</v>
      </c>
      <c r="AA25" s="6" t="s">
        <v>71</v>
      </c>
      <c r="AB25" s="6" t="s">
        <v>71</v>
      </c>
      <c r="AC25" s="6" t="s">
        <v>72</v>
      </c>
      <c r="AD25" s="36">
        <v>6800000000</v>
      </c>
      <c r="AE25" s="6" t="s">
        <v>71</v>
      </c>
      <c r="AF25" s="6" t="s">
        <v>169</v>
      </c>
      <c r="AG25" s="6">
        <v>200016</v>
      </c>
      <c r="AH25" s="36">
        <v>6800000000</v>
      </c>
      <c r="AI25" s="6" t="s">
        <v>71</v>
      </c>
      <c r="AJ25" s="6" t="s">
        <v>103</v>
      </c>
      <c r="AK25" s="6" t="s">
        <v>130</v>
      </c>
      <c r="AL25" s="6" t="s">
        <v>70</v>
      </c>
      <c r="AM25" s="6" t="s">
        <v>70</v>
      </c>
      <c r="AN25" s="6" t="s">
        <v>70</v>
      </c>
      <c r="AO25" s="6" t="s">
        <v>76</v>
      </c>
      <c r="AP25" s="6" t="s">
        <v>114</v>
      </c>
      <c r="AQ25" s="37" t="s">
        <v>266</v>
      </c>
      <c r="AR25" s="6" t="s">
        <v>79</v>
      </c>
      <c r="AS25" s="36">
        <v>6800000000</v>
      </c>
      <c r="AT25" s="6" t="s">
        <v>267</v>
      </c>
      <c r="AU25" s="6" t="s">
        <v>172</v>
      </c>
      <c r="AV25" s="6" t="s">
        <v>82</v>
      </c>
      <c r="AW25" s="6" t="s">
        <v>71</v>
      </c>
      <c r="AX25" s="6">
        <v>70</v>
      </c>
      <c r="AY25" s="6" t="s">
        <v>82</v>
      </c>
      <c r="AZ25" s="6" t="s">
        <v>82</v>
      </c>
      <c r="BA25" s="6" t="s">
        <v>82</v>
      </c>
      <c r="BB25" s="6" t="s">
        <v>82</v>
      </c>
      <c r="BC25" s="6" t="s">
        <v>82</v>
      </c>
      <c r="BD25" s="6" t="s">
        <v>82</v>
      </c>
      <c r="BE25" s="6" t="s">
        <v>268</v>
      </c>
    </row>
    <row r="26" spans="1:57" ht="22.5" customHeight="1">
      <c r="A26" s="6" t="s">
        <v>57</v>
      </c>
      <c r="B26" s="6" t="s">
        <v>269</v>
      </c>
      <c r="C26" s="79">
        <v>200017</v>
      </c>
      <c r="D26" s="6">
        <f>VLOOKUP(Table5[[#This Row],[Subjects]],'Responder Sheet'!C:H,6,FALSE)</f>
        <v>0</v>
      </c>
      <c r="E26" s="6" t="b">
        <f>IF(_xlfn.IFNA(VLOOKUP(Table5[[#This Row],[Subjects]],'Withdrawn Subject ID'!A:A,1,FALSE),TRUE) = TRUE, FALSE, TRUE)</f>
        <v>0</v>
      </c>
      <c r="F26" s="6" t="b">
        <v>1</v>
      </c>
      <c r="G26" s="6">
        <v>3239</v>
      </c>
      <c r="H26" s="6" t="str">
        <f>VLOOKUP(Table5[[#This Row],[Subjects]],'Responder Sheet'!C:G,5,FALSE)</f>
        <v>PR</v>
      </c>
      <c r="I26" s="6" t="str">
        <f>VLOOKUP(Table5[[#This Row],[Subjects]],'Responder Sheet'!C:G,3,FALSE)</f>
        <v>Responder</v>
      </c>
      <c r="J26" s="6" t="str">
        <f>VLOOKUP(Table5[[#This Row],[Subjects]],'Responder Sheet'!C:G,4,FALSE)</f>
        <v>Responder</v>
      </c>
      <c r="K26" s="6" t="s">
        <v>59</v>
      </c>
      <c r="L26" s="6" t="s">
        <v>270</v>
      </c>
      <c r="M26" s="15" t="s">
        <v>271</v>
      </c>
      <c r="N26" s="6" t="s">
        <v>272</v>
      </c>
      <c r="O26" s="6">
        <v>40</v>
      </c>
      <c r="P26" s="6" t="s">
        <v>244</v>
      </c>
      <c r="Q26" s="6">
        <v>200</v>
      </c>
      <c r="R26" s="6" t="s">
        <v>245</v>
      </c>
      <c r="S26" s="6">
        <v>200017</v>
      </c>
      <c r="T26" s="6" t="s">
        <v>65</v>
      </c>
      <c r="U26" s="6" t="s">
        <v>66</v>
      </c>
      <c r="V26" s="6" t="s">
        <v>67</v>
      </c>
      <c r="W26" s="6" t="s">
        <v>68</v>
      </c>
      <c r="X26" s="6" t="s">
        <v>69</v>
      </c>
      <c r="Y26" s="6" t="s">
        <v>69</v>
      </c>
      <c r="Z26" s="6" t="s">
        <v>70</v>
      </c>
      <c r="AA26" s="6" t="s">
        <v>71</v>
      </c>
      <c r="AB26" s="6" t="s">
        <v>71</v>
      </c>
      <c r="AC26" s="6" t="s">
        <v>72</v>
      </c>
      <c r="AD26" s="36">
        <v>6800000000</v>
      </c>
      <c r="AE26" s="6" t="s">
        <v>71</v>
      </c>
      <c r="AF26" s="6" t="s">
        <v>185</v>
      </c>
      <c r="AG26" s="6">
        <v>200017</v>
      </c>
      <c r="AH26" s="36">
        <v>6800000000</v>
      </c>
      <c r="AI26" s="6" t="s">
        <v>71</v>
      </c>
      <c r="AJ26" s="6" t="s">
        <v>90</v>
      </c>
      <c r="AK26" s="6" t="s">
        <v>75</v>
      </c>
      <c r="AL26" s="6" t="s">
        <v>70</v>
      </c>
      <c r="AM26" s="6" t="s">
        <v>70</v>
      </c>
      <c r="AN26" s="6" t="s">
        <v>70</v>
      </c>
      <c r="AO26" s="6" t="s">
        <v>76</v>
      </c>
      <c r="AP26" s="6" t="s">
        <v>77</v>
      </c>
      <c r="AQ26" s="37" t="s">
        <v>91</v>
      </c>
      <c r="AR26" s="6" t="s">
        <v>79</v>
      </c>
      <c r="AS26" s="36">
        <v>6800000000</v>
      </c>
      <c r="AT26" s="6" t="s">
        <v>273</v>
      </c>
      <c r="AU26" s="6" t="s">
        <v>132</v>
      </c>
      <c r="AV26" s="6" t="s">
        <v>82</v>
      </c>
      <c r="AW26" s="6" t="s">
        <v>71</v>
      </c>
      <c r="AX26" s="6">
        <v>21</v>
      </c>
      <c r="AY26" s="6" t="s">
        <v>82</v>
      </c>
      <c r="AZ26" s="6" t="s">
        <v>82</v>
      </c>
      <c r="BA26" s="6" t="s">
        <v>82</v>
      </c>
      <c r="BB26" s="6" t="s">
        <v>82</v>
      </c>
      <c r="BC26" s="6" t="s">
        <v>82</v>
      </c>
      <c r="BD26" s="6" t="s">
        <v>82</v>
      </c>
      <c r="BE26" s="6" t="s">
        <v>83</v>
      </c>
    </row>
    <row r="27" spans="1:57" ht="22.5" customHeight="1">
      <c r="A27" s="6" t="s">
        <v>141</v>
      </c>
      <c r="B27" s="6" t="s">
        <v>274</v>
      </c>
      <c r="C27" s="79">
        <v>201006</v>
      </c>
      <c r="D27" s="6" t="str">
        <f>VLOOKUP(Table5[[#This Row],[Subjects]],'Responder Sheet'!C:H,6,FALSE)</f>
        <v>Dose Escalation Samples</v>
      </c>
      <c r="E27" s="6" t="b">
        <f>IF(_xlfn.IFNA(VLOOKUP(Table5[[#This Row],[Subjects]],'Withdrawn Subject ID'!A:A,1,FALSE),TRUE) = TRUE, FALSE, TRUE)</f>
        <v>0</v>
      </c>
      <c r="F27" s="6" t="b">
        <v>1</v>
      </c>
      <c r="G27" s="6">
        <v>3239</v>
      </c>
      <c r="H27" s="6" t="str">
        <f>VLOOKUP(Table5[[#This Row],[Subjects]],'Responder Sheet'!C:G,5,FALSE)</f>
        <v>PD</v>
      </c>
      <c r="I27" s="6" t="str">
        <f>VLOOKUP(Table5[[#This Row],[Subjects]],'Responder Sheet'!C:G,3,FALSE)</f>
        <v>Non-responder</v>
      </c>
      <c r="J27" s="6" t="str">
        <f>VLOOKUP(Table5[[#This Row],[Subjects]],'Responder Sheet'!C:G,4,FALSE)</f>
        <v>Non-responder</v>
      </c>
      <c r="K27" s="6" t="s">
        <v>143</v>
      </c>
      <c r="L27" s="6" t="s">
        <v>275</v>
      </c>
      <c r="M27" s="15" t="s">
        <v>276</v>
      </c>
      <c r="N27" s="6" t="s">
        <v>277</v>
      </c>
      <c r="O27" s="6">
        <v>40</v>
      </c>
      <c r="P27" s="6" t="s">
        <v>278</v>
      </c>
      <c r="Q27" s="6">
        <v>201</v>
      </c>
      <c r="R27" s="6" t="s">
        <v>245</v>
      </c>
      <c r="S27" s="6">
        <v>201006</v>
      </c>
      <c r="T27" s="6" t="s">
        <v>121</v>
      </c>
      <c r="U27" s="6" t="s">
        <v>66</v>
      </c>
      <c r="V27" s="6" t="s">
        <v>67</v>
      </c>
      <c r="W27" s="6" t="s">
        <v>68</v>
      </c>
      <c r="X27" s="6" t="s">
        <v>69</v>
      </c>
      <c r="Y27" s="6" t="s">
        <v>69</v>
      </c>
      <c r="Z27" s="6" t="s">
        <v>70</v>
      </c>
      <c r="AA27" s="6" t="s">
        <v>71</v>
      </c>
      <c r="AB27" s="6" t="s">
        <v>71</v>
      </c>
      <c r="AC27" s="6" t="s">
        <v>148</v>
      </c>
      <c r="AD27" s="36">
        <v>6800000000</v>
      </c>
      <c r="AE27" s="6" t="s">
        <v>71</v>
      </c>
      <c r="AF27" s="6" t="s">
        <v>73</v>
      </c>
      <c r="AG27" s="6">
        <v>201006</v>
      </c>
      <c r="AH27" s="36">
        <v>6800000000</v>
      </c>
      <c r="AI27" s="6" t="s">
        <v>71</v>
      </c>
      <c r="AJ27" s="6" t="s">
        <v>279</v>
      </c>
      <c r="AK27" s="6" t="s">
        <v>75</v>
      </c>
      <c r="AL27" s="6" t="s">
        <v>70</v>
      </c>
      <c r="AM27" s="6" t="s">
        <v>70</v>
      </c>
      <c r="AN27" s="6" t="s">
        <v>70</v>
      </c>
      <c r="AO27" s="6" t="s">
        <v>76</v>
      </c>
      <c r="AP27" s="6" t="s">
        <v>114</v>
      </c>
      <c r="AQ27" s="37" t="s">
        <v>280</v>
      </c>
      <c r="AR27" s="6" t="s">
        <v>79</v>
      </c>
      <c r="AS27" s="36">
        <v>6800000000</v>
      </c>
      <c r="AT27" s="6" t="s">
        <v>281</v>
      </c>
      <c r="AU27" s="6" t="s">
        <v>81</v>
      </c>
      <c r="AV27" s="6" t="s">
        <v>82</v>
      </c>
      <c r="AW27" s="6" t="s">
        <v>71</v>
      </c>
      <c r="AX27" s="6">
        <v>70</v>
      </c>
      <c r="AY27" s="6" t="s">
        <v>82</v>
      </c>
      <c r="AZ27" s="6" t="s">
        <v>82</v>
      </c>
      <c r="BA27" s="6" t="s">
        <v>82</v>
      </c>
      <c r="BB27" s="6" t="s">
        <v>82</v>
      </c>
      <c r="BC27" s="6" t="s">
        <v>82</v>
      </c>
      <c r="BD27" s="6" t="s">
        <v>82</v>
      </c>
      <c r="BE27" s="6" t="s">
        <v>268</v>
      </c>
    </row>
    <row r="28" spans="1:57" ht="22.5" customHeight="1">
      <c r="A28" s="6" t="s">
        <v>141</v>
      </c>
      <c r="B28" s="6" t="s">
        <v>282</v>
      </c>
      <c r="C28" s="79">
        <v>201015</v>
      </c>
      <c r="D28" s="6" t="str">
        <f>VLOOKUP(Table5[[#This Row],[Subjects]],'Responder Sheet'!C:H,6,FALSE)</f>
        <v>Dose Escalation Samples</v>
      </c>
      <c r="E28" s="6" t="b">
        <f>IF(_xlfn.IFNA(VLOOKUP(Table5[[#This Row],[Subjects]],'Withdrawn Subject ID'!A:A,1,FALSE),TRUE) = TRUE, FALSE, TRUE)</f>
        <v>0</v>
      </c>
      <c r="F28" s="6" t="b">
        <v>1</v>
      </c>
      <c r="G28" s="6">
        <v>3239</v>
      </c>
      <c r="H28" s="6" t="str">
        <f>VLOOKUP(Table5[[#This Row],[Subjects]],'Responder Sheet'!C:G,5,FALSE)</f>
        <v>SD</v>
      </c>
      <c r="I28" s="6" t="str">
        <f>VLOOKUP(Table5[[#This Row],[Subjects]],'Responder Sheet'!C:G,3,FALSE)</f>
        <v>Non-responder</v>
      </c>
      <c r="J28" s="6" t="str">
        <f>VLOOKUP(Table5[[#This Row],[Subjects]],'Responder Sheet'!C:G,4,FALSE)</f>
        <v>Non-responder</v>
      </c>
      <c r="K28" s="6" t="s">
        <v>143</v>
      </c>
      <c r="L28" s="6" t="s">
        <v>283</v>
      </c>
      <c r="M28" s="15" t="s">
        <v>284</v>
      </c>
      <c r="N28" s="6" t="s">
        <v>285</v>
      </c>
      <c r="O28" s="6">
        <v>40</v>
      </c>
      <c r="P28" s="6" t="s">
        <v>278</v>
      </c>
      <c r="Q28" s="6">
        <v>201</v>
      </c>
      <c r="R28" s="6" t="s">
        <v>245</v>
      </c>
      <c r="S28" s="6">
        <v>201015</v>
      </c>
      <c r="T28" s="6" t="s">
        <v>121</v>
      </c>
      <c r="U28" s="6" t="s">
        <v>66</v>
      </c>
      <c r="V28" s="6" t="s">
        <v>67</v>
      </c>
      <c r="W28" s="6" t="s">
        <v>68</v>
      </c>
      <c r="X28" s="6" t="s">
        <v>69</v>
      </c>
      <c r="Y28" s="6" t="s">
        <v>69</v>
      </c>
      <c r="Z28" s="6" t="s">
        <v>70</v>
      </c>
      <c r="AA28" s="6" t="s">
        <v>71</v>
      </c>
      <c r="AB28" s="6" t="s">
        <v>71</v>
      </c>
      <c r="AC28" s="6" t="s">
        <v>246</v>
      </c>
      <c r="AD28" s="36">
        <v>6800000000</v>
      </c>
      <c r="AE28" s="6" t="s">
        <v>71</v>
      </c>
      <c r="AF28" s="6" t="s">
        <v>160</v>
      </c>
      <c r="AG28" s="6">
        <v>201015</v>
      </c>
      <c r="AH28" s="36">
        <v>6800000000</v>
      </c>
      <c r="AI28" s="6" t="s">
        <v>71</v>
      </c>
      <c r="AJ28" s="6" t="s">
        <v>279</v>
      </c>
      <c r="AK28" s="6" t="s">
        <v>75</v>
      </c>
      <c r="AL28" s="6" t="s">
        <v>70</v>
      </c>
      <c r="AM28" s="6" t="s">
        <v>70</v>
      </c>
      <c r="AN28" s="6" t="s">
        <v>70</v>
      </c>
      <c r="AO28" s="6" t="s">
        <v>76</v>
      </c>
      <c r="AP28" s="6" t="s">
        <v>77</v>
      </c>
      <c r="AQ28" s="37" t="s">
        <v>286</v>
      </c>
      <c r="AR28" s="6" t="s">
        <v>79</v>
      </c>
      <c r="AS28" s="36">
        <v>6800000000</v>
      </c>
      <c r="AT28" s="6" t="s">
        <v>287</v>
      </c>
      <c r="AU28" s="6" t="s">
        <v>81</v>
      </c>
      <c r="AV28" s="6" t="s">
        <v>82</v>
      </c>
      <c r="AW28" s="6" t="s">
        <v>71</v>
      </c>
      <c r="AX28" s="6">
        <v>70</v>
      </c>
      <c r="AY28" s="6" t="s">
        <v>82</v>
      </c>
      <c r="AZ28" s="6" t="s">
        <v>82</v>
      </c>
      <c r="BA28" s="6" t="s">
        <v>82</v>
      </c>
      <c r="BB28" s="6" t="s">
        <v>82</v>
      </c>
      <c r="BC28" s="6" t="s">
        <v>82</v>
      </c>
      <c r="BD28" s="6" t="s">
        <v>82</v>
      </c>
      <c r="BE28" s="6" t="s">
        <v>268</v>
      </c>
    </row>
    <row r="29" spans="1:57" ht="22.5" customHeight="1">
      <c r="A29" s="6" t="s">
        <v>141</v>
      </c>
      <c r="B29" s="6" t="s">
        <v>288</v>
      </c>
      <c r="C29" s="79">
        <v>201023</v>
      </c>
      <c r="D29" s="6">
        <f>VLOOKUP(Table5[[#This Row],[Subjects]],'Responder Sheet'!C:H,6,FALSE)</f>
        <v>0</v>
      </c>
      <c r="E29" s="6" t="b">
        <f>IF(_xlfn.IFNA(VLOOKUP(Table5[[#This Row],[Subjects]],'Withdrawn Subject ID'!A:A,1,FALSE),TRUE) = TRUE, FALSE, TRUE)</f>
        <v>0</v>
      </c>
      <c r="F29" s="6" t="b">
        <v>1</v>
      </c>
      <c r="G29" s="6">
        <v>3239</v>
      </c>
      <c r="H29" s="6" t="str">
        <f>VLOOKUP(Table5[[#This Row],[Subjects]],'Responder Sheet'!C:G,5,FALSE)</f>
        <v>PD</v>
      </c>
      <c r="I29" s="6" t="str">
        <f>VLOOKUP(Table5[[#This Row],[Subjects]],'Responder Sheet'!C:G,3,FALSE)</f>
        <v>Non-responder</v>
      </c>
      <c r="J29" s="6" t="str">
        <f>VLOOKUP(Table5[[#This Row],[Subjects]],'Responder Sheet'!C:G,4,FALSE)</f>
        <v>Non-responder</v>
      </c>
      <c r="K29" s="6" t="s">
        <v>143</v>
      </c>
      <c r="L29" s="6" t="s">
        <v>289</v>
      </c>
      <c r="M29" s="15" t="s">
        <v>290</v>
      </c>
      <c r="N29" s="6" t="s">
        <v>291</v>
      </c>
      <c r="O29" s="6">
        <v>40</v>
      </c>
      <c r="P29" s="6" t="s">
        <v>278</v>
      </c>
      <c r="Q29" s="6">
        <v>201</v>
      </c>
      <c r="R29" s="6" t="s">
        <v>245</v>
      </c>
      <c r="S29" s="6">
        <v>201023</v>
      </c>
      <c r="T29" s="6" t="s">
        <v>121</v>
      </c>
      <c r="U29" s="6" t="s">
        <v>66</v>
      </c>
      <c r="V29" s="6" t="s">
        <v>67</v>
      </c>
      <c r="W29" s="6" t="s">
        <v>68</v>
      </c>
      <c r="X29" s="6" t="s">
        <v>69</v>
      </c>
      <c r="Y29" s="6" t="s">
        <v>69</v>
      </c>
      <c r="Z29" s="6" t="s">
        <v>70</v>
      </c>
      <c r="AA29" s="6" t="s">
        <v>71</v>
      </c>
      <c r="AB29" s="6" t="s">
        <v>71</v>
      </c>
      <c r="AC29" s="6" t="s">
        <v>72</v>
      </c>
      <c r="AD29" s="36">
        <v>6800000000</v>
      </c>
      <c r="AE29" s="6" t="s">
        <v>71</v>
      </c>
      <c r="AF29" s="6" t="s">
        <v>169</v>
      </c>
      <c r="AG29" s="6">
        <v>201023</v>
      </c>
      <c r="AH29" s="36">
        <v>6800000000</v>
      </c>
      <c r="AI29" s="6" t="s">
        <v>71</v>
      </c>
      <c r="AJ29" s="6" t="s">
        <v>279</v>
      </c>
      <c r="AK29" s="6" t="s">
        <v>75</v>
      </c>
      <c r="AL29" s="6" t="s">
        <v>70</v>
      </c>
      <c r="AM29" s="6" t="s">
        <v>70</v>
      </c>
      <c r="AN29" s="6" t="s">
        <v>70</v>
      </c>
      <c r="AO29" s="6" t="s">
        <v>76</v>
      </c>
      <c r="AP29" s="6" t="s">
        <v>77</v>
      </c>
      <c r="AQ29" s="37" t="s">
        <v>292</v>
      </c>
      <c r="AR29" s="6" t="s">
        <v>79</v>
      </c>
      <c r="AS29" s="36">
        <v>6800000000</v>
      </c>
      <c r="AT29" s="6" t="s">
        <v>293</v>
      </c>
      <c r="AU29" s="6" t="s">
        <v>172</v>
      </c>
      <c r="AV29" s="6" t="s">
        <v>82</v>
      </c>
      <c r="AW29" s="6" t="s">
        <v>71</v>
      </c>
      <c r="AX29" s="6">
        <v>70</v>
      </c>
      <c r="AY29" s="6" t="s">
        <v>82</v>
      </c>
      <c r="AZ29" s="6" t="s">
        <v>82</v>
      </c>
      <c r="BA29" s="6" t="s">
        <v>82</v>
      </c>
      <c r="BB29" s="6" t="s">
        <v>82</v>
      </c>
      <c r="BC29" s="6" t="s">
        <v>82</v>
      </c>
      <c r="BD29" s="6" t="s">
        <v>82</v>
      </c>
      <c r="BE29" s="6" t="s">
        <v>268</v>
      </c>
    </row>
    <row r="30" spans="1:57" ht="22.5" customHeight="1">
      <c r="A30" s="6" t="s">
        <v>141</v>
      </c>
      <c r="B30" s="6" t="s">
        <v>294</v>
      </c>
      <c r="C30" s="79">
        <v>201027</v>
      </c>
      <c r="D30" s="6" t="str">
        <f>VLOOKUP(Table5[[#This Row],[Subjects]],'Responder Sheet'!C:H,6,FALSE)</f>
        <v>Dose Escalation Samples</v>
      </c>
      <c r="E30" s="6" t="b">
        <f>IF(_xlfn.IFNA(VLOOKUP(Table5[[#This Row],[Subjects]],'Withdrawn Subject ID'!A:A,1,FALSE),TRUE) = TRUE, FALSE, TRUE)</f>
        <v>0</v>
      </c>
      <c r="F30" s="6" t="b">
        <v>1</v>
      </c>
      <c r="G30" s="6">
        <v>3239</v>
      </c>
      <c r="H30" s="6" t="str">
        <f>VLOOKUP(Table5[[#This Row],[Subjects]],'Responder Sheet'!C:G,5,FALSE)</f>
        <v>PR</v>
      </c>
      <c r="I30" s="6" t="str">
        <f>VLOOKUP(Table5[[#This Row],[Subjects]],'Responder Sheet'!C:G,3,FALSE)</f>
        <v>Responder</v>
      </c>
      <c r="J30" s="6" t="str">
        <f>VLOOKUP(Table5[[#This Row],[Subjects]],'Responder Sheet'!C:G,4,FALSE)</f>
        <v>Responder</v>
      </c>
      <c r="K30" s="6" t="s">
        <v>59</v>
      </c>
      <c r="L30" s="6" t="s">
        <v>295</v>
      </c>
      <c r="M30" s="15" t="s">
        <v>296</v>
      </c>
      <c r="N30" s="6" t="s">
        <v>297</v>
      </c>
      <c r="O30" s="6">
        <v>40</v>
      </c>
      <c r="P30" s="6" t="s">
        <v>278</v>
      </c>
      <c r="Q30" s="6">
        <v>201</v>
      </c>
      <c r="R30" s="6" t="s">
        <v>245</v>
      </c>
      <c r="S30" s="6">
        <v>201027</v>
      </c>
      <c r="T30" s="6" t="s">
        <v>100</v>
      </c>
      <c r="U30" s="6" t="s">
        <v>100</v>
      </c>
      <c r="V30" s="6" t="s">
        <v>67</v>
      </c>
      <c r="W30" s="6" t="s">
        <v>68</v>
      </c>
      <c r="X30" s="6" t="s">
        <v>69</v>
      </c>
      <c r="Y30" s="6" t="s">
        <v>69</v>
      </c>
      <c r="Z30" s="6" t="s">
        <v>70</v>
      </c>
      <c r="AA30" s="6" t="s">
        <v>71</v>
      </c>
      <c r="AB30" s="6" t="s">
        <v>71</v>
      </c>
      <c r="AC30" s="6" t="s">
        <v>72</v>
      </c>
      <c r="AD30" s="36">
        <v>6800000000</v>
      </c>
      <c r="AE30" s="6" t="s">
        <v>71</v>
      </c>
      <c r="AF30" s="6" t="s">
        <v>160</v>
      </c>
      <c r="AG30" s="6">
        <v>201027</v>
      </c>
      <c r="AH30" s="36">
        <v>6800000000</v>
      </c>
      <c r="AI30" s="6" t="s">
        <v>71</v>
      </c>
      <c r="AJ30" s="6" t="s">
        <v>279</v>
      </c>
      <c r="AK30" s="6" t="s">
        <v>75</v>
      </c>
      <c r="AL30" s="6" t="s">
        <v>70</v>
      </c>
      <c r="AM30" s="6" t="s">
        <v>70</v>
      </c>
      <c r="AN30" s="6" t="s">
        <v>70</v>
      </c>
      <c r="AO30" s="6" t="s">
        <v>76</v>
      </c>
      <c r="AP30" s="6" t="s">
        <v>77</v>
      </c>
      <c r="AQ30" s="37" t="s">
        <v>292</v>
      </c>
      <c r="AR30" s="6" t="s">
        <v>79</v>
      </c>
      <c r="AS30" s="36">
        <v>6800000000</v>
      </c>
      <c r="AT30" s="6" t="s">
        <v>298</v>
      </c>
      <c r="AU30" s="6" t="s">
        <v>81</v>
      </c>
      <c r="AV30" s="6" t="s">
        <v>82</v>
      </c>
      <c r="AW30" s="6" t="s">
        <v>71</v>
      </c>
      <c r="AX30" s="6">
        <v>70</v>
      </c>
      <c r="AY30" s="6" t="s">
        <v>82</v>
      </c>
      <c r="AZ30" s="6" t="s">
        <v>82</v>
      </c>
      <c r="BA30" s="6" t="s">
        <v>82</v>
      </c>
      <c r="BB30" s="6" t="s">
        <v>82</v>
      </c>
      <c r="BC30" s="6" t="s">
        <v>82</v>
      </c>
      <c r="BD30" s="6" t="s">
        <v>82</v>
      </c>
      <c r="BE30" s="6" t="s">
        <v>268</v>
      </c>
    </row>
    <row r="31" spans="1:57" ht="22.5" customHeight="1">
      <c r="A31" s="6" t="s">
        <v>141</v>
      </c>
      <c r="B31" s="6" t="s">
        <v>299</v>
      </c>
      <c r="C31" s="79">
        <v>201031</v>
      </c>
      <c r="D31" s="6">
        <f>VLOOKUP(Table5[[#This Row],[Subjects]],'Responder Sheet'!C:H,6,FALSE)</f>
        <v>0</v>
      </c>
      <c r="E31" s="6" t="b">
        <f>IF(_xlfn.IFNA(VLOOKUP(Table5[[#This Row],[Subjects]],'Withdrawn Subject ID'!A:A,1,FALSE),TRUE) = TRUE, FALSE, TRUE)</f>
        <v>0</v>
      </c>
      <c r="F31" s="6" t="b">
        <v>1</v>
      </c>
      <c r="G31" s="6">
        <v>3256</v>
      </c>
      <c r="H31" s="6" t="str">
        <f>VLOOKUP(Table5[[#This Row],[Subjects]],'Responder Sheet'!C:G,5,FALSE)</f>
        <v>PR</v>
      </c>
      <c r="I31" s="6" t="str">
        <f>VLOOKUP(Table5[[#This Row],[Subjects]],'Responder Sheet'!C:G,3,FALSE)</f>
        <v>Responder</v>
      </c>
      <c r="J31" s="6" t="str">
        <f>VLOOKUP(Table5[[#This Row],[Subjects]],'Responder Sheet'!C:G,4,FALSE)</f>
        <v>Responder</v>
      </c>
      <c r="K31" s="6" t="s">
        <v>59</v>
      </c>
      <c r="L31" s="6" t="s">
        <v>300</v>
      </c>
      <c r="M31" s="15" t="s">
        <v>301</v>
      </c>
      <c r="N31" s="6" t="s">
        <v>302</v>
      </c>
      <c r="O31" s="6">
        <v>40</v>
      </c>
      <c r="P31" s="6" t="s">
        <v>278</v>
      </c>
      <c r="Q31" s="6">
        <v>201</v>
      </c>
      <c r="R31" s="6" t="s">
        <v>245</v>
      </c>
      <c r="S31" s="6">
        <v>201031</v>
      </c>
      <c r="T31" s="6" t="s">
        <v>121</v>
      </c>
      <c r="U31" s="6" t="s">
        <v>66</v>
      </c>
      <c r="V31" s="6" t="s">
        <v>67</v>
      </c>
      <c r="W31" s="6" t="s">
        <v>68</v>
      </c>
      <c r="X31" s="6" t="s">
        <v>69</v>
      </c>
      <c r="Y31" s="6" t="s">
        <v>69</v>
      </c>
      <c r="Z31" s="6" t="s">
        <v>70</v>
      </c>
      <c r="AA31" s="6" t="s">
        <v>71</v>
      </c>
      <c r="AB31" s="6" t="s">
        <v>71</v>
      </c>
      <c r="AC31" s="6" t="s">
        <v>72</v>
      </c>
      <c r="AD31" s="36">
        <v>6800000000</v>
      </c>
      <c r="AE31" s="6" t="s">
        <v>71</v>
      </c>
      <c r="AF31" s="6" t="s">
        <v>169</v>
      </c>
      <c r="AG31" s="6">
        <v>201031</v>
      </c>
      <c r="AH31" s="36">
        <v>6800000000</v>
      </c>
      <c r="AI31" s="6" t="s">
        <v>71</v>
      </c>
      <c r="AJ31" s="6" t="s">
        <v>279</v>
      </c>
      <c r="AK31" s="6" t="s">
        <v>75</v>
      </c>
      <c r="AL31" s="6" t="s">
        <v>70</v>
      </c>
      <c r="AM31" s="6" t="s">
        <v>70</v>
      </c>
      <c r="AN31" s="6" t="s">
        <v>70</v>
      </c>
      <c r="AO31" s="6" t="s">
        <v>76</v>
      </c>
      <c r="AP31" s="6" t="s">
        <v>77</v>
      </c>
      <c r="AQ31" s="37" t="s">
        <v>292</v>
      </c>
      <c r="AR31" s="6" t="s">
        <v>79</v>
      </c>
      <c r="AS31" s="36">
        <v>6800000000</v>
      </c>
      <c r="AT31" s="6" t="s">
        <v>303</v>
      </c>
      <c r="AU31" s="6" t="s">
        <v>172</v>
      </c>
      <c r="AV31" s="6" t="s">
        <v>82</v>
      </c>
      <c r="AW31" s="6" t="s">
        <v>71</v>
      </c>
      <c r="AX31" s="6">
        <v>70</v>
      </c>
      <c r="AY31" s="6" t="s">
        <v>82</v>
      </c>
      <c r="AZ31" s="6" t="s">
        <v>82</v>
      </c>
      <c r="BA31" s="6" t="s">
        <v>82</v>
      </c>
      <c r="BB31" s="6" t="s">
        <v>82</v>
      </c>
      <c r="BC31" s="6" t="s">
        <v>82</v>
      </c>
      <c r="BD31" s="6" t="s">
        <v>82</v>
      </c>
      <c r="BE31" s="6" t="s">
        <v>268</v>
      </c>
    </row>
    <row r="32" spans="1:57" ht="22.5" customHeight="1">
      <c r="A32" s="6" t="s">
        <v>141</v>
      </c>
      <c r="B32" s="6" t="s">
        <v>304</v>
      </c>
      <c r="C32" s="79">
        <v>201032</v>
      </c>
      <c r="D32" s="6">
        <f>VLOOKUP(Table5[[#This Row],[Subjects]],'Responder Sheet'!C:H,6,FALSE)</f>
        <v>0</v>
      </c>
      <c r="E32" s="6" t="b">
        <f>IF(_xlfn.IFNA(VLOOKUP(Table5[[#This Row],[Subjects]],'Withdrawn Subject ID'!A:A,1,FALSE),TRUE) = TRUE, FALSE, TRUE)</f>
        <v>0</v>
      </c>
      <c r="F32" s="6" t="b">
        <v>1</v>
      </c>
      <c r="G32" s="6">
        <v>3256</v>
      </c>
      <c r="H32" s="6" t="str">
        <f>VLOOKUP(Table5[[#This Row],[Subjects]],'Responder Sheet'!C:G,5,FALSE)</f>
        <v>SD</v>
      </c>
      <c r="I32" s="6" t="str">
        <f>VLOOKUP(Table5[[#This Row],[Subjects]],'Responder Sheet'!C:G,3,FALSE)</f>
        <v>Non-responder</v>
      </c>
      <c r="J32" s="6" t="str">
        <f>VLOOKUP(Table5[[#This Row],[Subjects]],'Responder Sheet'!C:G,4,FALSE)</f>
        <v>Non-responder</v>
      </c>
      <c r="K32" s="6" t="s">
        <v>143</v>
      </c>
      <c r="L32" s="6" t="s">
        <v>305</v>
      </c>
      <c r="M32" s="15" t="s">
        <v>306</v>
      </c>
      <c r="N32" s="6" t="s">
        <v>307</v>
      </c>
      <c r="O32" s="6">
        <v>40</v>
      </c>
      <c r="P32" s="6" t="s">
        <v>278</v>
      </c>
      <c r="Q32" s="6">
        <v>201</v>
      </c>
      <c r="R32" s="6" t="s">
        <v>245</v>
      </c>
      <c r="S32" s="6">
        <v>201032</v>
      </c>
      <c r="T32" s="6" t="s">
        <v>65</v>
      </c>
      <c r="U32" s="6" t="s">
        <v>66</v>
      </c>
      <c r="V32" s="6" t="s">
        <v>67</v>
      </c>
      <c r="W32" s="6" t="s">
        <v>111</v>
      </c>
      <c r="X32" s="6" t="s">
        <v>82</v>
      </c>
      <c r="Y32" s="6" t="s">
        <v>112</v>
      </c>
      <c r="Z32" s="6" t="s">
        <v>70</v>
      </c>
      <c r="AA32" s="6" t="s">
        <v>71</v>
      </c>
      <c r="AB32" s="6" t="s">
        <v>71</v>
      </c>
      <c r="AC32" s="6" t="s">
        <v>72</v>
      </c>
      <c r="AD32" s="36">
        <v>6800000000</v>
      </c>
      <c r="AE32" s="6" t="s">
        <v>71</v>
      </c>
      <c r="AF32" s="6" t="s">
        <v>169</v>
      </c>
      <c r="AG32" s="6">
        <v>201032</v>
      </c>
      <c r="AH32" s="36">
        <v>6800000000</v>
      </c>
      <c r="AI32" s="6" t="s">
        <v>71</v>
      </c>
      <c r="AJ32" s="6" t="s">
        <v>103</v>
      </c>
      <c r="AK32" s="6" t="s">
        <v>130</v>
      </c>
      <c r="AL32" s="6" t="s">
        <v>70</v>
      </c>
      <c r="AM32" s="6" t="s">
        <v>70</v>
      </c>
      <c r="AN32" s="6" t="s">
        <v>70</v>
      </c>
      <c r="AO32" s="6" t="s">
        <v>76</v>
      </c>
      <c r="AP32" s="6" t="s">
        <v>114</v>
      </c>
      <c r="AQ32" s="37" t="s">
        <v>308</v>
      </c>
      <c r="AR32" s="6" t="s">
        <v>79</v>
      </c>
      <c r="AS32" s="36">
        <v>6800000000</v>
      </c>
      <c r="AT32" s="6" t="s">
        <v>309</v>
      </c>
      <c r="AU32" s="6" t="s">
        <v>172</v>
      </c>
      <c r="AV32" s="6" t="s">
        <v>82</v>
      </c>
      <c r="AW32" s="6" t="s">
        <v>71</v>
      </c>
      <c r="AX32" s="6">
        <v>70</v>
      </c>
      <c r="AY32" s="6" t="s">
        <v>82</v>
      </c>
      <c r="AZ32" s="6" t="s">
        <v>82</v>
      </c>
      <c r="BA32" s="6" t="s">
        <v>82</v>
      </c>
      <c r="BB32" s="6" t="s">
        <v>82</v>
      </c>
      <c r="BC32" s="6" t="s">
        <v>82</v>
      </c>
      <c r="BD32" s="6" t="s">
        <v>82</v>
      </c>
      <c r="BE32" s="6" t="b">
        <v>0</v>
      </c>
    </row>
    <row r="33" spans="1:57" ht="22.5" customHeight="1">
      <c r="A33" s="6" t="s">
        <v>141</v>
      </c>
      <c r="B33" s="6" t="s">
        <v>310</v>
      </c>
      <c r="C33" s="79">
        <v>201033</v>
      </c>
      <c r="D33" s="6">
        <f>VLOOKUP(Table5[[#This Row],[Subjects]],'Responder Sheet'!C:H,6,FALSE)</f>
        <v>0</v>
      </c>
      <c r="E33" s="6" t="b">
        <f>IF(_xlfn.IFNA(VLOOKUP(Table5[[#This Row],[Subjects]],'Withdrawn Subject ID'!A:A,1,FALSE),TRUE) = TRUE, FALSE, TRUE)</f>
        <v>0</v>
      </c>
      <c r="F33" s="6" t="b">
        <v>1</v>
      </c>
      <c r="G33" s="6">
        <v>3256</v>
      </c>
      <c r="H33" s="6" t="str">
        <f>VLOOKUP(Table5[[#This Row],[Subjects]],'Responder Sheet'!C:G,5,FALSE)</f>
        <v>SD</v>
      </c>
      <c r="I33" s="6" t="str">
        <f>VLOOKUP(Table5[[#This Row],[Subjects]],'Responder Sheet'!C:G,3,FALSE)</f>
        <v>Non-responder</v>
      </c>
      <c r="J33" s="6" t="str">
        <f>VLOOKUP(Table5[[#This Row],[Subjects]],'Responder Sheet'!C:G,4,FALSE)</f>
        <v>Responder</v>
      </c>
      <c r="K33" s="6" t="s">
        <v>96</v>
      </c>
      <c r="L33" s="6" t="s">
        <v>311</v>
      </c>
      <c r="M33" s="15" t="s">
        <v>312</v>
      </c>
      <c r="N33" s="6" t="s">
        <v>313</v>
      </c>
      <c r="O33" s="6">
        <v>40</v>
      </c>
      <c r="P33" s="6" t="s">
        <v>278</v>
      </c>
      <c r="Q33" s="6">
        <v>201</v>
      </c>
      <c r="R33" s="6" t="s">
        <v>245</v>
      </c>
      <c r="S33" s="6">
        <v>201033</v>
      </c>
      <c r="T33" s="6" t="s">
        <v>65</v>
      </c>
      <c r="U33" s="6" t="s">
        <v>66</v>
      </c>
      <c r="V33" s="6" t="s">
        <v>67</v>
      </c>
      <c r="W33" s="6" t="s">
        <v>68</v>
      </c>
      <c r="X33" s="6" t="s">
        <v>69</v>
      </c>
      <c r="Y33" s="6" t="s">
        <v>69</v>
      </c>
      <c r="Z33" s="6" t="s">
        <v>70</v>
      </c>
      <c r="AA33" s="6" t="s">
        <v>71</v>
      </c>
      <c r="AB33" s="6" t="s">
        <v>71</v>
      </c>
      <c r="AC33" s="6" t="s">
        <v>72</v>
      </c>
      <c r="AD33" s="36">
        <v>6800000000</v>
      </c>
      <c r="AE33" s="6" t="s">
        <v>71</v>
      </c>
      <c r="AF33" s="6" t="s">
        <v>169</v>
      </c>
      <c r="AG33" s="6">
        <v>201033</v>
      </c>
      <c r="AH33" s="36">
        <v>6800000000</v>
      </c>
      <c r="AI33" s="6" t="s">
        <v>71</v>
      </c>
      <c r="AJ33" s="6" t="s">
        <v>279</v>
      </c>
      <c r="AK33" s="6" t="s">
        <v>75</v>
      </c>
      <c r="AL33" s="6" t="s">
        <v>70</v>
      </c>
      <c r="AM33" s="6" t="s">
        <v>70</v>
      </c>
      <c r="AN33" s="6" t="s">
        <v>70</v>
      </c>
      <c r="AO33" s="6" t="s">
        <v>76</v>
      </c>
      <c r="AP33" s="6" t="s">
        <v>77</v>
      </c>
      <c r="AQ33" s="37" t="s">
        <v>292</v>
      </c>
      <c r="AR33" s="6" t="s">
        <v>79</v>
      </c>
      <c r="AS33" s="36">
        <v>6800000000</v>
      </c>
      <c r="AT33" s="6" t="s">
        <v>314</v>
      </c>
      <c r="AU33" s="6" t="s">
        <v>172</v>
      </c>
      <c r="AV33" s="6" t="s">
        <v>82</v>
      </c>
      <c r="AW33" s="6" t="s">
        <v>71</v>
      </c>
      <c r="AX33" s="6">
        <v>70</v>
      </c>
      <c r="AY33" s="6" t="s">
        <v>82</v>
      </c>
      <c r="AZ33" s="6" t="s">
        <v>82</v>
      </c>
      <c r="BA33" s="6" t="s">
        <v>82</v>
      </c>
      <c r="BB33" s="6" t="s">
        <v>82</v>
      </c>
      <c r="BC33" s="6" t="s">
        <v>82</v>
      </c>
      <c r="BD33" s="6" t="s">
        <v>82</v>
      </c>
      <c r="BE33" s="6" t="s">
        <v>268</v>
      </c>
    </row>
    <row r="34" spans="1:57" ht="22.5" customHeight="1">
      <c r="A34" s="6" t="s">
        <v>141</v>
      </c>
      <c r="B34" s="6" t="s">
        <v>315</v>
      </c>
      <c r="C34" s="79">
        <v>201038</v>
      </c>
      <c r="D34" s="6">
        <f>VLOOKUP(Table5[[#This Row],[Subjects]],'Responder Sheet'!C:H,6,FALSE)</f>
        <v>0</v>
      </c>
      <c r="E34" s="6" t="b">
        <f>IF(_xlfn.IFNA(VLOOKUP(Table5[[#This Row],[Subjects]],'Withdrawn Subject ID'!A:A,1,FALSE),TRUE) = TRUE, FALSE, TRUE)</f>
        <v>0</v>
      </c>
      <c r="F34" s="6" t="b">
        <v>1</v>
      </c>
      <c r="G34" s="6">
        <v>3256</v>
      </c>
      <c r="H34" s="6" t="str">
        <f>VLOOKUP(Table5[[#This Row],[Subjects]],'Responder Sheet'!C:G,5,FALSE)</f>
        <v>PR</v>
      </c>
      <c r="I34" s="6" t="str">
        <f>VLOOKUP(Table5[[#This Row],[Subjects]],'Responder Sheet'!C:G,3,FALSE)</f>
        <v>Responder</v>
      </c>
      <c r="J34" s="6" t="str">
        <f>VLOOKUP(Table5[[#This Row],[Subjects]],'Responder Sheet'!C:G,4,FALSE)</f>
        <v>Responder</v>
      </c>
      <c r="K34" s="6" t="s">
        <v>59</v>
      </c>
      <c r="L34" s="6" t="s">
        <v>316</v>
      </c>
      <c r="M34" s="15" t="s">
        <v>317</v>
      </c>
      <c r="N34" s="6" t="s">
        <v>318</v>
      </c>
      <c r="O34" s="6">
        <v>40</v>
      </c>
      <c r="P34" s="6" t="s">
        <v>278</v>
      </c>
      <c r="Q34" s="6">
        <v>201</v>
      </c>
      <c r="R34" s="6" t="s">
        <v>245</v>
      </c>
      <c r="S34" s="6">
        <v>201038</v>
      </c>
      <c r="T34" s="6" t="s">
        <v>65</v>
      </c>
      <c r="U34" s="6" t="s">
        <v>66</v>
      </c>
      <c r="V34" s="6" t="s">
        <v>67</v>
      </c>
      <c r="W34" s="6" t="s">
        <v>128</v>
      </c>
      <c r="X34" s="6" t="s">
        <v>112</v>
      </c>
      <c r="Y34" s="6" t="s">
        <v>112</v>
      </c>
      <c r="Z34" s="6" t="s">
        <v>70</v>
      </c>
      <c r="AA34" s="6" t="s">
        <v>71</v>
      </c>
      <c r="AB34" s="6" t="s">
        <v>71</v>
      </c>
      <c r="AC34" s="6" t="s">
        <v>72</v>
      </c>
      <c r="AD34" s="36">
        <v>6800000000</v>
      </c>
      <c r="AE34" s="6" t="s">
        <v>71</v>
      </c>
      <c r="AF34" s="6" t="s">
        <v>169</v>
      </c>
      <c r="AG34" s="6">
        <v>201038</v>
      </c>
      <c r="AH34" s="36">
        <v>6800000000</v>
      </c>
      <c r="AI34" s="6" t="s">
        <v>71</v>
      </c>
      <c r="AJ34" s="6" t="s">
        <v>103</v>
      </c>
      <c r="AK34" s="6" t="s">
        <v>130</v>
      </c>
      <c r="AL34" s="6" t="s">
        <v>70</v>
      </c>
      <c r="AM34" s="6" t="s">
        <v>70</v>
      </c>
      <c r="AN34" s="6" t="s">
        <v>70</v>
      </c>
      <c r="AO34" s="6" t="s">
        <v>76</v>
      </c>
      <c r="AP34" s="6" t="s">
        <v>114</v>
      </c>
      <c r="AQ34" s="37" t="s">
        <v>115</v>
      </c>
      <c r="AR34" s="6" t="s">
        <v>79</v>
      </c>
      <c r="AS34" s="36">
        <v>6800000000</v>
      </c>
      <c r="AT34" s="6" t="s">
        <v>319</v>
      </c>
      <c r="AU34" s="6" t="s">
        <v>172</v>
      </c>
      <c r="AV34" s="6" t="s">
        <v>82</v>
      </c>
      <c r="AW34" s="6" t="s">
        <v>71</v>
      </c>
      <c r="AX34" s="6">
        <v>70</v>
      </c>
      <c r="AY34" s="6" t="s">
        <v>82</v>
      </c>
      <c r="AZ34" s="6" t="s">
        <v>82</v>
      </c>
      <c r="BA34" s="6" t="s">
        <v>82</v>
      </c>
      <c r="BB34" s="6" t="s">
        <v>82</v>
      </c>
      <c r="BC34" s="6" t="s">
        <v>82</v>
      </c>
      <c r="BD34" s="6" t="s">
        <v>82</v>
      </c>
      <c r="BE34" s="6" t="b">
        <v>0</v>
      </c>
    </row>
    <row r="35" spans="1:57" ht="22.5" customHeight="1">
      <c r="A35" s="6" t="s">
        <v>141</v>
      </c>
      <c r="B35" s="6" t="s">
        <v>320</v>
      </c>
      <c r="C35" s="79">
        <v>201042</v>
      </c>
      <c r="D35" s="6">
        <f>VLOOKUP(Table5[[#This Row],[Subjects]],'Responder Sheet'!C:H,6,FALSE)</f>
        <v>0</v>
      </c>
      <c r="E35" s="6" t="b">
        <f>IF(_xlfn.IFNA(VLOOKUP(Table5[[#This Row],[Subjects]],'Withdrawn Subject ID'!A:A,1,FALSE),TRUE) = TRUE, FALSE, TRUE)</f>
        <v>0</v>
      </c>
      <c r="F35" s="6" t="b">
        <v>1</v>
      </c>
      <c r="G35" s="6">
        <v>3256</v>
      </c>
      <c r="H35" s="6" t="str">
        <f>VLOOKUP(Table5[[#This Row],[Subjects]],'Responder Sheet'!C:G,5,FALSE)</f>
        <v>SD</v>
      </c>
      <c r="I35" s="6" t="str">
        <f>VLOOKUP(Table5[[#This Row],[Subjects]],'Responder Sheet'!C:G,3,FALSE)</f>
        <v>Non-responder</v>
      </c>
      <c r="J35" s="6" t="str">
        <f>VLOOKUP(Table5[[#This Row],[Subjects]],'Responder Sheet'!C:G,4,FALSE)</f>
        <v>Non-responder</v>
      </c>
      <c r="K35" s="6" t="s">
        <v>143</v>
      </c>
      <c r="L35" s="6" t="s">
        <v>321</v>
      </c>
      <c r="M35" s="15" t="s">
        <v>322</v>
      </c>
      <c r="N35" s="6" t="s">
        <v>323</v>
      </c>
      <c r="O35" s="6">
        <v>40</v>
      </c>
      <c r="P35" s="6" t="s">
        <v>278</v>
      </c>
      <c r="Q35" s="6">
        <v>201</v>
      </c>
      <c r="R35" s="6" t="s">
        <v>245</v>
      </c>
      <c r="S35" s="6">
        <v>201042</v>
      </c>
      <c r="T35" s="6" t="s">
        <v>65</v>
      </c>
      <c r="U35" s="6" t="s">
        <v>66</v>
      </c>
      <c r="V35" s="6" t="s">
        <v>67</v>
      </c>
      <c r="W35" s="6" t="s">
        <v>111</v>
      </c>
      <c r="X35" s="6" t="s">
        <v>82</v>
      </c>
      <c r="Y35" s="6" t="s">
        <v>112</v>
      </c>
      <c r="Z35" s="6" t="s">
        <v>70</v>
      </c>
      <c r="AA35" s="6" t="s">
        <v>71</v>
      </c>
      <c r="AB35" s="6" t="s">
        <v>71</v>
      </c>
      <c r="AC35" s="6" t="s">
        <v>72</v>
      </c>
      <c r="AD35" s="36">
        <v>6800000000</v>
      </c>
      <c r="AE35" s="6" t="s">
        <v>71</v>
      </c>
      <c r="AF35" s="6" t="s">
        <v>169</v>
      </c>
      <c r="AG35" s="6">
        <v>201042</v>
      </c>
      <c r="AH35" s="36">
        <v>6800000000</v>
      </c>
      <c r="AI35" s="6" t="s">
        <v>71</v>
      </c>
      <c r="AJ35" s="6" t="s">
        <v>103</v>
      </c>
      <c r="AK35" s="6" t="s">
        <v>130</v>
      </c>
      <c r="AL35" s="6" t="s">
        <v>70</v>
      </c>
      <c r="AM35" s="6" t="s">
        <v>70</v>
      </c>
      <c r="AN35" s="6" t="s">
        <v>70</v>
      </c>
      <c r="AO35" s="6" t="s">
        <v>76</v>
      </c>
      <c r="AP35" s="6" t="s">
        <v>114</v>
      </c>
      <c r="AQ35" s="37" t="s">
        <v>150</v>
      </c>
      <c r="AR35" s="6" t="s">
        <v>79</v>
      </c>
      <c r="AS35" s="36">
        <v>6800000000</v>
      </c>
      <c r="AT35" s="6" t="s">
        <v>324</v>
      </c>
      <c r="AU35" s="6" t="s">
        <v>172</v>
      </c>
      <c r="AV35" s="6" t="s">
        <v>82</v>
      </c>
      <c r="AW35" s="6" t="s">
        <v>71</v>
      </c>
      <c r="AX35" s="6">
        <v>70</v>
      </c>
      <c r="AY35" s="6" t="s">
        <v>82</v>
      </c>
      <c r="AZ35" s="6" t="s">
        <v>82</v>
      </c>
      <c r="BA35" s="6" t="s">
        <v>82</v>
      </c>
      <c r="BB35" s="6" t="s">
        <v>82</v>
      </c>
      <c r="BC35" s="6" t="s">
        <v>82</v>
      </c>
      <c r="BD35" s="6" t="s">
        <v>82</v>
      </c>
      <c r="BE35" s="6" t="b">
        <v>0</v>
      </c>
    </row>
    <row r="36" spans="1:57" ht="22.5" customHeight="1">
      <c r="A36" s="6" t="s">
        <v>141</v>
      </c>
      <c r="B36" s="6" t="s">
        <v>325</v>
      </c>
      <c r="C36" s="79">
        <v>203005</v>
      </c>
      <c r="D36" s="6">
        <f>VLOOKUP(Table5[[#This Row],[Subjects]],'Responder Sheet'!C:H,6,FALSE)</f>
        <v>0</v>
      </c>
      <c r="E36" s="6" t="b">
        <f>IF(_xlfn.IFNA(VLOOKUP(Table5[[#This Row],[Subjects]],'Withdrawn Subject ID'!A:A,1,FALSE),TRUE) = TRUE, FALSE, TRUE)</f>
        <v>0</v>
      </c>
      <c r="F36" s="6" t="b">
        <v>1</v>
      </c>
      <c r="G36" s="6">
        <v>3256</v>
      </c>
      <c r="H36" s="6" t="str">
        <f>VLOOKUP(Table5[[#This Row],[Subjects]],'Responder Sheet'!C:G,5,FALSE)</f>
        <v>PD</v>
      </c>
      <c r="I36" s="6" t="str">
        <f>VLOOKUP(Table5[[#This Row],[Subjects]],'Responder Sheet'!C:G,3,FALSE)</f>
        <v>Non-responder</v>
      </c>
      <c r="J36" s="6" t="str">
        <f>VLOOKUP(Table5[[#This Row],[Subjects]],'Responder Sheet'!C:G,4,FALSE)</f>
        <v>Non-responder</v>
      </c>
      <c r="K36" s="6" t="s">
        <v>143</v>
      </c>
      <c r="L36" s="6" t="s">
        <v>326</v>
      </c>
      <c r="M36" s="15" t="s">
        <v>327</v>
      </c>
      <c r="N36" s="6" t="s">
        <v>328</v>
      </c>
      <c r="O36" s="6">
        <v>40</v>
      </c>
      <c r="P36" s="6" t="s">
        <v>329</v>
      </c>
      <c r="Q36" s="6">
        <v>203</v>
      </c>
      <c r="R36" s="6" t="s">
        <v>245</v>
      </c>
      <c r="S36" s="6">
        <v>203005</v>
      </c>
      <c r="T36" s="6" t="s">
        <v>121</v>
      </c>
      <c r="U36" s="6" t="s">
        <v>66</v>
      </c>
      <c r="V36" s="6" t="s">
        <v>67</v>
      </c>
      <c r="W36" s="6" t="s">
        <v>68</v>
      </c>
      <c r="X36" s="6" t="s">
        <v>69</v>
      </c>
      <c r="Y36" s="6" t="s">
        <v>69</v>
      </c>
      <c r="Z36" s="6" t="s">
        <v>70</v>
      </c>
      <c r="AA36" s="6" t="s">
        <v>71</v>
      </c>
      <c r="AB36" s="6" t="s">
        <v>71</v>
      </c>
      <c r="AC36" s="6" t="s">
        <v>72</v>
      </c>
      <c r="AD36" s="36">
        <v>6800000000</v>
      </c>
      <c r="AE36" s="6" t="s">
        <v>71</v>
      </c>
      <c r="AF36" s="6" t="s">
        <v>169</v>
      </c>
      <c r="AG36" s="6">
        <v>203005</v>
      </c>
      <c r="AH36" s="36">
        <v>6800000000</v>
      </c>
      <c r="AI36" s="6" t="s">
        <v>71</v>
      </c>
      <c r="AJ36" s="6" t="s">
        <v>279</v>
      </c>
      <c r="AK36" s="6" t="s">
        <v>75</v>
      </c>
      <c r="AL36" s="6" t="s">
        <v>70</v>
      </c>
      <c r="AM36" s="6" t="s">
        <v>70</v>
      </c>
      <c r="AN36" s="6" t="s">
        <v>70</v>
      </c>
      <c r="AO36" s="6" t="s">
        <v>76</v>
      </c>
      <c r="AP36" s="6" t="s">
        <v>77</v>
      </c>
      <c r="AQ36" s="37" t="s">
        <v>330</v>
      </c>
      <c r="AR36" s="6" t="s">
        <v>79</v>
      </c>
      <c r="AS36" s="36">
        <v>6800000000</v>
      </c>
      <c r="AT36" s="6" t="s">
        <v>331</v>
      </c>
      <c r="AU36" s="6" t="s">
        <v>172</v>
      </c>
      <c r="AV36" s="6" t="s">
        <v>82</v>
      </c>
      <c r="AW36" s="6" t="s">
        <v>71</v>
      </c>
      <c r="AX36" s="6">
        <v>70</v>
      </c>
      <c r="AY36" s="6" t="s">
        <v>82</v>
      </c>
      <c r="AZ36" s="6" t="s">
        <v>82</v>
      </c>
      <c r="BA36" s="6" t="s">
        <v>82</v>
      </c>
      <c r="BB36" s="6" t="s">
        <v>82</v>
      </c>
      <c r="BC36" s="6" t="s">
        <v>82</v>
      </c>
      <c r="BD36" s="6" t="s">
        <v>82</v>
      </c>
      <c r="BE36" s="6" t="s">
        <v>268</v>
      </c>
    </row>
    <row r="37" spans="1:57" ht="22.5" customHeight="1">
      <c r="A37" s="6" t="s">
        <v>141</v>
      </c>
      <c r="B37" s="6" t="s">
        <v>332</v>
      </c>
      <c r="C37" s="79">
        <v>203011</v>
      </c>
      <c r="D37" s="6">
        <f>VLOOKUP(Table5[[#This Row],[Subjects]],'Responder Sheet'!C:H,6,FALSE)</f>
        <v>0</v>
      </c>
      <c r="E37" s="6" t="b">
        <f>IF(_xlfn.IFNA(VLOOKUP(Table5[[#This Row],[Subjects]],'Withdrawn Subject ID'!A:A,1,FALSE),TRUE) = TRUE, FALSE, TRUE)</f>
        <v>0</v>
      </c>
      <c r="F37" s="6" t="b">
        <v>1</v>
      </c>
      <c r="G37" s="6">
        <v>3256</v>
      </c>
      <c r="H37" s="6" t="str">
        <f>VLOOKUP(Table5[[#This Row],[Subjects]],'Responder Sheet'!C:G,5,FALSE)</f>
        <v>PD</v>
      </c>
      <c r="I37" s="6" t="str">
        <f>VLOOKUP(Table5[[#This Row],[Subjects]],'Responder Sheet'!C:G,3,FALSE)</f>
        <v>Non-responder</v>
      </c>
      <c r="J37" s="6" t="str">
        <f>VLOOKUP(Table5[[#This Row],[Subjects]],'Responder Sheet'!C:G,4,FALSE)</f>
        <v>Non-responder</v>
      </c>
      <c r="K37" s="6" t="s">
        <v>143</v>
      </c>
      <c r="L37" s="6" t="s">
        <v>333</v>
      </c>
      <c r="M37" s="15" t="s">
        <v>334</v>
      </c>
      <c r="N37" s="6" t="s">
        <v>335</v>
      </c>
      <c r="O37" s="6">
        <v>40</v>
      </c>
      <c r="P37" s="6" t="s">
        <v>329</v>
      </c>
      <c r="Q37" s="6">
        <v>203</v>
      </c>
      <c r="R37" s="6" t="s">
        <v>245</v>
      </c>
      <c r="S37" s="6">
        <v>203011</v>
      </c>
      <c r="T37" s="6" t="s">
        <v>121</v>
      </c>
      <c r="U37" s="6" t="s">
        <v>66</v>
      </c>
      <c r="V37" s="6" t="s">
        <v>67</v>
      </c>
      <c r="W37" s="6" t="s">
        <v>111</v>
      </c>
      <c r="X37" s="6" t="s">
        <v>82</v>
      </c>
      <c r="Y37" s="6" t="s">
        <v>112</v>
      </c>
      <c r="Z37" s="6" t="s">
        <v>70</v>
      </c>
      <c r="AA37" s="6" t="s">
        <v>71</v>
      </c>
      <c r="AB37" s="6" t="s">
        <v>71</v>
      </c>
      <c r="AC37" s="6" t="s">
        <v>72</v>
      </c>
      <c r="AD37" s="36">
        <v>6800000000</v>
      </c>
      <c r="AE37" s="6" t="s">
        <v>71</v>
      </c>
      <c r="AF37" s="6" t="s">
        <v>169</v>
      </c>
      <c r="AG37" s="6">
        <v>203011</v>
      </c>
      <c r="AH37" s="36">
        <v>6800000000</v>
      </c>
      <c r="AI37" s="6" t="s">
        <v>71</v>
      </c>
      <c r="AJ37" s="6" t="s">
        <v>103</v>
      </c>
      <c r="AK37" s="6" t="s">
        <v>75</v>
      </c>
      <c r="AL37" s="6" t="s">
        <v>70</v>
      </c>
      <c r="AM37" s="6" t="s">
        <v>70</v>
      </c>
      <c r="AN37" s="6" t="s">
        <v>70</v>
      </c>
      <c r="AO37" s="6" t="s">
        <v>76</v>
      </c>
      <c r="AP37" s="6" t="s">
        <v>82</v>
      </c>
      <c r="AQ37" s="37" t="s">
        <v>115</v>
      </c>
      <c r="AR37" s="6" t="s">
        <v>79</v>
      </c>
      <c r="AS37" s="36">
        <v>6800000000</v>
      </c>
      <c r="AT37" s="6" t="s">
        <v>336</v>
      </c>
      <c r="AU37" s="6" t="s">
        <v>172</v>
      </c>
      <c r="AV37" s="6" t="s">
        <v>82</v>
      </c>
      <c r="AW37" s="6" t="s">
        <v>71</v>
      </c>
      <c r="AX37" s="6">
        <v>70</v>
      </c>
      <c r="AY37" s="6" t="s">
        <v>82</v>
      </c>
      <c r="AZ37" s="6" t="s">
        <v>82</v>
      </c>
      <c r="BA37" s="6" t="s">
        <v>82</v>
      </c>
      <c r="BB37" s="6" t="s">
        <v>82</v>
      </c>
      <c r="BC37" s="6" t="s">
        <v>82</v>
      </c>
      <c r="BD37" s="6" t="s">
        <v>82</v>
      </c>
      <c r="BE37" s="6" t="b">
        <v>0</v>
      </c>
    </row>
    <row r="38" spans="1:57" ht="22.5" customHeight="1">
      <c r="A38" s="6" t="s">
        <v>57</v>
      </c>
      <c r="B38" s="6" t="s">
        <v>337</v>
      </c>
      <c r="C38" s="79">
        <v>204002</v>
      </c>
      <c r="D38" s="6">
        <f>VLOOKUP(Table5[[#This Row],[Subjects]],'Responder Sheet'!C:H,6,FALSE)</f>
        <v>0</v>
      </c>
      <c r="E38" s="6" t="b">
        <f>IF(_xlfn.IFNA(VLOOKUP(Table5[[#This Row],[Subjects]],'Withdrawn Subject ID'!A:A,1,FALSE),TRUE) = TRUE, FALSE, TRUE)</f>
        <v>0</v>
      </c>
      <c r="F38" s="6" t="b">
        <v>1</v>
      </c>
      <c r="G38" s="6">
        <v>3239</v>
      </c>
      <c r="H38" s="6" t="str">
        <f>VLOOKUP(Table5[[#This Row],[Subjects]],'Responder Sheet'!C:G,5,FALSE)</f>
        <v>PD</v>
      </c>
      <c r="I38" s="6" t="str">
        <f>VLOOKUP(Table5[[#This Row],[Subjects]],'Responder Sheet'!C:G,3,FALSE)</f>
        <v>Non-responder</v>
      </c>
      <c r="J38" s="6" t="str">
        <f>VLOOKUP(Table5[[#This Row],[Subjects]],'Responder Sheet'!C:G,4,FALSE)</f>
        <v>Non-responder</v>
      </c>
      <c r="K38" s="6" t="s">
        <v>143</v>
      </c>
      <c r="L38" s="6" t="s">
        <v>338</v>
      </c>
      <c r="M38" s="15" t="s">
        <v>339</v>
      </c>
      <c r="N38" s="6" t="s">
        <v>340</v>
      </c>
      <c r="O38" s="6">
        <v>40</v>
      </c>
      <c r="P38" s="6" t="s">
        <v>341</v>
      </c>
      <c r="Q38" s="6">
        <v>204</v>
      </c>
      <c r="R38" s="6" t="s">
        <v>245</v>
      </c>
      <c r="S38" s="6">
        <v>204002</v>
      </c>
      <c r="T38" s="6" t="s">
        <v>121</v>
      </c>
      <c r="U38" s="6" t="s">
        <v>66</v>
      </c>
      <c r="V38" s="6" t="s">
        <v>67</v>
      </c>
      <c r="W38" s="6" t="s">
        <v>111</v>
      </c>
      <c r="X38" s="6" t="s">
        <v>82</v>
      </c>
      <c r="Y38" s="6" t="s">
        <v>112</v>
      </c>
      <c r="Z38" s="6" t="s">
        <v>70</v>
      </c>
      <c r="AA38" s="6" t="s">
        <v>71</v>
      </c>
      <c r="AB38" s="6" t="s">
        <v>71</v>
      </c>
      <c r="AC38" s="6" t="s">
        <v>260</v>
      </c>
      <c r="AD38" s="36">
        <v>6800000000</v>
      </c>
      <c r="AE38" s="6" t="s">
        <v>71</v>
      </c>
      <c r="AF38" s="6" t="s">
        <v>342</v>
      </c>
      <c r="AG38" s="6">
        <v>204002</v>
      </c>
      <c r="AH38" s="36">
        <v>6800000000</v>
      </c>
      <c r="AI38" s="6" t="s">
        <v>71</v>
      </c>
      <c r="AJ38" s="6" t="s">
        <v>186</v>
      </c>
      <c r="AK38" s="6" t="s">
        <v>75</v>
      </c>
      <c r="AL38" s="6" t="s">
        <v>70</v>
      </c>
      <c r="AM38" s="6" t="s">
        <v>70</v>
      </c>
      <c r="AN38" s="6" t="s">
        <v>70</v>
      </c>
      <c r="AO38" s="6" t="s">
        <v>76</v>
      </c>
      <c r="AP38" s="6" t="s">
        <v>114</v>
      </c>
      <c r="AQ38" s="37" t="s">
        <v>343</v>
      </c>
      <c r="AR38" s="6" t="s">
        <v>79</v>
      </c>
      <c r="AS38" s="36">
        <v>6800000000</v>
      </c>
      <c r="AT38" s="6" t="s">
        <v>344</v>
      </c>
      <c r="AU38" s="6" t="s">
        <v>132</v>
      </c>
      <c r="AV38" s="6" t="s">
        <v>82</v>
      </c>
      <c r="AW38" s="6" t="s">
        <v>71</v>
      </c>
      <c r="AX38" s="6">
        <v>70</v>
      </c>
      <c r="AY38" s="6" t="s">
        <v>82</v>
      </c>
      <c r="AZ38" s="6" t="s">
        <v>82</v>
      </c>
      <c r="BA38" s="6" t="s">
        <v>82</v>
      </c>
      <c r="BB38" s="6" t="s">
        <v>82</v>
      </c>
      <c r="BC38" s="6" t="s">
        <v>82</v>
      </c>
      <c r="BD38" s="6" t="s">
        <v>82</v>
      </c>
      <c r="BE38" s="6" t="s">
        <v>133</v>
      </c>
    </row>
    <row r="39" spans="1:57" ht="22.5" customHeight="1">
      <c r="A39" s="6" t="s">
        <v>57</v>
      </c>
      <c r="B39" s="6" t="s">
        <v>345</v>
      </c>
      <c r="C39" s="79">
        <v>205003</v>
      </c>
      <c r="D39" s="6">
        <f>VLOOKUP(Table5[[#This Row],[Subjects]],'Responder Sheet'!C:H,6,FALSE)</f>
        <v>0</v>
      </c>
      <c r="E39" s="6" t="b">
        <f>IF(_xlfn.IFNA(VLOOKUP(Table5[[#This Row],[Subjects]],'Withdrawn Subject ID'!A:A,1,FALSE),TRUE) = TRUE, FALSE, TRUE)</f>
        <v>1</v>
      </c>
      <c r="F39" s="6" t="b">
        <v>1</v>
      </c>
      <c r="G39" s="6">
        <v>3239</v>
      </c>
      <c r="H39" s="6" t="str">
        <f>VLOOKUP(Table5[[#This Row],[Subjects]],'Responder Sheet'!C:G,5,FALSE)</f>
        <v>SD</v>
      </c>
      <c r="I39" s="6" t="str">
        <f>VLOOKUP(Table5[[#This Row],[Subjects]],'Responder Sheet'!C:G,3,FALSE)</f>
        <v>Non-responder</v>
      </c>
      <c r="J39" s="6" t="str">
        <f>VLOOKUP(Table5[[#This Row],[Subjects]],'Responder Sheet'!C:G,4,FALSE)</f>
        <v>Responder</v>
      </c>
      <c r="K39" s="6" t="s">
        <v>96</v>
      </c>
      <c r="L39" s="6" t="s">
        <v>346</v>
      </c>
      <c r="M39" s="15" t="s">
        <v>347</v>
      </c>
      <c r="N39" s="6" t="s">
        <v>348</v>
      </c>
      <c r="O39" s="6">
        <v>40</v>
      </c>
      <c r="P39" s="6" t="s">
        <v>349</v>
      </c>
      <c r="Q39" s="6">
        <v>205</v>
      </c>
      <c r="R39" s="6" t="s">
        <v>245</v>
      </c>
      <c r="S39" s="6">
        <v>205003</v>
      </c>
      <c r="T39" s="6" t="s">
        <v>65</v>
      </c>
      <c r="U39" s="6" t="s">
        <v>66</v>
      </c>
      <c r="V39" s="6" t="s">
        <v>67</v>
      </c>
      <c r="W39" s="6" t="s">
        <v>128</v>
      </c>
      <c r="X39" s="6" t="s">
        <v>112</v>
      </c>
      <c r="Y39" s="6" t="s">
        <v>112</v>
      </c>
      <c r="Z39" s="6" t="s">
        <v>70</v>
      </c>
      <c r="AA39" s="6" t="s">
        <v>71</v>
      </c>
      <c r="AB39" s="6" t="s">
        <v>71</v>
      </c>
      <c r="AC39" s="6" t="s">
        <v>72</v>
      </c>
      <c r="AD39" s="36">
        <v>6800000000</v>
      </c>
      <c r="AE39" s="6" t="s">
        <v>71</v>
      </c>
      <c r="AF39" s="6" t="s">
        <v>350</v>
      </c>
      <c r="AG39" s="6">
        <v>205003</v>
      </c>
      <c r="AH39" s="36">
        <v>6800000000</v>
      </c>
      <c r="AI39" s="6" t="s">
        <v>71</v>
      </c>
      <c r="AJ39" s="6" t="s">
        <v>186</v>
      </c>
      <c r="AK39" s="6" t="s">
        <v>75</v>
      </c>
      <c r="AL39" s="6" t="s">
        <v>70</v>
      </c>
      <c r="AM39" s="6" t="s">
        <v>70</v>
      </c>
      <c r="AN39" s="6" t="s">
        <v>70</v>
      </c>
      <c r="AO39" s="6" t="s">
        <v>76</v>
      </c>
      <c r="AP39" s="6" t="s">
        <v>77</v>
      </c>
      <c r="AQ39" s="37" t="s">
        <v>187</v>
      </c>
      <c r="AR39" s="6" t="s">
        <v>79</v>
      </c>
      <c r="AS39" s="36">
        <v>6800000000</v>
      </c>
      <c r="AT39" s="6" t="s">
        <v>351</v>
      </c>
      <c r="AU39" s="6" t="s">
        <v>132</v>
      </c>
      <c r="AV39" s="6" t="s">
        <v>82</v>
      </c>
      <c r="AW39" s="6" t="s">
        <v>71</v>
      </c>
      <c r="AX39" s="6">
        <v>70</v>
      </c>
      <c r="AY39" s="6" t="s">
        <v>82</v>
      </c>
      <c r="AZ39" s="6" t="s">
        <v>82</v>
      </c>
      <c r="BA39" s="6" t="s">
        <v>82</v>
      </c>
      <c r="BB39" s="6" t="s">
        <v>82</v>
      </c>
      <c r="BC39" s="6" t="s">
        <v>82</v>
      </c>
      <c r="BD39" s="6" t="s">
        <v>82</v>
      </c>
      <c r="BE39" s="6" t="s">
        <v>83</v>
      </c>
    </row>
    <row r="40" spans="1:57" ht="22.5" customHeight="1">
      <c r="A40" s="6" t="s">
        <v>57</v>
      </c>
      <c r="B40" s="6" t="s">
        <v>352</v>
      </c>
      <c r="C40" s="79">
        <v>205006</v>
      </c>
      <c r="D40" s="6">
        <f>VLOOKUP(Table5[[#This Row],[Subjects]],'Responder Sheet'!C:H,6,FALSE)</f>
        <v>0</v>
      </c>
      <c r="E40" s="6" t="b">
        <f>IF(_xlfn.IFNA(VLOOKUP(Table5[[#This Row],[Subjects]],'Withdrawn Subject ID'!A:A,1,FALSE),TRUE) = TRUE, FALSE, TRUE)</f>
        <v>0</v>
      </c>
      <c r="F40" s="6" t="b">
        <v>1</v>
      </c>
      <c r="G40" s="6">
        <v>3256</v>
      </c>
      <c r="H40" s="6" t="str">
        <f>VLOOKUP(Table5[[#This Row],[Subjects]],'Responder Sheet'!C:G,5,FALSE)</f>
        <v>SD</v>
      </c>
      <c r="I40" s="6" t="str">
        <f>VLOOKUP(Table5[[#This Row],[Subjects]],'Responder Sheet'!C:G,3,FALSE)</f>
        <v>Non-responder</v>
      </c>
      <c r="J40" s="6" t="str">
        <f>VLOOKUP(Table5[[#This Row],[Subjects]],'Responder Sheet'!C:G,4,FALSE)</f>
        <v>Responder</v>
      </c>
      <c r="K40" s="6" t="s">
        <v>96</v>
      </c>
      <c r="L40" s="6" t="s">
        <v>353</v>
      </c>
      <c r="M40" s="15" t="s">
        <v>354</v>
      </c>
      <c r="N40" s="6" t="s">
        <v>355</v>
      </c>
      <c r="O40" s="6">
        <v>40</v>
      </c>
      <c r="P40" s="6" t="s">
        <v>349</v>
      </c>
      <c r="Q40" s="6">
        <v>205</v>
      </c>
      <c r="R40" s="6" t="s">
        <v>245</v>
      </c>
      <c r="S40" s="6">
        <v>205006</v>
      </c>
      <c r="T40" s="6" t="s">
        <v>65</v>
      </c>
      <c r="U40" s="6" t="s">
        <v>66</v>
      </c>
      <c r="V40" s="6" t="s">
        <v>67</v>
      </c>
      <c r="W40" s="6" t="s">
        <v>68</v>
      </c>
      <c r="X40" s="6" t="s">
        <v>69</v>
      </c>
      <c r="Y40" s="6" t="s">
        <v>69</v>
      </c>
      <c r="Z40" s="6" t="s">
        <v>70</v>
      </c>
      <c r="AA40" s="6" t="s">
        <v>71</v>
      </c>
      <c r="AB40" s="6" t="s">
        <v>71</v>
      </c>
      <c r="AC40" s="6" t="s">
        <v>101</v>
      </c>
      <c r="AD40" s="36">
        <v>6800000000</v>
      </c>
      <c r="AE40" s="6" t="s">
        <v>71</v>
      </c>
      <c r="AF40" s="6" t="s">
        <v>102</v>
      </c>
      <c r="AG40" s="6">
        <v>205006</v>
      </c>
      <c r="AH40" s="36">
        <v>6800000000</v>
      </c>
      <c r="AI40" s="6" t="s">
        <v>71</v>
      </c>
      <c r="AJ40" s="6" t="s">
        <v>103</v>
      </c>
      <c r="AK40" s="6" t="s">
        <v>75</v>
      </c>
      <c r="AL40" s="6" t="s">
        <v>70</v>
      </c>
      <c r="AM40" s="6" t="s">
        <v>70</v>
      </c>
      <c r="AN40" s="6" t="s">
        <v>70</v>
      </c>
      <c r="AO40" s="6" t="s">
        <v>76</v>
      </c>
      <c r="AP40" s="6" t="s">
        <v>77</v>
      </c>
      <c r="AQ40" s="37" t="s">
        <v>356</v>
      </c>
      <c r="AR40" s="6" t="s">
        <v>79</v>
      </c>
      <c r="AS40" s="36">
        <v>6800000000</v>
      </c>
      <c r="AT40" s="6" t="s">
        <v>357</v>
      </c>
      <c r="AU40" s="6" t="s">
        <v>93</v>
      </c>
      <c r="AV40" s="6" t="s">
        <v>82</v>
      </c>
      <c r="AW40" s="6" t="s">
        <v>71</v>
      </c>
      <c r="AX40" s="6">
        <v>70</v>
      </c>
      <c r="AY40" s="6" t="s">
        <v>82</v>
      </c>
      <c r="AZ40" s="6" t="s">
        <v>82</v>
      </c>
      <c r="BA40" s="6" t="s">
        <v>82</v>
      </c>
      <c r="BB40" s="6" t="s">
        <v>82</v>
      </c>
      <c r="BC40" s="6" t="s">
        <v>82</v>
      </c>
      <c r="BD40" s="6" t="s">
        <v>82</v>
      </c>
      <c r="BE40" s="6" t="s">
        <v>83</v>
      </c>
    </row>
    <row r="41" spans="1:57" ht="22.5" customHeight="1">
      <c r="A41" s="6" t="s">
        <v>57</v>
      </c>
      <c r="B41" s="6" t="s">
        <v>358</v>
      </c>
      <c r="C41" s="79">
        <v>206003</v>
      </c>
      <c r="D41" s="6">
        <f>VLOOKUP(Table5[[#This Row],[Subjects]],'Responder Sheet'!C:H,6,FALSE)</f>
        <v>0</v>
      </c>
      <c r="E41" s="6" t="b">
        <f>IF(_xlfn.IFNA(VLOOKUP(Table5[[#This Row],[Subjects]],'Withdrawn Subject ID'!A:A,1,FALSE),TRUE) = TRUE, FALSE, TRUE)</f>
        <v>0</v>
      </c>
      <c r="F41" s="6" t="b">
        <v>1</v>
      </c>
      <c r="G41" s="6">
        <v>3239</v>
      </c>
      <c r="H41" s="6" t="str">
        <f>VLOOKUP(Table5[[#This Row],[Subjects]],'Responder Sheet'!C:G,5,FALSE)</f>
        <v>PR</v>
      </c>
      <c r="I41" s="6" t="str">
        <f>VLOOKUP(Table5[[#This Row],[Subjects]],'Responder Sheet'!C:G,3,FALSE)</f>
        <v>Responder</v>
      </c>
      <c r="J41" s="6" t="str">
        <f>VLOOKUP(Table5[[#This Row],[Subjects]],'Responder Sheet'!C:G,4,FALSE)</f>
        <v>Responder</v>
      </c>
      <c r="K41" s="6" t="s">
        <v>59</v>
      </c>
      <c r="L41" s="6" t="s">
        <v>359</v>
      </c>
      <c r="M41" s="15" t="s">
        <v>360</v>
      </c>
      <c r="N41" s="6" t="s">
        <v>361</v>
      </c>
      <c r="O41" s="6">
        <v>40</v>
      </c>
      <c r="P41" s="6" t="s">
        <v>362</v>
      </c>
      <c r="Q41" s="6">
        <v>206</v>
      </c>
      <c r="R41" s="6" t="s">
        <v>245</v>
      </c>
      <c r="S41" s="6">
        <v>206003</v>
      </c>
      <c r="T41" s="6" t="s">
        <v>65</v>
      </c>
      <c r="U41" s="6" t="s">
        <v>66</v>
      </c>
      <c r="V41" s="6" t="s">
        <v>67</v>
      </c>
      <c r="W41" s="6" t="s">
        <v>68</v>
      </c>
      <c r="X41" s="6" t="s">
        <v>69</v>
      </c>
      <c r="Y41" s="6" t="s">
        <v>69</v>
      </c>
      <c r="Z41" s="6" t="s">
        <v>70</v>
      </c>
      <c r="AA41" s="6" t="s">
        <v>71</v>
      </c>
      <c r="AB41" s="6" t="s">
        <v>71</v>
      </c>
      <c r="AC41" s="6" t="s">
        <v>72</v>
      </c>
      <c r="AD41" s="36">
        <v>6800000000</v>
      </c>
      <c r="AE41" s="6" t="s">
        <v>71</v>
      </c>
      <c r="AF41" s="6" t="s">
        <v>89</v>
      </c>
      <c r="AG41" s="6">
        <v>206003</v>
      </c>
      <c r="AH41" s="36">
        <v>6800000000</v>
      </c>
      <c r="AI41" s="6" t="s">
        <v>71</v>
      </c>
      <c r="AJ41" s="6" t="s">
        <v>90</v>
      </c>
      <c r="AK41" s="6" t="s">
        <v>75</v>
      </c>
      <c r="AL41" s="6" t="s">
        <v>70</v>
      </c>
      <c r="AM41" s="6" t="s">
        <v>70</v>
      </c>
      <c r="AN41" s="6" t="s">
        <v>70</v>
      </c>
      <c r="AO41" s="6" t="s">
        <v>76</v>
      </c>
      <c r="AP41" s="6" t="s">
        <v>77</v>
      </c>
      <c r="AQ41" s="37" t="s">
        <v>91</v>
      </c>
      <c r="AR41" s="6" t="s">
        <v>79</v>
      </c>
      <c r="AS41" s="36">
        <v>6800000000</v>
      </c>
      <c r="AT41" s="6" t="s">
        <v>363</v>
      </c>
      <c r="AU41" s="6" t="s">
        <v>93</v>
      </c>
      <c r="AV41" s="6" t="s">
        <v>82</v>
      </c>
      <c r="AW41" s="6" t="s">
        <v>71</v>
      </c>
      <c r="AX41" s="6">
        <v>35</v>
      </c>
      <c r="AY41" s="6" t="s">
        <v>82</v>
      </c>
      <c r="AZ41" s="6" t="s">
        <v>82</v>
      </c>
      <c r="BA41" s="6" t="s">
        <v>82</v>
      </c>
      <c r="BB41" s="6" t="s">
        <v>82</v>
      </c>
      <c r="BC41" s="6" t="s">
        <v>82</v>
      </c>
      <c r="BD41" s="6" t="s">
        <v>82</v>
      </c>
      <c r="BE41" s="6" t="s">
        <v>83</v>
      </c>
    </row>
    <row r="42" spans="1:57" ht="22.5" customHeight="1">
      <c r="A42" s="6" t="s">
        <v>57</v>
      </c>
      <c r="B42" s="6" t="s">
        <v>364</v>
      </c>
      <c r="C42" s="79">
        <v>206004</v>
      </c>
      <c r="D42" s="6">
        <f>VLOOKUP(Table5[[#This Row],[Subjects]],'Responder Sheet'!C:H,6,FALSE)</f>
        <v>0</v>
      </c>
      <c r="E42" s="6" t="b">
        <f>IF(_xlfn.IFNA(VLOOKUP(Table5[[#This Row],[Subjects]],'Withdrawn Subject ID'!A:A,1,FALSE),TRUE) = TRUE, FALSE, TRUE)</f>
        <v>0</v>
      </c>
      <c r="F42" s="6" t="b">
        <v>1</v>
      </c>
      <c r="G42" s="6">
        <v>3239</v>
      </c>
      <c r="H42" s="6" t="str">
        <f>VLOOKUP(Table5[[#This Row],[Subjects]],'Responder Sheet'!C:G,5,FALSE)</f>
        <v>PR</v>
      </c>
      <c r="I42" s="6" t="str">
        <f>VLOOKUP(Table5[[#This Row],[Subjects]],'Responder Sheet'!C:G,3,FALSE)</f>
        <v>Responder</v>
      </c>
      <c r="J42" s="6" t="str">
        <f>VLOOKUP(Table5[[#This Row],[Subjects]],'Responder Sheet'!C:G,4,FALSE)</f>
        <v>Responder</v>
      </c>
      <c r="K42" s="6" t="s">
        <v>59</v>
      </c>
      <c r="L42" s="6" t="s">
        <v>365</v>
      </c>
      <c r="M42" s="15" t="s">
        <v>366</v>
      </c>
      <c r="N42" s="6" t="s">
        <v>367</v>
      </c>
      <c r="O42" s="6">
        <v>40</v>
      </c>
      <c r="P42" s="6" t="s">
        <v>362</v>
      </c>
      <c r="Q42" s="6">
        <v>206</v>
      </c>
      <c r="R42" s="6" t="s">
        <v>245</v>
      </c>
      <c r="S42" s="6">
        <v>206004</v>
      </c>
      <c r="T42" s="6" t="s">
        <v>100</v>
      </c>
      <c r="U42" s="6" t="s">
        <v>100</v>
      </c>
      <c r="V42" s="6" t="s">
        <v>67</v>
      </c>
      <c r="W42" s="6" t="s">
        <v>68</v>
      </c>
      <c r="X42" s="6" t="s">
        <v>69</v>
      </c>
      <c r="Y42" s="6" t="s">
        <v>69</v>
      </c>
      <c r="Z42" s="6" t="s">
        <v>70</v>
      </c>
      <c r="AA42" s="6" t="s">
        <v>71</v>
      </c>
      <c r="AB42" s="6" t="s">
        <v>71</v>
      </c>
      <c r="AC42" s="6" t="s">
        <v>72</v>
      </c>
      <c r="AD42" s="36">
        <v>6800000000</v>
      </c>
      <c r="AE42" s="6" t="s">
        <v>71</v>
      </c>
      <c r="AF42" s="6" t="s">
        <v>89</v>
      </c>
      <c r="AG42" s="6">
        <v>206004</v>
      </c>
      <c r="AH42" s="36">
        <v>6800000000</v>
      </c>
      <c r="AI42" s="6" t="s">
        <v>71</v>
      </c>
      <c r="AJ42" s="6" t="s">
        <v>90</v>
      </c>
      <c r="AK42" s="6" t="s">
        <v>75</v>
      </c>
      <c r="AL42" s="6" t="s">
        <v>70</v>
      </c>
      <c r="AM42" s="6" t="s">
        <v>70</v>
      </c>
      <c r="AN42" s="6" t="s">
        <v>70</v>
      </c>
      <c r="AO42" s="6" t="s">
        <v>76</v>
      </c>
      <c r="AP42" s="6" t="s">
        <v>77</v>
      </c>
      <c r="AQ42" s="37" t="s">
        <v>91</v>
      </c>
      <c r="AR42" s="6" t="s">
        <v>79</v>
      </c>
      <c r="AS42" s="36">
        <v>6800000000</v>
      </c>
      <c r="AT42" s="6" t="s">
        <v>368</v>
      </c>
      <c r="AU42" s="6" t="s">
        <v>93</v>
      </c>
      <c r="AV42" s="6" t="s">
        <v>82</v>
      </c>
      <c r="AW42" s="6" t="s">
        <v>71</v>
      </c>
      <c r="AX42" s="6">
        <v>70</v>
      </c>
      <c r="AY42" s="6" t="s">
        <v>82</v>
      </c>
      <c r="AZ42" s="6" t="s">
        <v>82</v>
      </c>
      <c r="BA42" s="6" t="s">
        <v>82</v>
      </c>
      <c r="BB42" s="6" t="s">
        <v>82</v>
      </c>
      <c r="BC42" s="6" t="s">
        <v>82</v>
      </c>
      <c r="BD42" s="6" t="s">
        <v>82</v>
      </c>
      <c r="BE42" s="6" t="s">
        <v>133</v>
      </c>
    </row>
    <row r="43" spans="1:57" ht="22.5" customHeight="1">
      <c r="A43" s="6" t="s">
        <v>57</v>
      </c>
      <c r="B43" s="6" t="s">
        <v>369</v>
      </c>
      <c r="C43" s="79">
        <v>206006</v>
      </c>
      <c r="D43" s="6">
        <f>VLOOKUP(Table5[[#This Row],[Subjects]],'Responder Sheet'!C:H,6,FALSE)</f>
        <v>0</v>
      </c>
      <c r="E43" s="6" t="b">
        <f>IF(_xlfn.IFNA(VLOOKUP(Table5[[#This Row],[Subjects]],'Withdrawn Subject ID'!A:A,1,FALSE),TRUE) = TRUE, FALSE, TRUE)</f>
        <v>0</v>
      </c>
      <c r="F43" s="6" t="b">
        <v>1</v>
      </c>
      <c r="G43" s="6">
        <v>3239</v>
      </c>
      <c r="H43" s="6" t="str">
        <f>VLOOKUP(Table5[[#This Row],[Subjects]],'Responder Sheet'!C:G,5,FALSE)</f>
        <v>PR</v>
      </c>
      <c r="I43" s="6" t="str">
        <f>VLOOKUP(Table5[[#This Row],[Subjects]],'Responder Sheet'!C:G,3,FALSE)</f>
        <v>Responder</v>
      </c>
      <c r="J43" s="6" t="str">
        <f>VLOOKUP(Table5[[#This Row],[Subjects]],'Responder Sheet'!C:G,4,FALSE)</f>
        <v>Responder</v>
      </c>
      <c r="K43" s="6" t="s">
        <v>59</v>
      </c>
      <c r="L43" s="6" t="s">
        <v>370</v>
      </c>
      <c r="M43" s="15" t="s">
        <v>371</v>
      </c>
      <c r="N43" s="6" t="s">
        <v>372</v>
      </c>
      <c r="O43" s="6">
        <v>40</v>
      </c>
      <c r="P43" s="6" t="s">
        <v>362</v>
      </c>
      <c r="Q43" s="6">
        <v>206</v>
      </c>
      <c r="R43" s="6" t="s">
        <v>245</v>
      </c>
      <c r="S43" s="6">
        <v>206006</v>
      </c>
      <c r="T43" s="6" t="s">
        <v>100</v>
      </c>
      <c r="U43" s="6" t="s">
        <v>100</v>
      </c>
      <c r="V43" s="6" t="s">
        <v>67</v>
      </c>
      <c r="W43" s="6" t="s">
        <v>68</v>
      </c>
      <c r="X43" s="6" t="s">
        <v>69</v>
      </c>
      <c r="Y43" s="6" t="s">
        <v>69</v>
      </c>
      <c r="Z43" s="6" t="s">
        <v>70</v>
      </c>
      <c r="AA43" s="6" t="s">
        <v>71</v>
      </c>
      <c r="AB43" s="6" t="s">
        <v>71</v>
      </c>
      <c r="AC43" s="6" t="s">
        <v>72</v>
      </c>
      <c r="AD43" s="36">
        <v>6800000000</v>
      </c>
      <c r="AE43" s="6" t="s">
        <v>71</v>
      </c>
      <c r="AF43" s="6" t="s">
        <v>373</v>
      </c>
      <c r="AG43" s="6">
        <v>206006</v>
      </c>
      <c r="AH43" s="36">
        <v>6800000000</v>
      </c>
      <c r="AI43" s="6" t="s">
        <v>71</v>
      </c>
      <c r="AJ43" s="6" t="s">
        <v>186</v>
      </c>
      <c r="AK43" s="6" t="s">
        <v>75</v>
      </c>
      <c r="AL43" s="6" t="s">
        <v>70</v>
      </c>
      <c r="AM43" s="6" t="s">
        <v>70</v>
      </c>
      <c r="AN43" s="6" t="s">
        <v>70</v>
      </c>
      <c r="AO43" s="6" t="s">
        <v>76</v>
      </c>
      <c r="AP43" s="6" t="s">
        <v>77</v>
      </c>
      <c r="AQ43" s="37" t="s">
        <v>374</v>
      </c>
      <c r="AR43" s="6" t="s">
        <v>79</v>
      </c>
      <c r="AS43" s="36">
        <v>6800000000</v>
      </c>
      <c r="AT43" s="6" t="s">
        <v>375</v>
      </c>
      <c r="AU43" s="6" t="s">
        <v>132</v>
      </c>
      <c r="AV43" s="6" t="s">
        <v>82</v>
      </c>
      <c r="AW43" s="6" t="s">
        <v>71</v>
      </c>
      <c r="AX43" s="6">
        <v>70</v>
      </c>
      <c r="AY43" s="6" t="s">
        <v>82</v>
      </c>
      <c r="AZ43" s="6" t="s">
        <v>82</v>
      </c>
      <c r="BA43" s="6" t="s">
        <v>82</v>
      </c>
      <c r="BB43" s="6" t="s">
        <v>82</v>
      </c>
      <c r="BC43" s="6" t="s">
        <v>82</v>
      </c>
      <c r="BD43" s="6" t="s">
        <v>82</v>
      </c>
      <c r="BE43" s="6" t="s">
        <v>94</v>
      </c>
    </row>
    <row r="44" spans="1:57" ht="22.5" customHeight="1">
      <c r="A44" s="6" t="s">
        <v>141</v>
      </c>
      <c r="B44" s="6" t="s">
        <v>376</v>
      </c>
      <c r="C44" s="79">
        <v>207007</v>
      </c>
      <c r="D44" s="6">
        <f>VLOOKUP(Table5[[#This Row],[Subjects]],'Responder Sheet'!C:H,6,FALSE)</f>
        <v>0</v>
      </c>
      <c r="E44" s="6" t="b">
        <f>IF(_xlfn.IFNA(VLOOKUP(Table5[[#This Row],[Subjects]],'Withdrawn Subject ID'!A:A,1,FALSE),TRUE) = TRUE, FALSE, TRUE)</f>
        <v>0</v>
      </c>
      <c r="F44" s="6" t="b">
        <v>1</v>
      </c>
      <c r="G44" s="6">
        <v>3239</v>
      </c>
      <c r="H44" s="6" t="str">
        <f>VLOOKUP(Table5[[#This Row],[Subjects]],'Responder Sheet'!C:G,5,FALSE)</f>
        <v>PR</v>
      </c>
      <c r="I44" s="6" t="str">
        <f>VLOOKUP(Table5[[#This Row],[Subjects]],'Responder Sheet'!C:G,3,FALSE)</f>
        <v>Responder</v>
      </c>
      <c r="J44" s="6" t="str">
        <f>VLOOKUP(Table5[[#This Row],[Subjects]],'Responder Sheet'!C:G,4,FALSE)</f>
        <v>Responder</v>
      </c>
      <c r="K44" s="6" t="s">
        <v>59</v>
      </c>
      <c r="L44" s="6" t="s">
        <v>377</v>
      </c>
      <c r="M44" s="15" t="s">
        <v>378</v>
      </c>
      <c r="N44" s="6" t="s">
        <v>379</v>
      </c>
      <c r="O44" s="6">
        <v>40</v>
      </c>
      <c r="P44" s="6" t="s">
        <v>380</v>
      </c>
      <c r="Q44" s="6">
        <v>207</v>
      </c>
      <c r="R44" s="6" t="s">
        <v>245</v>
      </c>
      <c r="S44" s="6">
        <v>207007</v>
      </c>
      <c r="T44" s="6" t="s">
        <v>65</v>
      </c>
      <c r="U44" s="6" t="s">
        <v>66</v>
      </c>
      <c r="V44" s="6" t="s">
        <v>67</v>
      </c>
      <c r="W44" s="6" t="s">
        <v>68</v>
      </c>
      <c r="X44" s="6" t="s">
        <v>69</v>
      </c>
      <c r="Y44" s="6" t="s">
        <v>69</v>
      </c>
      <c r="Z44" s="6" t="s">
        <v>70</v>
      </c>
      <c r="AA44" s="6" t="s">
        <v>71</v>
      </c>
      <c r="AB44" s="6" t="s">
        <v>71</v>
      </c>
      <c r="AC44" s="6" t="s">
        <v>113</v>
      </c>
      <c r="AD44" s="36">
        <v>6800000000</v>
      </c>
      <c r="AE44" s="6" t="s">
        <v>71</v>
      </c>
      <c r="AF44" s="6" t="s">
        <v>169</v>
      </c>
      <c r="AG44" s="6">
        <v>207007</v>
      </c>
      <c r="AH44" s="36">
        <v>6800000000</v>
      </c>
      <c r="AI44" s="6" t="s">
        <v>71</v>
      </c>
      <c r="AJ44" s="6" t="s">
        <v>279</v>
      </c>
      <c r="AK44" s="6" t="s">
        <v>75</v>
      </c>
      <c r="AL44" s="6" t="s">
        <v>70</v>
      </c>
      <c r="AM44" s="6" t="s">
        <v>70</v>
      </c>
      <c r="AN44" s="6" t="s">
        <v>70</v>
      </c>
      <c r="AO44" s="6" t="s">
        <v>76</v>
      </c>
      <c r="AP44" s="6" t="s">
        <v>77</v>
      </c>
      <c r="AQ44" s="37" t="s">
        <v>381</v>
      </c>
      <c r="AR44" s="6" t="s">
        <v>79</v>
      </c>
      <c r="AS44" s="36">
        <v>6800000000</v>
      </c>
      <c r="AT44" s="6" t="s">
        <v>382</v>
      </c>
      <c r="AU44" s="6" t="s">
        <v>172</v>
      </c>
      <c r="AV44" s="6" t="s">
        <v>82</v>
      </c>
      <c r="AW44" s="6" t="s">
        <v>71</v>
      </c>
      <c r="AX44" s="6">
        <v>28</v>
      </c>
      <c r="AY44" s="6" t="s">
        <v>82</v>
      </c>
      <c r="AZ44" s="6" t="s">
        <v>82</v>
      </c>
      <c r="BA44" s="6" t="s">
        <v>82</v>
      </c>
      <c r="BB44" s="6" t="s">
        <v>82</v>
      </c>
      <c r="BC44" s="6" t="s">
        <v>82</v>
      </c>
      <c r="BD44" s="6" t="s">
        <v>82</v>
      </c>
      <c r="BE44" s="6" t="b">
        <v>0</v>
      </c>
    </row>
    <row r="45" spans="1:57" ht="22.5" customHeight="1">
      <c r="A45" s="6" t="s">
        <v>141</v>
      </c>
      <c r="B45" s="6" t="s">
        <v>383</v>
      </c>
      <c r="C45" s="79">
        <v>209001</v>
      </c>
      <c r="D45" s="6">
        <f>VLOOKUP(Table5[[#This Row],[Subjects]],'Responder Sheet'!C:H,6,FALSE)</f>
        <v>0</v>
      </c>
      <c r="E45" s="6" t="b">
        <f>IF(_xlfn.IFNA(VLOOKUP(Table5[[#This Row],[Subjects]],'Withdrawn Subject ID'!A:A,1,FALSE),TRUE) = TRUE, FALSE, TRUE)</f>
        <v>0</v>
      </c>
      <c r="F45" s="6" t="b">
        <v>1</v>
      </c>
      <c r="G45" s="6">
        <v>3239</v>
      </c>
      <c r="H45" s="6" t="str">
        <f>VLOOKUP(Table5[[#This Row],[Subjects]],'Responder Sheet'!C:G,5,FALSE)</f>
        <v>PD</v>
      </c>
      <c r="I45" s="6" t="str">
        <f>VLOOKUP(Table5[[#This Row],[Subjects]],'Responder Sheet'!C:G,3,FALSE)</f>
        <v>Non-responder</v>
      </c>
      <c r="J45" s="6" t="str">
        <f>VLOOKUP(Table5[[#This Row],[Subjects]],'Responder Sheet'!C:G,4,FALSE)</f>
        <v>Non-responder</v>
      </c>
      <c r="K45" s="6" t="s">
        <v>143</v>
      </c>
      <c r="L45" s="6" t="s">
        <v>384</v>
      </c>
      <c r="M45" s="15" t="s">
        <v>385</v>
      </c>
      <c r="N45" s="6" t="s">
        <v>386</v>
      </c>
      <c r="O45" s="6">
        <v>40</v>
      </c>
      <c r="P45" s="6" t="s">
        <v>387</v>
      </c>
      <c r="Q45" s="6">
        <v>209</v>
      </c>
      <c r="R45" s="6" t="s">
        <v>245</v>
      </c>
      <c r="S45" s="6">
        <v>209001</v>
      </c>
      <c r="T45" s="6" t="s">
        <v>121</v>
      </c>
      <c r="U45" s="6" t="s">
        <v>66</v>
      </c>
      <c r="V45" s="6" t="s">
        <v>67</v>
      </c>
      <c r="W45" s="6" t="s">
        <v>68</v>
      </c>
      <c r="X45" s="6" t="s">
        <v>69</v>
      </c>
      <c r="Y45" s="6" t="s">
        <v>69</v>
      </c>
      <c r="Z45" s="6" t="s">
        <v>70</v>
      </c>
      <c r="AA45" s="6" t="s">
        <v>71</v>
      </c>
      <c r="AB45" s="6" t="s">
        <v>71</v>
      </c>
      <c r="AC45" s="6" t="s">
        <v>260</v>
      </c>
      <c r="AD45" s="36">
        <v>6800000000</v>
      </c>
      <c r="AE45" s="6" t="s">
        <v>71</v>
      </c>
      <c r="AF45" s="6" t="s">
        <v>169</v>
      </c>
      <c r="AG45" s="6">
        <v>209001</v>
      </c>
      <c r="AH45" s="36">
        <v>6800000000</v>
      </c>
      <c r="AI45" s="6" t="s">
        <v>71</v>
      </c>
      <c r="AJ45" s="6" t="s">
        <v>279</v>
      </c>
      <c r="AK45" s="6" t="s">
        <v>75</v>
      </c>
      <c r="AL45" s="6" t="s">
        <v>70</v>
      </c>
      <c r="AM45" s="6" t="s">
        <v>70</v>
      </c>
      <c r="AN45" s="6" t="s">
        <v>70</v>
      </c>
      <c r="AO45" s="6" t="s">
        <v>76</v>
      </c>
      <c r="AP45" s="6" t="s">
        <v>77</v>
      </c>
      <c r="AQ45" s="37" t="s">
        <v>286</v>
      </c>
      <c r="AR45" s="6" t="s">
        <v>79</v>
      </c>
      <c r="AS45" s="36">
        <v>6800000000</v>
      </c>
      <c r="AT45" s="6" t="s">
        <v>388</v>
      </c>
      <c r="AU45" s="6" t="s">
        <v>172</v>
      </c>
      <c r="AV45" s="6" t="s">
        <v>82</v>
      </c>
      <c r="AW45" s="6" t="s">
        <v>71</v>
      </c>
      <c r="AX45" s="6">
        <v>70</v>
      </c>
      <c r="AY45" s="6" t="s">
        <v>82</v>
      </c>
      <c r="AZ45" s="6" t="s">
        <v>82</v>
      </c>
      <c r="BA45" s="6" t="s">
        <v>82</v>
      </c>
      <c r="BB45" s="6" t="s">
        <v>82</v>
      </c>
      <c r="BC45" s="6" t="s">
        <v>82</v>
      </c>
      <c r="BD45" s="6" t="s">
        <v>82</v>
      </c>
      <c r="BE45" s="6" t="s">
        <v>173</v>
      </c>
    </row>
    <row r="46" spans="1:57" ht="22.5" customHeight="1">
      <c r="A46" s="6" t="s">
        <v>141</v>
      </c>
      <c r="B46" s="6" t="s">
        <v>389</v>
      </c>
      <c r="C46" s="79">
        <v>300004</v>
      </c>
      <c r="D46" s="6">
        <f>VLOOKUP(Table5[[#This Row],[Subjects]],'Responder Sheet'!C:H,6,FALSE)</f>
        <v>0</v>
      </c>
      <c r="E46" s="6" t="b">
        <f>IF(_xlfn.IFNA(VLOOKUP(Table5[[#This Row],[Subjects]],'Withdrawn Subject ID'!A:A,1,FALSE),TRUE) = TRUE, FALSE, TRUE)</f>
        <v>0</v>
      </c>
      <c r="F46" s="6" t="b">
        <v>1</v>
      </c>
      <c r="G46" s="6">
        <v>3239</v>
      </c>
      <c r="H46" s="6" t="str">
        <f>VLOOKUP(Table5[[#This Row],[Subjects]],'Responder Sheet'!C:G,5,FALSE)</f>
        <v>CR</v>
      </c>
      <c r="I46" s="6" t="str">
        <f>VLOOKUP(Table5[[#This Row],[Subjects]],'Responder Sheet'!C:G,3,FALSE)</f>
        <v>Responder</v>
      </c>
      <c r="J46" s="6" t="str">
        <f>VLOOKUP(Table5[[#This Row],[Subjects]],'Responder Sheet'!C:G,4,FALSE)</f>
        <v>Responder</v>
      </c>
      <c r="K46" s="6" t="s">
        <v>59</v>
      </c>
      <c r="L46" s="6" t="s">
        <v>390</v>
      </c>
      <c r="M46" s="15" t="s">
        <v>391</v>
      </c>
      <c r="N46" s="6" t="s">
        <v>392</v>
      </c>
      <c r="O46" s="6">
        <v>40</v>
      </c>
      <c r="P46" s="6" t="s">
        <v>393</v>
      </c>
      <c r="Q46" s="6">
        <v>300</v>
      </c>
      <c r="R46" s="6" t="s">
        <v>394</v>
      </c>
      <c r="S46" s="6">
        <v>300004</v>
      </c>
      <c r="T46" s="6" t="s">
        <v>121</v>
      </c>
      <c r="U46" s="6" t="s">
        <v>66</v>
      </c>
      <c r="V46" s="6" t="s">
        <v>67</v>
      </c>
      <c r="W46" s="6" t="s">
        <v>68</v>
      </c>
      <c r="X46" s="6" t="s">
        <v>69</v>
      </c>
      <c r="Y46" s="6" t="s">
        <v>69</v>
      </c>
      <c r="Z46" s="6" t="s">
        <v>70</v>
      </c>
      <c r="AA46" s="6" t="s">
        <v>71</v>
      </c>
      <c r="AB46" s="6" t="s">
        <v>71</v>
      </c>
      <c r="AC46" s="6" t="s">
        <v>72</v>
      </c>
      <c r="AD46" s="36">
        <v>6220000000</v>
      </c>
      <c r="AE46" s="6" t="s">
        <v>71</v>
      </c>
      <c r="AF46" s="6" t="s">
        <v>169</v>
      </c>
      <c r="AG46" s="6">
        <v>300004</v>
      </c>
      <c r="AH46" s="36">
        <v>6220000000</v>
      </c>
      <c r="AI46" s="6" t="s">
        <v>71</v>
      </c>
      <c r="AJ46" s="6" t="s">
        <v>279</v>
      </c>
      <c r="AK46" s="6" t="s">
        <v>130</v>
      </c>
      <c r="AL46" s="6" t="s">
        <v>70</v>
      </c>
      <c r="AM46" s="6" t="s">
        <v>70</v>
      </c>
      <c r="AN46" s="6" t="s">
        <v>70</v>
      </c>
      <c r="AO46" s="6" t="s">
        <v>76</v>
      </c>
      <c r="AP46" s="6" t="s">
        <v>77</v>
      </c>
      <c r="AQ46" s="37" t="s">
        <v>292</v>
      </c>
      <c r="AR46" s="6" t="s">
        <v>79</v>
      </c>
      <c r="AS46" s="36">
        <v>6220000000</v>
      </c>
      <c r="AT46" s="6" t="s">
        <v>395</v>
      </c>
      <c r="AU46" s="6" t="s">
        <v>172</v>
      </c>
      <c r="AV46" s="6" t="s">
        <v>82</v>
      </c>
      <c r="AW46" s="6" t="s">
        <v>71</v>
      </c>
      <c r="AX46" s="6">
        <v>70</v>
      </c>
      <c r="AY46" s="6" t="s">
        <v>82</v>
      </c>
      <c r="AZ46" s="6" t="s">
        <v>82</v>
      </c>
      <c r="BA46" s="6" t="s">
        <v>82</v>
      </c>
      <c r="BB46" s="6" t="s">
        <v>82</v>
      </c>
      <c r="BC46" s="6" t="s">
        <v>82</v>
      </c>
      <c r="BD46" s="6" t="s">
        <v>82</v>
      </c>
      <c r="BE46" s="6" t="s">
        <v>133</v>
      </c>
    </row>
    <row r="47" spans="1:57" ht="22.5" customHeight="1">
      <c r="A47" s="6" t="s">
        <v>141</v>
      </c>
      <c r="B47" s="6" t="s">
        <v>396</v>
      </c>
      <c r="C47" s="79">
        <v>301001</v>
      </c>
      <c r="D47" s="6" t="str">
        <f>VLOOKUP(Table5[[#This Row],[Subjects]],'Responder Sheet'!C:H,6,FALSE)</f>
        <v>Dose Escalation Samples</v>
      </c>
      <c r="E47" s="6" t="b">
        <f>IF(_xlfn.IFNA(VLOOKUP(Table5[[#This Row],[Subjects]],'Withdrawn Subject ID'!A:A,1,FALSE),TRUE) = TRUE, FALSE, TRUE)</f>
        <v>0</v>
      </c>
      <c r="F47" s="6" t="b">
        <v>1</v>
      </c>
      <c r="G47" s="6">
        <v>3239</v>
      </c>
      <c r="H47" s="6" t="str">
        <f>VLOOKUP(Table5[[#This Row],[Subjects]],'Responder Sheet'!C:G,5,FALSE)</f>
        <v>SD</v>
      </c>
      <c r="I47" s="6" t="str">
        <f>VLOOKUP(Table5[[#This Row],[Subjects]],'Responder Sheet'!C:G,3,FALSE)</f>
        <v>Non-responder</v>
      </c>
      <c r="J47" s="6" t="str">
        <f>VLOOKUP(Table5[[#This Row],[Subjects]],'Responder Sheet'!C:G,4,FALSE)</f>
        <v>Responder</v>
      </c>
      <c r="K47" s="6" t="s">
        <v>96</v>
      </c>
      <c r="L47" s="6" t="s">
        <v>397</v>
      </c>
      <c r="M47" s="15" t="s">
        <v>398</v>
      </c>
      <c r="N47" s="6" t="s">
        <v>399</v>
      </c>
      <c r="O47" s="6">
        <v>40</v>
      </c>
      <c r="P47" s="6" t="s">
        <v>400</v>
      </c>
      <c r="Q47" s="6">
        <v>301</v>
      </c>
      <c r="R47" s="6" t="s">
        <v>394</v>
      </c>
      <c r="S47" s="6">
        <v>301001</v>
      </c>
      <c r="T47" s="6" t="s">
        <v>121</v>
      </c>
      <c r="U47" s="6" t="s">
        <v>66</v>
      </c>
      <c r="V47" s="6" t="s">
        <v>67</v>
      </c>
      <c r="W47" s="6" t="s">
        <v>68</v>
      </c>
      <c r="X47" s="6" t="s">
        <v>69</v>
      </c>
      <c r="Y47" s="6" t="s">
        <v>69</v>
      </c>
      <c r="Z47" s="6" t="s">
        <v>70</v>
      </c>
      <c r="AA47" s="6" t="s">
        <v>71</v>
      </c>
      <c r="AB47" s="6" t="s">
        <v>71</v>
      </c>
      <c r="AC47" s="6" t="s">
        <v>246</v>
      </c>
      <c r="AD47" s="36">
        <v>6220000000</v>
      </c>
      <c r="AE47" s="6" t="s">
        <v>71</v>
      </c>
      <c r="AF47" s="6" t="s">
        <v>160</v>
      </c>
      <c r="AG47" s="6">
        <v>301001</v>
      </c>
      <c r="AH47" s="36">
        <v>6220000000</v>
      </c>
      <c r="AI47" s="6" t="s">
        <v>71</v>
      </c>
      <c r="AJ47" s="6" t="s">
        <v>279</v>
      </c>
      <c r="AK47" s="6" t="s">
        <v>130</v>
      </c>
      <c r="AL47" s="6" t="s">
        <v>70</v>
      </c>
      <c r="AM47" s="6" t="s">
        <v>70</v>
      </c>
      <c r="AN47" s="6" t="s">
        <v>70</v>
      </c>
      <c r="AO47" s="6" t="s">
        <v>76</v>
      </c>
      <c r="AP47" s="6" t="s">
        <v>77</v>
      </c>
      <c r="AQ47" s="37" t="s">
        <v>280</v>
      </c>
      <c r="AR47" s="6" t="s">
        <v>79</v>
      </c>
      <c r="AS47" s="36">
        <v>6220000000</v>
      </c>
      <c r="AT47" s="6" t="s">
        <v>401</v>
      </c>
      <c r="AU47" s="6" t="s">
        <v>81</v>
      </c>
      <c r="AV47" s="6" t="s">
        <v>82</v>
      </c>
      <c r="AW47" s="6" t="s">
        <v>71</v>
      </c>
      <c r="AX47" s="6">
        <v>70</v>
      </c>
      <c r="AY47" s="6" t="s">
        <v>82</v>
      </c>
      <c r="AZ47" s="6" t="s">
        <v>82</v>
      </c>
      <c r="BA47" s="6" t="s">
        <v>82</v>
      </c>
      <c r="BB47" s="6" t="s">
        <v>82</v>
      </c>
      <c r="BC47" s="6" t="s">
        <v>82</v>
      </c>
      <c r="BD47" s="6" t="s">
        <v>82</v>
      </c>
      <c r="BE47" s="6" t="s">
        <v>173</v>
      </c>
    </row>
    <row r="48" spans="1:57" ht="22.5" customHeight="1">
      <c r="A48" s="6" t="s">
        <v>141</v>
      </c>
      <c r="B48" s="6" t="s">
        <v>402</v>
      </c>
      <c r="C48" s="79">
        <v>301002</v>
      </c>
      <c r="D48" s="6" t="str">
        <f>VLOOKUP(Table5[[#This Row],[Subjects]],'Responder Sheet'!C:H,6,FALSE)</f>
        <v>Dose Escalation Samples</v>
      </c>
      <c r="E48" s="6" t="b">
        <f>IF(_xlfn.IFNA(VLOOKUP(Table5[[#This Row],[Subjects]],'Withdrawn Subject ID'!A:A,1,FALSE),TRUE) = TRUE, FALSE, TRUE)</f>
        <v>1</v>
      </c>
      <c r="F48" s="6" t="b">
        <v>1</v>
      </c>
      <c r="G48" s="6">
        <v>3239</v>
      </c>
      <c r="H48" s="6" t="str">
        <f>VLOOKUP(Table5[[#This Row],[Subjects]],'Responder Sheet'!C:G,5,FALSE)</f>
        <v>NA</v>
      </c>
      <c r="I48" s="6" t="s">
        <v>85</v>
      </c>
      <c r="J48" s="6" t="s">
        <v>85</v>
      </c>
      <c r="K48" s="6" t="s">
        <v>85</v>
      </c>
      <c r="L48" s="6" t="s">
        <v>403</v>
      </c>
      <c r="M48" s="15" t="s">
        <v>404</v>
      </c>
      <c r="N48" s="6" t="s">
        <v>405</v>
      </c>
      <c r="O48" s="6">
        <v>40</v>
      </c>
      <c r="P48" s="6" t="s">
        <v>400</v>
      </c>
      <c r="Q48" s="6">
        <v>301</v>
      </c>
      <c r="R48" s="6" t="s">
        <v>394</v>
      </c>
      <c r="S48" s="6">
        <v>301002</v>
      </c>
      <c r="T48" s="6" t="s">
        <v>121</v>
      </c>
      <c r="U48" s="6" t="s">
        <v>66</v>
      </c>
      <c r="V48" s="6" t="s">
        <v>67</v>
      </c>
      <c r="W48" s="6" t="s">
        <v>68</v>
      </c>
      <c r="X48" s="6" t="s">
        <v>69</v>
      </c>
      <c r="Y48" s="6" t="s">
        <v>69</v>
      </c>
      <c r="Z48" s="6" t="s">
        <v>70</v>
      </c>
      <c r="AA48" s="6" t="s">
        <v>71</v>
      </c>
      <c r="AB48" s="6" t="s">
        <v>71</v>
      </c>
      <c r="AC48" s="6" t="s">
        <v>148</v>
      </c>
      <c r="AD48" s="36">
        <v>6220000000</v>
      </c>
      <c r="AE48" s="6" t="s">
        <v>71</v>
      </c>
      <c r="AF48" s="6" t="s">
        <v>160</v>
      </c>
      <c r="AG48" s="6">
        <v>301002</v>
      </c>
      <c r="AH48" s="36">
        <v>6220000000</v>
      </c>
      <c r="AI48" s="6" t="s">
        <v>71</v>
      </c>
      <c r="AJ48" s="6" t="s">
        <v>103</v>
      </c>
      <c r="AK48" s="6" t="s">
        <v>130</v>
      </c>
      <c r="AL48" s="6" t="s">
        <v>70</v>
      </c>
      <c r="AM48" s="6" t="s">
        <v>70</v>
      </c>
      <c r="AN48" s="6" t="s">
        <v>70</v>
      </c>
      <c r="AO48" s="6" t="s">
        <v>76</v>
      </c>
      <c r="AP48" s="6" t="s">
        <v>77</v>
      </c>
      <c r="AQ48" s="37" t="s">
        <v>406</v>
      </c>
      <c r="AR48" s="6" t="s">
        <v>79</v>
      </c>
      <c r="AS48" s="36">
        <v>6220000000</v>
      </c>
      <c r="AT48" s="6" t="s">
        <v>407</v>
      </c>
      <c r="AU48" s="6" t="s">
        <v>81</v>
      </c>
      <c r="AV48" s="6" t="s">
        <v>82</v>
      </c>
      <c r="AW48" s="6" t="s">
        <v>71</v>
      </c>
      <c r="AX48" s="6">
        <v>70</v>
      </c>
      <c r="AY48" s="6" t="s">
        <v>82</v>
      </c>
      <c r="AZ48" s="6" t="s">
        <v>82</v>
      </c>
      <c r="BA48" s="6" t="s">
        <v>82</v>
      </c>
      <c r="BB48" s="6" t="s">
        <v>82</v>
      </c>
      <c r="BC48" s="6" t="s">
        <v>82</v>
      </c>
      <c r="BD48" s="6" t="s">
        <v>82</v>
      </c>
      <c r="BE48" s="6" t="s">
        <v>85</v>
      </c>
    </row>
    <row r="49" spans="1:57" ht="22.5" customHeight="1">
      <c r="A49" s="6" t="s">
        <v>141</v>
      </c>
      <c r="B49" s="6" t="s">
        <v>408</v>
      </c>
      <c r="C49" s="79">
        <v>301006</v>
      </c>
      <c r="D49" s="6" t="str">
        <f>VLOOKUP(Table5[[#This Row],[Subjects]],'Responder Sheet'!C:H,6,FALSE)</f>
        <v>Dose Escalation Samples</v>
      </c>
      <c r="E49" s="6" t="b">
        <f>IF(_xlfn.IFNA(VLOOKUP(Table5[[#This Row],[Subjects]],'Withdrawn Subject ID'!A:A,1,FALSE),TRUE) = TRUE, FALSE, TRUE)</f>
        <v>0</v>
      </c>
      <c r="F49" s="6" t="b">
        <v>1</v>
      </c>
      <c r="G49" s="6">
        <v>3239</v>
      </c>
      <c r="H49" s="6" t="str">
        <f>VLOOKUP(Table5[[#This Row],[Subjects]],'Responder Sheet'!C:G,5,FALSE)</f>
        <v>SD</v>
      </c>
      <c r="I49" s="6" t="str">
        <f>VLOOKUP(Table5[[#This Row],[Subjects]],'Responder Sheet'!C:G,3,FALSE)</f>
        <v>Non-responder</v>
      </c>
      <c r="J49" s="6" t="str">
        <f>VLOOKUP(Table5[[#This Row],[Subjects]],'Responder Sheet'!C:G,4,FALSE)</f>
        <v>Responder</v>
      </c>
      <c r="K49" s="6" t="s">
        <v>96</v>
      </c>
      <c r="L49" s="6" t="s">
        <v>409</v>
      </c>
      <c r="M49" s="15" t="s">
        <v>410</v>
      </c>
      <c r="N49" s="6" t="s">
        <v>411</v>
      </c>
      <c r="O49" s="6">
        <v>40</v>
      </c>
      <c r="P49" s="6" t="s">
        <v>400</v>
      </c>
      <c r="Q49" s="6">
        <v>301</v>
      </c>
      <c r="R49" s="6" t="s">
        <v>394</v>
      </c>
      <c r="S49" s="6">
        <v>301006</v>
      </c>
      <c r="T49" s="6" t="s">
        <v>121</v>
      </c>
      <c r="U49" s="6" t="s">
        <v>66</v>
      </c>
      <c r="V49" s="6" t="s">
        <v>67</v>
      </c>
      <c r="W49" s="6" t="s">
        <v>68</v>
      </c>
      <c r="X49" s="6" t="s">
        <v>69</v>
      </c>
      <c r="Y49" s="6" t="s">
        <v>69</v>
      </c>
      <c r="Z49" s="6" t="s">
        <v>70</v>
      </c>
      <c r="AA49" s="6" t="s">
        <v>71</v>
      </c>
      <c r="AB49" s="6" t="s">
        <v>71</v>
      </c>
      <c r="AC49" s="6" t="s">
        <v>260</v>
      </c>
      <c r="AD49" s="36">
        <v>6220000000</v>
      </c>
      <c r="AE49" s="6" t="s">
        <v>71</v>
      </c>
      <c r="AF49" s="6" t="s">
        <v>160</v>
      </c>
      <c r="AG49" s="6">
        <v>301006</v>
      </c>
      <c r="AH49" s="36">
        <v>6220000000</v>
      </c>
      <c r="AI49" s="6" t="s">
        <v>71</v>
      </c>
      <c r="AJ49" s="6" t="s">
        <v>279</v>
      </c>
      <c r="AK49" s="6" t="s">
        <v>130</v>
      </c>
      <c r="AL49" s="6" t="s">
        <v>70</v>
      </c>
      <c r="AM49" s="6" t="s">
        <v>70</v>
      </c>
      <c r="AN49" s="6" t="s">
        <v>70</v>
      </c>
      <c r="AO49" s="6" t="s">
        <v>76</v>
      </c>
      <c r="AP49" s="6" t="s">
        <v>77</v>
      </c>
      <c r="AQ49" s="37" t="s">
        <v>330</v>
      </c>
      <c r="AR49" s="6" t="s">
        <v>79</v>
      </c>
      <c r="AS49" s="36">
        <v>6220000000</v>
      </c>
      <c r="AT49" s="6" t="s">
        <v>412</v>
      </c>
      <c r="AU49" s="6" t="s">
        <v>81</v>
      </c>
      <c r="AV49" s="6" t="s">
        <v>82</v>
      </c>
      <c r="AW49" s="6" t="s">
        <v>71</v>
      </c>
      <c r="AX49" s="6">
        <v>70</v>
      </c>
      <c r="AY49" s="6" t="s">
        <v>82</v>
      </c>
      <c r="AZ49" s="6" t="s">
        <v>82</v>
      </c>
      <c r="BA49" s="6" t="s">
        <v>82</v>
      </c>
      <c r="BB49" s="6" t="s">
        <v>82</v>
      </c>
      <c r="BC49" s="6" t="s">
        <v>82</v>
      </c>
      <c r="BD49" s="6" t="s">
        <v>82</v>
      </c>
      <c r="BE49" s="6" t="s">
        <v>268</v>
      </c>
    </row>
    <row r="50" spans="1:57" ht="22.5" customHeight="1">
      <c r="A50" s="6" t="s">
        <v>57</v>
      </c>
      <c r="B50" s="6" t="s">
        <v>413</v>
      </c>
      <c r="C50" s="79">
        <v>301008</v>
      </c>
      <c r="D50" s="6">
        <f>VLOOKUP(Table5[[#This Row],[Subjects]],'Responder Sheet'!C:H,6,FALSE)</f>
        <v>0</v>
      </c>
      <c r="E50" s="6" t="b">
        <f>IF(_xlfn.IFNA(VLOOKUP(Table5[[#This Row],[Subjects]],'Withdrawn Subject ID'!A:A,1,FALSE),TRUE) = TRUE, FALSE, TRUE)</f>
        <v>0</v>
      </c>
      <c r="F50" s="6" t="b">
        <v>1</v>
      </c>
      <c r="G50" s="6">
        <v>3239</v>
      </c>
      <c r="H50" s="6" t="str">
        <f>VLOOKUP(Table5[[#This Row],[Subjects]],'Responder Sheet'!C:G,5,FALSE)</f>
        <v>PR</v>
      </c>
      <c r="I50" s="6" t="str">
        <f>VLOOKUP(Table5[[#This Row],[Subjects]],'Responder Sheet'!C:G,3,FALSE)</f>
        <v>Responder</v>
      </c>
      <c r="J50" s="6" t="str">
        <f>VLOOKUP(Table5[[#This Row],[Subjects]],'Responder Sheet'!C:G,4,FALSE)</f>
        <v>Responder</v>
      </c>
      <c r="K50" s="6" t="s">
        <v>59</v>
      </c>
      <c r="L50" s="6" t="s">
        <v>414</v>
      </c>
      <c r="M50" s="15" t="s">
        <v>415</v>
      </c>
      <c r="N50" s="6" t="s">
        <v>416</v>
      </c>
      <c r="O50" s="6">
        <v>40</v>
      </c>
      <c r="P50" s="6" t="s">
        <v>400</v>
      </c>
      <c r="Q50" s="6">
        <v>301</v>
      </c>
      <c r="R50" s="6" t="s">
        <v>394</v>
      </c>
      <c r="S50" s="6">
        <v>301008</v>
      </c>
      <c r="T50" s="6" t="s">
        <v>121</v>
      </c>
      <c r="U50" s="6" t="s">
        <v>66</v>
      </c>
      <c r="V50" s="6" t="s">
        <v>67</v>
      </c>
      <c r="W50" s="6" t="s">
        <v>68</v>
      </c>
      <c r="X50" s="6" t="s">
        <v>69</v>
      </c>
      <c r="Y50" s="6" t="s">
        <v>69</v>
      </c>
      <c r="Z50" s="6" t="s">
        <v>70</v>
      </c>
      <c r="AA50" s="6" t="s">
        <v>71</v>
      </c>
      <c r="AB50" s="6" t="s">
        <v>71</v>
      </c>
      <c r="AC50" s="6" t="s">
        <v>101</v>
      </c>
      <c r="AD50" s="36">
        <v>6220000000</v>
      </c>
      <c r="AE50" s="6" t="s">
        <v>71</v>
      </c>
      <c r="AF50" s="6" t="s">
        <v>350</v>
      </c>
      <c r="AG50" s="6">
        <v>301008</v>
      </c>
      <c r="AH50" s="36">
        <v>6220000000</v>
      </c>
      <c r="AI50" s="6" t="s">
        <v>71</v>
      </c>
      <c r="AJ50" s="6" t="s">
        <v>74</v>
      </c>
      <c r="AK50" s="6" t="s">
        <v>130</v>
      </c>
      <c r="AL50" s="6" t="s">
        <v>70</v>
      </c>
      <c r="AM50" s="6" t="s">
        <v>70</v>
      </c>
      <c r="AN50" s="6" t="s">
        <v>70</v>
      </c>
      <c r="AO50" s="6" t="s">
        <v>76</v>
      </c>
      <c r="AP50" s="6" t="s">
        <v>77</v>
      </c>
      <c r="AQ50" s="37" t="s">
        <v>417</v>
      </c>
      <c r="AR50" s="6" t="s">
        <v>79</v>
      </c>
      <c r="AS50" s="36">
        <v>6220000000</v>
      </c>
      <c r="AT50" s="6" t="s">
        <v>418</v>
      </c>
      <c r="AU50" s="6" t="s">
        <v>132</v>
      </c>
      <c r="AV50" s="6" t="s">
        <v>82</v>
      </c>
      <c r="AW50" s="6" t="s">
        <v>71</v>
      </c>
      <c r="AX50" s="6">
        <v>70</v>
      </c>
      <c r="AY50" s="6" t="s">
        <v>82</v>
      </c>
      <c r="AZ50" s="6" t="s">
        <v>82</v>
      </c>
      <c r="BA50" s="6" t="s">
        <v>82</v>
      </c>
      <c r="BB50" s="6" t="s">
        <v>82</v>
      </c>
      <c r="BC50" s="6" t="s">
        <v>82</v>
      </c>
      <c r="BD50" s="6" t="s">
        <v>82</v>
      </c>
      <c r="BE50" s="6" t="s">
        <v>83</v>
      </c>
    </row>
    <row r="51" spans="1:57" ht="22.5" customHeight="1">
      <c r="A51" s="6" t="s">
        <v>57</v>
      </c>
      <c r="B51" s="6" t="s">
        <v>419</v>
      </c>
      <c r="C51" s="79">
        <v>301016</v>
      </c>
      <c r="D51" s="6">
        <f>VLOOKUP(Table5[[#This Row],[Subjects]],'Responder Sheet'!C:H,6,FALSE)</f>
        <v>0</v>
      </c>
      <c r="E51" s="6" t="b">
        <f>IF(_xlfn.IFNA(VLOOKUP(Table5[[#This Row],[Subjects]],'Withdrawn Subject ID'!A:A,1,FALSE),TRUE) = TRUE, FALSE, TRUE)</f>
        <v>0</v>
      </c>
      <c r="F51" s="6" t="b">
        <v>1</v>
      </c>
      <c r="G51" s="6">
        <v>3239</v>
      </c>
      <c r="H51" s="6" t="str">
        <f>VLOOKUP(Table5[[#This Row],[Subjects]],'Responder Sheet'!C:G,5,FALSE)</f>
        <v>PR</v>
      </c>
      <c r="I51" s="6" t="str">
        <f>VLOOKUP(Table5[[#This Row],[Subjects]],'Responder Sheet'!C:G,3,FALSE)</f>
        <v>Responder</v>
      </c>
      <c r="J51" s="6" t="str">
        <f>VLOOKUP(Table5[[#This Row],[Subjects]],'Responder Sheet'!C:G,4,FALSE)</f>
        <v>Responder</v>
      </c>
      <c r="K51" s="6" t="s">
        <v>59</v>
      </c>
      <c r="L51" s="6" t="s">
        <v>420</v>
      </c>
      <c r="M51" s="15" t="s">
        <v>421</v>
      </c>
      <c r="N51" s="6" t="s">
        <v>422</v>
      </c>
      <c r="O51" s="6">
        <v>40</v>
      </c>
      <c r="P51" s="6" t="s">
        <v>400</v>
      </c>
      <c r="Q51" s="6">
        <v>301</v>
      </c>
      <c r="R51" s="6" t="s">
        <v>394</v>
      </c>
      <c r="S51" s="6">
        <v>301016</v>
      </c>
      <c r="T51" s="6" t="s">
        <v>65</v>
      </c>
      <c r="U51" s="6" t="s">
        <v>66</v>
      </c>
      <c r="V51" s="6" t="s">
        <v>67</v>
      </c>
      <c r="W51" s="6" t="s">
        <v>68</v>
      </c>
      <c r="X51" s="6" t="s">
        <v>69</v>
      </c>
      <c r="Y51" s="6" t="s">
        <v>69</v>
      </c>
      <c r="Z51" s="6" t="s">
        <v>70</v>
      </c>
      <c r="AA51" s="6" t="s">
        <v>71</v>
      </c>
      <c r="AB51" s="6" t="s">
        <v>71</v>
      </c>
      <c r="AC51" s="6" t="s">
        <v>113</v>
      </c>
      <c r="AD51" s="36">
        <v>6220000000</v>
      </c>
      <c r="AE51" s="6" t="s">
        <v>71</v>
      </c>
      <c r="AF51" s="6" t="s">
        <v>342</v>
      </c>
      <c r="AG51" s="6">
        <v>301016</v>
      </c>
      <c r="AH51" s="36">
        <v>6220000000</v>
      </c>
      <c r="AI51" s="6" t="s">
        <v>71</v>
      </c>
      <c r="AJ51" s="6" t="s">
        <v>186</v>
      </c>
      <c r="AK51" s="6" t="s">
        <v>130</v>
      </c>
      <c r="AL51" s="6" t="s">
        <v>70</v>
      </c>
      <c r="AM51" s="6" t="s">
        <v>70</v>
      </c>
      <c r="AN51" s="6" t="s">
        <v>70</v>
      </c>
      <c r="AO51" s="6" t="s">
        <v>76</v>
      </c>
      <c r="AP51" s="6" t="s">
        <v>77</v>
      </c>
      <c r="AQ51" s="37" t="s">
        <v>374</v>
      </c>
      <c r="AR51" s="6" t="s">
        <v>79</v>
      </c>
      <c r="AS51" s="36">
        <v>6220000000</v>
      </c>
      <c r="AT51" s="6" t="s">
        <v>423</v>
      </c>
      <c r="AU51" s="6" t="s">
        <v>132</v>
      </c>
      <c r="AV51" s="6" t="s">
        <v>82</v>
      </c>
      <c r="AW51" s="6" t="s">
        <v>71</v>
      </c>
      <c r="AX51" s="6">
        <v>56</v>
      </c>
      <c r="AY51" s="6" t="s">
        <v>82</v>
      </c>
      <c r="AZ51" s="6" t="s">
        <v>82</v>
      </c>
      <c r="BA51" s="6" t="s">
        <v>82</v>
      </c>
      <c r="BB51" s="6" t="s">
        <v>82</v>
      </c>
      <c r="BC51" s="6" t="s">
        <v>82</v>
      </c>
      <c r="BD51" s="6" t="s">
        <v>82</v>
      </c>
      <c r="BE51" s="6" t="s">
        <v>83</v>
      </c>
    </row>
    <row r="52" spans="1:57" ht="22.5" customHeight="1">
      <c r="A52" s="6" t="s">
        <v>141</v>
      </c>
      <c r="B52" s="6" t="s">
        <v>424</v>
      </c>
      <c r="C52" s="79">
        <v>301040</v>
      </c>
      <c r="D52" s="6">
        <f>VLOOKUP(Table5[[#This Row],[Subjects]],'Responder Sheet'!C:H,6,FALSE)</f>
        <v>0</v>
      </c>
      <c r="E52" s="6" t="b">
        <f>IF(_xlfn.IFNA(VLOOKUP(Table5[[#This Row],[Subjects]],'Withdrawn Subject ID'!A:A,1,FALSE),TRUE) = TRUE, FALSE, TRUE)</f>
        <v>0</v>
      </c>
      <c r="F52" s="6" t="b">
        <v>1</v>
      </c>
      <c r="G52" s="6">
        <v>3256</v>
      </c>
      <c r="H52" s="6" t="str">
        <f>VLOOKUP(Table5[[#This Row],[Subjects]],'Responder Sheet'!C:G,5,FALSE)</f>
        <v>SD</v>
      </c>
      <c r="I52" s="6" t="str">
        <f>VLOOKUP(Table5[[#This Row],[Subjects]],'Responder Sheet'!C:G,3,FALSE)</f>
        <v>Non-responder</v>
      </c>
      <c r="J52" s="6" t="str">
        <f>VLOOKUP(Table5[[#This Row],[Subjects]],'Responder Sheet'!C:G,4,FALSE)</f>
        <v>Responder</v>
      </c>
      <c r="K52" s="6" t="s">
        <v>96</v>
      </c>
      <c r="L52" s="6" t="s">
        <v>425</v>
      </c>
      <c r="M52" s="15" t="s">
        <v>426</v>
      </c>
      <c r="N52" s="6" t="s">
        <v>427</v>
      </c>
      <c r="O52" s="6">
        <v>40</v>
      </c>
      <c r="P52" s="6" t="s">
        <v>400</v>
      </c>
      <c r="Q52" s="6">
        <v>301</v>
      </c>
      <c r="R52" s="6" t="s">
        <v>394</v>
      </c>
      <c r="S52" s="6">
        <v>301040</v>
      </c>
      <c r="T52" s="6" t="s">
        <v>100</v>
      </c>
      <c r="U52" s="6" t="s">
        <v>100</v>
      </c>
      <c r="V52" s="6" t="s">
        <v>67</v>
      </c>
      <c r="W52" s="6" t="s">
        <v>68</v>
      </c>
      <c r="X52" s="6" t="s">
        <v>69</v>
      </c>
      <c r="Y52" s="6" t="s">
        <v>69</v>
      </c>
      <c r="Z52" s="6" t="s">
        <v>70</v>
      </c>
      <c r="AA52" s="6" t="s">
        <v>71</v>
      </c>
      <c r="AB52" s="6" t="s">
        <v>71</v>
      </c>
      <c r="AC52" s="6" t="s">
        <v>113</v>
      </c>
      <c r="AD52" s="36">
        <v>6220000000</v>
      </c>
      <c r="AE52" s="6" t="s">
        <v>71</v>
      </c>
      <c r="AF52" s="6" t="s">
        <v>169</v>
      </c>
      <c r="AG52" s="6">
        <v>301040</v>
      </c>
      <c r="AH52" s="36">
        <v>6220000000</v>
      </c>
      <c r="AI52" s="6" t="s">
        <v>71</v>
      </c>
      <c r="AJ52" s="6" t="s">
        <v>103</v>
      </c>
      <c r="AK52" s="6" t="s">
        <v>130</v>
      </c>
      <c r="AL52" s="6" t="s">
        <v>70</v>
      </c>
      <c r="AM52" s="6" t="s">
        <v>70</v>
      </c>
      <c r="AN52" s="6" t="s">
        <v>70</v>
      </c>
      <c r="AO52" s="6" t="s">
        <v>76</v>
      </c>
      <c r="AP52" s="6" t="s">
        <v>77</v>
      </c>
      <c r="AQ52" s="37" t="s">
        <v>428</v>
      </c>
      <c r="AR52" s="6" t="s">
        <v>79</v>
      </c>
      <c r="AS52" s="36">
        <v>6220000000</v>
      </c>
      <c r="AT52" s="6" t="s">
        <v>429</v>
      </c>
      <c r="AU52" s="6" t="s">
        <v>172</v>
      </c>
      <c r="AV52" s="6" t="s">
        <v>82</v>
      </c>
      <c r="AW52" s="6" t="s">
        <v>71</v>
      </c>
      <c r="AX52" s="6">
        <v>70</v>
      </c>
      <c r="AY52" s="6" t="s">
        <v>82</v>
      </c>
      <c r="AZ52" s="6" t="s">
        <v>82</v>
      </c>
      <c r="BA52" s="6" t="s">
        <v>82</v>
      </c>
      <c r="BB52" s="6" t="s">
        <v>82</v>
      </c>
      <c r="BC52" s="6" t="s">
        <v>82</v>
      </c>
      <c r="BD52" s="6" t="s">
        <v>82</v>
      </c>
      <c r="BE52" s="6" t="s">
        <v>268</v>
      </c>
    </row>
    <row r="53" spans="1:57" ht="22.5" customHeight="1">
      <c r="A53" s="6" t="s">
        <v>141</v>
      </c>
      <c r="B53" s="6" t="s">
        <v>430</v>
      </c>
      <c r="C53" s="79">
        <v>302002</v>
      </c>
      <c r="D53" s="6">
        <f>VLOOKUP(Table5[[#This Row],[Subjects]],'Responder Sheet'!C:H,6,FALSE)</f>
        <v>0</v>
      </c>
      <c r="E53" s="6" t="b">
        <f>IF(_xlfn.IFNA(VLOOKUP(Table5[[#This Row],[Subjects]],'Withdrawn Subject ID'!A:A,1,FALSE),TRUE) = TRUE, FALSE, TRUE)</f>
        <v>1</v>
      </c>
      <c r="F53" s="6" t="b">
        <v>1</v>
      </c>
      <c r="G53" s="6">
        <v>3239</v>
      </c>
      <c r="H53" s="6" t="str">
        <f>VLOOKUP(Table5[[#This Row],[Subjects]],'Responder Sheet'!C:G,5,FALSE)</f>
        <v>SD</v>
      </c>
      <c r="I53" s="6" t="str">
        <f>VLOOKUP(Table5[[#This Row],[Subjects]],'Responder Sheet'!C:G,3,FALSE)</f>
        <v>Non-responder</v>
      </c>
      <c r="J53" s="6" t="str">
        <f>VLOOKUP(Table5[[#This Row],[Subjects]],'Responder Sheet'!C:G,4,FALSE)</f>
        <v>Non-responder</v>
      </c>
      <c r="K53" s="6" t="s">
        <v>143</v>
      </c>
      <c r="L53" s="6" t="s">
        <v>431</v>
      </c>
      <c r="M53" s="15" t="s">
        <v>432</v>
      </c>
      <c r="N53" s="6" t="s">
        <v>433</v>
      </c>
      <c r="O53" s="6">
        <v>40</v>
      </c>
      <c r="P53" s="6" t="s">
        <v>434</v>
      </c>
      <c r="Q53" s="6">
        <v>302</v>
      </c>
      <c r="R53" s="6" t="s">
        <v>394</v>
      </c>
      <c r="S53" s="6">
        <v>302002</v>
      </c>
      <c r="T53" s="6" t="s">
        <v>121</v>
      </c>
      <c r="U53" s="6" t="s">
        <v>66</v>
      </c>
      <c r="V53" s="6" t="s">
        <v>67</v>
      </c>
      <c r="W53" s="6" t="s">
        <v>111</v>
      </c>
      <c r="X53" s="6" t="s">
        <v>82</v>
      </c>
      <c r="Y53" s="6" t="s">
        <v>112</v>
      </c>
      <c r="Z53" s="6" t="s">
        <v>70</v>
      </c>
      <c r="AA53" s="6" t="s">
        <v>71</v>
      </c>
      <c r="AB53" s="6" t="s">
        <v>71</v>
      </c>
      <c r="AC53" s="6" t="s">
        <v>72</v>
      </c>
      <c r="AD53" s="36">
        <v>6220000000</v>
      </c>
      <c r="AE53" s="6" t="s">
        <v>71</v>
      </c>
      <c r="AF53" s="6" t="s">
        <v>169</v>
      </c>
      <c r="AG53" s="6">
        <v>302002</v>
      </c>
      <c r="AH53" s="36">
        <v>6220000000</v>
      </c>
      <c r="AI53" s="6" t="s">
        <v>71</v>
      </c>
      <c r="AJ53" s="6" t="s">
        <v>103</v>
      </c>
      <c r="AK53" s="6" t="s">
        <v>130</v>
      </c>
      <c r="AL53" s="6" t="s">
        <v>70</v>
      </c>
      <c r="AM53" s="6" t="s">
        <v>70</v>
      </c>
      <c r="AN53" s="6" t="s">
        <v>70</v>
      </c>
      <c r="AO53" s="6" t="s">
        <v>76</v>
      </c>
      <c r="AP53" s="6" t="s">
        <v>114</v>
      </c>
      <c r="AQ53" s="37" t="s">
        <v>247</v>
      </c>
      <c r="AR53" s="6" t="s">
        <v>79</v>
      </c>
      <c r="AS53" s="36">
        <v>6220000000</v>
      </c>
      <c r="AT53" s="6" t="s">
        <v>435</v>
      </c>
      <c r="AU53" s="6" t="s">
        <v>172</v>
      </c>
      <c r="AV53" s="6" t="s">
        <v>82</v>
      </c>
      <c r="AW53" s="6" t="s">
        <v>71</v>
      </c>
      <c r="AX53" s="6">
        <v>70</v>
      </c>
      <c r="AY53" s="6" t="s">
        <v>82</v>
      </c>
      <c r="AZ53" s="6" t="s">
        <v>82</v>
      </c>
      <c r="BA53" s="6" t="s">
        <v>82</v>
      </c>
      <c r="BB53" s="6" t="s">
        <v>82</v>
      </c>
      <c r="BC53" s="6" t="s">
        <v>82</v>
      </c>
      <c r="BD53" s="6" t="s">
        <v>82</v>
      </c>
      <c r="BE53" s="6" t="s">
        <v>220</v>
      </c>
    </row>
    <row r="54" spans="1:57" ht="22.5" customHeight="1">
      <c r="A54" s="6" t="s">
        <v>141</v>
      </c>
      <c r="B54" s="6" t="s">
        <v>436</v>
      </c>
      <c r="C54" s="79">
        <v>302006</v>
      </c>
      <c r="D54" s="6">
        <f>VLOOKUP(Table5[[#This Row],[Subjects]],'Responder Sheet'!C:H,6,FALSE)</f>
        <v>0</v>
      </c>
      <c r="E54" s="6" t="b">
        <f>IF(_xlfn.IFNA(VLOOKUP(Table5[[#This Row],[Subjects]],'Withdrawn Subject ID'!A:A,1,FALSE),TRUE) = TRUE, FALSE, TRUE)</f>
        <v>0</v>
      </c>
      <c r="F54" s="6" t="b">
        <v>1</v>
      </c>
      <c r="G54" s="6">
        <v>3239</v>
      </c>
      <c r="H54" s="6" t="str">
        <f>VLOOKUP(Table5[[#This Row],[Subjects]],'Responder Sheet'!C:G,5,FALSE)</f>
        <v>PD</v>
      </c>
      <c r="I54" s="6" t="str">
        <f>VLOOKUP(Table5[[#This Row],[Subjects]],'Responder Sheet'!C:G,3,FALSE)</f>
        <v>Non-responder</v>
      </c>
      <c r="J54" s="6" t="str">
        <f>VLOOKUP(Table5[[#This Row],[Subjects]],'Responder Sheet'!C:G,4,FALSE)</f>
        <v>Non-responder</v>
      </c>
      <c r="K54" s="6" t="s">
        <v>143</v>
      </c>
      <c r="L54" s="6" t="s">
        <v>437</v>
      </c>
      <c r="M54" s="15" t="s">
        <v>438</v>
      </c>
      <c r="N54" s="6" t="s">
        <v>439</v>
      </c>
      <c r="O54" s="6">
        <v>40</v>
      </c>
      <c r="P54" s="6" t="s">
        <v>434</v>
      </c>
      <c r="Q54" s="6">
        <v>302</v>
      </c>
      <c r="R54" s="6" t="s">
        <v>394</v>
      </c>
      <c r="S54" s="6">
        <v>302006</v>
      </c>
      <c r="T54" s="6" t="s">
        <v>121</v>
      </c>
      <c r="U54" s="6" t="s">
        <v>66</v>
      </c>
      <c r="V54" s="6" t="s">
        <v>67</v>
      </c>
      <c r="W54" s="6" t="s">
        <v>111</v>
      </c>
      <c r="X54" s="6" t="s">
        <v>82</v>
      </c>
      <c r="Y54" s="6" t="s">
        <v>112</v>
      </c>
      <c r="Z54" s="6" t="s">
        <v>70</v>
      </c>
      <c r="AA54" s="6" t="s">
        <v>71</v>
      </c>
      <c r="AB54" s="6" t="s">
        <v>71</v>
      </c>
      <c r="AC54" s="6" t="s">
        <v>113</v>
      </c>
      <c r="AD54" s="36">
        <v>6220000000</v>
      </c>
      <c r="AE54" s="6" t="s">
        <v>71</v>
      </c>
      <c r="AF54" s="6" t="s">
        <v>169</v>
      </c>
      <c r="AG54" s="6">
        <v>302006</v>
      </c>
      <c r="AH54" s="36">
        <v>6220000000</v>
      </c>
      <c r="AI54" s="6" t="s">
        <v>71</v>
      </c>
      <c r="AJ54" s="6" t="s">
        <v>198</v>
      </c>
      <c r="AK54" s="6" t="s">
        <v>130</v>
      </c>
      <c r="AL54" s="6" t="s">
        <v>70</v>
      </c>
      <c r="AM54" s="6" t="s">
        <v>70</v>
      </c>
      <c r="AN54" s="6" t="s">
        <v>70</v>
      </c>
      <c r="AO54" s="6" t="s">
        <v>76</v>
      </c>
      <c r="AP54" s="6" t="s">
        <v>114</v>
      </c>
      <c r="AQ54" s="37" t="s">
        <v>428</v>
      </c>
      <c r="AR54" s="6" t="s">
        <v>79</v>
      </c>
      <c r="AS54" s="36">
        <v>6220000000</v>
      </c>
      <c r="AT54" s="6" t="s">
        <v>440</v>
      </c>
      <c r="AU54" s="6" t="s">
        <v>172</v>
      </c>
      <c r="AV54" s="6" t="s">
        <v>82</v>
      </c>
      <c r="AW54" s="6" t="s">
        <v>71</v>
      </c>
      <c r="AX54" s="6">
        <v>28</v>
      </c>
      <c r="AY54" s="6" t="s">
        <v>82</v>
      </c>
      <c r="AZ54" s="6" t="s">
        <v>82</v>
      </c>
      <c r="BA54" s="6" t="s">
        <v>82</v>
      </c>
      <c r="BB54" s="6" t="s">
        <v>82</v>
      </c>
      <c r="BC54" s="6" t="s">
        <v>82</v>
      </c>
      <c r="BD54" s="6" t="s">
        <v>82</v>
      </c>
      <c r="BE54" s="6" t="b">
        <v>0</v>
      </c>
    </row>
    <row r="55" spans="1:57" ht="22.5" customHeight="1">
      <c r="A55" s="6" t="s">
        <v>141</v>
      </c>
      <c r="B55" s="6" t="s">
        <v>441</v>
      </c>
      <c r="C55" s="79">
        <v>302007</v>
      </c>
      <c r="D55" s="6">
        <f>VLOOKUP(Table5[[#This Row],[Subjects]],'Responder Sheet'!C:H,6,FALSE)</f>
        <v>0</v>
      </c>
      <c r="E55" s="6" t="b">
        <f>IF(_xlfn.IFNA(VLOOKUP(Table5[[#This Row],[Subjects]],'Withdrawn Subject ID'!A:A,1,FALSE),TRUE) = TRUE, FALSE, TRUE)</f>
        <v>0</v>
      </c>
      <c r="F55" s="6" t="b">
        <v>1</v>
      </c>
      <c r="G55" s="6">
        <v>3239</v>
      </c>
      <c r="H55" s="6" t="str">
        <f>VLOOKUP(Table5[[#This Row],[Subjects]],'Responder Sheet'!C:G,5,FALSE)</f>
        <v>PR</v>
      </c>
      <c r="I55" s="6" t="str">
        <f>VLOOKUP(Table5[[#This Row],[Subjects]],'Responder Sheet'!C:G,3,FALSE)</f>
        <v>Responder</v>
      </c>
      <c r="J55" s="6" t="str">
        <f>VLOOKUP(Table5[[#This Row],[Subjects]],'Responder Sheet'!C:G,4,FALSE)</f>
        <v>Responder</v>
      </c>
      <c r="K55" s="6" t="s">
        <v>59</v>
      </c>
      <c r="L55" s="6" t="s">
        <v>442</v>
      </c>
      <c r="M55" s="15" t="s">
        <v>443</v>
      </c>
      <c r="N55" s="6" t="s">
        <v>444</v>
      </c>
      <c r="O55" s="6">
        <v>40</v>
      </c>
      <c r="P55" s="6" t="s">
        <v>434</v>
      </c>
      <c r="Q55" s="6">
        <v>302</v>
      </c>
      <c r="R55" s="6" t="s">
        <v>394</v>
      </c>
      <c r="S55" s="6">
        <v>302007</v>
      </c>
      <c r="T55" s="6" t="s">
        <v>121</v>
      </c>
      <c r="U55" s="6" t="s">
        <v>66</v>
      </c>
      <c r="V55" s="6" t="s">
        <v>67</v>
      </c>
      <c r="W55" s="6" t="s">
        <v>68</v>
      </c>
      <c r="X55" s="6" t="s">
        <v>69</v>
      </c>
      <c r="Y55" s="6" t="s">
        <v>69</v>
      </c>
      <c r="Z55" s="6" t="s">
        <v>70</v>
      </c>
      <c r="AA55" s="6" t="s">
        <v>71</v>
      </c>
      <c r="AB55" s="6" t="s">
        <v>71</v>
      </c>
      <c r="AC55" s="6" t="s">
        <v>72</v>
      </c>
      <c r="AD55" s="36">
        <v>6220000000</v>
      </c>
      <c r="AE55" s="6" t="s">
        <v>71</v>
      </c>
      <c r="AF55" s="6" t="s">
        <v>169</v>
      </c>
      <c r="AG55" s="6">
        <v>302007</v>
      </c>
      <c r="AH55" s="36">
        <v>6220000000</v>
      </c>
      <c r="AI55" s="6" t="s">
        <v>71</v>
      </c>
      <c r="AJ55" s="6" t="s">
        <v>279</v>
      </c>
      <c r="AK55" s="6" t="s">
        <v>130</v>
      </c>
      <c r="AL55" s="6" t="s">
        <v>70</v>
      </c>
      <c r="AM55" s="6" t="s">
        <v>70</v>
      </c>
      <c r="AN55" s="6" t="s">
        <v>70</v>
      </c>
      <c r="AO55" s="6" t="s">
        <v>76</v>
      </c>
      <c r="AP55" s="6" t="s">
        <v>77</v>
      </c>
      <c r="AQ55" s="37" t="s">
        <v>381</v>
      </c>
      <c r="AR55" s="6" t="s">
        <v>79</v>
      </c>
      <c r="AS55" s="36">
        <v>6220000000</v>
      </c>
      <c r="AT55" s="6" t="s">
        <v>445</v>
      </c>
      <c r="AU55" s="6" t="s">
        <v>172</v>
      </c>
      <c r="AV55" s="6" t="s">
        <v>82</v>
      </c>
      <c r="AW55" s="6" t="s">
        <v>71</v>
      </c>
      <c r="AX55" s="6">
        <v>70</v>
      </c>
      <c r="AY55" s="6" t="s">
        <v>82</v>
      </c>
      <c r="AZ55" s="6" t="s">
        <v>82</v>
      </c>
      <c r="BA55" s="6" t="s">
        <v>82</v>
      </c>
      <c r="BB55" s="6" t="s">
        <v>82</v>
      </c>
      <c r="BC55" s="6" t="s">
        <v>82</v>
      </c>
      <c r="BD55" s="6" t="s">
        <v>82</v>
      </c>
      <c r="BE55" s="6" t="s">
        <v>152</v>
      </c>
    </row>
    <row r="56" spans="1:57" ht="22.5" customHeight="1">
      <c r="A56" s="6" t="s">
        <v>141</v>
      </c>
      <c r="B56" s="6" t="s">
        <v>446</v>
      </c>
      <c r="C56" s="79">
        <v>302016</v>
      </c>
      <c r="D56" s="6">
        <f>VLOOKUP(Table5[[#This Row],[Subjects]],'Responder Sheet'!C:H,6,FALSE)</f>
        <v>0</v>
      </c>
      <c r="E56" s="6" t="b">
        <f>IF(_xlfn.IFNA(VLOOKUP(Table5[[#This Row],[Subjects]],'Withdrawn Subject ID'!A:A,1,FALSE),TRUE) = TRUE, FALSE, TRUE)</f>
        <v>0</v>
      </c>
      <c r="F56" s="6" t="b">
        <v>1</v>
      </c>
      <c r="G56" s="6">
        <v>3239</v>
      </c>
      <c r="H56" s="6" t="str">
        <f>VLOOKUP(Table5[[#This Row],[Subjects]],'Responder Sheet'!C:G,5,FALSE)</f>
        <v>NE</v>
      </c>
      <c r="I56" s="6" t="s">
        <v>85</v>
      </c>
      <c r="J56" s="6" t="s">
        <v>85</v>
      </c>
      <c r="K56" s="6" t="s">
        <v>85</v>
      </c>
      <c r="L56" s="6" t="s">
        <v>447</v>
      </c>
      <c r="M56" s="15" t="s">
        <v>448</v>
      </c>
      <c r="N56" s="6" t="s">
        <v>449</v>
      </c>
      <c r="O56" s="6">
        <v>40</v>
      </c>
      <c r="P56" s="6" t="s">
        <v>434</v>
      </c>
      <c r="Q56" s="6">
        <v>302</v>
      </c>
      <c r="R56" s="6" t="s">
        <v>394</v>
      </c>
      <c r="S56" s="6">
        <v>302016</v>
      </c>
      <c r="T56" s="6" t="s">
        <v>121</v>
      </c>
      <c r="U56" s="6" t="s">
        <v>66</v>
      </c>
      <c r="V56" s="6" t="s">
        <v>67</v>
      </c>
      <c r="W56" s="6" t="s">
        <v>111</v>
      </c>
      <c r="X56" s="6" t="s">
        <v>82</v>
      </c>
      <c r="Y56" s="6" t="s">
        <v>112</v>
      </c>
      <c r="Z56" s="6" t="s">
        <v>70</v>
      </c>
      <c r="AA56" s="6" t="s">
        <v>71</v>
      </c>
      <c r="AB56" s="6" t="s">
        <v>71</v>
      </c>
      <c r="AC56" s="6" t="s">
        <v>72</v>
      </c>
      <c r="AD56" s="36">
        <v>6220000000</v>
      </c>
      <c r="AE56" s="6" t="s">
        <v>71</v>
      </c>
      <c r="AF56" s="6" t="s">
        <v>169</v>
      </c>
      <c r="AG56" s="6">
        <v>302016</v>
      </c>
      <c r="AH56" s="36">
        <v>6220000000</v>
      </c>
      <c r="AI56" s="6" t="s">
        <v>71</v>
      </c>
      <c r="AJ56" s="6" t="s">
        <v>198</v>
      </c>
      <c r="AK56" s="6" t="s">
        <v>130</v>
      </c>
      <c r="AL56" s="6" t="s">
        <v>70</v>
      </c>
      <c r="AM56" s="6" t="s">
        <v>70</v>
      </c>
      <c r="AN56" s="6" t="s">
        <v>70</v>
      </c>
      <c r="AO56" s="6" t="s">
        <v>76</v>
      </c>
      <c r="AP56" s="6" t="s">
        <v>114</v>
      </c>
      <c r="AQ56" s="37" t="s">
        <v>122</v>
      </c>
      <c r="AR56" s="6" t="s">
        <v>79</v>
      </c>
      <c r="AS56" s="36">
        <v>6220000000</v>
      </c>
      <c r="AT56" s="6" t="s">
        <v>450</v>
      </c>
      <c r="AU56" s="6" t="s">
        <v>172</v>
      </c>
      <c r="AV56" s="6" t="s">
        <v>82</v>
      </c>
      <c r="AW56" s="6" t="s">
        <v>71</v>
      </c>
      <c r="AX56" s="6">
        <v>70</v>
      </c>
      <c r="AY56" s="6" t="s">
        <v>82</v>
      </c>
      <c r="AZ56" s="6" t="s">
        <v>82</v>
      </c>
      <c r="BA56" s="6" t="s">
        <v>82</v>
      </c>
      <c r="BB56" s="6" t="s">
        <v>82</v>
      </c>
      <c r="BC56" s="6" t="s">
        <v>82</v>
      </c>
      <c r="BD56" s="6" t="s">
        <v>82</v>
      </c>
      <c r="BE56" s="6" t="s">
        <v>451</v>
      </c>
    </row>
    <row r="57" spans="1:57" ht="22.5" customHeight="1">
      <c r="A57" s="6" t="s">
        <v>57</v>
      </c>
      <c r="B57" s="6" t="s">
        <v>452</v>
      </c>
      <c r="C57" s="79">
        <v>303002</v>
      </c>
      <c r="D57" s="6">
        <f>VLOOKUP(Table5[[#This Row],[Subjects]],'Responder Sheet'!C:H,6,FALSE)</f>
        <v>0</v>
      </c>
      <c r="E57" s="6" t="b">
        <f>IF(_xlfn.IFNA(VLOOKUP(Table5[[#This Row],[Subjects]],'Withdrawn Subject ID'!A:A,1,FALSE),TRUE) = TRUE, FALSE, TRUE)</f>
        <v>0</v>
      </c>
      <c r="F57" s="6" t="b">
        <v>1</v>
      </c>
      <c r="G57" s="6">
        <v>3239</v>
      </c>
      <c r="H57" s="6" t="str">
        <f>VLOOKUP(Table5[[#This Row],[Subjects]],'Responder Sheet'!C:G,5,FALSE)</f>
        <v>NA</v>
      </c>
      <c r="I57" s="6" t="s">
        <v>85</v>
      </c>
      <c r="J57" s="6" t="s">
        <v>85</v>
      </c>
      <c r="K57" s="6" t="s">
        <v>85</v>
      </c>
      <c r="L57" s="6" t="s">
        <v>453</v>
      </c>
      <c r="M57" s="15" t="s">
        <v>454</v>
      </c>
      <c r="N57" s="6" t="s">
        <v>455</v>
      </c>
      <c r="O57" s="6">
        <v>40</v>
      </c>
      <c r="P57" s="6" t="s">
        <v>456</v>
      </c>
      <c r="Q57" s="6">
        <v>303</v>
      </c>
      <c r="R57" s="6" t="s">
        <v>394</v>
      </c>
      <c r="S57" s="6">
        <v>303002</v>
      </c>
      <c r="T57" s="6" t="s">
        <v>121</v>
      </c>
      <c r="U57" s="6" t="s">
        <v>66</v>
      </c>
      <c r="V57" s="6" t="s">
        <v>67</v>
      </c>
      <c r="W57" s="6" t="s">
        <v>68</v>
      </c>
      <c r="X57" s="6" t="s">
        <v>69</v>
      </c>
      <c r="Y57" s="6" t="s">
        <v>69</v>
      </c>
      <c r="Z57" s="6" t="s">
        <v>70</v>
      </c>
      <c r="AA57" s="6" t="s">
        <v>71</v>
      </c>
      <c r="AB57" s="6" t="s">
        <v>71</v>
      </c>
      <c r="AC57" s="6" t="s">
        <v>260</v>
      </c>
      <c r="AD57" s="36">
        <v>6220000000</v>
      </c>
      <c r="AE57" s="6" t="s">
        <v>71</v>
      </c>
      <c r="AF57" s="6" t="s">
        <v>350</v>
      </c>
      <c r="AG57" s="6">
        <v>303002</v>
      </c>
      <c r="AH57" s="36">
        <v>6220000000</v>
      </c>
      <c r="AI57" s="6" t="s">
        <v>71</v>
      </c>
      <c r="AJ57" s="6" t="s">
        <v>186</v>
      </c>
      <c r="AK57" s="6" t="s">
        <v>130</v>
      </c>
      <c r="AL57" s="6" t="s">
        <v>70</v>
      </c>
      <c r="AM57" s="6" t="s">
        <v>70</v>
      </c>
      <c r="AN57" s="6" t="s">
        <v>70</v>
      </c>
      <c r="AO57" s="6" t="s">
        <v>76</v>
      </c>
      <c r="AP57" s="6" t="s">
        <v>77</v>
      </c>
      <c r="AQ57" s="37" t="s">
        <v>187</v>
      </c>
      <c r="AR57" s="6" t="s">
        <v>79</v>
      </c>
      <c r="AS57" s="36">
        <v>6220000000</v>
      </c>
      <c r="AT57" s="6" t="s">
        <v>457</v>
      </c>
      <c r="AU57" s="6" t="s">
        <v>132</v>
      </c>
      <c r="AV57" s="6" t="s">
        <v>82</v>
      </c>
      <c r="AW57" s="6" t="s">
        <v>71</v>
      </c>
      <c r="AX57" s="6">
        <v>70</v>
      </c>
      <c r="AY57" s="6" t="s">
        <v>82</v>
      </c>
      <c r="AZ57" s="6" t="s">
        <v>82</v>
      </c>
      <c r="BA57" s="6" t="s">
        <v>82</v>
      </c>
      <c r="BB57" s="6" t="s">
        <v>82</v>
      </c>
      <c r="BC57" s="6" t="s">
        <v>82</v>
      </c>
      <c r="BD57" s="6" t="s">
        <v>82</v>
      </c>
      <c r="BE57" s="6" t="s">
        <v>133</v>
      </c>
    </row>
    <row r="58" spans="1:57" ht="22.5" customHeight="1">
      <c r="A58" s="6" t="s">
        <v>141</v>
      </c>
      <c r="B58" s="6" t="s">
        <v>458</v>
      </c>
      <c r="C58" s="79">
        <v>303013</v>
      </c>
      <c r="D58" s="6">
        <f>VLOOKUP(Table5[[#This Row],[Subjects]],'Responder Sheet'!C:H,6,FALSE)</f>
        <v>0</v>
      </c>
      <c r="E58" s="6" t="b">
        <f>IF(_xlfn.IFNA(VLOOKUP(Table5[[#This Row],[Subjects]],'Withdrawn Subject ID'!A:A,1,FALSE),TRUE) = TRUE, FALSE, TRUE)</f>
        <v>0</v>
      </c>
      <c r="F58" s="6" t="b">
        <v>1</v>
      </c>
      <c r="G58" s="6">
        <v>3256</v>
      </c>
      <c r="H58" s="6" t="str">
        <f>VLOOKUP(Table5[[#This Row],[Subjects]],'Responder Sheet'!C:G,5,FALSE)</f>
        <v>SD</v>
      </c>
      <c r="I58" s="6" t="str">
        <f>VLOOKUP(Table5[[#This Row],[Subjects]],'Responder Sheet'!C:G,3,FALSE)</f>
        <v>Non-responder</v>
      </c>
      <c r="J58" s="6" t="str">
        <f>VLOOKUP(Table5[[#This Row],[Subjects]],'Responder Sheet'!C:G,4,FALSE)</f>
        <v>Non-responder</v>
      </c>
      <c r="K58" s="6" t="s">
        <v>143</v>
      </c>
      <c r="L58" s="6" t="s">
        <v>459</v>
      </c>
      <c r="M58" s="15" t="s">
        <v>460</v>
      </c>
      <c r="N58" s="6" t="s">
        <v>461</v>
      </c>
      <c r="O58" s="6">
        <v>40</v>
      </c>
      <c r="P58" s="6" t="s">
        <v>456</v>
      </c>
      <c r="Q58" s="6">
        <v>303</v>
      </c>
      <c r="R58" s="6" t="s">
        <v>394</v>
      </c>
      <c r="S58" s="6">
        <v>303013</v>
      </c>
      <c r="T58" s="6" t="s">
        <v>121</v>
      </c>
      <c r="U58" s="6" t="s">
        <v>66</v>
      </c>
      <c r="V58" s="6" t="s">
        <v>67</v>
      </c>
      <c r="W58" s="6" t="s">
        <v>68</v>
      </c>
      <c r="X58" s="6" t="s">
        <v>69</v>
      </c>
      <c r="Y58" s="6" t="s">
        <v>69</v>
      </c>
      <c r="Z58" s="6" t="s">
        <v>70</v>
      </c>
      <c r="AA58" s="6" t="s">
        <v>71</v>
      </c>
      <c r="AB58" s="6" t="s">
        <v>71</v>
      </c>
      <c r="AC58" s="6" t="s">
        <v>72</v>
      </c>
      <c r="AD58" s="36">
        <v>6220000000</v>
      </c>
      <c r="AE58" s="6" t="s">
        <v>71</v>
      </c>
      <c r="AF58" s="6" t="s">
        <v>169</v>
      </c>
      <c r="AG58" s="6">
        <v>303013</v>
      </c>
      <c r="AH58" s="36">
        <v>6220000000</v>
      </c>
      <c r="AI58" s="6" t="s">
        <v>71</v>
      </c>
      <c r="AJ58" s="6" t="s">
        <v>103</v>
      </c>
      <c r="AK58" s="6" t="s">
        <v>130</v>
      </c>
      <c r="AL58" s="6" t="s">
        <v>70</v>
      </c>
      <c r="AM58" s="6" t="s">
        <v>70</v>
      </c>
      <c r="AN58" s="6" t="s">
        <v>70</v>
      </c>
      <c r="AO58" s="6" t="s">
        <v>76</v>
      </c>
      <c r="AP58" s="6" t="s">
        <v>77</v>
      </c>
      <c r="AQ58" s="37" t="s">
        <v>104</v>
      </c>
      <c r="AR58" s="6" t="s">
        <v>79</v>
      </c>
      <c r="AS58" s="36">
        <v>6220000000</v>
      </c>
      <c r="AT58" s="6" t="s">
        <v>462</v>
      </c>
      <c r="AU58" s="6" t="s">
        <v>172</v>
      </c>
      <c r="AV58" s="6" t="s">
        <v>82</v>
      </c>
      <c r="AW58" s="6" t="s">
        <v>71</v>
      </c>
      <c r="AX58" s="6">
        <v>70</v>
      </c>
      <c r="AY58" s="6" t="s">
        <v>82</v>
      </c>
      <c r="AZ58" s="6" t="s">
        <v>82</v>
      </c>
      <c r="BA58" s="6" t="s">
        <v>82</v>
      </c>
      <c r="BB58" s="6" t="s">
        <v>82</v>
      </c>
      <c r="BC58" s="6" t="s">
        <v>82</v>
      </c>
      <c r="BD58" s="6" t="s">
        <v>82</v>
      </c>
      <c r="BE58" s="6" t="s">
        <v>268</v>
      </c>
    </row>
    <row r="59" spans="1:57" ht="22.5" customHeight="1">
      <c r="A59" s="6" t="s">
        <v>57</v>
      </c>
      <c r="B59" s="6" t="s">
        <v>463</v>
      </c>
      <c r="C59" s="79">
        <v>303014</v>
      </c>
      <c r="D59" s="6">
        <f>VLOOKUP(Table5[[#This Row],[Subjects]],'Responder Sheet'!C:H,6,FALSE)</f>
        <v>0</v>
      </c>
      <c r="E59" s="6" t="b">
        <f>IF(_xlfn.IFNA(VLOOKUP(Table5[[#This Row],[Subjects]],'Withdrawn Subject ID'!A:A,1,FALSE),TRUE) = TRUE, FALSE, TRUE)</f>
        <v>0</v>
      </c>
      <c r="F59" s="6" t="b">
        <v>1</v>
      </c>
      <c r="G59" s="6">
        <v>3239</v>
      </c>
      <c r="H59" s="6" t="str">
        <f>VLOOKUP(Table5[[#This Row],[Subjects]],'Responder Sheet'!C:G,5,FALSE)</f>
        <v>SD</v>
      </c>
      <c r="I59" s="6" t="str">
        <f>VLOOKUP(Table5[[#This Row],[Subjects]],'Responder Sheet'!C:G,3,FALSE)</f>
        <v>Non-responder</v>
      </c>
      <c r="J59" s="6" t="str">
        <f>VLOOKUP(Table5[[#This Row],[Subjects]],'Responder Sheet'!C:G,4,FALSE)</f>
        <v>Responder</v>
      </c>
      <c r="K59" s="6" t="s">
        <v>96</v>
      </c>
      <c r="L59" s="6" t="s">
        <v>464</v>
      </c>
      <c r="M59" s="15" t="s">
        <v>465</v>
      </c>
      <c r="N59" s="6" t="s">
        <v>466</v>
      </c>
      <c r="O59" s="6">
        <v>40</v>
      </c>
      <c r="P59" s="6" t="s">
        <v>456</v>
      </c>
      <c r="Q59" s="6">
        <v>303</v>
      </c>
      <c r="R59" s="6" t="s">
        <v>394</v>
      </c>
      <c r="S59" s="6">
        <v>303014</v>
      </c>
      <c r="T59" s="6" t="s">
        <v>100</v>
      </c>
      <c r="U59" s="6" t="s">
        <v>100</v>
      </c>
      <c r="V59" s="6" t="s">
        <v>67</v>
      </c>
      <c r="W59" s="6" t="s">
        <v>111</v>
      </c>
      <c r="X59" s="6" t="s">
        <v>82</v>
      </c>
      <c r="Y59" s="6" t="s">
        <v>112</v>
      </c>
      <c r="Z59" s="6" t="s">
        <v>70</v>
      </c>
      <c r="AA59" s="6" t="s">
        <v>71</v>
      </c>
      <c r="AB59" s="6" t="s">
        <v>71</v>
      </c>
      <c r="AC59" s="6" t="s">
        <v>113</v>
      </c>
      <c r="AD59" s="36">
        <v>6220000000</v>
      </c>
      <c r="AE59" s="6" t="s">
        <v>71</v>
      </c>
      <c r="AF59" s="6" t="s">
        <v>129</v>
      </c>
      <c r="AG59" s="6">
        <v>303014</v>
      </c>
      <c r="AH59" s="36">
        <v>6220000000</v>
      </c>
      <c r="AI59" s="6" t="s">
        <v>71</v>
      </c>
      <c r="AJ59" s="6" t="s">
        <v>103</v>
      </c>
      <c r="AK59" s="6" t="s">
        <v>130</v>
      </c>
      <c r="AL59" s="6" t="s">
        <v>70</v>
      </c>
      <c r="AM59" s="6" t="s">
        <v>70</v>
      </c>
      <c r="AN59" s="6" t="s">
        <v>70</v>
      </c>
      <c r="AO59" s="6" t="s">
        <v>76</v>
      </c>
      <c r="AP59" s="6" t="s">
        <v>114</v>
      </c>
      <c r="AQ59" s="37" t="s">
        <v>122</v>
      </c>
      <c r="AR59" s="6" t="s">
        <v>79</v>
      </c>
      <c r="AS59" s="36">
        <v>6220000000</v>
      </c>
      <c r="AT59" s="6" t="s">
        <v>467</v>
      </c>
      <c r="AU59" s="6" t="s">
        <v>132</v>
      </c>
      <c r="AV59" s="6" t="s">
        <v>82</v>
      </c>
      <c r="AW59" s="6" t="s">
        <v>71</v>
      </c>
      <c r="AX59" s="6">
        <v>70</v>
      </c>
      <c r="AY59" s="6" t="s">
        <v>82</v>
      </c>
      <c r="AZ59" s="6" t="s">
        <v>82</v>
      </c>
      <c r="BA59" s="6" t="s">
        <v>82</v>
      </c>
      <c r="BB59" s="6" t="s">
        <v>82</v>
      </c>
      <c r="BC59" s="6" t="s">
        <v>82</v>
      </c>
      <c r="BD59" s="6" t="s">
        <v>82</v>
      </c>
      <c r="BE59" s="6" t="s">
        <v>468</v>
      </c>
    </row>
    <row r="60" spans="1:57" ht="22.5" customHeight="1">
      <c r="A60" s="6" t="s">
        <v>57</v>
      </c>
      <c r="B60" s="6" t="s">
        <v>469</v>
      </c>
      <c r="C60" s="79">
        <v>304016</v>
      </c>
      <c r="D60" s="6" t="str">
        <f>VLOOKUP(Table5[[#This Row],[Subjects]],'Responder Sheet'!C:H,6,FALSE)</f>
        <v>Dose Escalation Samples</v>
      </c>
      <c r="E60" s="6" t="b">
        <f>IF(_xlfn.IFNA(VLOOKUP(Table5[[#This Row],[Subjects]],'Withdrawn Subject ID'!A:A,1,FALSE),TRUE) = TRUE, FALSE, TRUE)</f>
        <v>0</v>
      </c>
      <c r="F60" s="6" t="b">
        <v>1</v>
      </c>
      <c r="G60" s="6">
        <v>3256</v>
      </c>
      <c r="H60" s="6" t="str">
        <f>VLOOKUP(Table5[[#This Row],[Subjects]],'Responder Sheet'!C:G,5,FALSE)</f>
        <v>PR</v>
      </c>
      <c r="I60" s="6" t="str">
        <f>VLOOKUP(Table5[[#This Row],[Subjects]],'Responder Sheet'!C:G,3,FALSE)</f>
        <v>Responder</v>
      </c>
      <c r="J60" s="6" t="str">
        <f>VLOOKUP(Table5[[#This Row],[Subjects]],'Responder Sheet'!C:G,4,FALSE)</f>
        <v>Responder</v>
      </c>
      <c r="K60" s="6" t="s">
        <v>59</v>
      </c>
      <c r="L60" s="6" t="s">
        <v>470</v>
      </c>
      <c r="M60" s="15" t="s">
        <v>471</v>
      </c>
      <c r="N60" s="6" t="s">
        <v>472</v>
      </c>
      <c r="O60" s="6">
        <v>40</v>
      </c>
      <c r="P60" s="6" t="s">
        <v>473</v>
      </c>
      <c r="Q60" s="6">
        <v>304</v>
      </c>
      <c r="R60" s="6" t="s">
        <v>394</v>
      </c>
      <c r="S60" s="6">
        <v>304016</v>
      </c>
      <c r="T60" s="6" t="s">
        <v>100</v>
      </c>
      <c r="U60" s="6" t="s">
        <v>100</v>
      </c>
      <c r="V60" s="6" t="s">
        <v>67</v>
      </c>
      <c r="W60" s="6" t="s">
        <v>68</v>
      </c>
      <c r="X60" s="6" t="s">
        <v>69</v>
      </c>
      <c r="Y60" s="6" t="s">
        <v>69</v>
      </c>
      <c r="Z60" s="6" t="s">
        <v>70</v>
      </c>
      <c r="AA60" s="6" t="s">
        <v>71</v>
      </c>
      <c r="AB60" s="6" t="s">
        <v>71</v>
      </c>
      <c r="AC60" s="6" t="s">
        <v>113</v>
      </c>
      <c r="AD60" s="36">
        <v>6220000000</v>
      </c>
      <c r="AE60" s="6" t="s">
        <v>71</v>
      </c>
      <c r="AF60" s="6" t="s">
        <v>73</v>
      </c>
      <c r="AG60" s="6">
        <v>304016</v>
      </c>
      <c r="AH60" s="36">
        <v>6220000000</v>
      </c>
      <c r="AI60" s="6" t="s">
        <v>71</v>
      </c>
      <c r="AJ60" s="6" t="s">
        <v>186</v>
      </c>
      <c r="AK60" s="6" t="s">
        <v>130</v>
      </c>
      <c r="AL60" s="6" t="s">
        <v>70</v>
      </c>
      <c r="AM60" s="6" t="s">
        <v>70</v>
      </c>
      <c r="AN60" s="6" t="s">
        <v>70</v>
      </c>
      <c r="AO60" s="6" t="s">
        <v>76</v>
      </c>
      <c r="AP60" s="6" t="s">
        <v>77</v>
      </c>
      <c r="AQ60" s="37" t="s">
        <v>474</v>
      </c>
      <c r="AR60" s="6" t="s">
        <v>79</v>
      </c>
      <c r="AS60" s="36">
        <v>6220000000</v>
      </c>
      <c r="AT60" s="6" t="s">
        <v>475</v>
      </c>
      <c r="AU60" s="6" t="s">
        <v>81</v>
      </c>
      <c r="AV60" s="6" t="s">
        <v>82</v>
      </c>
      <c r="AW60" s="6" t="s">
        <v>71</v>
      </c>
      <c r="AX60" s="6">
        <v>70</v>
      </c>
      <c r="AY60" s="6" t="s">
        <v>82</v>
      </c>
      <c r="AZ60" s="6" t="s">
        <v>82</v>
      </c>
      <c r="BA60" s="6" t="s">
        <v>82</v>
      </c>
      <c r="BB60" s="6" t="s">
        <v>82</v>
      </c>
      <c r="BC60" s="6" t="s">
        <v>82</v>
      </c>
      <c r="BD60" s="6" t="s">
        <v>82</v>
      </c>
      <c r="BE60" s="6" t="s">
        <v>83</v>
      </c>
    </row>
    <row r="61" spans="1:57" ht="22.5" customHeight="1">
      <c r="A61" s="6" t="s">
        <v>57</v>
      </c>
      <c r="B61" s="6" t="s">
        <v>476</v>
      </c>
      <c r="C61" s="79">
        <v>304017</v>
      </c>
      <c r="D61" s="6">
        <f>VLOOKUP(Table5[[#This Row],[Subjects]],'Responder Sheet'!C:H,6,FALSE)</f>
        <v>0</v>
      </c>
      <c r="E61" s="6" t="b">
        <f>IF(_xlfn.IFNA(VLOOKUP(Table5[[#This Row],[Subjects]],'Withdrawn Subject ID'!A:A,1,FALSE),TRUE) = TRUE, FALSE, TRUE)</f>
        <v>0</v>
      </c>
      <c r="F61" s="6" t="b">
        <v>1</v>
      </c>
      <c r="G61" s="6">
        <v>3256</v>
      </c>
      <c r="H61" s="6" t="str">
        <f>VLOOKUP(Table5[[#This Row],[Subjects]],'Responder Sheet'!C:G,5,FALSE)</f>
        <v>SD</v>
      </c>
      <c r="I61" s="6" t="str">
        <f>VLOOKUP(Table5[[#This Row],[Subjects]],'Responder Sheet'!C:G,3,FALSE)</f>
        <v>Non-responder</v>
      </c>
      <c r="J61" s="6" t="str">
        <f>VLOOKUP(Table5[[#This Row],[Subjects]],'Responder Sheet'!C:G,4,FALSE)</f>
        <v>Responder</v>
      </c>
      <c r="K61" s="6" t="s">
        <v>96</v>
      </c>
      <c r="L61" s="6" t="s">
        <v>477</v>
      </c>
      <c r="M61" s="15" t="s">
        <v>478</v>
      </c>
      <c r="N61" s="6" t="s">
        <v>479</v>
      </c>
      <c r="O61" s="6">
        <v>40</v>
      </c>
      <c r="P61" s="6" t="s">
        <v>473</v>
      </c>
      <c r="Q61" s="6">
        <v>304</v>
      </c>
      <c r="R61" s="6" t="s">
        <v>394</v>
      </c>
      <c r="S61" s="6">
        <v>304017</v>
      </c>
      <c r="T61" s="6" t="s">
        <v>121</v>
      </c>
      <c r="U61" s="6" t="s">
        <v>66</v>
      </c>
      <c r="V61" s="6" t="s">
        <v>67</v>
      </c>
      <c r="W61" s="6" t="s">
        <v>68</v>
      </c>
      <c r="X61" s="6" t="s">
        <v>69</v>
      </c>
      <c r="Y61" s="6" t="s">
        <v>69</v>
      </c>
      <c r="Z61" s="6" t="s">
        <v>70</v>
      </c>
      <c r="AA61" s="6" t="s">
        <v>71</v>
      </c>
      <c r="AB61" s="6" t="s">
        <v>71</v>
      </c>
      <c r="AC61" s="6" t="s">
        <v>101</v>
      </c>
      <c r="AD61" s="36">
        <v>6220000000</v>
      </c>
      <c r="AE61" s="6" t="s">
        <v>71</v>
      </c>
      <c r="AF61" s="6" t="s">
        <v>129</v>
      </c>
      <c r="AG61" s="6">
        <v>304017</v>
      </c>
      <c r="AH61" s="36">
        <v>6220000000</v>
      </c>
      <c r="AI61" s="6" t="s">
        <v>71</v>
      </c>
      <c r="AJ61" s="6" t="s">
        <v>186</v>
      </c>
      <c r="AK61" s="6" t="s">
        <v>75</v>
      </c>
      <c r="AL61" s="6" t="s">
        <v>70</v>
      </c>
      <c r="AM61" s="6" t="s">
        <v>70</v>
      </c>
      <c r="AN61" s="6" t="s">
        <v>70</v>
      </c>
      <c r="AO61" s="6" t="s">
        <v>76</v>
      </c>
      <c r="AP61" s="6" t="s">
        <v>77</v>
      </c>
      <c r="AQ61" s="37" t="s">
        <v>343</v>
      </c>
      <c r="AR61" s="6" t="s">
        <v>79</v>
      </c>
      <c r="AS61" s="36">
        <v>6220000000</v>
      </c>
      <c r="AT61" s="6" t="s">
        <v>480</v>
      </c>
      <c r="AU61" s="6" t="s">
        <v>132</v>
      </c>
      <c r="AV61" s="6" t="s">
        <v>82</v>
      </c>
      <c r="AW61" s="6" t="s">
        <v>71</v>
      </c>
      <c r="AX61" s="6">
        <v>56</v>
      </c>
      <c r="AY61" s="6" t="s">
        <v>82</v>
      </c>
      <c r="AZ61" s="6" t="s">
        <v>82</v>
      </c>
      <c r="BA61" s="6" t="s">
        <v>82</v>
      </c>
      <c r="BB61" s="6" t="s">
        <v>82</v>
      </c>
      <c r="BC61" s="6" t="s">
        <v>82</v>
      </c>
      <c r="BD61" s="6" t="s">
        <v>82</v>
      </c>
      <c r="BE61" s="6" t="s">
        <v>451</v>
      </c>
    </row>
    <row r="62" spans="1:57" ht="22.5" customHeight="1">
      <c r="A62" s="6" t="s">
        <v>57</v>
      </c>
      <c r="B62" s="6" t="s">
        <v>481</v>
      </c>
      <c r="C62" s="79">
        <v>304018</v>
      </c>
      <c r="D62" s="6">
        <f>VLOOKUP(Table5[[#This Row],[Subjects]],'Responder Sheet'!C:H,6,FALSE)</f>
        <v>0</v>
      </c>
      <c r="E62" s="6" t="b">
        <f>IF(_xlfn.IFNA(VLOOKUP(Table5[[#This Row],[Subjects]],'Withdrawn Subject ID'!A:A,1,FALSE),TRUE) = TRUE, FALSE, TRUE)</f>
        <v>0</v>
      </c>
      <c r="F62" s="6" t="b">
        <v>1</v>
      </c>
      <c r="G62" s="6">
        <v>3239</v>
      </c>
      <c r="H62" s="6" t="str">
        <f>VLOOKUP(Table5[[#This Row],[Subjects]],'Responder Sheet'!C:G,5,FALSE)</f>
        <v>PR</v>
      </c>
      <c r="I62" s="6" t="str">
        <f>VLOOKUP(Table5[[#This Row],[Subjects]],'Responder Sheet'!C:G,3,FALSE)</f>
        <v>Responder</v>
      </c>
      <c r="J62" s="6" t="str">
        <f>VLOOKUP(Table5[[#This Row],[Subjects]],'Responder Sheet'!C:G,4,FALSE)</f>
        <v>Responder</v>
      </c>
      <c r="K62" s="6" t="s">
        <v>59</v>
      </c>
      <c r="L62" s="6" t="s">
        <v>482</v>
      </c>
      <c r="M62" s="15" t="s">
        <v>483</v>
      </c>
      <c r="N62" s="6" t="s">
        <v>484</v>
      </c>
      <c r="O62" s="6">
        <v>40</v>
      </c>
      <c r="P62" s="6" t="s">
        <v>473</v>
      </c>
      <c r="Q62" s="6">
        <v>304</v>
      </c>
      <c r="R62" s="6" t="s">
        <v>394</v>
      </c>
      <c r="S62" s="6">
        <v>304018</v>
      </c>
      <c r="T62" s="6" t="s">
        <v>65</v>
      </c>
      <c r="U62" s="6" t="s">
        <v>66</v>
      </c>
      <c r="V62" s="6" t="s">
        <v>67</v>
      </c>
      <c r="W62" s="6" t="s">
        <v>68</v>
      </c>
      <c r="X62" s="6" t="s">
        <v>69</v>
      </c>
      <c r="Y62" s="6" t="s">
        <v>69</v>
      </c>
      <c r="Z62" s="6" t="s">
        <v>70</v>
      </c>
      <c r="AA62" s="6" t="s">
        <v>71</v>
      </c>
      <c r="AB62" s="6" t="s">
        <v>71</v>
      </c>
      <c r="AC62" s="6" t="s">
        <v>113</v>
      </c>
      <c r="AD62" s="36">
        <v>6220000000</v>
      </c>
      <c r="AE62" s="6" t="s">
        <v>71</v>
      </c>
      <c r="AF62" s="6" t="s">
        <v>129</v>
      </c>
      <c r="AG62" s="6">
        <v>304018</v>
      </c>
      <c r="AH62" s="36">
        <v>6220000000</v>
      </c>
      <c r="AI62" s="6" t="s">
        <v>71</v>
      </c>
      <c r="AJ62" s="6" t="s">
        <v>103</v>
      </c>
      <c r="AK62" s="6" t="s">
        <v>130</v>
      </c>
      <c r="AL62" s="6" t="s">
        <v>70</v>
      </c>
      <c r="AM62" s="6" t="s">
        <v>70</v>
      </c>
      <c r="AN62" s="6" t="s">
        <v>70</v>
      </c>
      <c r="AO62" s="6" t="s">
        <v>76</v>
      </c>
      <c r="AP62" s="6" t="s">
        <v>77</v>
      </c>
      <c r="AQ62" s="37" t="s">
        <v>485</v>
      </c>
      <c r="AR62" s="6" t="s">
        <v>79</v>
      </c>
      <c r="AS62" s="36">
        <v>6220000000</v>
      </c>
      <c r="AT62" s="6" t="s">
        <v>486</v>
      </c>
      <c r="AU62" s="6" t="s">
        <v>132</v>
      </c>
      <c r="AV62" s="6" t="s">
        <v>82</v>
      </c>
      <c r="AW62" s="6" t="s">
        <v>71</v>
      </c>
      <c r="AX62" s="6">
        <v>70</v>
      </c>
      <c r="AY62" s="6" t="s">
        <v>82</v>
      </c>
      <c r="AZ62" s="6" t="s">
        <v>82</v>
      </c>
      <c r="BA62" s="6" t="s">
        <v>82</v>
      </c>
      <c r="BB62" s="6" t="s">
        <v>82</v>
      </c>
      <c r="BC62" s="6" t="s">
        <v>82</v>
      </c>
      <c r="BD62" s="6" t="s">
        <v>82</v>
      </c>
      <c r="BE62" s="6" t="s">
        <v>468</v>
      </c>
    </row>
    <row r="63" spans="1:57" ht="22.5" customHeight="1">
      <c r="A63" s="6" t="s">
        <v>57</v>
      </c>
      <c r="B63" s="6" t="s">
        <v>487</v>
      </c>
      <c r="C63" s="79">
        <v>304019</v>
      </c>
      <c r="D63" s="6">
        <f>VLOOKUP(Table5[[#This Row],[Subjects]],'Responder Sheet'!C:H,6,FALSE)</f>
        <v>0</v>
      </c>
      <c r="E63" s="6" t="b">
        <f>IF(_xlfn.IFNA(VLOOKUP(Table5[[#This Row],[Subjects]],'Withdrawn Subject ID'!A:A,1,FALSE),TRUE) = TRUE, FALSE, TRUE)</f>
        <v>0</v>
      </c>
      <c r="F63" s="6" t="b">
        <v>1</v>
      </c>
      <c r="G63" s="6">
        <v>3239</v>
      </c>
      <c r="H63" s="6" t="str">
        <f>VLOOKUP(Table5[[#This Row],[Subjects]],'Responder Sheet'!C:G,5,FALSE)</f>
        <v>NA</v>
      </c>
      <c r="I63" s="6" t="s">
        <v>85</v>
      </c>
      <c r="J63" s="6" t="s">
        <v>85</v>
      </c>
      <c r="K63" s="6" t="s">
        <v>85</v>
      </c>
      <c r="L63" s="6" t="s">
        <v>488</v>
      </c>
      <c r="M63" s="15" t="s">
        <v>489</v>
      </c>
      <c r="N63" s="6" t="s">
        <v>490</v>
      </c>
      <c r="O63" s="6">
        <v>40</v>
      </c>
      <c r="P63" s="6" t="s">
        <v>473</v>
      </c>
      <c r="Q63" s="6">
        <v>304</v>
      </c>
      <c r="R63" s="6" t="s">
        <v>394</v>
      </c>
      <c r="S63" s="6">
        <v>304019</v>
      </c>
      <c r="T63" s="6" t="s">
        <v>65</v>
      </c>
      <c r="U63" s="6" t="s">
        <v>66</v>
      </c>
      <c r="V63" s="6" t="s">
        <v>67</v>
      </c>
      <c r="W63" s="6" t="s">
        <v>68</v>
      </c>
      <c r="X63" s="6" t="s">
        <v>69</v>
      </c>
      <c r="Y63" s="6" t="s">
        <v>69</v>
      </c>
      <c r="Z63" s="6" t="s">
        <v>70</v>
      </c>
      <c r="AA63" s="6" t="s">
        <v>71</v>
      </c>
      <c r="AB63" s="6" t="s">
        <v>71</v>
      </c>
      <c r="AC63" s="6" t="s">
        <v>101</v>
      </c>
      <c r="AD63" s="36">
        <v>6220000000</v>
      </c>
      <c r="AE63" s="6" t="s">
        <v>71</v>
      </c>
      <c r="AF63" s="6" t="s">
        <v>129</v>
      </c>
      <c r="AG63" s="6">
        <v>304019</v>
      </c>
      <c r="AH63" s="36">
        <v>6220000000</v>
      </c>
      <c r="AI63" s="6" t="s">
        <v>71</v>
      </c>
      <c r="AJ63" s="6" t="s">
        <v>103</v>
      </c>
      <c r="AK63" s="6" t="s">
        <v>75</v>
      </c>
      <c r="AL63" s="6" t="s">
        <v>70</v>
      </c>
      <c r="AM63" s="6" t="s">
        <v>70</v>
      </c>
      <c r="AN63" s="6" t="s">
        <v>70</v>
      </c>
      <c r="AO63" s="6" t="s">
        <v>76</v>
      </c>
      <c r="AP63" s="6" t="s">
        <v>77</v>
      </c>
      <c r="AQ63" s="37" t="s">
        <v>104</v>
      </c>
      <c r="AR63" s="6" t="s">
        <v>79</v>
      </c>
      <c r="AS63" s="36">
        <v>6220000000</v>
      </c>
      <c r="AT63" s="6" t="s">
        <v>491</v>
      </c>
      <c r="AU63" s="6" t="s">
        <v>132</v>
      </c>
      <c r="AV63" s="6" t="s">
        <v>82</v>
      </c>
      <c r="AW63" s="6" t="s">
        <v>71</v>
      </c>
      <c r="AX63" s="6">
        <v>70</v>
      </c>
      <c r="AY63" s="6" t="s">
        <v>82</v>
      </c>
      <c r="AZ63" s="6" t="s">
        <v>82</v>
      </c>
      <c r="BA63" s="6" t="s">
        <v>82</v>
      </c>
      <c r="BB63" s="6" t="s">
        <v>82</v>
      </c>
      <c r="BC63" s="6" t="s">
        <v>82</v>
      </c>
      <c r="BD63" s="6" t="s">
        <v>82</v>
      </c>
      <c r="BE63" s="6" t="s">
        <v>133</v>
      </c>
    </row>
    <row r="64" spans="1:57" ht="22.5" customHeight="1">
      <c r="A64" s="6" t="s">
        <v>57</v>
      </c>
      <c r="B64" s="6" t="s">
        <v>492</v>
      </c>
      <c r="C64" s="79">
        <v>400005</v>
      </c>
      <c r="D64" s="6">
        <f>VLOOKUP(Table5[[#This Row],[Subjects]],'Responder Sheet'!C:H,6,FALSE)</f>
        <v>0</v>
      </c>
      <c r="E64" s="6" t="b">
        <f>IF(_xlfn.IFNA(VLOOKUP(Table5[[#This Row],[Subjects]],'Withdrawn Subject ID'!A:A,1,FALSE),TRUE) = TRUE, FALSE, TRUE)</f>
        <v>0</v>
      </c>
      <c r="F64" s="6" t="b">
        <v>1</v>
      </c>
      <c r="G64" s="6">
        <v>3239</v>
      </c>
      <c r="H64" s="6" t="str">
        <f>VLOOKUP(Table5[[#This Row],[Subjects]],'Responder Sheet'!C:G,5,FALSE)</f>
        <v>SD</v>
      </c>
      <c r="I64" s="6" t="str">
        <f>VLOOKUP(Table5[[#This Row],[Subjects]],'Responder Sheet'!C:G,3,FALSE)</f>
        <v>Non-responder</v>
      </c>
      <c r="J64" s="6" t="str">
        <f>VLOOKUP(Table5[[#This Row],[Subjects]],'Responder Sheet'!C:G,4,FALSE)</f>
        <v>Non-responder</v>
      </c>
      <c r="K64" s="6" t="s">
        <v>143</v>
      </c>
      <c r="L64" s="6" t="s">
        <v>493</v>
      </c>
      <c r="M64" s="15" t="s">
        <v>494</v>
      </c>
      <c r="N64" s="6" t="s">
        <v>495</v>
      </c>
      <c r="O64" s="6">
        <v>40</v>
      </c>
      <c r="P64" s="6" t="s">
        <v>496</v>
      </c>
      <c r="Q64" s="6">
        <v>400</v>
      </c>
      <c r="R64" s="6" t="s">
        <v>497</v>
      </c>
      <c r="S64" s="6">
        <v>400005</v>
      </c>
      <c r="T64" s="6" t="s">
        <v>65</v>
      </c>
      <c r="U64" s="6" t="s">
        <v>66</v>
      </c>
      <c r="V64" s="6" t="s">
        <v>67</v>
      </c>
      <c r="W64" s="6" t="s">
        <v>111</v>
      </c>
      <c r="X64" s="6" t="s">
        <v>82</v>
      </c>
      <c r="Y64" s="6" t="s">
        <v>112</v>
      </c>
      <c r="Z64" s="6" t="s">
        <v>70</v>
      </c>
      <c r="AA64" s="6" t="s">
        <v>71</v>
      </c>
      <c r="AB64" s="6" t="s">
        <v>71</v>
      </c>
      <c r="AC64" s="6" t="s">
        <v>101</v>
      </c>
      <c r="AD64" s="36">
        <v>6220000000</v>
      </c>
      <c r="AE64" s="6" t="s">
        <v>71</v>
      </c>
      <c r="AF64" s="6" t="s">
        <v>129</v>
      </c>
      <c r="AG64" s="6">
        <v>400005</v>
      </c>
      <c r="AH64" s="36">
        <v>6220000000</v>
      </c>
      <c r="AI64" s="6" t="s">
        <v>71</v>
      </c>
      <c r="AJ64" s="6" t="s">
        <v>103</v>
      </c>
      <c r="AK64" s="6" t="s">
        <v>130</v>
      </c>
      <c r="AL64" s="6" t="s">
        <v>70</v>
      </c>
      <c r="AM64" s="6" t="s">
        <v>70</v>
      </c>
      <c r="AN64" s="6" t="s">
        <v>70</v>
      </c>
      <c r="AO64" s="6" t="s">
        <v>76</v>
      </c>
      <c r="AP64" s="6" t="s">
        <v>114</v>
      </c>
      <c r="AQ64" s="37" t="s">
        <v>498</v>
      </c>
      <c r="AR64" s="6" t="s">
        <v>79</v>
      </c>
      <c r="AS64" s="36">
        <v>6220000000</v>
      </c>
      <c r="AT64" s="6" t="s">
        <v>499</v>
      </c>
      <c r="AU64" s="6" t="s">
        <v>132</v>
      </c>
      <c r="AV64" s="6" t="s">
        <v>82</v>
      </c>
      <c r="AW64" s="6" t="s">
        <v>71</v>
      </c>
      <c r="AX64" s="6">
        <v>28</v>
      </c>
      <c r="AY64" s="6" t="s">
        <v>82</v>
      </c>
      <c r="AZ64" s="6" t="s">
        <v>82</v>
      </c>
      <c r="BA64" s="6" t="s">
        <v>82</v>
      </c>
      <c r="BB64" s="6" t="s">
        <v>82</v>
      </c>
      <c r="BC64" s="6" t="s">
        <v>82</v>
      </c>
      <c r="BD64" s="6" t="s">
        <v>82</v>
      </c>
      <c r="BE64" s="6" t="b">
        <v>0</v>
      </c>
    </row>
    <row r="65" spans="1:57" ht="22.5" customHeight="1">
      <c r="A65" s="6" t="s">
        <v>141</v>
      </c>
      <c r="B65" s="6" t="s">
        <v>500</v>
      </c>
      <c r="C65" s="79">
        <v>400007</v>
      </c>
      <c r="D65" s="6">
        <f>VLOOKUP(Table5[[#This Row],[Subjects]],'Responder Sheet'!C:H,6,FALSE)</f>
        <v>0</v>
      </c>
      <c r="E65" s="6" t="b">
        <f>IF(_xlfn.IFNA(VLOOKUP(Table5[[#This Row],[Subjects]],'Withdrawn Subject ID'!A:A,1,FALSE),TRUE) = TRUE, FALSE, TRUE)</f>
        <v>0</v>
      </c>
      <c r="F65" s="6" t="b">
        <v>1</v>
      </c>
      <c r="G65" s="6">
        <v>3239</v>
      </c>
      <c r="H65" s="6" t="str">
        <f>VLOOKUP(Table5[[#This Row],[Subjects]],'Responder Sheet'!C:G,5,FALSE)</f>
        <v>PD</v>
      </c>
      <c r="I65" s="6" t="str">
        <f>VLOOKUP(Table5[[#This Row],[Subjects]],'Responder Sheet'!C:G,3,FALSE)</f>
        <v>Non-responder</v>
      </c>
      <c r="J65" s="6" t="str">
        <f>VLOOKUP(Table5[[#This Row],[Subjects]],'Responder Sheet'!C:G,4,FALSE)</f>
        <v>Non-responder</v>
      </c>
      <c r="K65" s="6" t="s">
        <v>143</v>
      </c>
      <c r="L65" s="6" t="s">
        <v>501</v>
      </c>
      <c r="M65" s="15" t="s">
        <v>502</v>
      </c>
      <c r="N65" s="6" t="s">
        <v>503</v>
      </c>
      <c r="O65" s="6">
        <v>40</v>
      </c>
      <c r="P65" s="6" t="s">
        <v>496</v>
      </c>
      <c r="Q65" s="6">
        <v>400</v>
      </c>
      <c r="R65" s="6" t="s">
        <v>497</v>
      </c>
      <c r="S65" s="6">
        <v>400007</v>
      </c>
      <c r="T65" s="6" t="s">
        <v>121</v>
      </c>
      <c r="U65" s="6" t="s">
        <v>66</v>
      </c>
      <c r="V65" s="6" t="s">
        <v>67</v>
      </c>
      <c r="W65" s="6" t="s">
        <v>128</v>
      </c>
      <c r="X65" s="6" t="s">
        <v>112</v>
      </c>
      <c r="Y65" s="6" t="s">
        <v>112</v>
      </c>
      <c r="Z65" s="6" t="s">
        <v>70</v>
      </c>
      <c r="AA65" s="6" t="s">
        <v>71</v>
      </c>
      <c r="AB65" s="6" t="s">
        <v>71</v>
      </c>
      <c r="AC65" s="6" t="s">
        <v>148</v>
      </c>
      <c r="AD65" s="36">
        <v>6220000000</v>
      </c>
      <c r="AE65" s="6" t="s">
        <v>71</v>
      </c>
      <c r="AF65" s="6" t="s">
        <v>169</v>
      </c>
      <c r="AG65" s="6">
        <v>400007</v>
      </c>
      <c r="AH65" s="36">
        <v>6220000000</v>
      </c>
      <c r="AI65" s="6" t="s">
        <v>71</v>
      </c>
      <c r="AJ65" s="6" t="s">
        <v>103</v>
      </c>
      <c r="AK65" s="6" t="s">
        <v>130</v>
      </c>
      <c r="AL65" s="6" t="s">
        <v>70</v>
      </c>
      <c r="AM65" s="6" t="s">
        <v>70</v>
      </c>
      <c r="AN65" s="6" t="s">
        <v>70</v>
      </c>
      <c r="AO65" s="6" t="s">
        <v>76</v>
      </c>
      <c r="AP65" s="6" t="s">
        <v>114</v>
      </c>
      <c r="AQ65" s="37" t="s">
        <v>504</v>
      </c>
      <c r="AR65" s="6" t="s">
        <v>79</v>
      </c>
      <c r="AS65" s="36">
        <v>6220000000</v>
      </c>
      <c r="AT65" s="6" t="s">
        <v>505</v>
      </c>
      <c r="AU65" s="6" t="s">
        <v>172</v>
      </c>
      <c r="AV65" s="6" t="s">
        <v>82</v>
      </c>
      <c r="AW65" s="6" t="s">
        <v>71</v>
      </c>
      <c r="AX65" s="6">
        <v>70</v>
      </c>
      <c r="AY65" s="6" t="s">
        <v>82</v>
      </c>
      <c r="AZ65" s="6" t="s">
        <v>82</v>
      </c>
      <c r="BA65" s="6" t="s">
        <v>82</v>
      </c>
      <c r="BB65" s="6" t="s">
        <v>82</v>
      </c>
      <c r="BC65" s="6" t="s">
        <v>82</v>
      </c>
      <c r="BD65" s="6" t="s">
        <v>82</v>
      </c>
      <c r="BE65" s="6" t="b">
        <v>0</v>
      </c>
    </row>
    <row r="66" spans="1:57" ht="22.5" customHeight="1">
      <c r="A66" s="6" t="s">
        <v>57</v>
      </c>
      <c r="B66" s="6" t="s">
        <v>506</v>
      </c>
      <c r="C66" s="79">
        <v>400009</v>
      </c>
      <c r="D66" s="6">
        <f>VLOOKUP(Table5[[#This Row],[Subjects]],'Responder Sheet'!C:H,6,FALSE)</f>
        <v>0</v>
      </c>
      <c r="E66" s="6" t="b">
        <f>IF(_xlfn.IFNA(VLOOKUP(Table5[[#This Row],[Subjects]],'Withdrawn Subject ID'!A:A,1,FALSE),TRUE) = TRUE, FALSE, TRUE)</f>
        <v>0</v>
      </c>
      <c r="F66" s="6" t="b">
        <v>1</v>
      </c>
      <c r="G66" s="6">
        <v>3239</v>
      </c>
      <c r="H66" s="6" t="str">
        <f>VLOOKUP(Table5[[#This Row],[Subjects]],'Responder Sheet'!C:G,5,FALSE)</f>
        <v>SD</v>
      </c>
      <c r="I66" s="6" t="str">
        <f>VLOOKUP(Table5[[#This Row],[Subjects]],'Responder Sheet'!C:G,3,FALSE)</f>
        <v>Non-responder</v>
      </c>
      <c r="J66" s="6" t="str">
        <f>VLOOKUP(Table5[[#This Row],[Subjects]],'Responder Sheet'!C:G,4,FALSE)</f>
        <v>Non-responder</v>
      </c>
      <c r="K66" s="6" t="s">
        <v>143</v>
      </c>
      <c r="L66" s="6" t="s">
        <v>507</v>
      </c>
      <c r="M66" s="15" t="s">
        <v>508</v>
      </c>
      <c r="N66" s="6" t="s">
        <v>509</v>
      </c>
      <c r="O66" s="6">
        <v>40</v>
      </c>
      <c r="P66" s="6" t="s">
        <v>496</v>
      </c>
      <c r="Q66" s="6">
        <v>400</v>
      </c>
      <c r="R66" s="6" t="s">
        <v>497</v>
      </c>
      <c r="S66" s="6">
        <v>400009</v>
      </c>
      <c r="T66" s="6" t="s">
        <v>65</v>
      </c>
      <c r="U66" s="6" t="s">
        <v>66</v>
      </c>
      <c r="V66" s="6" t="s">
        <v>67</v>
      </c>
      <c r="W66" s="6" t="s">
        <v>68</v>
      </c>
      <c r="X66" s="6" t="s">
        <v>69</v>
      </c>
      <c r="Y66" s="6" t="s">
        <v>69</v>
      </c>
      <c r="Z66" s="6" t="s">
        <v>70</v>
      </c>
      <c r="AA66" s="6" t="s">
        <v>71</v>
      </c>
      <c r="AB66" s="6" t="s">
        <v>71</v>
      </c>
      <c r="AC66" s="6" t="s">
        <v>101</v>
      </c>
      <c r="AD66" s="36">
        <v>6220000000</v>
      </c>
      <c r="AE66" s="6" t="s">
        <v>71</v>
      </c>
      <c r="AF66" s="6" t="s">
        <v>102</v>
      </c>
      <c r="AG66" s="6">
        <v>400009</v>
      </c>
      <c r="AH66" s="36">
        <v>6220000000</v>
      </c>
      <c r="AI66" s="6" t="s">
        <v>71</v>
      </c>
      <c r="AJ66" s="6" t="s">
        <v>186</v>
      </c>
      <c r="AK66" s="6" t="s">
        <v>75</v>
      </c>
      <c r="AL66" s="6" t="s">
        <v>70</v>
      </c>
      <c r="AM66" s="6" t="s">
        <v>70</v>
      </c>
      <c r="AN66" s="6" t="s">
        <v>70</v>
      </c>
      <c r="AO66" s="6" t="s">
        <v>76</v>
      </c>
      <c r="AP66" s="6" t="s">
        <v>77</v>
      </c>
      <c r="AQ66" s="37" t="s">
        <v>510</v>
      </c>
      <c r="AR66" s="6" t="s">
        <v>79</v>
      </c>
      <c r="AS66" s="36">
        <v>6220000000</v>
      </c>
      <c r="AT66" s="6" t="s">
        <v>511</v>
      </c>
      <c r="AU66" s="6" t="s">
        <v>93</v>
      </c>
      <c r="AV66" s="6" t="s">
        <v>82</v>
      </c>
      <c r="AW66" s="6" t="s">
        <v>71</v>
      </c>
      <c r="AX66" s="6">
        <v>21</v>
      </c>
      <c r="AY66" s="6" t="s">
        <v>82</v>
      </c>
      <c r="AZ66" s="6" t="s">
        <v>82</v>
      </c>
      <c r="BA66" s="6" t="s">
        <v>82</v>
      </c>
      <c r="BB66" s="6" t="s">
        <v>82</v>
      </c>
      <c r="BC66" s="6" t="s">
        <v>82</v>
      </c>
      <c r="BD66" s="6" t="s">
        <v>82</v>
      </c>
      <c r="BE66" s="6" t="b">
        <v>0</v>
      </c>
    </row>
    <row r="67" spans="1:57" ht="22.5" customHeight="1">
      <c r="A67" s="6" t="s">
        <v>141</v>
      </c>
      <c r="B67" s="6" t="s">
        <v>512</v>
      </c>
      <c r="C67" s="79">
        <v>400012</v>
      </c>
      <c r="D67" s="6">
        <f>VLOOKUP(Table5[[#This Row],[Subjects]],'Responder Sheet'!C:H,6,FALSE)</f>
        <v>0</v>
      </c>
      <c r="E67" s="6" t="b">
        <f>IF(_xlfn.IFNA(VLOOKUP(Table5[[#This Row],[Subjects]],'Withdrawn Subject ID'!A:A,1,FALSE),TRUE) = TRUE, FALSE, TRUE)</f>
        <v>0</v>
      </c>
      <c r="F67" s="6" t="b">
        <v>1</v>
      </c>
      <c r="G67" s="6">
        <v>3239</v>
      </c>
      <c r="H67" s="6" t="str">
        <f>VLOOKUP(Table5[[#This Row],[Subjects]],'Responder Sheet'!C:G,5,FALSE)</f>
        <v>PD</v>
      </c>
      <c r="I67" s="6" t="str">
        <f>VLOOKUP(Table5[[#This Row],[Subjects]],'Responder Sheet'!C:G,3,FALSE)</f>
        <v>Non-responder</v>
      </c>
      <c r="J67" s="6" t="str">
        <f>VLOOKUP(Table5[[#This Row],[Subjects]],'Responder Sheet'!C:G,4,FALSE)</f>
        <v>Non-responder</v>
      </c>
      <c r="K67" s="6" t="s">
        <v>143</v>
      </c>
      <c r="L67" s="6" t="s">
        <v>513</v>
      </c>
      <c r="M67" s="15" t="s">
        <v>514</v>
      </c>
      <c r="N67" s="6" t="s">
        <v>515</v>
      </c>
      <c r="O67" s="6">
        <v>40</v>
      </c>
      <c r="P67" s="6" t="s">
        <v>496</v>
      </c>
      <c r="Q67" s="6">
        <v>400</v>
      </c>
      <c r="R67" s="6" t="s">
        <v>497</v>
      </c>
      <c r="S67" s="6">
        <v>400012</v>
      </c>
      <c r="T67" s="6" t="s">
        <v>121</v>
      </c>
      <c r="U67" s="6" t="s">
        <v>66</v>
      </c>
      <c r="V67" s="6" t="s">
        <v>67</v>
      </c>
      <c r="W67" s="6" t="s">
        <v>68</v>
      </c>
      <c r="X67" s="6" t="s">
        <v>69</v>
      </c>
      <c r="Y67" s="6" t="s">
        <v>69</v>
      </c>
      <c r="Z67" s="6" t="s">
        <v>70</v>
      </c>
      <c r="AA67" s="6" t="s">
        <v>71</v>
      </c>
      <c r="AB67" s="6" t="s">
        <v>71</v>
      </c>
      <c r="AC67" s="6" t="s">
        <v>72</v>
      </c>
      <c r="AD67" s="36">
        <v>6220000000</v>
      </c>
      <c r="AE67" s="6" t="s">
        <v>71</v>
      </c>
      <c r="AF67" s="6" t="s">
        <v>169</v>
      </c>
      <c r="AG67" s="6">
        <v>400012</v>
      </c>
      <c r="AH67" s="36">
        <v>6220000000</v>
      </c>
      <c r="AI67" s="6" t="s">
        <v>71</v>
      </c>
      <c r="AJ67" s="6" t="s">
        <v>170</v>
      </c>
      <c r="AK67" s="6" t="s">
        <v>130</v>
      </c>
      <c r="AL67" s="6" t="s">
        <v>70</v>
      </c>
      <c r="AM67" s="6" t="s">
        <v>70</v>
      </c>
      <c r="AN67" s="6" t="s">
        <v>70</v>
      </c>
      <c r="AO67" s="6" t="s">
        <v>76</v>
      </c>
      <c r="AP67" s="6" t="s">
        <v>77</v>
      </c>
      <c r="AQ67" s="37" t="s">
        <v>230</v>
      </c>
      <c r="AR67" s="6" t="s">
        <v>79</v>
      </c>
      <c r="AS67" s="36">
        <v>6220000000</v>
      </c>
      <c r="AT67" s="6" t="s">
        <v>516</v>
      </c>
      <c r="AU67" s="6" t="s">
        <v>172</v>
      </c>
      <c r="AV67" s="6" t="s">
        <v>82</v>
      </c>
      <c r="AW67" s="6" t="s">
        <v>71</v>
      </c>
      <c r="AX67" s="6">
        <v>14</v>
      </c>
      <c r="AY67" s="6" t="s">
        <v>82</v>
      </c>
      <c r="AZ67" s="6" t="s">
        <v>82</v>
      </c>
      <c r="BA67" s="6" t="s">
        <v>82</v>
      </c>
      <c r="BB67" s="6" t="s">
        <v>82</v>
      </c>
      <c r="BC67" s="6" t="s">
        <v>82</v>
      </c>
      <c r="BD67" s="6" t="s">
        <v>82</v>
      </c>
      <c r="BE67" s="6" t="b">
        <v>0</v>
      </c>
    </row>
    <row r="68" spans="1:57" ht="22.5" customHeight="1">
      <c r="A68" s="6" t="s">
        <v>57</v>
      </c>
      <c r="B68" s="6" t="s">
        <v>517</v>
      </c>
      <c r="C68" s="79">
        <v>400013</v>
      </c>
      <c r="D68" s="6">
        <f>VLOOKUP(Table5[[#This Row],[Subjects]],'Responder Sheet'!C:H,6,FALSE)</f>
        <v>0</v>
      </c>
      <c r="E68" s="6" t="b">
        <f>IF(_xlfn.IFNA(VLOOKUP(Table5[[#This Row],[Subjects]],'Withdrawn Subject ID'!A:A,1,FALSE),TRUE) = TRUE, FALSE, TRUE)</f>
        <v>0</v>
      </c>
      <c r="F68" s="6" t="b">
        <v>1</v>
      </c>
      <c r="G68" s="6">
        <v>3239</v>
      </c>
      <c r="H68" s="6" t="str">
        <f>VLOOKUP(Table5[[#This Row],[Subjects]],'Responder Sheet'!C:G,5,FALSE)</f>
        <v>PR</v>
      </c>
      <c r="I68" s="6" t="str">
        <f>VLOOKUP(Table5[[#This Row],[Subjects]],'Responder Sheet'!C:G,3,FALSE)</f>
        <v>Responder</v>
      </c>
      <c r="J68" s="6" t="str">
        <f>VLOOKUP(Table5[[#This Row],[Subjects]],'Responder Sheet'!C:G,4,FALSE)</f>
        <v>Responder</v>
      </c>
      <c r="K68" s="6" t="s">
        <v>59</v>
      </c>
      <c r="L68" s="6" t="s">
        <v>518</v>
      </c>
      <c r="M68" s="15" t="s">
        <v>519</v>
      </c>
      <c r="N68" s="6" t="s">
        <v>520</v>
      </c>
      <c r="O68" s="6">
        <v>40</v>
      </c>
      <c r="P68" s="6" t="s">
        <v>496</v>
      </c>
      <c r="Q68" s="6">
        <v>400</v>
      </c>
      <c r="R68" s="6" t="s">
        <v>497</v>
      </c>
      <c r="S68" s="6">
        <v>400013</v>
      </c>
      <c r="T68" s="6" t="s">
        <v>65</v>
      </c>
      <c r="U68" s="6" t="s">
        <v>66</v>
      </c>
      <c r="V68" s="6" t="s">
        <v>67</v>
      </c>
      <c r="W68" s="6" t="s">
        <v>68</v>
      </c>
      <c r="X68" s="6" t="s">
        <v>69</v>
      </c>
      <c r="Y68" s="6" t="s">
        <v>69</v>
      </c>
      <c r="Z68" s="6" t="s">
        <v>70</v>
      </c>
      <c r="AA68" s="6" t="s">
        <v>71</v>
      </c>
      <c r="AB68" s="6" t="s">
        <v>71</v>
      </c>
      <c r="AC68" s="6" t="s">
        <v>101</v>
      </c>
      <c r="AD68" s="36">
        <v>6220000000</v>
      </c>
      <c r="AE68" s="6" t="s">
        <v>71</v>
      </c>
      <c r="AF68" s="6" t="s">
        <v>129</v>
      </c>
      <c r="AG68" s="6">
        <v>400013</v>
      </c>
      <c r="AH68" s="36">
        <v>6220000000</v>
      </c>
      <c r="AI68" s="6" t="s">
        <v>71</v>
      </c>
      <c r="AJ68" s="6" t="s">
        <v>103</v>
      </c>
      <c r="AK68" s="6" t="s">
        <v>130</v>
      </c>
      <c r="AL68" s="6" t="s">
        <v>70</v>
      </c>
      <c r="AM68" s="6" t="s">
        <v>70</v>
      </c>
      <c r="AN68" s="6" t="s">
        <v>70</v>
      </c>
      <c r="AO68" s="6" t="s">
        <v>76</v>
      </c>
      <c r="AP68" s="6" t="s">
        <v>114</v>
      </c>
      <c r="AQ68" s="37" t="s">
        <v>115</v>
      </c>
      <c r="AR68" s="6" t="s">
        <v>79</v>
      </c>
      <c r="AS68" s="36">
        <v>6220000000</v>
      </c>
      <c r="AT68" s="6" t="s">
        <v>521</v>
      </c>
      <c r="AU68" s="6" t="s">
        <v>132</v>
      </c>
      <c r="AV68" s="6" t="s">
        <v>82</v>
      </c>
      <c r="AW68" s="6" t="s">
        <v>71</v>
      </c>
      <c r="AX68" s="6">
        <v>21</v>
      </c>
      <c r="AY68" s="6" t="s">
        <v>82</v>
      </c>
      <c r="AZ68" s="6" t="s">
        <v>82</v>
      </c>
      <c r="BA68" s="6" t="s">
        <v>82</v>
      </c>
      <c r="BB68" s="6" t="s">
        <v>82</v>
      </c>
      <c r="BC68" s="6" t="s">
        <v>82</v>
      </c>
      <c r="BD68" s="6" t="s">
        <v>82</v>
      </c>
      <c r="BE68" s="6" t="b">
        <v>0</v>
      </c>
    </row>
    <row r="69" spans="1:57" ht="22.5" customHeight="1">
      <c r="A69" s="6" t="s">
        <v>141</v>
      </c>
      <c r="B69" s="6" t="s">
        <v>522</v>
      </c>
      <c r="C69" s="79">
        <v>400014</v>
      </c>
      <c r="D69" s="6">
        <f>VLOOKUP(Table5[[#This Row],[Subjects]],'Responder Sheet'!C:H,6,FALSE)</f>
        <v>0</v>
      </c>
      <c r="E69" s="6" t="b">
        <f>IF(_xlfn.IFNA(VLOOKUP(Table5[[#This Row],[Subjects]],'Withdrawn Subject ID'!A:A,1,FALSE),TRUE) = TRUE, FALSE, TRUE)</f>
        <v>0</v>
      </c>
      <c r="F69" s="6" t="b">
        <v>1</v>
      </c>
      <c r="G69" s="6">
        <v>3256</v>
      </c>
      <c r="H69" s="6" t="str">
        <f>VLOOKUP(Table5[[#This Row],[Subjects]],'Responder Sheet'!C:G,5,FALSE)</f>
        <v>SD</v>
      </c>
      <c r="I69" s="6" t="str">
        <f>VLOOKUP(Table5[[#This Row],[Subjects]],'Responder Sheet'!C:G,3,FALSE)</f>
        <v>Non-responder</v>
      </c>
      <c r="J69" s="6" t="str">
        <f>VLOOKUP(Table5[[#This Row],[Subjects]],'Responder Sheet'!C:G,4,FALSE)</f>
        <v>Non-responder</v>
      </c>
      <c r="K69" s="6" t="s">
        <v>143</v>
      </c>
      <c r="L69" s="6" t="s">
        <v>523</v>
      </c>
      <c r="M69" s="15" t="s">
        <v>524</v>
      </c>
      <c r="N69" s="6" t="s">
        <v>525</v>
      </c>
      <c r="O69" s="6">
        <v>40</v>
      </c>
      <c r="P69" s="6" t="s">
        <v>496</v>
      </c>
      <c r="Q69" s="6">
        <v>400</v>
      </c>
      <c r="R69" s="6" t="s">
        <v>497</v>
      </c>
      <c r="S69" s="6">
        <v>400014</v>
      </c>
      <c r="T69" s="6" t="s">
        <v>65</v>
      </c>
      <c r="U69" s="6" t="s">
        <v>66</v>
      </c>
      <c r="V69" s="6" t="s">
        <v>67</v>
      </c>
      <c r="W69" s="6" t="s">
        <v>111</v>
      </c>
      <c r="X69" s="6" t="s">
        <v>82</v>
      </c>
      <c r="Y69" s="6" t="s">
        <v>112</v>
      </c>
      <c r="Z69" s="6" t="s">
        <v>70</v>
      </c>
      <c r="AA69" s="6" t="s">
        <v>71</v>
      </c>
      <c r="AB69" s="6" t="s">
        <v>71</v>
      </c>
      <c r="AC69" s="6" t="s">
        <v>101</v>
      </c>
      <c r="AD69" s="36">
        <v>6220000000</v>
      </c>
      <c r="AE69" s="6" t="s">
        <v>71</v>
      </c>
      <c r="AF69" s="6" t="s">
        <v>169</v>
      </c>
      <c r="AG69" s="6">
        <v>400014</v>
      </c>
      <c r="AH69" s="36">
        <v>6220000000</v>
      </c>
      <c r="AI69" s="6" t="s">
        <v>71</v>
      </c>
      <c r="AJ69" s="6" t="s">
        <v>103</v>
      </c>
      <c r="AK69" s="6" t="s">
        <v>130</v>
      </c>
      <c r="AL69" s="6" t="s">
        <v>70</v>
      </c>
      <c r="AM69" s="6" t="s">
        <v>70</v>
      </c>
      <c r="AN69" s="6" t="s">
        <v>70</v>
      </c>
      <c r="AO69" s="6" t="s">
        <v>76</v>
      </c>
      <c r="AP69" s="6" t="s">
        <v>114</v>
      </c>
      <c r="AQ69" s="37" t="s">
        <v>428</v>
      </c>
      <c r="AR69" s="6" t="s">
        <v>79</v>
      </c>
      <c r="AS69" s="36">
        <v>6220000000</v>
      </c>
      <c r="AT69" s="6" t="s">
        <v>526</v>
      </c>
      <c r="AU69" s="6" t="s">
        <v>172</v>
      </c>
      <c r="AV69" s="6" t="s">
        <v>82</v>
      </c>
      <c r="AW69" s="6" t="s">
        <v>71</v>
      </c>
      <c r="AX69" s="6">
        <v>70</v>
      </c>
      <c r="AY69" s="6" t="s">
        <v>82</v>
      </c>
      <c r="AZ69" s="6" t="s">
        <v>82</v>
      </c>
      <c r="BA69" s="6" t="s">
        <v>82</v>
      </c>
      <c r="BB69" s="6" t="s">
        <v>82</v>
      </c>
      <c r="BC69" s="6" t="s">
        <v>82</v>
      </c>
      <c r="BD69" s="6" t="s">
        <v>82</v>
      </c>
      <c r="BE69" s="6" t="b">
        <v>0</v>
      </c>
    </row>
    <row r="70" spans="1:57" ht="22.5" customHeight="1">
      <c r="A70" s="6" t="s">
        <v>141</v>
      </c>
      <c r="B70" s="6" t="s">
        <v>527</v>
      </c>
      <c r="C70" s="79">
        <v>400015</v>
      </c>
      <c r="D70" s="6">
        <f>VLOOKUP(Table5[[#This Row],[Subjects]],'Responder Sheet'!C:H,6,FALSE)</f>
        <v>0</v>
      </c>
      <c r="E70" s="6" t="b">
        <f>IF(_xlfn.IFNA(VLOOKUP(Table5[[#This Row],[Subjects]],'Withdrawn Subject ID'!A:A,1,FALSE),TRUE) = TRUE, FALSE, TRUE)</f>
        <v>0</v>
      </c>
      <c r="F70" s="6" t="b">
        <v>1</v>
      </c>
      <c r="G70" s="6">
        <v>3239</v>
      </c>
      <c r="H70" s="6" t="str">
        <f>VLOOKUP(Table5[[#This Row],[Subjects]],'Responder Sheet'!C:G,5,FALSE)</f>
        <v>SD</v>
      </c>
      <c r="I70" s="6" t="str">
        <f>VLOOKUP(Table5[[#This Row],[Subjects]],'Responder Sheet'!C:G,3,FALSE)</f>
        <v>Non-responder</v>
      </c>
      <c r="J70" s="6" t="str">
        <f>VLOOKUP(Table5[[#This Row],[Subjects]],'Responder Sheet'!C:G,4,FALSE)</f>
        <v>Non-responder</v>
      </c>
      <c r="K70" s="6" t="s">
        <v>143</v>
      </c>
      <c r="L70" s="6" t="s">
        <v>528</v>
      </c>
      <c r="M70" s="15" t="s">
        <v>529</v>
      </c>
      <c r="N70" s="6" t="s">
        <v>530</v>
      </c>
      <c r="O70" s="6">
        <v>40</v>
      </c>
      <c r="P70" s="6" t="s">
        <v>496</v>
      </c>
      <c r="Q70" s="6">
        <v>400</v>
      </c>
      <c r="R70" s="6" t="s">
        <v>497</v>
      </c>
      <c r="S70" s="6">
        <v>400015</v>
      </c>
      <c r="T70" s="6" t="s">
        <v>121</v>
      </c>
      <c r="U70" s="6" t="s">
        <v>66</v>
      </c>
      <c r="V70" s="6" t="s">
        <v>67</v>
      </c>
      <c r="W70" s="6" t="s">
        <v>111</v>
      </c>
      <c r="X70" s="6" t="s">
        <v>82</v>
      </c>
      <c r="Y70" s="6" t="s">
        <v>112</v>
      </c>
      <c r="Z70" s="6" t="s">
        <v>70</v>
      </c>
      <c r="AA70" s="6" t="s">
        <v>71</v>
      </c>
      <c r="AB70" s="6" t="s">
        <v>71</v>
      </c>
      <c r="AC70" s="6" t="s">
        <v>101</v>
      </c>
      <c r="AD70" s="36">
        <v>6220000000</v>
      </c>
      <c r="AE70" s="6" t="s">
        <v>71</v>
      </c>
      <c r="AF70" s="6" t="s">
        <v>169</v>
      </c>
      <c r="AG70" s="6">
        <v>400015</v>
      </c>
      <c r="AH70" s="36">
        <v>6220000000</v>
      </c>
      <c r="AI70" s="6" t="s">
        <v>71</v>
      </c>
      <c r="AJ70" s="6" t="s">
        <v>103</v>
      </c>
      <c r="AK70" s="6" t="s">
        <v>130</v>
      </c>
      <c r="AL70" s="6" t="s">
        <v>70</v>
      </c>
      <c r="AM70" s="6" t="s">
        <v>70</v>
      </c>
      <c r="AN70" s="6" t="s">
        <v>70</v>
      </c>
      <c r="AO70" s="6" t="s">
        <v>76</v>
      </c>
      <c r="AP70" s="6" t="s">
        <v>114</v>
      </c>
      <c r="AQ70" s="37" t="s">
        <v>150</v>
      </c>
      <c r="AR70" s="6" t="s">
        <v>79</v>
      </c>
      <c r="AS70" s="36">
        <v>6220000000</v>
      </c>
      <c r="AT70" s="6" t="s">
        <v>531</v>
      </c>
      <c r="AU70" s="6" t="s">
        <v>172</v>
      </c>
      <c r="AV70" s="6" t="s">
        <v>82</v>
      </c>
      <c r="AW70" s="6" t="s">
        <v>71</v>
      </c>
      <c r="AX70" s="6">
        <v>70</v>
      </c>
      <c r="AY70" s="6" t="s">
        <v>82</v>
      </c>
      <c r="AZ70" s="6" t="s">
        <v>82</v>
      </c>
      <c r="BA70" s="6" t="s">
        <v>82</v>
      </c>
      <c r="BB70" s="6" t="s">
        <v>82</v>
      </c>
      <c r="BC70" s="6" t="s">
        <v>82</v>
      </c>
      <c r="BD70" s="6" t="s">
        <v>82</v>
      </c>
      <c r="BE70" s="6" t="b">
        <v>0</v>
      </c>
    </row>
    <row r="71" spans="1:57" ht="22.5" customHeight="1">
      <c r="A71" s="6" t="s">
        <v>57</v>
      </c>
      <c r="B71" s="6" t="s">
        <v>532</v>
      </c>
      <c r="C71" s="79">
        <v>400016</v>
      </c>
      <c r="D71" s="6">
        <f>VLOOKUP(Table5[[#This Row],[Subjects]],'Responder Sheet'!C:H,6,FALSE)</f>
        <v>0</v>
      </c>
      <c r="E71" s="6" t="b">
        <f>IF(_xlfn.IFNA(VLOOKUP(Table5[[#This Row],[Subjects]],'Withdrawn Subject ID'!A:A,1,FALSE),TRUE) = TRUE, FALSE, TRUE)</f>
        <v>0</v>
      </c>
      <c r="F71" s="6" t="b">
        <v>1</v>
      </c>
      <c r="G71" s="6">
        <v>3256</v>
      </c>
      <c r="H71" s="6" t="str">
        <f>VLOOKUP(Table5[[#This Row],[Subjects]],'Responder Sheet'!C:G,5,FALSE)</f>
        <v>PR</v>
      </c>
      <c r="I71" s="6" t="str">
        <f>VLOOKUP(Table5[[#This Row],[Subjects]],'Responder Sheet'!C:G,3,FALSE)</f>
        <v>Responder</v>
      </c>
      <c r="J71" s="6" t="str">
        <f>VLOOKUP(Table5[[#This Row],[Subjects]],'Responder Sheet'!C:G,4,FALSE)</f>
        <v>Responder</v>
      </c>
      <c r="K71" s="6" t="s">
        <v>59</v>
      </c>
      <c r="L71" s="6" t="s">
        <v>533</v>
      </c>
      <c r="M71" s="15" t="s">
        <v>534</v>
      </c>
      <c r="N71" s="6" t="s">
        <v>535</v>
      </c>
      <c r="O71" s="6">
        <v>40</v>
      </c>
      <c r="P71" s="6" t="s">
        <v>496</v>
      </c>
      <c r="Q71" s="6">
        <v>400</v>
      </c>
      <c r="R71" s="6" t="s">
        <v>497</v>
      </c>
      <c r="S71" s="6">
        <v>400016</v>
      </c>
      <c r="T71" s="6" t="s">
        <v>65</v>
      </c>
      <c r="U71" s="6" t="s">
        <v>66</v>
      </c>
      <c r="V71" s="6" t="s">
        <v>67</v>
      </c>
      <c r="W71" s="6" t="s">
        <v>111</v>
      </c>
      <c r="X71" s="6" t="s">
        <v>82</v>
      </c>
      <c r="Y71" s="6" t="s">
        <v>112</v>
      </c>
      <c r="Z71" s="6" t="s">
        <v>70</v>
      </c>
      <c r="AA71" s="6" t="s">
        <v>71</v>
      </c>
      <c r="AB71" s="6" t="s">
        <v>71</v>
      </c>
      <c r="AC71" s="6" t="s">
        <v>101</v>
      </c>
      <c r="AD71" s="36">
        <v>6220000000</v>
      </c>
      <c r="AE71" s="6" t="s">
        <v>71</v>
      </c>
      <c r="AF71" s="6" t="s">
        <v>89</v>
      </c>
      <c r="AG71" s="6">
        <v>400016</v>
      </c>
      <c r="AH71" s="36">
        <v>6220000000</v>
      </c>
      <c r="AI71" s="6" t="s">
        <v>71</v>
      </c>
      <c r="AJ71" s="6" t="s">
        <v>536</v>
      </c>
      <c r="AK71" s="6" t="s">
        <v>75</v>
      </c>
      <c r="AL71" s="6" t="s">
        <v>70</v>
      </c>
      <c r="AM71" s="6" t="s">
        <v>70</v>
      </c>
      <c r="AN71" s="6" t="s">
        <v>70</v>
      </c>
      <c r="AO71" s="6" t="s">
        <v>76</v>
      </c>
      <c r="AP71" s="6" t="s">
        <v>114</v>
      </c>
      <c r="AQ71" s="37" t="s">
        <v>104</v>
      </c>
      <c r="AR71" s="6" t="s">
        <v>79</v>
      </c>
      <c r="AS71" s="36">
        <v>6220000000</v>
      </c>
      <c r="AT71" s="6" t="s">
        <v>537</v>
      </c>
      <c r="AU71" s="6" t="s">
        <v>93</v>
      </c>
      <c r="AV71" s="6" t="s">
        <v>82</v>
      </c>
      <c r="AW71" s="6" t="s">
        <v>71</v>
      </c>
      <c r="AX71" s="6">
        <v>0</v>
      </c>
      <c r="AY71" s="6" t="s">
        <v>82</v>
      </c>
      <c r="AZ71" s="6" t="s">
        <v>82</v>
      </c>
      <c r="BA71" s="6" t="s">
        <v>82</v>
      </c>
      <c r="BB71" s="6" t="s">
        <v>82</v>
      </c>
      <c r="BC71" s="6" t="s">
        <v>82</v>
      </c>
      <c r="BD71" s="6" t="s">
        <v>82</v>
      </c>
      <c r="BE71" s="6" t="b">
        <v>0</v>
      </c>
    </row>
    <row r="72" spans="1:57" ht="22.5" customHeight="1">
      <c r="A72" s="6" t="s">
        <v>141</v>
      </c>
      <c r="B72" s="6" t="s">
        <v>538</v>
      </c>
      <c r="C72" s="79">
        <v>400018</v>
      </c>
      <c r="D72" s="6">
        <f>VLOOKUP(Table5[[#This Row],[Subjects]],'Responder Sheet'!C:H,6,FALSE)</f>
        <v>0</v>
      </c>
      <c r="E72" s="6" t="b">
        <f>IF(_xlfn.IFNA(VLOOKUP(Table5[[#This Row],[Subjects]],'Withdrawn Subject ID'!A:A,1,FALSE),TRUE) = TRUE, FALSE, TRUE)</f>
        <v>0</v>
      </c>
      <c r="F72" s="6" t="b">
        <v>1</v>
      </c>
      <c r="G72" s="6">
        <v>3256</v>
      </c>
      <c r="H72" s="6" t="str">
        <f>VLOOKUP(Table5[[#This Row],[Subjects]],'Responder Sheet'!C:G,5,FALSE)</f>
        <v>PD</v>
      </c>
      <c r="I72" s="6" t="str">
        <f>VLOOKUP(Table5[[#This Row],[Subjects]],'Responder Sheet'!C:G,3,FALSE)</f>
        <v>Non-responder</v>
      </c>
      <c r="J72" s="6" t="str">
        <f>VLOOKUP(Table5[[#This Row],[Subjects]],'Responder Sheet'!C:G,4,FALSE)</f>
        <v>Non-responder</v>
      </c>
      <c r="K72" s="6" t="s">
        <v>143</v>
      </c>
      <c r="L72" s="6" t="s">
        <v>539</v>
      </c>
      <c r="M72" s="15" t="s">
        <v>540</v>
      </c>
      <c r="N72" s="6" t="s">
        <v>541</v>
      </c>
      <c r="O72" s="6">
        <v>40</v>
      </c>
      <c r="P72" s="6" t="s">
        <v>496</v>
      </c>
      <c r="Q72" s="6">
        <v>400</v>
      </c>
      <c r="R72" s="6" t="s">
        <v>497</v>
      </c>
      <c r="S72" s="6">
        <v>400018</v>
      </c>
      <c r="T72" s="6" t="s">
        <v>65</v>
      </c>
      <c r="U72" s="6" t="s">
        <v>66</v>
      </c>
      <c r="V72" s="6" t="s">
        <v>67</v>
      </c>
      <c r="W72" s="6" t="s">
        <v>111</v>
      </c>
      <c r="X72" s="6" t="s">
        <v>82</v>
      </c>
      <c r="Y72" s="6" t="s">
        <v>112</v>
      </c>
      <c r="Z72" s="6" t="s">
        <v>70</v>
      </c>
      <c r="AA72" s="6" t="s">
        <v>71</v>
      </c>
      <c r="AB72" s="6" t="s">
        <v>71</v>
      </c>
      <c r="AC72" s="6" t="s">
        <v>101</v>
      </c>
      <c r="AD72" s="36">
        <v>6220000000</v>
      </c>
      <c r="AE72" s="6" t="s">
        <v>71</v>
      </c>
      <c r="AF72" s="6" t="s">
        <v>169</v>
      </c>
      <c r="AG72" s="6">
        <v>400018</v>
      </c>
      <c r="AH72" s="36">
        <v>6220000000</v>
      </c>
      <c r="AI72" s="6" t="s">
        <v>71</v>
      </c>
      <c r="AJ72" s="6" t="s">
        <v>103</v>
      </c>
      <c r="AK72" s="6" t="s">
        <v>130</v>
      </c>
      <c r="AL72" s="6" t="s">
        <v>70</v>
      </c>
      <c r="AM72" s="6" t="s">
        <v>70</v>
      </c>
      <c r="AN72" s="6" t="s">
        <v>70</v>
      </c>
      <c r="AO72" s="6" t="s">
        <v>76</v>
      </c>
      <c r="AP72" s="6" t="s">
        <v>114</v>
      </c>
      <c r="AQ72" s="37" t="s">
        <v>247</v>
      </c>
      <c r="AR72" s="6" t="s">
        <v>79</v>
      </c>
      <c r="AS72" s="36">
        <v>6220000000</v>
      </c>
      <c r="AT72" s="6" t="s">
        <v>542</v>
      </c>
      <c r="AU72" s="6" t="s">
        <v>172</v>
      </c>
      <c r="AV72" s="6" t="s">
        <v>82</v>
      </c>
      <c r="AW72" s="6" t="s">
        <v>71</v>
      </c>
      <c r="AX72" s="6">
        <v>70</v>
      </c>
      <c r="AY72" s="6" t="s">
        <v>82</v>
      </c>
      <c r="AZ72" s="6" t="s">
        <v>82</v>
      </c>
      <c r="BA72" s="6" t="s">
        <v>82</v>
      </c>
      <c r="BB72" s="6" t="s">
        <v>82</v>
      </c>
      <c r="BC72" s="6" t="s">
        <v>82</v>
      </c>
      <c r="BD72" s="6" t="s">
        <v>82</v>
      </c>
      <c r="BE72" s="6" t="b">
        <v>0</v>
      </c>
    </row>
    <row r="73" spans="1:57" ht="22.5" customHeight="1">
      <c r="A73" s="6" t="s">
        <v>57</v>
      </c>
      <c r="B73" s="6" t="s">
        <v>543</v>
      </c>
      <c r="C73" s="79">
        <v>400019</v>
      </c>
      <c r="D73" s="6">
        <f>VLOOKUP(Table5[[#This Row],[Subjects]],'Responder Sheet'!C:H,6,FALSE)</f>
        <v>0</v>
      </c>
      <c r="E73" s="6" t="b">
        <f>IF(_xlfn.IFNA(VLOOKUP(Table5[[#This Row],[Subjects]],'Withdrawn Subject ID'!A:A,1,FALSE),TRUE) = TRUE, FALSE, TRUE)</f>
        <v>0</v>
      </c>
      <c r="F73" s="6" t="b">
        <v>1</v>
      </c>
      <c r="G73" s="6">
        <v>3239</v>
      </c>
      <c r="H73" s="6" t="str">
        <f>VLOOKUP(Table5[[#This Row],[Subjects]],'Responder Sheet'!C:G,5,FALSE)</f>
        <v>PR</v>
      </c>
      <c r="I73" s="6" t="str">
        <f>VLOOKUP(Table5[[#This Row],[Subjects]],'Responder Sheet'!C:G,3,FALSE)</f>
        <v>Responder</v>
      </c>
      <c r="J73" s="6" t="str">
        <f>VLOOKUP(Table5[[#This Row],[Subjects]],'Responder Sheet'!C:G,4,FALSE)</f>
        <v>Responder</v>
      </c>
      <c r="K73" s="6" t="s">
        <v>59</v>
      </c>
      <c r="L73" s="6" t="s">
        <v>544</v>
      </c>
      <c r="M73" s="15" t="s">
        <v>545</v>
      </c>
      <c r="N73" s="6" t="s">
        <v>546</v>
      </c>
      <c r="O73" s="6">
        <v>40</v>
      </c>
      <c r="P73" s="6" t="s">
        <v>496</v>
      </c>
      <c r="Q73" s="6">
        <v>400</v>
      </c>
      <c r="R73" s="6" t="s">
        <v>497</v>
      </c>
      <c r="S73" s="6">
        <v>400019</v>
      </c>
      <c r="T73" s="6" t="s">
        <v>100</v>
      </c>
      <c r="U73" s="6" t="s">
        <v>100</v>
      </c>
      <c r="V73" s="6" t="s">
        <v>67</v>
      </c>
      <c r="W73" s="6" t="s">
        <v>111</v>
      </c>
      <c r="X73" s="6" t="s">
        <v>82</v>
      </c>
      <c r="Y73" s="6" t="s">
        <v>112</v>
      </c>
      <c r="Z73" s="6" t="s">
        <v>70</v>
      </c>
      <c r="AA73" s="6" t="s">
        <v>71</v>
      </c>
      <c r="AB73" s="6" t="s">
        <v>71</v>
      </c>
      <c r="AC73" s="6" t="s">
        <v>101</v>
      </c>
      <c r="AD73" s="36">
        <v>6220000000</v>
      </c>
      <c r="AE73" s="6" t="s">
        <v>71</v>
      </c>
      <c r="AF73" s="6" t="s">
        <v>129</v>
      </c>
      <c r="AG73" s="6">
        <v>400019</v>
      </c>
      <c r="AH73" s="36">
        <v>6220000000</v>
      </c>
      <c r="AI73" s="6" t="s">
        <v>71</v>
      </c>
      <c r="AJ73" s="6" t="s">
        <v>103</v>
      </c>
      <c r="AK73" s="6" t="s">
        <v>130</v>
      </c>
      <c r="AL73" s="6" t="s">
        <v>70</v>
      </c>
      <c r="AM73" s="6" t="s">
        <v>70</v>
      </c>
      <c r="AN73" s="6" t="s">
        <v>70</v>
      </c>
      <c r="AO73" s="6" t="s">
        <v>76</v>
      </c>
      <c r="AP73" s="6" t="s">
        <v>114</v>
      </c>
      <c r="AQ73" s="37" t="s">
        <v>266</v>
      </c>
      <c r="AR73" s="6" t="s">
        <v>79</v>
      </c>
      <c r="AS73" s="36">
        <v>6220000000</v>
      </c>
      <c r="AT73" s="6" t="s">
        <v>547</v>
      </c>
      <c r="AU73" s="6" t="s">
        <v>132</v>
      </c>
      <c r="AV73" s="6" t="s">
        <v>82</v>
      </c>
      <c r="AW73" s="6" t="s">
        <v>71</v>
      </c>
      <c r="AX73" s="6">
        <v>70</v>
      </c>
      <c r="AY73" s="6" t="s">
        <v>82</v>
      </c>
      <c r="AZ73" s="6" t="s">
        <v>82</v>
      </c>
      <c r="BA73" s="6" t="s">
        <v>82</v>
      </c>
      <c r="BB73" s="6" t="s">
        <v>82</v>
      </c>
      <c r="BC73" s="6" t="s">
        <v>82</v>
      </c>
      <c r="BD73" s="6" t="s">
        <v>82</v>
      </c>
      <c r="BE73" s="6" t="b">
        <v>0</v>
      </c>
    </row>
    <row r="74" spans="1:57" ht="22.5" customHeight="1">
      <c r="A74" s="6" t="s">
        <v>57</v>
      </c>
      <c r="B74" s="6" t="s">
        <v>548</v>
      </c>
      <c r="C74" s="79">
        <v>400020</v>
      </c>
      <c r="D74" s="6">
        <f>VLOOKUP(Table5[[#This Row],[Subjects]],'Responder Sheet'!C:H,6,FALSE)</f>
        <v>0</v>
      </c>
      <c r="E74" s="6" t="b">
        <f>IF(_xlfn.IFNA(VLOOKUP(Table5[[#This Row],[Subjects]],'Withdrawn Subject ID'!A:A,1,FALSE),TRUE) = TRUE, FALSE, TRUE)</f>
        <v>0</v>
      </c>
      <c r="F74" s="6" t="b">
        <v>1</v>
      </c>
      <c r="G74" s="6">
        <v>3239</v>
      </c>
      <c r="H74" s="6" t="str">
        <f>VLOOKUP(Table5[[#This Row],[Subjects]],'Responder Sheet'!C:G,5,FALSE)</f>
        <v>PR</v>
      </c>
      <c r="I74" s="6" t="str">
        <f>VLOOKUP(Table5[[#This Row],[Subjects]],'Responder Sheet'!C:G,3,FALSE)</f>
        <v>Responder</v>
      </c>
      <c r="J74" s="6" t="str">
        <f>VLOOKUP(Table5[[#This Row],[Subjects]],'Responder Sheet'!C:G,4,FALSE)</f>
        <v>Responder</v>
      </c>
      <c r="K74" s="6" t="s">
        <v>59</v>
      </c>
      <c r="L74" s="6" t="s">
        <v>549</v>
      </c>
      <c r="M74" s="15" t="s">
        <v>550</v>
      </c>
      <c r="N74" s="6" t="s">
        <v>551</v>
      </c>
      <c r="O74" s="6">
        <v>40</v>
      </c>
      <c r="P74" s="6" t="s">
        <v>496</v>
      </c>
      <c r="Q74" s="6">
        <v>400</v>
      </c>
      <c r="R74" s="6" t="s">
        <v>497</v>
      </c>
      <c r="S74" s="6">
        <v>400020</v>
      </c>
      <c r="T74" s="6" t="s">
        <v>100</v>
      </c>
      <c r="U74" s="6" t="s">
        <v>100</v>
      </c>
      <c r="V74" s="6" t="s">
        <v>67</v>
      </c>
      <c r="W74" s="6" t="s">
        <v>68</v>
      </c>
      <c r="X74" s="6" t="s">
        <v>69</v>
      </c>
      <c r="Y74" s="6" t="s">
        <v>69</v>
      </c>
      <c r="Z74" s="6" t="s">
        <v>70</v>
      </c>
      <c r="AA74" s="6" t="s">
        <v>71</v>
      </c>
      <c r="AB74" s="6" t="s">
        <v>71</v>
      </c>
      <c r="AC74" s="6" t="s">
        <v>101</v>
      </c>
      <c r="AD74" s="36">
        <v>6220000000</v>
      </c>
      <c r="AE74" s="6" t="s">
        <v>71</v>
      </c>
      <c r="AF74" s="6" t="s">
        <v>129</v>
      </c>
      <c r="AG74" s="6">
        <v>400020</v>
      </c>
      <c r="AH74" s="36">
        <v>6220000000</v>
      </c>
      <c r="AI74" s="6" t="s">
        <v>71</v>
      </c>
      <c r="AJ74" s="6" t="s">
        <v>103</v>
      </c>
      <c r="AK74" s="6" t="s">
        <v>75</v>
      </c>
      <c r="AL74" s="6" t="s">
        <v>70</v>
      </c>
      <c r="AM74" s="6" t="s">
        <v>70</v>
      </c>
      <c r="AN74" s="6" t="s">
        <v>70</v>
      </c>
      <c r="AO74" s="6" t="s">
        <v>76</v>
      </c>
      <c r="AP74" s="6" t="s">
        <v>77</v>
      </c>
      <c r="AQ74" s="37" t="s">
        <v>150</v>
      </c>
      <c r="AR74" s="6" t="s">
        <v>79</v>
      </c>
      <c r="AS74" s="36">
        <v>6220000000</v>
      </c>
      <c r="AT74" s="6" t="s">
        <v>552</v>
      </c>
      <c r="AU74" s="6" t="s">
        <v>132</v>
      </c>
      <c r="AV74" s="6" t="s">
        <v>82</v>
      </c>
      <c r="AW74" s="6" t="s">
        <v>71</v>
      </c>
      <c r="AX74" s="6">
        <v>70</v>
      </c>
      <c r="AY74" s="6" t="s">
        <v>82</v>
      </c>
      <c r="AZ74" s="6" t="s">
        <v>82</v>
      </c>
      <c r="BA74" s="6" t="s">
        <v>82</v>
      </c>
      <c r="BB74" s="6" t="s">
        <v>82</v>
      </c>
      <c r="BC74" s="6" t="s">
        <v>82</v>
      </c>
      <c r="BD74" s="6" t="s">
        <v>82</v>
      </c>
      <c r="BE74" s="6" t="b">
        <v>0</v>
      </c>
    </row>
    <row r="75" spans="1:57" ht="22.5" customHeight="1">
      <c r="A75" s="6" t="s">
        <v>141</v>
      </c>
      <c r="B75" s="6" t="s">
        <v>553</v>
      </c>
      <c r="C75" s="79">
        <v>400021</v>
      </c>
      <c r="D75" s="6">
        <f>VLOOKUP(Table5[[#This Row],[Subjects]],'Responder Sheet'!C:H,6,FALSE)</f>
        <v>0</v>
      </c>
      <c r="E75" s="6" t="b">
        <f>IF(_xlfn.IFNA(VLOOKUP(Table5[[#This Row],[Subjects]],'Withdrawn Subject ID'!A:A,1,FALSE),TRUE) = TRUE, FALSE, TRUE)</f>
        <v>0</v>
      </c>
      <c r="F75" s="6" t="b">
        <v>1</v>
      </c>
      <c r="G75" s="6">
        <v>3239</v>
      </c>
      <c r="H75" s="6" t="str">
        <f>VLOOKUP(Table5[[#This Row],[Subjects]],'Responder Sheet'!C:G,5,FALSE)</f>
        <v>SD</v>
      </c>
      <c r="I75" s="6" t="str">
        <f>VLOOKUP(Table5[[#This Row],[Subjects]],'Responder Sheet'!C:G,3,FALSE)</f>
        <v>Non-responder</v>
      </c>
      <c r="J75" s="6" t="str">
        <f>VLOOKUP(Table5[[#This Row],[Subjects]],'Responder Sheet'!C:G,4,FALSE)</f>
        <v>Responder</v>
      </c>
      <c r="K75" s="6" t="s">
        <v>96</v>
      </c>
      <c r="L75" s="6" t="s">
        <v>554</v>
      </c>
      <c r="M75" s="15" t="s">
        <v>555</v>
      </c>
      <c r="N75" s="6" t="s">
        <v>556</v>
      </c>
      <c r="O75" s="6">
        <v>40</v>
      </c>
      <c r="P75" s="6" t="s">
        <v>496</v>
      </c>
      <c r="Q75" s="6">
        <v>400</v>
      </c>
      <c r="R75" s="6" t="s">
        <v>497</v>
      </c>
      <c r="S75" s="6">
        <v>400021</v>
      </c>
      <c r="T75" s="6" t="s">
        <v>121</v>
      </c>
      <c r="U75" s="6" t="s">
        <v>66</v>
      </c>
      <c r="V75" s="6" t="s">
        <v>67</v>
      </c>
      <c r="W75" s="6" t="s">
        <v>111</v>
      </c>
      <c r="X75" s="6" t="s">
        <v>82</v>
      </c>
      <c r="Y75" s="6" t="s">
        <v>112</v>
      </c>
      <c r="Z75" s="6" t="s">
        <v>70</v>
      </c>
      <c r="AA75" s="6" t="s">
        <v>71</v>
      </c>
      <c r="AB75" s="6" t="s">
        <v>71</v>
      </c>
      <c r="AC75" s="6" t="s">
        <v>101</v>
      </c>
      <c r="AD75" s="36">
        <v>6220000000</v>
      </c>
      <c r="AE75" s="6" t="s">
        <v>71</v>
      </c>
      <c r="AF75" s="6" t="s">
        <v>169</v>
      </c>
      <c r="AG75" s="6">
        <v>400021</v>
      </c>
      <c r="AH75" s="36">
        <v>6220000000</v>
      </c>
      <c r="AI75" s="6" t="s">
        <v>71</v>
      </c>
      <c r="AJ75" s="6" t="s">
        <v>103</v>
      </c>
      <c r="AK75" s="6" t="s">
        <v>130</v>
      </c>
      <c r="AL75" s="6" t="s">
        <v>70</v>
      </c>
      <c r="AM75" s="6" t="s">
        <v>70</v>
      </c>
      <c r="AN75" s="6" t="s">
        <v>70</v>
      </c>
      <c r="AO75" s="6" t="s">
        <v>76</v>
      </c>
      <c r="AP75" s="6" t="s">
        <v>114</v>
      </c>
      <c r="AQ75" s="37" t="s">
        <v>150</v>
      </c>
      <c r="AR75" s="6" t="s">
        <v>79</v>
      </c>
      <c r="AS75" s="36">
        <v>6220000000</v>
      </c>
      <c r="AT75" s="6" t="s">
        <v>557</v>
      </c>
      <c r="AU75" s="6" t="s">
        <v>172</v>
      </c>
      <c r="AV75" s="6" t="s">
        <v>82</v>
      </c>
      <c r="AW75" s="6" t="s">
        <v>71</v>
      </c>
      <c r="AX75" s="6">
        <v>0</v>
      </c>
      <c r="AY75" s="6" t="s">
        <v>82</v>
      </c>
      <c r="AZ75" s="6" t="s">
        <v>82</v>
      </c>
      <c r="BA75" s="6" t="s">
        <v>82</v>
      </c>
      <c r="BB75" s="6" t="s">
        <v>82</v>
      </c>
      <c r="BC75" s="6" t="s">
        <v>82</v>
      </c>
      <c r="BD75" s="6" t="s">
        <v>82</v>
      </c>
      <c r="BE75" s="6" t="b">
        <v>0</v>
      </c>
    </row>
    <row r="76" spans="1:57" ht="22.5" customHeight="1">
      <c r="A76" s="6" t="s">
        <v>141</v>
      </c>
      <c r="B76" s="6" t="s">
        <v>558</v>
      </c>
      <c r="C76" s="79">
        <v>401007</v>
      </c>
      <c r="D76" s="6">
        <f>VLOOKUP(Table5[[#This Row],[Subjects]],'Responder Sheet'!C:H,6,FALSE)</f>
        <v>0</v>
      </c>
      <c r="E76" s="6" t="b">
        <f>IF(_xlfn.IFNA(VLOOKUP(Table5[[#This Row],[Subjects]],'Withdrawn Subject ID'!A:A,1,FALSE),TRUE) = TRUE, FALSE, TRUE)</f>
        <v>0</v>
      </c>
      <c r="F76" s="6" t="b">
        <v>1</v>
      </c>
      <c r="G76" s="6">
        <v>3239</v>
      </c>
      <c r="H76" s="6" t="str">
        <f>VLOOKUP(Table5[[#This Row],[Subjects]],'Responder Sheet'!C:G,5,FALSE)</f>
        <v>SD</v>
      </c>
      <c r="I76" s="6" t="str">
        <f>VLOOKUP(Table5[[#This Row],[Subjects]],'Responder Sheet'!C:G,3,FALSE)</f>
        <v>Non-responder</v>
      </c>
      <c r="J76" s="6" t="str">
        <f>VLOOKUP(Table5[[#This Row],[Subjects]],'Responder Sheet'!C:G,4,FALSE)</f>
        <v>Non-responder</v>
      </c>
      <c r="K76" s="6" t="s">
        <v>143</v>
      </c>
      <c r="L76" s="6" t="s">
        <v>559</v>
      </c>
      <c r="M76" s="15" t="s">
        <v>560</v>
      </c>
      <c r="N76" s="6" t="s">
        <v>561</v>
      </c>
      <c r="O76" s="6">
        <v>40</v>
      </c>
      <c r="P76" s="6" t="s">
        <v>562</v>
      </c>
      <c r="Q76" s="6">
        <v>401</v>
      </c>
      <c r="R76" s="6" t="s">
        <v>497</v>
      </c>
      <c r="S76" s="6">
        <v>401007</v>
      </c>
      <c r="T76" s="6" t="s">
        <v>65</v>
      </c>
      <c r="U76" s="6" t="s">
        <v>100</v>
      </c>
      <c r="V76" s="6" t="s">
        <v>67</v>
      </c>
      <c r="W76" s="6" t="s">
        <v>111</v>
      </c>
      <c r="X76" s="6" t="s">
        <v>82</v>
      </c>
      <c r="Y76" s="6" t="s">
        <v>112</v>
      </c>
      <c r="Z76" s="6" t="s">
        <v>70</v>
      </c>
      <c r="AA76" s="6" t="s">
        <v>71</v>
      </c>
      <c r="AB76" s="6" t="s">
        <v>71</v>
      </c>
      <c r="AC76" s="6" t="s">
        <v>101</v>
      </c>
      <c r="AD76" s="36">
        <v>6220000000</v>
      </c>
      <c r="AE76" s="6" t="s">
        <v>71</v>
      </c>
      <c r="AF76" s="6" t="s">
        <v>169</v>
      </c>
      <c r="AG76" s="6">
        <v>401007</v>
      </c>
      <c r="AH76" s="36">
        <v>6220000000</v>
      </c>
      <c r="AI76" s="6" t="s">
        <v>71</v>
      </c>
      <c r="AJ76" s="6" t="s">
        <v>103</v>
      </c>
      <c r="AK76" s="6" t="s">
        <v>130</v>
      </c>
      <c r="AL76" s="6" t="s">
        <v>70</v>
      </c>
      <c r="AM76" s="6" t="s">
        <v>70</v>
      </c>
      <c r="AN76" s="6" t="s">
        <v>70</v>
      </c>
      <c r="AO76" s="6" t="s">
        <v>76</v>
      </c>
      <c r="AP76" s="6" t="s">
        <v>114</v>
      </c>
      <c r="AQ76" s="37" t="s">
        <v>115</v>
      </c>
      <c r="AR76" s="6" t="s">
        <v>79</v>
      </c>
      <c r="AS76" s="36">
        <v>6220000000</v>
      </c>
      <c r="AT76" s="6" t="s">
        <v>563</v>
      </c>
      <c r="AU76" s="6" t="s">
        <v>172</v>
      </c>
      <c r="AV76" s="6" t="s">
        <v>82</v>
      </c>
      <c r="AW76" s="6" t="s">
        <v>71</v>
      </c>
      <c r="AX76" s="6">
        <v>70</v>
      </c>
      <c r="AY76" s="6" t="s">
        <v>82</v>
      </c>
      <c r="AZ76" s="6" t="s">
        <v>82</v>
      </c>
      <c r="BA76" s="6" t="s">
        <v>82</v>
      </c>
      <c r="BB76" s="6" t="s">
        <v>82</v>
      </c>
      <c r="BC76" s="6" t="s">
        <v>82</v>
      </c>
      <c r="BD76" s="6" t="s">
        <v>82</v>
      </c>
      <c r="BE76" s="6" t="s">
        <v>268</v>
      </c>
    </row>
    <row r="77" spans="1:57" ht="22.5" customHeight="1">
      <c r="A77" s="6" t="s">
        <v>57</v>
      </c>
      <c r="B77" s="6" t="s">
        <v>564</v>
      </c>
      <c r="C77" s="79">
        <v>401009</v>
      </c>
      <c r="D77" s="6">
        <f>VLOOKUP(Table5[[#This Row],[Subjects]],'Responder Sheet'!C:H,6,FALSE)</f>
        <v>0</v>
      </c>
      <c r="E77" s="6" t="b">
        <f>IF(_xlfn.IFNA(VLOOKUP(Table5[[#This Row],[Subjects]],'Withdrawn Subject ID'!A:A,1,FALSE),TRUE) = TRUE, FALSE, TRUE)</f>
        <v>0</v>
      </c>
      <c r="F77" s="6" t="b">
        <v>1</v>
      </c>
      <c r="G77" s="6">
        <v>3239</v>
      </c>
      <c r="H77" s="6" t="str">
        <f>VLOOKUP(Table5[[#This Row],[Subjects]],'Responder Sheet'!C:G,5,FALSE)</f>
        <v>PR</v>
      </c>
      <c r="I77" s="6" t="str">
        <f>VLOOKUP(Table5[[#This Row],[Subjects]],'Responder Sheet'!C:G,3,FALSE)</f>
        <v>Responder</v>
      </c>
      <c r="J77" s="6" t="str">
        <f>VLOOKUP(Table5[[#This Row],[Subjects]],'Responder Sheet'!C:G,4,FALSE)</f>
        <v>Responder</v>
      </c>
      <c r="K77" s="6" t="s">
        <v>59</v>
      </c>
      <c r="L77" s="6" t="s">
        <v>565</v>
      </c>
      <c r="M77" s="15" t="s">
        <v>566</v>
      </c>
      <c r="N77" s="6" t="s">
        <v>567</v>
      </c>
      <c r="O77" s="6">
        <v>40</v>
      </c>
      <c r="P77" s="6" t="s">
        <v>562</v>
      </c>
      <c r="Q77" s="6">
        <v>401</v>
      </c>
      <c r="R77" s="6" t="s">
        <v>497</v>
      </c>
      <c r="S77" s="6">
        <v>401009</v>
      </c>
      <c r="T77" s="6" t="s">
        <v>100</v>
      </c>
      <c r="U77" s="6" t="s">
        <v>100</v>
      </c>
      <c r="V77" s="6" t="s">
        <v>67</v>
      </c>
      <c r="W77" s="6" t="s">
        <v>111</v>
      </c>
      <c r="X77" s="6" t="s">
        <v>82</v>
      </c>
      <c r="Y77" s="6" t="s">
        <v>112</v>
      </c>
      <c r="Z77" s="6" t="s">
        <v>70</v>
      </c>
      <c r="AA77" s="6" t="s">
        <v>71</v>
      </c>
      <c r="AB77" s="6" t="s">
        <v>71</v>
      </c>
      <c r="AC77" s="6" t="s">
        <v>101</v>
      </c>
      <c r="AD77" s="36">
        <v>6220000000</v>
      </c>
      <c r="AE77" s="6" t="s">
        <v>71</v>
      </c>
      <c r="AF77" s="6" t="s">
        <v>102</v>
      </c>
      <c r="AG77" s="6">
        <v>401009</v>
      </c>
      <c r="AH77" s="36">
        <v>6220000000</v>
      </c>
      <c r="AI77" s="6" t="s">
        <v>71</v>
      </c>
      <c r="AJ77" s="6" t="s">
        <v>103</v>
      </c>
      <c r="AK77" s="6" t="s">
        <v>130</v>
      </c>
      <c r="AL77" s="6" t="s">
        <v>70</v>
      </c>
      <c r="AM77" s="6" t="s">
        <v>70</v>
      </c>
      <c r="AN77" s="6" t="s">
        <v>70</v>
      </c>
      <c r="AO77" s="6" t="s">
        <v>76</v>
      </c>
      <c r="AP77" s="6" t="s">
        <v>114</v>
      </c>
      <c r="AQ77" s="37" t="s">
        <v>115</v>
      </c>
      <c r="AR77" s="6" t="s">
        <v>79</v>
      </c>
      <c r="AS77" s="36">
        <v>6220000000</v>
      </c>
      <c r="AT77" s="6" t="s">
        <v>568</v>
      </c>
      <c r="AU77" s="6" t="s">
        <v>93</v>
      </c>
      <c r="AV77" s="6" t="s">
        <v>82</v>
      </c>
      <c r="AW77" s="6" t="s">
        <v>71</v>
      </c>
      <c r="AX77" s="6">
        <v>70</v>
      </c>
      <c r="AY77" s="6" t="s">
        <v>82</v>
      </c>
      <c r="AZ77" s="6" t="s">
        <v>82</v>
      </c>
      <c r="BA77" s="6" t="s">
        <v>82</v>
      </c>
      <c r="BB77" s="6" t="s">
        <v>82</v>
      </c>
      <c r="BC77" s="6" t="s">
        <v>82</v>
      </c>
      <c r="BD77" s="6" t="s">
        <v>82</v>
      </c>
      <c r="BE77" s="6" t="s">
        <v>83</v>
      </c>
    </row>
    <row r="78" spans="1:57" ht="22.5" customHeight="1">
      <c r="A78" s="6" t="s">
        <v>141</v>
      </c>
      <c r="B78" s="6" t="s">
        <v>569</v>
      </c>
      <c r="C78" s="79">
        <v>401010</v>
      </c>
      <c r="D78" s="6">
        <f>VLOOKUP(Table5[[#This Row],[Subjects]],'Responder Sheet'!C:H,6,FALSE)</f>
        <v>0</v>
      </c>
      <c r="E78" s="6" t="b">
        <f>IF(_xlfn.IFNA(VLOOKUP(Table5[[#This Row],[Subjects]],'Withdrawn Subject ID'!A:A,1,FALSE),TRUE) = TRUE, FALSE, TRUE)</f>
        <v>0</v>
      </c>
      <c r="F78" s="6" t="b">
        <v>1</v>
      </c>
      <c r="G78" s="6">
        <v>3239</v>
      </c>
      <c r="H78" s="6" t="str">
        <f>VLOOKUP(Table5[[#This Row],[Subjects]],'Responder Sheet'!C:G,5,FALSE)</f>
        <v>PD</v>
      </c>
      <c r="I78" s="6" t="str">
        <f>VLOOKUP(Table5[[#This Row],[Subjects]],'Responder Sheet'!C:G,3,FALSE)</f>
        <v>Non-responder</v>
      </c>
      <c r="J78" s="6" t="str">
        <f>VLOOKUP(Table5[[#This Row],[Subjects]],'Responder Sheet'!C:G,4,FALSE)</f>
        <v>Non-responder</v>
      </c>
      <c r="K78" s="6" t="s">
        <v>143</v>
      </c>
      <c r="L78" s="6" t="s">
        <v>570</v>
      </c>
      <c r="M78" s="15" t="s">
        <v>571</v>
      </c>
      <c r="N78" s="6" t="s">
        <v>572</v>
      </c>
      <c r="O78" s="6">
        <v>40</v>
      </c>
      <c r="P78" s="6" t="s">
        <v>562</v>
      </c>
      <c r="Q78" s="6">
        <v>401</v>
      </c>
      <c r="R78" s="6" t="s">
        <v>497</v>
      </c>
      <c r="S78" s="6">
        <v>401010</v>
      </c>
      <c r="T78" s="6" t="s">
        <v>65</v>
      </c>
      <c r="U78" s="6" t="s">
        <v>100</v>
      </c>
      <c r="V78" s="6" t="s">
        <v>67</v>
      </c>
      <c r="W78" s="6" t="s">
        <v>128</v>
      </c>
      <c r="X78" s="6" t="s">
        <v>112</v>
      </c>
      <c r="Y78" s="6" t="s">
        <v>112</v>
      </c>
      <c r="Z78" s="6" t="s">
        <v>70</v>
      </c>
      <c r="AA78" s="6" t="s">
        <v>71</v>
      </c>
      <c r="AB78" s="6" t="s">
        <v>71</v>
      </c>
      <c r="AC78" s="6" t="s">
        <v>101</v>
      </c>
      <c r="AD78" s="36">
        <v>6220000000</v>
      </c>
      <c r="AE78" s="6" t="s">
        <v>71</v>
      </c>
      <c r="AF78" s="6" t="s">
        <v>169</v>
      </c>
      <c r="AG78" s="6">
        <v>401010</v>
      </c>
      <c r="AH78" s="36">
        <v>6220000000</v>
      </c>
      <c r="AI78" s="6" t="s">
        <v>71</v>
      </c>
      <c r="AJ78" s="6" t="s">
        <v>103</v>
      </c>
      <c r="AK78" s="6" t="s">
        <v>130</v>
      </c>
      <c r="AL78" s="6" t="s">
        <v>70</v>
      </c>
      <c r="AM78" s="6" t="s">
        <v>70</v>
      </c>
      <c r="AN78" s="6" t="s">
        <v>70</v>
      </c>
      <c r="AO78" s="6" t="s">
        <v>76</v>
      </c>
      <c r="AP78" s="6" t="s">
        <v>114</v>
      </c>
      <c r="AQ78" s="37" t="s">
        <v>218</v>
      </c>
      <c r="AR78" s="6" t="s">
        <v>79</v>
      </c>
      <c r="AS78" s="36">
        <v>6220000000</v>
      </c>
      <c r="AT78" s="6" t="s">
        <v>573</v>
      </c>
      <c r="AU78" s="6" t="s">
        <v>172</v>
      </c>
      <c r="AV78" s="6" t="s">
        <v>82</v>
      </c>
      <c r="AW78" s="6" t="s">
        <v>71</v>
      </c>
      <c r="AX78" s="6">
        <v>56</v>
      </c>
      <c r="AY78" s="6" t="s">
        <v>82</v>
      </c>
      <c r="AZ78" s="6" t="s">
        <v>82</v>
      </c>
      <c r="BA78" s="6" t="s">
        <v>82</v>
      </c>
      <c r="BB78" s="6" t="s">
        <v>82</v>
      </c>
      <c r="BC78" s="6" t="s">
        <v>82</v>
      </c>
      <c r="BD78" s="6" t="s">
        <v>82</v>
      </c>
      <c r="BE78" s="6" t="s">
        <v>173</v>
      </c>
    </row>
    <row r="79" spans="1:57" ht="22.5" customHeight="1">
      <c r="A79" s="6" t="s">
        <v>57</v>
      </c>
      <c r="B79" s="6" t="s">
        <v>574</v>
      </c>
      <c r="C79" s="79">
        <v>401011</v>
      </c>
      <c r="D79" s="6">
        <f>VLOOKUP(Table5[[#This Row],[Subjects]],'Responder Sheet'!C:H,6,FALSE)</f>
        <v>0</v>
      </c>
      <c r="E79" s="6" t="b">
        <f>IF(_xlfn.IFNA(VLOOKUP(Table5[[#This Row],[Subjects]],'Withdrawn Subject ID'!A:A,1,FALSE),TRUE) = TRUE, FALSE, TRUE)</f>
        <v>0</v>
      </c>
      <c r="F79" s="6" t="b">
        <v>1</v>
      </c>
      <c r="G79" s="6">
        <v>3239</v>
      </c>
      <c r="H79" s="6" t="str">
        <f>VLOOKUP(Table5[[#This Row],[Subjects]],'Responder Sheet'!C:G,5,FALSE)</f>
        <v>SD</v>
      </c>
      <c r="I79" s="6" t="str">
        <f>VLOOKUP(Table5[[#This Row],[Subjects]],'Responder Sheet'!C:G,3,FALSE)</f>
        <v>Non-responder</v>
      </c>
      <c r="J79" s="6" t="str">
        <f>VLOOKUP(Table5[[#This Row],[Subjects]],'Responder Sheet'!C:G,4,FALSE)</f>
        <v>Responder</v>
      </c>
      <c r="K79" s="6" t="s">
        <v>96</v>
      </c>
      <c r="L79" s="6" t="s">
        <v>575</v>
      </c>
      <c r="M79" s="15" t="s">
        <v>576</v>
      </c>
      <c r="N79" s="6" t="s">
        <v>577</v>
      </c>
      <c r="O79" s="6">
        <v>40</v>
      </c>
      <c r="P79" s="6" t="s">
        <v>562</v>
      </c>
      <c r="Q79" s="6">
        <v>401</v>
      </c>
      <c r="R79" s="6" t="s">
        <v>497</v>
      </c>
      <c r="S79" s="6">
        <v>401011</v>
      </c>
      <c r="T79" s="6" t="s">
        <v>100</v>
      </c>
      <c r="U79" s="6" t="s">
        <v>100</v>
      </c>
      <c r="V79" s="6" t="s">
        <v>67</v>
      </c>
      <c r="W79" s="6" t="s">
        <v>111</v>
      </c>
      <c r="X79" s="6" t="s">
        <v>82</v>
      </c>
      <c r="Y79" s="6" t="s">
        <v>112</v>
      </c>
      <c r="Z79" s="6" t="s">
        <v>70</v>
      </c>
      <c r="AA79" s="6" t="s">
        <v>71</v>
      </c>
      <c r="AB79" s="6" t="s">
        <v>71</v>
      </c>
      <c r="AC79" s="6" t="s">
        <v>101</v>
      </c>
      <c r="AD79" s="36">
        <v>6220000000</v>
      </c>
      <c r="AE79" s="6" t="s">
        <v>71</v>
      </c>
      <c r="AF79" s="6" t="s">
        <v>102</v>
      </c>
      <c r="AG79" s="6">
        <v>401011</v>
      </c>
      <c r="AH79" s="36">
        <v>6220000000</v>
      </c>
      <c r="AI79" s="6" t="s">
        <v>71</v>
      </c>
      <c r="AJ79" s="6" t="s">
        <v>198</v>
      </c>
      <c r="AK79" s="6" t="s">
        <v>130</v>
      </c>
      <c r="AL79" s="6" t="s">
        <v>70</v>
      </c>
      <c r="AM79" s="6" t="s">
        <v>70</v>
      </c>
      <c r="AN79" s="6" t="s">
        <v>70</v>
      </c>
      <c r="AO79" s="6" t="s">
        <v>76</v>
      </c>
      <c r="AP79" s="6" t="s">
        <v>114</v>
      </c>
      <c r="AQ79" s="37" t="s">
        <v>247</v>
      </c>
      <c r="AR79" s="6" t="s">
        <v>79</v>
      </c>
      <c r="AS79" s="36">
        <v>6220000000</v>
      </c>
      <c r="AT79" s="6" t="s">
        <v>578</v>
      </c>
      <c r="AU79" s="6" t="s">
        <v>93</v>
      </c>
      <c r="AV79" s="6" t="s">
        <v>82</v>
      </c>
      <c r="AW79" s="6" t="s">
        <v>71</v>
      </c>
      <c r="AX79" s="6">
        <v>70</v>
      </c>
      <c r="AY79" s="6" t="s">
        <v>82</v>
      </c>
      <c r="AZ79" s="6" t="s">
        <v>82</v>
      </c>
      <c r="BA79" s="6" t="s">
        <v>82</v>
      </c>
      <c r="BB79" s="6" t="s">
        <v>82</v>
      </c>
      <c r="BC79" s="6" t="s">
        <v>82</v>
      </c>
      <c r="BD79" s="6" t="s">
        <v>82</v>
      </c>
      <c r="BE79" s="6" t="s">
        <v>83</v>
      </c>
    </row>
    <row r="80" spans="1:57" ht="22.5" customHeight="1">
      <c r="A80" s="6" t="s">
        <v>57</v>
      </c>
      <c r="B80" s="6" t="s">
        <v>579</v>
      </c>
      <c r="C80" s="79">
        <v>402002</v>
      </c>
      <c r="D80" s="6">
        <f>VLOOKUP(Table5[[#This Row],[Subjects]],'Responder Sheet'!C:H,6,FALSE)</f>
        <v>0</v>
      </c>
      <c r="E80" s="6" t="b">
        <f>IF(_xlfn.IFNA(VLOOKUP(Table5[[#This Row],[Subjects]],'Withdrawn Subject ID'!A:A,1,FALSE),TRUE) = TRUE, FALSE, TRUE)</f>
        <v>0</v>
      </c>
      <c r="F80" s="6" t="b">
        <v>1</v>
      </c>
      <c r="G80" s="6">
        <v>3239</v>
      </c>
      <c r="H80" s="6" t="str">
        <f>VLOOKUP(Table5[[#This Row],[Subjects]],'Responder Sheet'!C:G,5,FALSE)</f>
        <v>SD</v>
      </c>
      <c r="I80" s="6" t="str">
        <f>VLOOKUP(Table5[[#This Row],[Subjects]],'Responder Sheet'!C:G,3,FALSE)</f>
        <v>Non-responder</v>
      </c>
      <c r="J80" s="6" t="str">
        <f>VLOOKUP(Table5[[#This Row],[Subjects]],'Responder Sheet'!C:G,4,FALSE)</f>
        <v>Non-responder</v>
      </c>
      <c r="K80" s="6" t="s">
        <v>143</v>
      </c>
      <c r="L80" s="6" t="s">
        <v>580</v>
      </c>
      <c r="M80" s="15" t="s">
        <v>581</v>
      </c>
      <c r="N80" s="6" t="s">
        <v>582</v>
      </c>
      <c r="O80" s="6">
        <v>40</v>
      </c>
      <c r="P80" s="6" t="s">
        <v>583</v>
      </c>
      <c r="Q80" s="6">
        <v>402</v>
      </c>
      <c r="R80" s="6" t="s">
        <v>497</v>
      </c>
      <c r="S80" s="6">
        <v>402002</v>
      </c>
      <c r="T80" s="6" t="s">
        <v>65</v>
      </c>
      <c r="U80" s="6" t="s">
        <v>66</v>
      </c>
      <c r="V80" s="6" t="s">
        <v>67</v>
      </c>
      <c r="W80" s="6" t="s">
        <v>68</v>
      </c>
      <c r="X80" s="6" t="s">
        <v>69</v>
      </c>
      <c r="Y80" s="6" t="s">
        <v>69</v>
      </c>
      <c r="Z80" s="6" t="s">
        <v>70</v>
      </c>
      <c r="AA80" s="6" t="s">
        <v>71</v>
      </c>
      <c r="AB80" s="6" t="s">
        <v>71</v>
      </c>
      <c r="AC80" s="6" t="s">
        <v>101</v>
      </c>
      <c r="AD80" s="36">
        <v>6220000000</v>
      </c>
      <c r="AE80" s="6" t="s">
        <v>71</v>
      </c>
      <c r="AF80" s="6" t="s">
        <v>129</v>
      </c>
      <c r="AG80" s="6">
        <v>402002</v>
      </c>
      <c r="AH80" s="36">
        <v>6220000000</v>
      </c>
      <c r="AI80" s="6" t="s">
        <v>71</v>
      </c>
      <c r="AJ80" s="6" t="s">
        <v>186</v>
      </c>
      <c r="AK80" s="6" t="s">
        <v>75</v>
      </c>
      <c r="AL80" s="6" t="s">
        <v>70</v>
      </c>
      <c r="AM80" s="6" t="s">
        <v>70</v>
      </c>
      <c r="AN80" s="6" t="s">
        <v>70</v>
      </c>
      <c r="AO80" s="6" t="s">
        <v>76</v>
      </c>
      <c r="AP80" s="6" t="s">
        <v>77</v>
      </c>
      <c r="AQ80" s="37" t="s">
        <v>474</v>
      </c>
      <c r="AR80" s="6" t="s">
        <v>79</v>
      </c>
      <c r="AS80" s="36">
        <v>6220000000</v>
      </c>
      <c r="AT80" s="6" t="s">
        <v>584</v>
      </c>
      <c r="AU80" s="6" t="s">
        <v>132</v>
      </c>
      <c r="AV80" s="6" t="s">
        <v>82</v>
      </c>
      <c r="AW80" s="6" t="s">
        <v>71</v>
      </c>
      <c r="AX80" s="6">
        <v>70</v>
      </c>
      <c r="AY80" s="6" t="s">
        <v>82</v>
      </c>
      <c r="AZ80" s="6" t="s">
        <v>82</v>
      </c>
      <c r="BA80" s="6" t="s">
        <v>82</v>
      </c>
      <c r="BB80" s="6" t="s">
        <v>82</v>
      </c>
      <c r="BC80" s="6" t="s">
        <v>82</v>
      </c>
      <c r="BD80" s="6" t="s">
        <v>82</v>
      </c>
      <c r="BE80" s="6" t="s">
        <v>83</v>
      </c>
    </row>
    <row r="81" spans="1:57" ht="22.5" customHeight="1">
      <c r="A81" s="6" t="s">
        <v>57</v>
      </c>
      <c r="B81" s="6" t="s">
        <v>585</v>
      </c>
      <c r="C81" s="79">
        <v>402004</v>
      </c>
      <c r="D81" s="6">
        <f>VLOOKUP(Table5[[#This Row],[Subjects]],'Responder Sheet'!C:H,6,FALSE)</f>
        <v>0</v>
      </c>
      <c r="E81" s="6" t="b">
        <f>IF(_xlfn.IFNA(VLOOKUP(Table5[[#This Row],[Subjects]],'Withdrawn Subject ID'!A:A,1,FALSE),TRUE) = TRUE, FALSE, TRUE)</f>
        <v>0</v>
      </c>
      <c r="F81" s="6" t="b">
        <v>1</v>
      </c>
      <c r="G81" s="6">
        <v>3256</v>
      </c>
      <c r="H81" s="6" t="str">
        <f>VLOOKUP(Table5[[#This Row],[Subjects]],'Responder Sheet'!C:G,5,FALSE)</f>
        <v>PR</v>
      </c>
      <c r="I81" s="6" t="str">
        <f>VLOOKUP(Table5[[#This Row],[Subjects]],'Responder Sheet'!C:G,3,FALSE)</f>
        <v>Responder</v>
      </c>
      <c r="J81" s="6" t="str">
        <f>VLOOKUP(Table5[[#This Row],[Subjects]],'Responder Sheet'!C:G,4,FALSE)</f>
        <v>Responder</v>
      </c>
      <c r="K81" s="6" t="s">
        <v>59</v>
      </c>
      <c r="L81" s="6" t="s">
        <v>586</v>
      </c>
      <c r="M81" s="15" t="s">
        <v>587</v>
      </c>
      <c r="N81" s="6" t="s">
        <v>588</v>
      </c>
      <c r="O81" s="6">
        <v>40</v>
      </c>
      <c r="P81" s="6" t="s">
        <v>583</v>
      </c>
      <c r="Q81" s="6">
        <v>402</v>
      </c>
      <c r="R81" s="6" t="s">
        <v>497</v>
      </c>
      <c r="S81" s="6">
        <v>402004</v>
      </c>
      <c r="T81" s="6" t="s">
        <v>121</v>
      </c>
      <c r="U81" s="6" t="s">
        <v>66</v>
      </c>
      <c r="V81" s="6" t="s">
        <v>67</v>
      </c>
      <c r="W81" s="6" t="s">
        <v>128</v>
      </c>
      <c r="X81" s="6" t="s">
        <v>112</v>
      </c>
      <c r="Y81" s="6" t="s">
        <v>112</v>
      </c>
      <c r="Z81" s="6" t="s">
        <v>70</v>
      </c>
      <c r="AA81" s="6" t="s">
        <v>71</v>
      </c>
      <c r="AB81" s="6" t="s">
        <v>71</v>
      </c>
      <c r="AC81" s="6" t="s">
        <v>101</v>
      </c>
      <c r="AD81" s="36">
        <v>6220000000</v>
      </c>
      <c r="AE81" s="6" t="s">
        <v>71</v>
      </c>
      <c r="AF81" s="6" t="s">
        <v>185</v>
      </c>
      <c r="AG81" s="6">
        <v>402004</v>
      </c>
      <c r="AH81" s="36">
        <v>6220000000</v>
      </c>
      <c r="AI81" s="6" t="s">
        <v>71</v>
      </c>
      <c r="AJ81" s="6" t="s">
        <v>186</v>
      </c>
      <c r="AK81" s="6" t="s">
        <v>75</v>
      </c>
      <c r="AL81" s="6" t="s">
        <v>70</v>
      </c>
      <c r="AM81" s="6" t="s">
        <v>70</v>
      </c>
      <c r="AN81" s="6" t="s">
        <v>70</v>
      </c>
      <c r="AO81" s="6" t="s">
        <v>76</v>
      </c>
      <c r="AP81" s="6" t="s">
        <v>114</v>
      </c>
      <c r="AQ81" s="37" t="s">
        <v>187</v>
      </c>
      <c r="AR81" s="6" t="s">
        <v>79</v>
      </c>
      <c r="AS81" s="36">
        <v>6220000000</v>
      </c>
      <c r="AT81" s="6" t="s">
        <v>589</v>
      </c>
      <c r="AU81" s="6" t="s">
        <v>132</v>
      </c>
      <c r="AV81" s="6" t="s">
        <v>82</v>
      </c>
      <c r="AW81" s="6" t="s">
        <v>71</v>
      </c>
      <c r="AX81" s="6">
        <v>35</v>
      </c>
      <c r="AY81" s="6" t="s">
        <v>82</v>
      </c>
      <c r="AZ81" s="6" t="s">
        <v>82</v>
      </c>
      <c r="BA81" s="6" t="s">
        <v>82</v>
      </c>
      <c r="BB81" s="6" t="s">
        <v>82</v>
      </c>
      <c r="BC81" s="6" t="s">
        <v>82</v>
      </c>
      <c r="BD81" s="6" t="s">
        <v>82</v>
      </c>
      <c r="BE81" s="6" t="s">
        <v>173</v>
      </c>
    </row>
    <row r="82" spans="1:57" ht="22.5" customHeight="1">
      <c r="A82" s="6" t="s">
        <v>57</v>
      </c>
      <c r="B82" s="6" t="s">
        <v>590</v>
      </c>
      <c r="C82" s="79">
        <v>402009</v>
      </c>
      <c r="D82" s="6">
        <f>VLOOKUP(Table5[[#This Row],[Subjects]],'Responder Sheet'!C:H,6,FALSE)</f>
        <v>0</v>
      </c>
      <c r="E82" s="6" t="b">
        <f>IF(_xlfn.IFNA(VLOOKUP(Table5[[#This Row],[Subjects]],'Withdrawn Subject ID'!A:A,1,FALSE),TRUE) = TRUE, FALSE, TRUE)</f>
        <v>0</v>
      </c>
      <c r="F82" s="6" t="b">
        <v>1</v>
      </c>
      <c r="G82" s="6">
        <v>3239</v>
      </c>
      <c r="H82" s="6" t="str">
        <f>VLOOKUP(Table5[[#This Row],[Subjects]],'Responder Sheet'!C:G,5,FALSE)</f>
        <v>PR</v>
      </c>
      <c r="I82" s="6" t="str">
        <f>VLOOKUP(Table5[[#This Row],[Subjects]],'Responder Sheet'!C:G,3,FALSE)</f>
        <v>Responder</v>
      </c>
      <c r="J82" s="6" t="str">
        <f>VLOOKUP(Table5[[#This Row],[Subjects]],'Responder Sheet'!C:G,4,FALSE)</f>
        <v>Responder</v>
      </c>
      <c r="K82" s="6" t="s">
        <v>59</v>
      </c>
      <c r="L82" s="6" t="s">
        <v>591</v>
      </c>
      <c r="M82" s="15" t="s">
        <v>592</v>
      </c>
      <c r="N82" s="6" t="s">
        <v>593</v>
      </c>
      <c r="O82" s="6">
        <v>40</v>
      </c>
      <c r="P82" s="6" t="s">
        <v>583</v>
      </c>
      <c r="Q82" s="6">
        <v>402</v>
      </c>
      <c r="R82" s="6" t="s">
        <v>497</v>
      </c>
      <c r="S82" s="6">
        <v>402009</v>
      </c>
      <c r="T82" s="6" t="s">
        <v>65</v>
      </c>
      <c r="U82" s="6" t="s">
        <v>66</v>
      </c>
      <c r="V82" s="6" t="s">
        <v>67</v>
      </c>
      <c r="W82" s="6" t="s">
        <v>128</v>
      </c>
      <c r="X82" s="6" t="s">
        <v>112</v>
      </c>
      <c r="Y82" s="6" t="s">
        <v>112</v>
      </c>
      <c r="Z82" s="6" t="s">
        <v>70</v>
      </c>
      <c r="AA82" s="6" t="s">
        <v>71</v>
      </c>
      <c r="AB82" s="6" t="s">
        <v>71</v>
      </c>
      <c r="AC82" s="6" t="s">
        <v>113</v>
      </c>
      <c r="AD82" s="36">
        <v>6220000000</v>
      </c>
      <c r="AE82" s="6" t="s">
        <v>71</v>
      </c>
      <c r="AF82" s="6" t="s">
        <v>129</v>
      </c>
      <c r="AG82" s="6">
        <v>402009</v>
      </c>
      <c r="AH82" s="36">
        <v>6220000000</v>
      </c>
      <c r="AI82" s="6" t="s">
        <v>71</v>
      </c>
      <c r="AJ82" s="6" t="s">
        <v>103</v>
      </c>
      <c r="AK82" s="6" t="s">
        <v>130</v>
      </c>
      <c r="AL82" s="6" t="s">
        <v>70</v>
      </c>
      <c r="AM82" s="6" t="s">
        <v>70</v>
      </c>
      <c r="AN82" s="6" t="s">
        <v>70</v>
      </c>
      <c r="AO82" s="6" t="s">
        <v>76</v>
      </c>
      <c r="AP82" s="6" t="s">
        <v>114</v>
      </c>
      <c r="AQ82" s="37" t="s">
        <v>150</v>
      </c>
      <c r="AR82" s="6" t="s">
        <v>79</v>
      </c>
      <c r="AS82" s="36">
        <v>6220000000</v>
      </c>
      <c r="AT82" s="6" t="s">
        <v>594</v>
      </c>
      <c r="AU82" s="6" t="s">
        <v>132</v>
      </c>
      <c r="AV82" s="6" t="s">
        <v>82</v>
      </c>
      <c r="AW82" s="6" t="s">
        <v>71</v>
      </c>
      <c r="AX82" s="6">
        <v>7</v>
      </c>
      <c r="AY82" s="6" t="s">
        <v>82</v>
      </c>
      <c r="AZ82" s="6" t="s">
        <v>82</v>
      </c>
      <c r="BA82" s="6" t="s">
        <v>82</v>
      </c>
      <c r="BB82" s="6" t="s">
        <v>82</v>
      </c>
      <c r="BC82" s="6" t="s">
        <v>82</v>
      </c>
      <c r="BD82" s="6" t="s">
        <v>82</v>
      </c>
      <c r="BE82" s="6" t="s">
        <v>83</v>
      </c>
    </row>
    <row r="83" spans="1:57" ht="22.5" customHeight="1">
      <c r="A83" s="6" t="s">
        <v>57</v>
      </c>
      <c r="B83" s="6" t="s">
        <v>595</v>
      </c>
      <c r="C83" s="79">
        <v>402010</v>
      </c>
      <c r="D83" s="6">
        <f>VLOOKUP(Table5[[#This Row],[Subjects]],'Responder Sheet'!C:H,6,FALSE)</f>
        <v>0</v>
      </c>
      <c r="E83" s="6" t="b">
        <f>IF(_xlfn.IFNA(VLOOKUP(Table5[[#This Row],[Subjects]],'Withdrawn Subject ID'!A:A,1,FALSE),TRUE) = TRUE, FALSE, TRUE)</f>
        <v>0</v>
      </c>
      <c r="F83" s="6" t="b">
        <v>1</v>
      </c>
      <c r="G83" s="6">
        <v>3239</v>
      </c>
      <c r="H83" s="6" t="str">
        <f>VLOOKUP(Table5[[#This Row],[Subjects]],'Responder Sheet'!C:G,5,FALSE)</f>
        <v>PD</v>
      </c>
      <c r="I83" s="6" t="str">
        <f>VLOOKUP(Table5[[#This Row],[Subjects]],'Responder Sheet'!C:G,3,FALSE)</f>
        <v>Non-responder</v>
      </c>
      <c r="J83" s="6" t="str">
        <f>VLOOKUP(Table5[[#This Row],[Subjects]],'Responder Sheet'!C:G,4,FALSE)</f>
        <v>Non-responder</v>
      </c>
      <c r="K83" s="6" t="s">
        <v>143</v>
      </c>
      <c r="L83" s="6" t="s">
        <v>596</v>
      </c>
      <c r="M83" s="15" t="s">
        <v>597</v>
      </c>
      <c r="N83" s="6" t="s">
        <v>598</v>
      </c>
      <c r="O83" s="6">
        <v>40</v>
      </c>
      <c r="P83" s="6" t="s">
        <v>583</v>
      </c>
      <c r="Q83" s="6">
        <v>402</v>
      </c>
      <c r="R83" s="6" t="s">
        <v>497</v>
      </c>
      <c r="S83" s="6">
        <v>402010</v>
      </c>
      <c r="T83" s="6" t="s">
        <v>121</v>
      </c>
      <c r="U83" s="6" t="s">
        <v>66</v>
      </c>
      <c r="V83" s="6" t="s">
        <v>67</v>
      </c>
      <c r="W83" s="6" t="s">
        <v>128</v>
      </c>
      <c r="X83" s="6" t="s">
        <v>112</v>
      </c>
      <c r="Y83" s="6" t="s">
        <v>112</v>
      </c>
      <c r="Z83" s="6" t="s">
        <v>70</v>
      </c>
      <c r="AA83" s="6" t="s">
        <v>71</v>
      </c>
      <c r="AB83" s="6" t="s">
        <v>71</v>
      </c>
      <c r="AC83" s="6" t="s">
        <v>101</v>
      </c>
      <c r="AD83" s="36">
        <v>6220000000</v>
      </c>
      <c r="AE83" s="6" t="s">
        <v>71</v>
      </c>
      <c r="AF83" s="6" t="s">
        <v>129</v>
      </c>
      <c r="AG83" s="6">
        <v>402010</v>
      </c>
      <c r="AH83" s="36">
        <v>6220000000</v>
      </c>
      <c r="AI83" s="6" t="s">
        <v>71</v>
      </c>
      <c r="AJ83" s="6" t="s">
        <v>103</v>
      </c>
      <c r="AK83" s="6" t="s">
        <v>130</v>
      </c>
      <c r="AL83" s="6" t="s">
        <v>70</v>
      </c>
      <c r="AM83" s="6" t="s">
        <v>70</v>
      </c>
      <c r="AN83" s="6" t="s">
        <v>70</v>
      </c>
      <c r="AO83" s="6" t="s">
        <v>76</v>
      </c>
      <c r="AP83" s="6" t="s">
        <v>114</v>
      </c>
      <c r="AQ83" s="37" t="s">
        <v>115</v>
      </c>
      <c r="AR83" s="6" t="s">
        <v>79</v>
      </c>
      <c r="AS83" s="36">
        <v>6220000000</v>
      </c>
      <c r="AT83" s="6" t="s">
        <v>599</v>
      </c>
      <c r="AU83" s="6" t="s">
        <v>132</v>
      </c>
      <c r="AV83" s="6" t="s">
        <v>82</v>
      </c>
      <c r="AW83" s="6" t="s">
        <v>71</v>
      </c>
      <c r="AX83" s="6">
        <v>21</v>
      </c>
      <c r="AY83" s="6" t="s">
        <v>82</v>
      </c>
      <c r="AZ83" s="6" t="s">
        <v>82</v>
      </c>
      <c r="BA83" s="6" t="s">
        <v>82</v>
      </c>
      <c r="BB83" s="6" t="s">
        <v>82</v>
      </c>
      <c r="BC83" s="6" t="s">
        <v>82</v>
      </c>
      <c r="BD83" s="6" t="s">
        <v>82</v>
      </c>
      <c r="BE83" s="6" t="s">
        <v>600</v>
      </c>
    </row>
    <row r="84" spans="1:57" ht="22.5" customHeight="1">
      <c r="A84" s="6" t="s">
        <v>57</v>
      </c>
      <c r="B84" s="6" t="s">
        <v>601</v>
      </c>
      <c r="C84" s="79">
        <v>404002</v>
      </c>
      <c r="D84" s="6">
        <f>VLOOKUP(Table5[[#This Row],[Subjects]],'Responder Sheet'!C:H,6,FALSE)</f>
        <v>0</v>
      </c>
      <c r="E84" s="6" t="b">
        <f>IF(_xlfn.IFNA(VLOOKUP(Table5[[#This Row],[Subjects]],'Withdrawn Subject ID'!A:A,1,FALSE),TRUE) = TRUE, FALSE, TRUE)</f>
        <v>0</v>
      </c>
      <c r="F84" s="6" t="b">
        <v>1</v>
      </c>
      <c r="G84" s="6">
        <v>3239</v>
      </c>
      <c r="H84" s="6" t="str">
        <f>VLOOKUP(Table5[[#This Row],[Subjects]],'Responder Sheet'!C:G,5,FALSE)</f>
        <v>SD</v>
      </c>
      <c r="I84" s="6" t="str">
        <f>VLOOKUP(Table5[[#This Row],[Subjects]],'Responder Sheet'!C:G,3,FALSE)</f>
        <v>Non-responder</v>
      </c>
      <c r="J84" s="6" t="str">
        <f>VLOOKUP(Table5[[#This Row],[Subjects]],'Responder Sheet'!C:G,4,FALSE)</f>
        <v>Responder</v>
      </c>
      <c r="K84" s="6" t="s">
        <v>96</v>
      </c>
      <c r="L84" s="6" t="s">
        <v>602</v>
      </c>
      <c r="M84" s="15" t="s">
        <v>603</v>
      </c>
      <c r="N84" s="6" t="s">
        <v>604</v>
      </c>
      <c r="O84" s="6">
        <v>40</v>
      </c>
      <c r="P84" s="6" t="s">
        <v>605</v>
      </c>
      <c r="Q84" s="6">
        <v>404</v>
      </c>
      <c r="R84" s="6" t="s">
        <v>497</v>
      </c>
      <c r="S84" s="6">
        <v>404002</v>
      </c>
      <c r="T84" s="6" t="s">
        <v>65</v>
      </c>
      <c r="U84" s="6" t="s">
        <v>66</v>
      </c>
      <c r="V84" s="6" t="s">
        <v>67</v>
      </c>
      <c r="W84" s="6" t="s">
        <v>68</v>
      </c>
      <c r="X84" s="6" t="s">
        <v>69</v>
      </c>
      <c r="Y84" s="6" t="s">
        <v>69</v>
      </c>
      <c r="Z84" s="6" t="s">
        <v>70</v>
      </c>
      <c r="AA84" s="6" t="s">
        <v>71</v>
      </c>
      <c r="AB84" s="6" t="s">
        <v>71</v>
      </c>
      <c r="AC84" s="6" t="s">
        <v>101</v>
      </c>
      <c r="AD84" s="36">
        <v>6220000000</v>
      </c>
      <c r="AE84" s="6" t="s">
        <v>71</v>
      </c>
      <c r="AF84" s="6" t="s">
        <v>129</v>
      </c>
      <c r="AG84" s="6">
        <v>404002</v>
      </c>
      <c r="AH84" s="36">
        <v>6220000000</v>
      </c>
      <c r="AI84" s="6" t="s">
        <v>71</v>
      </c>
      <c r="AJ84" s="6" t="s">
        <v>186</v>
      </c>
      <c r="AK84" s="6" t="s">
        <v>75</v>
      </c>
      <c r="AL84" s="6" t="s">
        <v>70</v>
      </c>
      <c r="AM84" s="6" t="s">
        <v>70</v>
      </c>
      <c r="AN84" s="6" t="s">
        <v>70</v>
      </c>
      <c r="AO84" s="6" t="s">
        <v>76</v>
      </c>
      <c r="AP84" s="6" t="s">
        <v>77</v>
      </c>
      <c r="AQ84" s="37" t="s">
        <v>474</v>
      </c>
      <c r="AR84" s="6" t="s">
        <v>79</v>
      </c>
      <c r="AS84" s="36">
        <v>6220000000</v>
      </c>
      <c r="AT84" s="6" t="s">
        <v>606</v>
      </c>
      <c r="AU84" s="6" t="s">
        <v>132</v>
      </c>
      <c r="AV84" s="6"/>
      <c r="AW84" s="6" t="s">
        <v>71</v>
      </c>
      <c r="AX84" s="6">
        <v>70</v>
      </c>
      <c r="AY84" s="6" t="s">
        <v>82</v>
      </c>
      <c r="AZ84" s="6" t="s">
        <v>82</v>
      </c>
      <c r="BA84" s="6" t="s">
        <v>82</v>
      </c>
      <c r="BB84" s="6" t="s">
        <v>82</v>
      </c>
      <c r="BC84" s="6" t="s">
        <v>82</v>
      </c>
      <c r="BD84" s="6" t="s">
        <v>82</v>
      </c>
      <c r="BE84" s="6" t="s">
        <v>600</v>
      </c>
    </row>
    <row r="85" spans="1:57" ht="22.5" customHeight="1">
      <c r="A85" s="6" t="s">
        <v>57</v>
      </c>
      <c r="B85" s="6" t="s">
        <v>607</v>
      </c>
      <c r="C85" s="79">
        <v>404004</v>
      </c>
      <c r="D85" s="6">
        <f>VLOOKUP(Table5[[#This Row],[Subjects]],'Responder Sheet'!C:H,6,FALSE)</f>
        <v>0</v>
      </c>
      <c r="E85" s="6" t="b">
        <f>IF(_xlfn.IFNA(VLOOKUP(Table5[[#This Row],[Subjects]],'Withdrawn Subject ID'!A:A,1,FALSE),TRUE) = TRUE, FALSE, TRUE)</f>
        <v>0</v>
      </c>
      <c r="F85" s="6" t="b">
        <v>1</v>
      </c>
      <c r="G85" s="6">
        <v>3239</v>
      </c>
      <c r="H85" s="6" t="str">
        <f>VLOOKUP(Table5[[#This Row],[Subjects]],'Responder Sheet'!C:G,5,FALSE)</f>
        <v>SD</v>
      </c>
      <c r="I85" s="6" t="str">
        <f>VLOOKUP(Table5[[#This Row],[Subjects]],'Responder Sheet'!C:G,3,FALSE)</f>
        <v>Non-responder</v>
      </c>
      <c r="J85" s="6" t="str">
        <f>VLOOKUP(Table5[[#This Row],[Subjects]],'Responder Sheet'!C:G,4,FALSE)</f>
        <v>Non-responder</v>
      </c>
      <c r="K85" s="6" t="s">
        <v>143</v>
      </c>
      <c r="L85" s="6" t="s">
        <v>608</v>
      </c>
      <c r="M85" s="15" t="s">
        <v>609</v>
      </c>
      <c r="N85" s="6" t="s">
        <v>610</v>
      </c>
      <c r="O85" s="6">
        <v>40</v>
      </c>
      <c r="P85" s="6" t="s">
        <v>605</v>
      </c>
      <c r="Q85" s="6">
        <v>404</v>
      </c>
      <c r="R85" s="6" t="s">
        <v>497</v>
      </c>
      <c r="S85" s="6">
        <v>404004</v>
      </c>
      <c r="T85" s="6" t="s">
        <v>65</v>
      </c>
      <c r="U85" s="6" t="s">
        <v>66</v>
      </c>
      <c r="V85" s="6" t="s">
        <v>67</v>
      </c>
      <c r="W85" s="6" t="s">
        <v>111</v>
      </c>
      <c r="X85" s="6" t="s">
        <v>82</v>
      </c>
      <c r="Y85" s="6" t="s">
        <v>112</v>
      </c>
      <c r="Z85" s="6" t="s">
        <v>70</v>
      </c>
      <c r="AA85" s="6" t="s">
        <v>71</v>
      </c>
      <c r="AB85" s="6" t="s">
        <v>71</v>
      </c>
      <c r="AC85" s="6" t="s">
        <v>101</v>
      </c>
      <c r="AD85" s="36">
        <v>6220000000</v>
      </c>
      <c r="AE85" s="6" t="s">
        <v>71</v>
      </c>
      <c r="AF85" s="6" t="s">
        <v>129</v>
      </c>
      <c r="AG85" s="6">
        <v>404004</v>
      </c>
      <c r="AH85" s="36">
        <v>6220000000</v>
      </c>
      <c r="AI85" s="6" t="s">
        <v>71</v>
      </c>
      <c r="AJ85" s="6" t="s">
        <v>103</v>
      </c>
      <c r="AK85" s="6" t="s">
        <v>130</v>
      </c>
      <c r="AL85" s="6" t="s">
        <v>70</v>
      </c>
      <c r="AM85" s="6" t="s">
        <v>70</v>
      </c>
      <c r="AN85" s="6" t="s">
        <v>70</v>
      </c>
      <c r="AO85" s="6" t="s">
        <v>76</v>
      </c>
      <c r="AP85" s="6" t="s">
        <v>114</v>
      </c>
      <c r="AQ85" s="37" t="s">
        <v>266</v>
      </c>
      <c r="AR85" s="6" t="s">
        <v>79</v>
      </c>
      <c r="AS85" s="36">
        <v>6220000000</v>
      </c>
      <c r="AT85" s="6" t="s">
        <v>611</v>
      </c>
      <c r="AU85" s="6" t="s">
        <v>132</v>
      </c>
      <c r="AV85" s="6"/>
      <c r="AW85" s="6" t="s">
        <v>71</v>
      </c>
      <c r="AX85" s="6">
        <v>70</v>
      </c>
      <c r="AY85" s="6" t="s">
        <v>82</v>
      </c>
      <c r="AZ85" s="6" t="s">
        <v>82</v>
      </c>
      <c r="BA85" s="6" t="s">
        <v>82</v>
      </c>
      <c r="BB85" s="6" t="s">
        <v>82</v>
      </c>
      <c r="BC85" s="6" t="s">
        <v>82</v>
      </c>
      <c r="BD85" s="6" t="s">
        <v>82</v>
      </c>
      <c r="BE85" s="6" t="s">
        <v>468</v>
      </c>
    </row>
    <row r="86" spans="1:57" ht="22.5" customHeight="1">
      <c r="A86" s="6" t="s">
        <v>57</v>
      </c>
      <c r="B86" s="6" t="s">
        <v>612</v>
      </c>
      <c r="C86" s="79">
        <v>404006</v>
      </c>
      <c r="D86" s="6">
        <f>VLOOKUP(Table5[[#This Row],[Subjects]],'Responder Sheet'!C:H,6,FALSE)</f>
        <v>0</v>
      </c>
      <c r="E86" s="6" t="b">
        <f>IF(_xlfn.IFNA(VLOOKUP(Table5[[#This Row],[Subjects]],'Withdrawn Subject ID'!A:A,1,FALSE),TRUE) = TRUE, FALSE, TRUE)</f>
        <v>0</v>
      </c>
      <c r="F86" s="6" t="b">
        <v>1</v>
      </c>
      <c r="G86" s="6">
        <v>3239</v>
      </c>
      <c r="H86" s="6" t="str">
        <f>VLOOKUP(Table5[[#This Row],[Subjects]],'Responder Sheet'!C:G,5,FALSE)</f>
        <v>SD</v>
      </c>
      <c r="I86" s="6" t="str">
        <f>VLOOKUP(Table5[[#This Row],[Subjects]],'Responder Sheet'!C:G,3,FALSE)</f>
        <v>Non-responder</v>
      </c>
      <c r="J86" s="6" t="str">
        <f>VLOOKUP(Table5[[#This Row],[Subjects]],'Responder Sheet'!C:G,4,FALSE)</f>
        <v>Responder</v>
      </c>
      <c r="K86" s="6" t="s">
        <v>96</v>
      </c>
      <c r="L86" s="6" t="s">
        <v>613</v>
      </c>
      <c r="M86" s="15" t="s">
        <v>614</v>
      </c>
      <c r="N86" s="6" t="s">
        <v>615</v>
      </c>
      <c r="O86" s="6">
        <v>40</v>
      </c>
      <c r="P86" s="6" t="s">
        <v>605</v>
      </c>
      <c r="Q86" s="6">
        <v>404</v>
      </c>
      <c r="R86" s="6" t="s">
        <v>497</v>
      </c>
      <c r="S86" s="6">
        <v>404006</v>
      </c>
      <c r="T86" s="6" t="s">
        <v>100</v>
      </c>
      <c r="U86" s="6" t="s">
        <v>66</v>
      </c>
      <c r="V86" s="6" t="s">
        <v>67</v>
      </c>
      <c r="W86" s="6" t="s">
        <v>128</v>
      </c>
      <c r="X86" s="6" t="s">
        <v>112</v>
      </c>
      <c r="Y86" s="6" t="s">
        <v>112</v>
      </c>
      <c r="Z86" s="6" t="s">
        <v>70</v>
      </c>
      <c r="AA86" s="6" t="s">
        <v>71</v>
      </c>
      <c r="AB86" s="6" t="s">
        <v>71</v>
      </c>
      <c r="AC86" s="6" t="s">
        <v>101</v>
      </c>
      <c r="AD86" s="36">
        <v>6220000000</v>
      </c>
      <c r="AE86" s="6" t="s">
        <v>71</v>
      </c>
      <c r="AF86" s="6" t="s">
        <v>129</v>
      </c>
      <c r="AG86" s="6">
        <v>404006</v>
      </c>
      <c r="AH86" s="36">
        <v>6220000000</v>
      </c>
      <c r="AI86" s="6" t="s">
        <v>71</v>
      </c>
      <c r="AJ86" s="6" t="s">
        <v>103</v>
      </c>
      <c r="AK86" s="6" t="s">
        <v>130</v>
      </c>
      <c r="AL86" s="6" t="s">
        <v>70</v>
      </c>
      <c r="AM86" s="6" t="s">
        <v>70</v>
      </c>
      <c r="AN86" s="6" t="s">
        <v>70</v>
      </c>
      <c r="AO86" s="6" t="s">
        <v>76</v>
      </c>
      <c r="AP86" s="6" t="s">
        <v>114</v>
      </c>
      <c r="AQ86" s="37" t="s">
        <v>115</v>
      </c>
      <c r="AR86" s="6" t="s">
        <v>79</v>
      </c>
      <c r="AS86" s="36">
        <v>6220000000</v>
      </c>
      <c r="AT86" s="6" t="s">
        <v>616</v>
      </c>
      <c r="AU86" s="6" t="s">
        <v>132</v>
      </c>
      <c r="AV86" s="6"/>
      <c r="AW86" s="6" t="s">
        <v>71</v>
      </c>
      <c r="AX86" s="6">
        <v>0</v>
      </c>
      <c r="AY86" s="6" t="s">
        <v>82</v>
      </c>
      <c r="AZ86" s="6" t="s">
        <v>82</v>
      </c>
      <c r="BA86" s="6" t="s">
        <v>82</v>
      </c>
      <c r="BB86" s="6" t="s">
        <v>82</v>
      </c>
      <c r="BC86" s="6" t="s">
        <v>82</v>
      </c>
      <c r="BD86" s="6" t="s">
        <v>82</v>
      </c>
      <c r="BE86" s="6" t="s">
        <v>83</v>
      </c>
    </row>
    <row r="87" spans="1:57" ht="22.5" customHeight="1">
      <c r="A87" s="6" t="s">
        <v>57</v>
      </c>
      <c r="B87" s="6" t="s">
        <v>617</v>
      </c>
      <c r="C87" s="79">
        <v>404008</v>
      </c>
      <c r="D87" s="6">
        <f>VLOOKUP(Table5[[#This Row],[Subjects]],'Responder Sheet'!C:H,6,FALSE)</f>
        <v>0</v>
      </c>
      <c r="E87" s="6" t="b">
        <f>IF(_xlfn.IFNA(VLOOKUP(Table5[[#This Row],[Subjects]],'Withdrawn Subject ID'!A:A,1,FALSE),TRUE) = TRUE, FALSE, TRUE)</f>
        <v>0</v>
      </c>
      <c r="F87" s="6" t="b">
        <v>1</v>
      </c>
      <c r="G87" s="6">
        <v>3239</v>
      </c>
      <c r="H87" s="6" t="str">
        <f>VLOOKUP(Table5[[#This Row],[Subjects]],'Responder Sheet'!C:G,5,FALSE)</f>
        <v>SD</v>
      </c>
      <c r="I87" s="6" t="str">
        <f>VLOOKUP(Table5[[#This Row],[Subjects]],'Responder Sheet'!C:G,3,FALSE)</f>
        <v>Non-responder</v>
      </c>
      <c r="J87" s="6" t="str">
        <f>VLOOKUP(Table5[[#This Row],[Subjects]],'Responder Sheet'!C:G,4,FALSE)</f>
        <v>Responder</v>
      </c>
      <c r="K87" s="6" t="s">
        <v>96</v>
      </c>
      <c r="L87" s="6" t="s">
        <v>618</v>
      </c>
      <c r="M87" s="15" t="s">
        <v>619</v>
      </c>
      <c r="N87" s="6" t="s">
        <v>620</v>
      </c>
      <c r="O87" s="6">
        <v>40</v>
      </c>
      <c r="P87" s="6" t="s">
        <v>605</v>
      </c>
      <c r="Q87" s="6">
        <v>404</v>
      </c>
      <c r="R87" s="6" t="s">
        <v>497</v>
      </c>
      <c r="S87" s="6">
        <v>404008</v>
      </c>
      <c r="T87" s="6" t="s">
        <v>100</v>
      </c>
      <c r="U87" s="6" t="s">
        <v>100</v>
      </c>
      <c r="V87" s="6" t="s">
        <v>67</v>
      </c>
      <c r="W87" s="6" t="s">
        <v>68</v>
      </c>
      <c r="X87" s="6" t="s">
        <v>69</v>
      </c>
      <c r="Y87" s="6" t="s">
        <v>69</v>
      </c>
      <c r="Z87" s="6" t="s">
        <v>70</v>
      </c>
      <c r="AA87" s="6" t="s">
        <v>71</v>
      </c>
      <c r="AB87" s="6" t="s">
        <v>71</v>
      </c>
      <c r="AC87" s="6" t="s">
        <v>101</v>
      </c>
      <c r="AD87" s="36">
        <v>6220000000</v>
      </c>
      <c r="AE87" s="6" t="s">
        <v>71</v>
      </c>
      <c r="AF87" s="6" t="s">
        <v>129</v>
      </c>
      <c r="AG87" s="6">
        <v>404008</v>
      </c>
      <c r="AH87" s="36">
        <v>6220000000</v>
      </c>
      <c r="AI87" s="6" t="s">
        <v>71</v>
      </c>
      <c r="AJ87" s="6" t="s">
        <v>103</v>
      </c>
      <c r="AK87" s="6" t="s">
        <v>130</v>
      </c>
      <c r="AL87" s="6" t="s">
        <v>70</v>
      </c>
      <c r="AM87" s="6" t="s">
        <v>70</v>
      </c>
      <c r="AN87" s="6" t="s">
        <v>70</v>
      </c>
      <c r="AO87" s="6" t="s">
        <v>76</v>
      </c>
      <c r="AP87" s="6" t="s">
        <v>77</v>
      </c>
      <c r="AQ87" s="37" t="s">
        <v>621</v>
      </c>
      <c r="AR87" s="6" t="s">
        <v>79</v>
      </c>
      <c r="AS87" s="36">
        <v>6220000000</v>
      </c>
      <c r="AT87" s="6" t="s">
        <v>622</v>
      </c>
      <c r="AU87" s="6" t="s">
        <v>132</v>
      </c>
      <c r="AV87" s="6"/>
      <c r="AW87" s="6" t="s">
        <v>71</v>
      </c>
      <c r="AX87" s="6">
        <v>14</v>
      </c>
      <c r="AY87" s="6" t="s">
        <v>82</v>
      </c>
      <c r="AZ87" s="6" t="s">
        <v>82</v>
      </c>
      <c r="BA87" s="6" t="s">
        <v>82</v>
      </c>
      <c r="BB87" s="6" t="s">
        <v>82</v>
      </c>
      <c r="BC87" s="6" t="s">
        <v>82</v>
      </c>
      <c r="BD87" s="6" t="s">
        <v>82</v>
      </c>
      <c r="BE87" s="6" t="s">
        <v>83</v>
      </c>
    </row>
    <row r="88" spans="1:57" ht="22.5" customHeight="1">
      <c r="A88" s="6" t="s">
        <v>57</v>
      </c>
      <c r="B88" s="6" t="s">
        <v>623</v>
      </c>
      <c r="C88" s="79">
        <v>405003</v>
      </c>
      <c r="D88" s="6">
        <f>VLOOKUP(Table5[[#This Row],[Subjects]],'Responder Sheet'!C:H,6,FALSE)</f>
        <v>0</v>
      </c>
      <c r="E88" s="6" t="b">
        <f>IF(_xlfn.IFNA(VLOOKUP(Table5[[#This Row],[Subjects]],'Withdrawn Subject ID'!A:A,1,FALSE),TRUE) = TRUE, FALSE, TRUE)</f>
        <v>0</v>
      </c>
      <c r="F88" s="6" t="b">
        <v>1</v>
      </c>
      <c r="G88" s="6">
        <v>3239</v>
      </c>
      <c r="H88" s="6" t="str">
        <f>VLOOKUP(Table5[[#This Row],[Subjects]],'Responder Sheet'!C:G,5,FALSE)</f>
        <v>SD</v>
      </c>
      <c r="I88" s="6" t="str">
        <f>VLOOKUP(Table5[[#This Row],[Subjects]],'Responder Sheet'!C:G,3,FALSE)</f>
        <v>Non-responder</v>
      </c>
      <c r="J88" s="6" t="str">
        <f>VLOOKUP(Table5[[#This Row],[Subjects]],'Responder Sheet'!C:G,4,FALSE)</f>
        <v>Responder</v>
      </c>
      <c r="K88" s="6" t="s">
        <v>96</v>
      </c>
      <c r="L88" s="6" t="s">
        <v>624</v>
      </c>
      <c r="M88" s="15" t="s">
        <v>625</v>
      </c>
      <c r="N88" s="6" t="s">
        <v>626</v>
      </c>
      <c r="O88" s="6">
        <v>40</v>
      </c>
      <c r="P88" s="6" t="s">
        <v>627</v>
      </c>
      <c r="Q88" s="6">
        <v>405</v>
      </c>
      <c r="R88" s="6" t="s">
        <v>497</v>
      </c>
      <c r="S88" s="6">
        <v>405003</v>
      </c>
      <c r="T88" s="6" t="s">
        <v>100</v>
      </c>
      <c r="U88" s="6" t="s">
        <v>100</v>
      </c>
      <c r="V88" s="6" t="s">
        <v>67</v>
      </c>
      <c r="W88" s="6" t="s">
        <v>128</v>
      </c>
      <c r="X88" s="6" t="s">
        <v>112</v>
      </c>
      <c r="Y88" s="6" t="s">
        <v>112</v>
      </c>
      <c r="Z88" s="6" t="s">
        <v>70</v>
      </c>
      <c r="AA88" s="6" t="s">
        <v>71</v>
      </c>
      <c r="AB88" s="6" t="s">
        <v>71</v>
      </c>
      <c r="AC88" s="6" t="s">
        <v>101</v>
      </c>
      <c r="AD88" s="36">
        <v>6220000000</v>
      </c>
      <c r="AE88" s="6" t="s">
        <v>71</v>
      </c>
      <c r="AF88" s="6" t="s">
        <v>102</v>
      </c>
      <c r="AG88" s="6">
        <v>405003</v>
      </c>
      <c r="AH88" s="36">
        <v>6220000000</v>
      </c>
      <c r="AI88" s="6" t="s">
        <v>71</v>
      </c>
      <c r="AJ88" s="6" t="s">
        <v>103</v>
      </c>
      <c r="AK88" s="6" t="s">
        <v>130</v>
      </c>
      <c r="AL88" s="6" t="s">
        <v>70</v>
      </c>
      <c r="AM88" s="6" t="s">
        <v>70</v>
      </c>
      <c r="AN88" s="6" t="s">
        <v>70</v>
      </c>
      <c r="AO88" s="6" t="s">
        <v>76</v>
      </c>
      <c r="AP88" s="6" t="s">
        <v>114</v>
      </c>
      <c r="AQ88" s="37" t="s">
        <v>247</v>
      </c>
      <c r="AR88" s="6" t="s">
        <v>79</v>
      </c>
      <c r="AS88" s="36">
        <v>6220000000</v>
      </c>
      <c r="AT88" s="6" t="s">
        <v>628</v>
      </c>
      <c r="AU88" s="6" t="s">
        <v>93</v>
      </c>
      <c r="AV88" s="6"/>
      <c r="AW88" s="6" t="s">
        <v>71</v>
      </c>
      <c r="AX88" s="6">
        <v>70</v>
      </c>
      <c r="AY88" s="6" t="s">
        <v>82</v>
      </c>
      <c r="AZ88" s="6" t="s">
        <v>82</v>
      </c>
      <c r="BA88" s="6" t="s">
        <v>82</v>
      </c>
      <c r="BB88" s="6" t="s">
        <v>82</v>
      </c>
      <c r="BC88" s="6" t="s">
        <v>82</v>
      </c>
      <c r="BD88" s="6" t="s">
        <v>82</v>
      </c>
      <c r="BE88" s="6" t="s">
        <v>173</v>
      </c>
    </row>
    <row r="89" spans="1:57" ht="22.5" customHeight="1">
      <c r="A89" s="6" t="s">
        <v>57</v>
      </c>
      <c r="B89" s="6" t="s">
        <v>629</v>
      </c>
      <c r="C89" s="79">
        <v>408004</v>
      </c>
      <c r="D89" s="6">
        <f>VLOOKUP(Table5[[#This Row],[Subjects]],'Responder Sheet'!C:H,6,FALSE)</f>
        <v>0</v>
      </c>
      <c r="E89" s="6" t="b">
        <f>IF(_xlfn.IFNA(VLOOKUP(Table5[[#This Row],[Subjects]],'Withdrawn Subject ID'!A:A,1,FALSE),TRUE) = TRUE, FALSE, TRUE)</f>
        <v>0</v>
      </c>
      <c r="F89" s="6" t="b">
        <v>1</v>
      </c>
      <c r="G89" s="6">
        <v>3239</v>
      </c>
      <c r="H89" s="6" t="str">
        <f>VLOOKUP(Table5[[#This Row],[Subjects]],'Responder Sheet'!C:G,5,FALSE)</f>
        <v>SD</v>
      </c>
      <c r="I89" s="6" t="str">
        <f>VLOOKUP(Table5[[#This Row],[Subjects]],'Responder Sheet'!C:G,3,FALSE)</f>
        <v>Non-responder</v>
      </c>
      <c r="J89" s="6" t="str">
        <f>VLOOKUP(Table5[[#This Row],[Subjects]],'Responder Sheet'!C:G,4,FALSE)</f>
        <v>Responder</v>
      </c>
      <c r="K89" s="6" t="s">
        <v>96</v>
      </c>
      <c r="L89" s="6" t="s">
        <v>630</v>
      </c>
      <c r="M89" s="15" t="s">
        <v>631</v>
      </c>
      <c r="N89" s="6" t="s">
        <v>632</v>
      </c>
      <c r="O89" s="6">
        <v>40</v>
      </c>
      <c r="P89" s="6" t="s">
        <v>633</v>
      </c>
      <c r="Q89" s="6">
        <v>408</v>
      </c>
      <c r="R89" s="6" t="s">
        <v>497</v>
      </c>
      <c r="S89" s="6">
        <v>408004</v>
      </c>
      <c r="T89" s="6" t="s">
        <v>121</v>
      </c>
      <c r="U89" s="6" t="s">
        <v>66</v>
      </c>
      <c r="V89" s="6" t="s">
        <v>67</v>
      </c>
      <c r="W89" s="6" t="s">
        <v>111</v>
      </c>
      <c r="X89" s="6"/>
      <c r="Y89" s="6" t="s">
        <v>112</v>
      </c>
      <c r="Z89" s="6" t="s">
        <v>70</v>
      </c>
      <c r="AA89" s="6" t="s">
        <v>71</v>
      </c>
      <c r="AB89" s="6" t="s">
        <v>71</v>
      </c>
      <c r="AC89" s="6" t="s">
        <v>101</v>
      </c>
      <c r="AD89" s="36">
        <v>6220000000</v>
      </c>
      <c r="AE89" s="6" t="s">
        <v>71</v>
      </c>
      <c r="AF89" s="6" t="s">
        <v>129</v>
      </c>
      <c r="AG89" s="6">
        <v>408004</v>
      </c>
      <c r="AH89" s="36">
        <v>6220000000</v>
      </c>
      <c r="AI89" s="6" t="s">
        <v>71</v>
      </c>
      <c r="AJ89" s="6" t="s">
        <v>634</v>
      </c>
      <c r="AK89" s="6" t="s">
        <v>130</v>
      </c>
      <c r="AL89" s="6" t="s">
        <v>70</v>
      </c>
      <c r="AM89" s="6" t="s">
        <v>70</v>
      </c>
      <c r="AN89" s="6" t="s">
        <v>70</v>
      </c>
      <c r="AO89" s="6" t="s">
        <v>76</v>
      </c>
      <c r="AP89" s="6" t="s">
        <v>114</v>
      </c>
      <c r="AQ89" s="37" t="s">
        <v>115</v>
      </c>
      <c r="AR89" s="6" t="s">
        <v>79</v>
      </c>
      <c r="AS89" s="36">
        <v>6220000000</v>
      </c>
      <c r="AT89" s="6" t="s">
        <v>635</v>
      </c>
      <c r="AU89" s="6" t="s">
        <v>132</v>
      </c>
      <c r="AV89" s="6"/>
      <c r="AW89" s="6" t="s">
        <v>71</v>
      </c>
      <c r="AX89" s="6">
        <v>7</v>
      </c>
      <c r="AY89" s="6" t="s">
        <v>82</v>
      </c>
      <c r="AZ89" s="6" t="s">
        <v>82</v>
      </c>
      <c r="BA89" s="6" t="s">
        <v>82</v>
      </c>
      <c r="BB89" s="6" t="s">
        <v>82</v>
      </c>
      <c r="BC89" s="6" t="s">
        <v>82</v>
      </c>
      <c r="BD89" s="6" t="s">
        <v>82</v>
      </c>
      <c r="BE89" s="6" t="s">
        <v>83</v>
      </c>
    </row>
    <row r="90" spans="1:57" ht="22.5" customHeight="1">
      <c r="A90" s="6" t="s">
        <v>57</v>
      </c>
      <c r="B90" s="6" t="s">
        <v>636</v>
      </c>
      <c r="C90" s="79">
        <v>408005</v>
      </c>
      <c r="D90" s="6">
        <f>VLOOKUP(Table5[[#This Row],[Subjects]],'Responder Sheet'!C:H,6,FALSE)</f>
        <v>0</v>
      </c>
      <c r="E90" s="6" t="b">
        <f>IF(_xlfn.IFNA(VLOOKUP(Table5[[#This Row],[Subjects]],'Withdrawn Subject ID'!A:A,1,FALSE),TRUE) = TRUE, FALSE, TRUE)</f>
        <v>0</v>
      </c>
      <c r="F90" s="6" t="b">
        <v>1</v>
      </c>
      <c r="G90" s="6">
        <v>3239</v>
      </c>
      <c r="H90" s="6" t="str">
        <f>VLOOKUP(Table5[[#This Row],[Subjects]],'Responder Sheet'!C:G,5,FALSE)</f>
        <v>SD</v>
      </c>
      <c r="I90" s="6" t="str">
        <f>VLOOKUP(Table5[[#This Row],[Subjects]],'Responder Sheet'!C:G,3,FALSE)</f>
        <v>Non-responder</v>
      </c>
      <c r="J90" s="6" t="str">
        <f>VLOOKUP(Table5[[#This Row],[Subjects]],'Responder Sheet'!C:G,4,FALSE)</f>
        <v>Responder</v>
      </c>
      <c r="K90" s="6" t="s">
        <v>96</v>
      </c>
      <c r="L90" s="6" t="s">
        <v>637</v>
      </c>
      <c r="M90" s="15" t="s">
        <v>638</v>
      </c>
      <c r="N90" s="6" t="s">
        <v>639</v>
      </c>
      <c r="O90" s="6">
        <v>40</v>
      </c>
      <c r="P90" s="6" t="s">
        <v>633</v>
      </c>
      <c r="Q90" s="6">
        <v>408</v>
      </c>
      <c r="R90" s="6" t="s">
        <v>497</v>
      </c>
      <c r="S90" s="6">
        <v>408005</v>
      </c>
      <c r="T90" s="6" t="s">
        <v>100</v>
      </c>
      <c r="U90" s="6" t="s">
        <v>100</v>
      </c>
      <c r="V90" s="6" t="s">
        <v>67</v>
      </c>
      <c r="W90" s="6" t="s">
        <v>128</v>
      </c>
      <c r="X90" s="6" t="s">
        <v>112</v>
      </c>
      <c r="Y90" s="6" t="s">
        <v>112</v>
      </c>
      <c r="Z90" s="6" t="s">
        <v>70</v>
      </c>
      <c r="AA90" s="6" t="s">
        <v>71</v>
      </c>
      <c r="AB90" s="6" t="s">
        <v>71</v>
      </c>
      <c r="AC90" s="6" t="s">
        <v>101</v>
      </c>
      <c r="AD90" s="36">
        <v>6220000000</v>
      </c>
      <c r="AE90" s="6" t="s">
        <v>71</v>
      </c>
      <c r="AF90" s="6" t="s">
        <v>129</v>
      </c>
      <c r="AG90" s="6">
        <v>408005</v>
      </c>
      <c r="AH90" s="36">
        <v>6220000000</v>
      </c>
      <c r="AI90" s="6" t="s">
        <v>71</v>
      </c>
      <c r="AJ90" s="6" t="s">
        <v>634</v>
      </c>
      <c r="AK90" s="6" t="s">
        <v>130</v>
      </c>
      <c r="AL90" s="6" t="s">
        <v>70</v>
      </c>
      <c r="AM90" s="6" t="s">
        <v>70</v>
      </c>
      <c r="AN90" s="6" t="s">
        <v>70</v>
      </c>
      <c r="AO90" s="6" t="s">
        <v>76</v>
      </c>
      <c r="AP90" s="6" t="s">
        <v>114</v>
      </c>
      <c r="AQ90" s="37" t="s">
        <v>115</v>
      </c>
      <c r="AR90" s="6" t="s">
        <v>79</v>
      </c>
      <c r="AS90" s="36">
        <v>6220000000</v>
      </c>
      <c r="AT90" s="6" t="s">
        <v>640</v>
      </c>
      <c r="AU90" s="6" t="s">
        <v>132</v>
      </c>
      <c r="AV90" s="6"/>
      <c r="AW90" s="6" t="s">
        <v>71</v>
      </c>
      <c r="AX90" s="6">
        <v>70</v>
      </c>
      <c r="AY90" s="6" t="s">
        <v>82</v>
      </c>
      <c r="AZ90" s="6" t="s">
        <v>82</v>
      </c>
      <c r="BA90" s="6" t="s">
        <v>82</v>
      </c>
      <c r="BB90" s="6" t="s">
        <v>82</v>
      </c>
      <c r="BC90" s="6" t="s">
        <v>82</v>
      </c>
      <c r="BD90" s="6" t="s">
        <v>82</v>
      </c>
      <c r="BE90" s="6" t="s">
        <v>83</v>
      </c>
    </row>
    <row r="91" spans="1:57" ht="22.5" customHeight="1">
      <c r="A91" s="6" t="s">
        <v>57</v>
      </c>
      <c r="B91" s="6" t="s">
        <v>641</v>
      </c>
      <c r="C91" s="79">
        <v>408009</v>
      </c>
      <c r="D91" s="6">
        <f>VLOOKUP(Table5[[#This Row],[Subjects]],'Responder Sheet'!C:H,6,FALSE)</f>
        <v>0</v>
      </c>
      <c r="E91" s="6" t="b">
        <f>IF(_xlfn.IFNA(VLOOKUP(Table5[[#This Row],[Subjects]],'Withdrawn Subject ID'!A:A,1,FALSE),TRUE) = TRUE, FALSE, TRUE)</f>
        <v>0</v>
      </c>
      <c r="F91" s="6" t="b">
        <v>1</v>
      </c>
      <c r="G91" s="6">
        <v>3239</v>
      </c>
      <c r="H91" s="6" t="str">
        <f>VLOOKUP(Table5[[#This Row],[Subjects]],'Responder Sheet'!C:G,5,FALSE)</f>
        <v>PR</v>
      </c>
      <c r="I91" s="6" t="str">
        <f>VLOOKUP(Table5[[#This Row],[Subjects]],'Responder Sheet'!C:G,3,FALSE)</f>
        <v>Responder</v>
      </c>
      <c r="J91" s="6" t="str">
        <f>VLOOKUP(Table5[[#This Row],[Subjects]],'Responder Sheet'!C:G,4,FALSE)</f>
        <v>Responder</v>
      </c>
      <c r="K91" s="6" t="s">
        <v>59</v>
      </c>
      <c r="L91" s="6" t="s">
        <v>642</v>
      </c>
      <c r="M91" s="15" t="s">
        <v>643</v>
      </c>
      <c r="N91" s="6" t="s">
        <v>644</v>
      </c>
      <c r="O91" s="6">
        <v>40</v>
      </c>
      <c r="P91" s="6" t="s">
        <v>633</v>
      </c>
      <c r="Q91" s="6">
        <v>408</v>
      </c>
      <c r="R91" s="6" t="s">
        <v>497</v>
      </c>
      <c r="S91" s="6">
        <v>408009</v>
      </c>
      <c r="T91" s="6" t="s">
        <v>100</v>
      </c>
      <c r="U91" s="6" t="s">
        <v>100</v>
      </c>
      <c r="V91" s="6" t="s">
        <v>67</v>
      </c>
      <c r="W91" s="6" t="s">
        <v>111</v>
      </c>
      <c r="X91" s="6"/>
      <c r="Y91" s="6" t="s">
        <v>112</v>
      </c>
      <c r="Z91" s="6" t="s">
        <v>70</v>
      </c>
      <c r="AA91" s="6" t="s">
        <v>71</v>
      </c>
      <c r="AB91" s="6" t="s">
        <v>71</v>
      </c>
      <c r="AC91" s="6" t="s">
        <v>101</v>
      </c>
      <c r="AD91" s="36">
        <v>6220000000</v>
      </c>
      <c r="AE91" s="6" t="s">
        <v>71</v>
      </c>
      <c r="AF91" s="6" t="s">
        <v>129</v>
      </c>
      <c r="AG91" s="6">
        <v>408009</v>
      </c>
      <c r="AH91" s="36">
        <v>6220000000</v>
      </c>
      <c r="AI91" s="6" t="s">
        <v>71</v>
      </c>
      <c r="AJ91" s="6" t="s">
        <v>634</v>
      </c>
      <c r="AK91" s="6" t="s">
        <v>130</v>
      </c>
      <c r="AL91" s="6" t="s">
        <v>70</v>
      </c>
      <c r="AM91" s="6" t="s">
        <v>70</v>
      </c>
      <c r="AN91" s="6" t="s">
        <v>70</v>
      </c>
      <c r="AO91" s="6" t="s">
        <v>76</v>
      </c>
      <c r="AP91" s="6" t="s">
        <v>114</v>
      </c>
      <c r="AQ91" s="37" t="s">
        <v>115</v>
      </c>
      <c r="AR91" s="6" t="s">
        <v>79</v>
      </c>
      <c r="AS91" s="36">
        <v>6220000000</v>
      </c>
      <c r="AT91" s="6" t="s">
        <v>645</v>
      </c>
      <c r="AU91" s="6" t="s">
        <v>132</v>
      </c>
      <c r="AV91" s="6"/>
      <c r="AW91" s="6" t="s">
        <v>71</v>
      </c>
      <c r="AX91" s="6">
        <v>70</v>
      </c>
      <c r="AY91" s="6" t="s">
        <v>82</v>
      </c>
      <c r="AZ91" s="6" t="s">
        <v>82</v>
      </c>
      <c r="BA91" s="6" t="s">
        <v>82</v>
      </c>
      <c r="BB91" s="6" t="s">
        <v>82</v>
      </c>
      <c r="BC91" s="6" t="s">
        <v>82</v>
      </c>
      <c r="BD91" s="6" t="s">
        <v>82</v>
      </c>
      <c r="BE91" s="6" t="s">
        <v>133</v>
      </c>
    </row>
    <row r="92" spans="1:57" ht="22.5" customHeight="1">
      <c r="A92" s="6" t="s">
        <v>141</v>
      </c>
      <c r="B92" s="6" t="s">
        <v>646</v>
      </c>
      <c r="C92" s="79">
        <v>409005</v>
      </c>
      <c r="D92" s="6">
        <f>VLOOKUP(Table5[[#This Row],[Subjects]],'Responder Sheet'!C:H,6,FALSE)</f>
        <v>0</v>
      </c>
      <c r="E92" s="6" t="b">
        <f>IF(_xlfn.IFNA(VLOOKUP(Table5[[#This Row],[Subjects]],'Withdrawn Subject ID'!A:A,1,FALSE),TRUE) = TRUE, FALSE, TRUE)</f>
        <v>0</v>
      </c>
      <c r="F92" s="6" t="b">
        <v>1</v>
      </c>
      <c r="G92" s="6">
        <v>3256</v>
      </c>
      <c r="H92" s="6" t="str">
        <f>VLOOKUP(Table5[[#This Row],[Subjects]],'Responder Sheet'!C:G,5,FALSE)</f>
        <v>SD</v>
      </c>
      <c r="I92" s="6" t="str">
        <f>VLOOKUP(Table5[[#This Row],[Subjects]],'Responder Sheet'!C:G,3,FALSE)</f>
        <v>Non-responder</v>
      </c>
      <c r="J92" s="6" t="str">
        <f>VLOOKUP(Table5[[#This Row],[Subjects]],'Responder Sheet'!C:G,4,FALSE)</f>
        <v>Non-responder</v>
      </c>
      <c r="K92" s="6" t="s">
        <v>143</v>
      </c>
      <c r="L92" s="6" t="s">
        <v>647</v>
      </c>
      <c r="M92" s="15" t="s">
        <v>648</v>
      </c>
      <c r="N92" s="6" t="s">
        <v>649</v>
      </c>
      <c r="O92" s="6">
        <v>40</v>
      </c>
      <c r="P92" s="6" t="s">
        <v>650</v>
      </c>
      <c r="Q92" s="6">
        <v>409</v>
      </c>
      <c r="R92" s="6" t="s">
        <v>497</v>
      </c>
      <c r="S92" s="6">
        <v>409005</v>
      </c>
      <c r="T92" s="6" t="s">
        <v>121</v>
      </c>
      <c r="U92" s="6" t="s">
        <v>66</v>
      </c>
      <c r="V92" s="6" t="s">
        <v>67</v>
      </c>
      <c r="W92" s="6" t="s">
        <v>111</v>
      </c>
      <c r="X92" s="6"/>
      <c r="Y92" s="6" t="s">
        <v>112</v>
      </c>
      <c r="Z92" s="6" t="s">
        <v>70</v>
      </c>
      <c r="AA92" s="6" t="s">
        <v>71</v>
      </c>
      <c r="AB92" s="6" t="s">
        <v>71</v>
      </c>
      <c r="AC92" s="6" t="s">
        <v>72</v>
      </c>
      <c r="AD92" s="36">
        <v>6220000000</v>
      </c>
      <c r="AE92" s="6" t="s">
        <v>71</v>
      </c>
      <c r="AF92" s="6" t="s">
        <v>169</v>
      </c>
      <c r="AG92" s="6">
        <v>409005</v>
      </c>
      <c r="AH92" s="36">
        <v>6220000000</v>
      </c>
      <c r="AI92" s="6" t="s">
        <v>71</v>
      </c>
      <c r="AJ92" s="6" t="s">
        <v>103</v>
      </c>
      <c r="AK92" s="6" t="s">
        <v>75</v>
      </c>
      <c r="AL92" s="6" t="s">
        <v>70</v>
      </c>
      <c r="AM92" s="6" t="s">
        <v>70</v>
      </c>
      <c r="AN92" s="6" t="s">
        <v>70</v>
      </c>
      <c r="AO92" s="6" t="s">
        <v>76</v>
      </c>
      <c r="AP92" s="6" t="s">
        <v>114</v>
      </c>
      <c r="AQ92" s="37" t="s">
        <v>651</v>
      </c>
      <c r="AR92" s="6" t="s">
        <v>79</v>
      </c>
      <c r="AS92" s="36">
        <v>6220000000</v>
      </c>
      <c r="AT92" s="6" t="s">
        <v>652</v>
      </c>
      <c r="AU92" s="6" t="s">
        <v>172</v>
      </c>
      <c r="AV92" s="6"/>
      <c r="AW92" s="6" t="s">
        <v>71</v>
      </c>
      <c r="AX92" s="6">
        <v>70</v>
      </c>
      <c r="AY92" s="6" t="s">
        <v>82</v>
      </c>
      <c r="AZ92" s="6" t="s">
        <v>82</v>
      </c>
      <c r="BA92" s="6" t="s">
        <v>82</v>
      </c>
      <c r="BB92" s="6" t="s">
        <v>82</v>
      </c>
      <c r="BC92" s="6" t="s">
        <v>82</v>
      </c>
      <c r="BD92" s="6" t="s">
        <v>82</v>
      </c>
      <c r="BE92" s="6" t="s">
        <v>173</v>
      </c>
    </row>
    <row r="93" spans="1:57" ht="22.5" customHeight="1">
      <c r="A93" s="6" t="s">
        <v>141</v>
      </c>
      <c r="B93" s="6" t="s">
        <v>653</v>
      </c>
      <c r="C93" s="79">
        <v>409009</v>
      </c>
      <c r="D93" s="6">
        <f>VLOOKUP(Table5[[#This Row],[Subjects]],'Responder Sheet'!C:H,6,FALSE)</f>
        <v>0</v>
      </c>
      <c r="E93" s="6" t="b">
        <f>IF(_xlfn.IFNA(VLOOKUP(Table5[[#This Row],[Subjects]],'Withdrawn Subject ID'!A:A,1,FALSE),TRUE) = TRUE, FALSE, TRUE)</f>
        <v>0</v>
      </c>
      <c r="F93" s="6" t="b">
        <v>1</v>
      </c>
      <c r="G93" s="6">
        <v>3256</v>
      </c>
      <c r="H93" s="6" t="str">
        <f>VLOOKUP(Table5[[#This Row],[Subjects]],'Responder Sheet'!C:G,5,FALSE)</f>
        <v>PR</v>
      </c>
      <c r="I93" s="6" t="str">
        <f>VLOOKUP(Table5[[#This Row],[Subjects]],'Responder Sheet'!C:G,3,FALSE)</f>
        <v>Responder</v>
      </c>
      <c r="J93" s="6" t="str">
        <f>VLOOKUP(Table5[[#This Row],[Subjects]],'Responder Sheet'!C:G,4,FALSE)</f>
        <v>Responder</v>
      </c>
      <c r="K93" s="6" t="s">
        <v>59</v>
      </c>
      <c r="L93" s="6" t="s">
        <v>654</v>
      </c>
      <c r="M93" s="15" t="s">
        <v>655</v>
      </c>
      <c r="N93" s="6" t="s">
        <v>656</v>
      </c>
      <c r="O93" s="6">
        <v>40</v>
      </c>
      <c r="P93" s="6" t="s">
        <v>650</v>
      </c>
      <c r="Q93" s="6">
        <v>409</v>
      </c>
      <c r="R93" s="6" t="s">
        <v>497</v>
      </c>
      <c r="S93" s="6">
        <v>409009</v>
      </c>
      <c r="T93" s="6" t="s">
        <v>121</v>
      </c>
      <c r="U93" s="6" t="s">
        <v>66</v>
      </c>
      <c r="V93" s="6" t="s">
        <v>67</v>
      </c>
      <c r="W93" s="6" t="s">
        <v>111</v>
      </c>
      <c r="X93" s="6"/>
      <c r="Y93" s="6" t="s">
        <v>112</v>
      </c>
      <c r="Z93" s="6" t="s">
        <v>70</v>
      </c>
      <c r="AA93" s="6" t="s">
        <v>71</v>
      </c>
      <c r="AB93" s="6" t="s">
        <v>71</v>
      </c>
      <c r="AC93" s="6" t="s">
        <v>101</v>
      </c>
      <c r="AD93" s="36">
        <v>6220000000</v>
      </c>
      <c r="AE93" s="6" t="s">
        <v>71</v>
      </c>
      <c r="AF93" s="6" t="s">
        <v>169</v>
      </c>
      <c r="AG93" s="6">
        <v>409009</v>
      </c>
      <c r="AH93" s="36">
        <v>6220000000</v>
      </c>
      <c r="AI93" s="6" t="s">
        <v>71</v>
      </c>
      <c r="AJ93" s="6" t="s">
        <v>103</v>
      </c>
      <c r="AK93" s="6" t="s">
        <v>75</v>
      </c>
      <c r="AL93" s="6" t="s">
        <v>70</v>
      </c>
      <c r="AM93" s="6" t="s">
        <v>70</v>
      </c>
      <c r="AN93" s="6" t="s">
        <v>70</v>
      </c>
      <c r="AO93" s="6" t="s">
        <v>76</v>
      </c>
      <c r="AP93" s="6" t="s">
        <v>114</v>
      </c>
      <c r="AQ93" s="37" t="s">
        <v>115</v>
      </c>
      <c r="AR93" s="6" t="s">
        <v>79</v>
      </c>
      <c r="AS93" s="36">
        <v>6220000000</v>
      </c>
      <c r="AT93" s="6" t="s">
        <v>657</v>
      </c>
      <c r="AU93" s="6" t="s">
        <v>172</v>
      </c>
      <c r="AV93" s="6"/>
      <c r="AW93" s="6" t="s">
        <v>71</v>
      </c>
      <c r="AX93" s="6">
        <v>70</v>
      </c>
      <c r="AY93" s="6" t="s">
        <v>82</v>
      </c>
      <c r="AZ93" s="6" t="s">
        <v>82</v>
      </c>
      <c r="BA93" s="6" t="s">
        <v>82</v>
      </c>
      <c r="BB93" s="6" t="s">
        <v>82</v>
      </c>
      <c r="BC93" s="6" t="s">
        <v>82</v>
      </c>
      <c r="BD93" s="6" t="s">
        <v>82</v>
      </c>
      <c r="BE93" s="6" t="s">
        <v>658</v>
      </c>
    </row>
    <row r="94" spans="1:57" ht="22.5" customHeight="1">
      <c r="A94" s="6" t="s">
        <v>57</v>
      </c>
      <c r="B94" s="6" t="s">
        <v>659</v>
      </c>
      <c r="C94" s="79">
        <v>409011</v>
      </c>
      <c r="D94" s="6">
        <f>VLOOKUP(Table5[[#This Row],[Subjects]],'Responder Sheet'!C:H,6,FALSE)</f>
        <v>0</v>
      </c>
      <c r="E94" s="6" t="b">
        <f>IF(_xlfn.IFNA(VLOOKUP(Table5[[#This Row],[Subjects]],'Withdrawn Subject ID'!A:A,1,FALSE),TRUE) = TRUE, FALSE, TRUE)</f>
        <v>0</v>
      </c>
      <c r="F94" s="6" t="b">
        <v>1</v>
      </c>
      <c r="G94" s="6">
        <v>3239</v>
      </c>
      <c r="H94" s="6" t="str">
        <f>VLOOKUP(Table5[[#This Row],[Subjects]],'Responder Sheet'!C:G,5,FALSE)</f>
        <v>SD</v>
      </c>
      <c r="I94" s="6" t="str">
        <f>VLOOKUP(Table5[[#This Row],[Subjects]],'Responder Sheet'!C:G,3,FALSE)</f>
        <v>Non-responder</v>
      </c>
      <c r="J94" s="6" t="str">
        <f>VLOOKUP(Table5[[#This Row],[Subjects]],'Responder Sheet'!C:G,4,FALSE)</f>
        <v>Responder</v>
      </c>
      <c r="K94" s="6" t="s">
        <v>96</v>
      </c>
      <c r="L94" s="6" t="s">
        <v>660</v>
      </c>
      <c r="M94" s="15" t="s">
        <v>661</v>
      </c>
      <c r="N94" s="6" t="s">
        <v>662</v>
      </c>
      <c r="O94" s="6">
        <v>40</v>
      </c>
      <c r="P94" s="6" t="s">
        <v>650</v>
      </c>
      <c r="Q94" s="6">
        <v>409</v>
      </c>
      <c r="R94" s="6" t="s">
        <v>497</v>
      </c>
      <c r="S94" s="6">
        <v>409011</v>
      </c>
      <c r="T94" s="6" t="s">
        <v>121</v>
      </c>
      <c r="U94" s="6" t="s">
        <v>66</v>
      </c>
      <c r="V94" s="6" t="s">
        <v>67</v>
      </c>
      <c r="W94" s="6" t="s">
        <v>68</v>
      </c>
      <c r="X94" s="6" t="s">
        <v>69</v>
      </c>
      <c r="Y94" s="6" t="s">
        <v>69</v>
      </c>
      <c r="Z94" s="6" t="s">
        <v>70</v>
      </c>
      <c r="AA94" s="6" t="s">
        <v>71</v>
      </c>
      <c r="AB94" s="6" t="s">
        <v>71</v>
      </c>
      <c r="AC94" s="6" t="s">
        <v>101</v>
      </c>
      <c r="AD94" s="36">
        <v>6220000000</v>
      </c>
      <c r="AE94" s="6" t="s">
        <v>71</v>
      </c>
      <c r="AF94" s="6" t="s">
        <v>185</v>
      </c>
      <c r="AG94" s="6">
        <v>409011</v>
      </c>
      <c r="AH94" s="36">
        <v>6220000000</v>
      </c>
      <c r="AI94" s="6" t="s">
        <v>71</v>
      </c>
      <c r="AJ94" s="6" t="s">
        <v>186</v>
      </c>
      <c r="AK94" s="6" t="s">
        <v>75</v>
      </c>
      <c r="AL94" s="6" t="s">
        <v>70</v>
      </c>
      <c r="AM94" s="6" t="s">
        <v>70</v>
      </c>
      <c r="AN94" s="6" t="s">
        <v>70</v>
      </c>
      <c r="AO94" s="6" t="s">
        <v>76</v>
      </c>
      <c r="AP94" s="6" t="s">
        <v>77</v>
      </c>
      <c r="AQ94" s="37" t="s">
        <v>187</v>
      </c>
      <c r="AR94" s="6" t="s">
        <v>79</v>
      </c>
      <c r="AS94" s="36">
        <v>6220000000</v>
      </c>
      <c r="AT94" s="6" t="s">
        <v>663</v>
      </c>
      <c r="AU94" s="6" t="s">
        <v>132</v>
      </c>
      <c r="AV94" s="6"/>
      <c r="AW94" s="6" t="s">
        <v>71</v>
      </c>
      <c r="AX94" s="6">
        <v>70</v>
      </c>
      <c r="AY94" s="6" t="s">
        <v>82</v>
      </c>
      <c r="AZ94" s="6" t="s">
        <v>82</v>
      </c>
      <c r="BA94" s="6" t="s">
        <v>82</v>
      </c>
      <c r="BB94" s="6" t="s">
        <v>82</v>
      </c>
      <c r="BC94" s="6" t="s">
        <v>82</v>
      </c>
      <c r="BD94" s="6" t="s">
        <v>82</v>
      </c>
      <c r="BE94" s="6" t="s">
        <v>664</v>
      </c>
    </row>
    <row r="95" spans="1:57" ht="22.5" customHeight="1">
      <c r="A95" s="6" t="s">
        <v>141</v>
      </c>
      <c r="B95" s="6" t="s">
        <v>665</v>
      </c>
      <c r="C95" s="79">
        <v>409030</v>
      </c>
      <c r="D95" s="6">
        <f>VLOOKUP(Table5[[#This Row],[Subjects]],'Responder Sheet'!C:H,6,FALSE)</f>
        <v>0</v>
      </c>
      <c r="E95" s="6" t="b">
        <f>IF(_xlfn.IFNA(VLOOKUP(Table5[[#This Row],[Subjects]],'Withdrawn Subject ID'!A:A,1,FALSE),TRUE) = TRUE, FALSE, TRUE)</f>
        <v>0</v>
      </c>
      <c r="F95" s="6" t="b">
        <v>1</v>
      </c>
      <c r="G95" s="6">
        <v>3239</v>
      </c>
      <c r="H95" s="6" t="str">
        <f>VLOOKUP(Table5[[#This Row],[Subjects]],'Responder Sheet'!C:G,5,FALSE)</f>
        <v>SD</v>
      </c>
      <c r="I95" s="6" t="str">
        <f>VLOOKUP(Table5[[#This Row],[Subjects]],'Responder Sheet'!C:G,3,FALSE)</f>
        <v>Non-responder</v>
      </c>
      <c r="J95" s="6" t="str">
        <f>VLOOKUP(Table5[[#This Row],[Subjects]],'Responder Sheet'!C:G,4,FALSE)</f>
        <v>Responder</v>
      </c>
      <c r="K95" s="6" t="s">
        <v>96</v>
      </c>
      <c r="L95" s="6" t="s">
        <v>666</v>
      </c>
      <c r="M95" s="15" t="s">
        <v>667</v>
      </c>
      <c r="N95" s="6" t="s">
        <v>668</v>
      </c>
      <c r="O95" s="6">
        <v>40</v>
      </c>
      <c r="P95" s="6" t="s">
        <v>650</v>
      </c>
      <c r="Q95" s="6">
        <v>409</v>
      </c>
      <c r="R95" s="6" t="s">
        <v>497</v>
      </c>
      <c r="S95" s="6">
        <v>409030</v>
      </c>
      <c r="T95" s="6" t="s">
        <v>121</v>
      </c>
      <c r="U95" s="6" t="s">
        <v>66</v>
      </c>
      <c r="V95" s="6" t="s">
        <v>67</v>
      </c>
      <c r="W95" s="6" t="s">
        <v>111</v>
      </c>
      <c r="X95" s="6"/>
      <c r="Y95" s="6" t="s">
        <v>112</v>
      </c>
      <c r="Z95" s="6" t="s">
        <v>70</v>
      </c>
      <c r="AA95" s="6" t="s">
        <v>71</v>
      </c>
      <c r="AB95" s="6" t="s">
        <v>71</v>
      </c>
      <c r="AC95" s="6" t="s">
        <v>101</v>
      </c>
      <c r="AD95" s="36">
        <v>6220000000</v>
      </c>
      <c r="AE95" s="6" t="s">
        <v>71</v>
      </c>
      <c r="AF95" s="6" t="s">
        <v>169</v>
      </c>
      <c r="AG95" s="6">
        <v>409030</v>
      </c>
      <c r="AH95" s="36">
        <v>6220000000</v>
      </c>
      <c r="AI95" s="6" t="s">
        <v>71</v>
      </c>
      <c r="AJ95" s="6" t="s">
        <v>103</v>
      </c>
      <c r="AK95" s="6" t="s">
        <v>75</v>
      </c>
      <c r="AL95" s="6" t="s">
        <v>70</v>
      </c>
      <c r="AM95" s="6" t="s">
        <v>70</v>
      </c>
      <c r="AN95" s="6" t="s">
        <v>70</v>
      </c>
      <c r="AO95" s="6" t="s">
        <v>76</v>
      </c>
      <c r="AP95" s="6" t="s">
        <v>114</v>
      </c>
      <c r="AQ95" s="37" t="s">
        <v>115</v>
      </c>
      <c r="AR95" s="6" t="s">
        <v>79</v>
      </c>
      <c r="AS95" s="36">
        <v>6220000000</v>
      </c>
      <c r="AT95" s="6" t="s">
        <v>669</v>
      </c>
      <c r="AU95" s="6" t="s">
        <v>172</v>
      </c>
      <c r="AV95" s="6"/>
      <c r="AW95" s="6" t="s">
        <v>71</v>
      </c>
      <c r="AX95" s="6">
        <v>70</v>
      </c>
      <c r="AY95" s="6" t="s">
        <v>82</v>
      </c>
      <c r="AZ95" s="6" t="s">
        <v>82</v>
      </c>
      <c r="BA95" s="6" t="s">
        <v>82</v>
      </c>
      <c r="BB95" s="6" t="s">
        <v>82</v>
      </c>
      <c r="BC95" s="6" t="s">
        <v>82</v>
      </c>
      <c r="BD95" s="6" t="s">
        <v>82</v>
      </c>
      <c r="BE95" s="6" t="s">
        <v>658</v>
      </c>
    </row>
    <row r="96" spans="1:57" ht="22.5" customHeight="1">
      <c r="A96" s="6" t="s">
        <v>57</v>
      </c>
      <c r="B96" s="6" t="s">
        <v>670</v>
      </c>
      <c r="C96" s="79">
        <v>409035</v>
      </c>
      <c r="D96" s="6">
        <f>VLOOKUP(Table5[[#This Row],[Subjects]],'Responder Sheet'!C:H,6,FALSE)</f>
        <v>0</v>
      </c>
      <c r="E96" s="6" t="b">
        <f>IF(_xlfn.IFNA(VLOOKUP(Table5[[#This Row],[Subjects]],'Withdrawn Subject ID'!A:A,1,FALSE),TRUE) = TRUE, FALSE, TRUE)</f>
        <v>0</v>
      </c>
      <c r="F96" s="6" t="b">
        <v>1</v>
      </c>
      <c r="G96" s="6">
        <v>3239</v>
      </c>
      <c r="H96" s="6" t="str">
        <f>VLOOKUP(Table5[[#This Row],[Subjects]],'Responder Sheet'!C:G,5,FALSE)</f>
        <v>SD</v>
      </c>
      <c r="I96" s="6" t="str">
        <f>VLOOKUP(Table5[[#This Row],[Subjects]],'Responder Sheet'!C:G,3,FALSE)</f>
        <v>Non-responder</v>
      </c>
      <c r="J96" s="6" t="str">
        <f>VLOOKUP(Table5[[#This Row],[Subjects]],'Responder Sheet'!C:G,4,FALSE)</f>
        <v>Non-responder</v>
      </c>
      <c r="K96" s="6" t="s">
        <v>143</v>
      </c>
      <c r="L96" s="6" t="s">
        <v>671</v>
      </c>
      <c r="M96" s="15" t="s">
        <v>672</v>
      </c>
      <c r="N96" s="6" t="s">
        <v>673</v>
      </c>
      <c r="O96" s="6">
        <v>40</v>
      </c>
      <c r="P96" s="6" t="s">
        <v>650</v>
      </c>
      <c r="Q96" s="6">
        <v>409</v>
      </c>
      <c r="R96" s="6" t="s">
        <v>497</v>
      </c>
      <c r="S96" s="6">
        <v>409035</v>
      </c>
      <c r="T96" s="6" t="s">
        <v>121</v>
      </c>
      <c r="U96" s="6" t="s">
        <v>66</v>
      </c>
      <c r="V96" s="6" t="s">
        <v>67</v>
      </c>
      <c r="W96" s="6" t="s">
        <v>68</v>
      </c>
      <c r="X96" s="6" t="s">
        <v>69</v>
      </c>
      <c r="Y96" s="6" t="s">
        <v>69</v>
      </c>
      <c r="Z96" s="6" t="s">
        <v>70</v>
      </c>
      <c r="AA96" s="6" t="s">
        <v>71</v>
      </c>
      <c r="AB96" s="6" t="s">
        <v>71</v>
      </c>
      <c r="AC96" s="6" t="s">
        <v>101</v>
      </c>
      <c r="AD96" s="36">
        <v>6220000000</v>
      </c>
      <c r="AE96" s="6" t="s">
        <v>71</v>
      </c>
      <c r="AF96" s="6" t="s">
        <v>342</v>
      </c>
      <c r="AG96" s="6">
        <v>409035</v>
      </c>
      <c r="AH96" s="36">
        <v>6220000000</v>
      </c>
      <c r="AI96" s="6" t="s">
        <v>71</v>
      </c>
      <c r="AJ96" s="6" t="s">
        <v>186</v>
      </c>
      <c r="AK96" s="6" t="s">
        <v>75</v>
      </c>
      <c r="AL96" s="6" t="s">
        <v>70</v>
      </c>
      <c r="AM96" s="6" t="s">
        <v>70</v>
      </c>
      <c r="AN96" s="6" t="s">
        <v>70</v>
      </c>
      <c r="AO96" s="6" t="s">
        <v>76</v>
      </c>
      <c r="AP96" s="6" t="s">
        <v>77</v>
      </c>
      <c r="AQ96" s="37" t="s">
        <v>674</v>
      </c>
      <c r="AR96" s="6" t="s">
        <v>79</v>
      </c>
      <c r="AS96" s="36">
        <v>6220000000</v>
      </c>
      <c r="AT96" s="6" t="s">
        <v>675</v>
      </c>
      <c r="AU96" s="6" t="s">
        <v>132</v>
      </c>
      <c r="AV96" s="6"/>
      <c r="AW96" s="6" t="s">
        <v>71</v>
      </c>
      <c r="AX96" s="6">
        <v>7</v>
      </c>
      <c r="AY96" s="6" t="s">
        <v>82</v>
      </c>
      <c r="AZ96" s="6" t="s">
        <v>82</v>
      </c>
      <c r="BA96" s="6" t="s">
        <v>82</v>
      </c>
      <c r="BB96" s="6" t="s">
        <v>82</v>
      </c>
      <c r="BC96" s="6" t="s">
        <v>82</v>
      </c>
      <c r="BD96" s="6" t="s">
        <v>82</v>
      </c>
      <c r="BE96" s="6" t="s">
        <v>173</v>
      </c>
    </row>
    <row r="97" spans="1:57" ht="22.5" customHeight="1">
      <c r="A97" s="6" t="s">
        <v>141</v>
      </c>
      <c r="B97" s="6" t="s">
        <v>676</v>
      </c>
      <c r="C97" s="79">
        <v>409036</v>
      </c>
      <c r="D97" s="6">
        <f>VLOOKUP(Table5[[#This Row],[Subjects]],'Responder Sheet'!C:H,6,FALSE)</f>
        <v>0</v>
      </c>
      <c r="E97" s="6" t="b">
        <f>IF(_xlfn.IFNA(VLOOKUP(Table5[[#This Row],[Subjects]],'Withdrawn Subject ID'!A:A,1,FALSE),TRUE) = TRUE, FALSE, TRUE)</f>
        <v>0</v>
      </c>
      <c r="F97" s="6" t="b">
        <v>1</v>
      </c>
      <c r="G97" s="6">
        <v>3256</v>
      </c>
      <c r="H97" s="6" t="str">
        <f>VLOOKUP(Table5[[#This Row],[Subjects]],'Responder Sheet'!C:G,5,FALSE)</f>
        <v>PR</v>
      </c>
      <c r="I97" s="6" t="str">
        <f>VLOOKUP(Table5[[#This Row],[Subjects]],'Responder Sheet'!C:G,3,FALSE)</f>
        <v>Responder</v>
      </c>
      <c r="J97" s="6" t="str">
        <f>VLOOKUP(Table5[[#This Row],[Subjects]],'Responder Sheet'!C:G,4,FALSE)</f>
        <v>Responder</v>
      </c>
      <c r="K97" s="6" t="s">
        <v>59</v>
      </c>
      <c r="L97" s="6" t="s">
        <v>677</v>
      </c>
      <c r="M97" s="15" t="s">
        <v>678</v>
      </c>
      <c r="N97" s="6" t="s">
        <v>679</v>
      </c>
      <c r="O97" s="6">
        <v>40</v>
      </c>
      <c r="P97" s="6" t="s">
        <v>650</v>
      </c>
      <c r="Q97" s="6">
        <v>409</v>
      </c>
      <c r="R97" s="6" t="s">
        <v>497</v>
      </c>
      <c r="S97" s="6">
        <v>409036</v>
      </c>
      <c r="T97" s="6" t="s">
        <v>65</v>
      </c>
      <c r="U97" s="6" t="s">
        <v>66</v>
      </c>
      <c r="V97" s="6" t="s">
        <v>67</v>
      </c>
      <c r="W97" s="6" t="s">
        <v>111</v>
      </c>
      <c r="X97" s="6"/>
      <c r="Y97" s="6" t="s">
        <v>112</v>
      </c>
      <c r="Z97" s="6" t="s">
        <v>70</v>
      </c>
      <c r="AA97" s="6" t="s">
        <v>71</v>
      </c>
      <c r="AB97" s="6" t="s">
        <v>71</v>
      </c>
      <c r="AC97" s="6" t="s">
        <v>101</v>
      </c>
      <c r="AD97" s="36">
        <v>6220000000</v>
      </c>
      <c r="AE97" s="6" t="s">
        <v>71</v>
      </c>
      <c r="AF97" s="6" t="s">
        <v>169</v>
      </c>
      <c r="AG97" s="6">
        <v>409036</v>
      </c>
      <c r="AH97" s="36">
        <v>6220000000</v>
      </c>
      <c r="AI97" s="6" t="s">
        <v>71</v>
      </c>
      <c r="AJ97" s="6" t="s">
        <v>103</v>
      </c>
      <c r="AK97" s="6" t="s">
        <v>75</v>
      </c>
      <c r="AL97" s="6" t="s">
        <v>70</v>
      </c>
      <c r="AM97" s="6" t="s">
        <v>70</v>
      </c>
      <c r="AN97" s="6" t="s">
        <v>70</v>
      </c>
      <c r="AO97" s="6" t="s">
        <v>76</v>
      </c>
      <c r="AP97" s="6" t="s">
        <v>114</v>
      </c>
      <c r="AQ97" s="37" t="s">
        <v>104</v>
      </c>
      <c r="AR97" s="6" t="s">
        <v>79</v>
      </c>
      <c r="AS97" s="36">
        <v>6220000000</v>
      </c>
      <c r="AT97" s="6" t="s">
        <v>680</v>
      </c>
      <c r="AU97" s="6" t="s">
        <v>172</v>
      </c>
      <c r="AV97" s="6"/>
      <c r="AW97" s="6" t="s">
        <v>71</v>
      </c>
      <c r="AX97" s="6">
        <v>70</v>
      </c>
      <c r="AY97" s="6" t="s">
        <v>82</v>
      </c>
      <c r="AZ97" s="6" t="s">
        <v>82</v>
      </c>
      <c r="BA97" s="6" t="s">
        <v>82</v>
      </c>
      <c r="BB97" s="6" t="s">
        <v>82</v>
      </c>
      <c r="BC97" s="6" t="s">
        <v>82</v>
      </c>
      <c r="BD97" s="6" t="s">
        <v>82</v>
      </c>
      <c r="BE97" s="6" t="b">
        <v>0</v>
      </c>
    </row>
    <row r="98" spans="1:57" ht="22.5" customHeight="1">
      <c r="A98" s="6" t="s">
        <v>141</v>
      </c>
      <c r="B98" s="6" t="s">
        <v>681</v>
      </c>
      <c r="C98" s="79">
        <v>409038</v>
      </c>
      <c r="D98" s="6">
        <f>VLOOKUP(Table5[[#This Row],[Subjects]],'Responder Sheet'!C:H,6,FALSE)</f>
        <v>0</v>
      </c>
      <c r="E98" s="6" t="b">
        <f>IF(_xlfn.IFNA(VLOOKUP(Table5[[#This Row],[Subjects]],'Withdrawn Subject ID'!A:A,1,FALSE),TRUE) = TRUE, FALSE, TRUE)</f>
        <v>0</v>
      </c>
      <c r="F98" s="6" t="b">
        <v>1</v>
      </c>
      <c r="G98" s="6">
        <v>3256</v>
      </c>
      <c r="H98" s="6" t="str">
        <f>VLOOKUP(Table5[[#This Row],[Subjects]],'Responder Sheet'!C:G,5,FALSE)</f>
        <v>PR</v>
      </c>
      <c r="I98" s="6" t="str">
        <f>VLOOKUP(Table5[[#This Row],[Subjects]],'Responder Sheet'!C:G,3,FALSE)</f>
        <v>Responder</v>
      </c>
      <c r="J98" s="6" t="str">
        <f>VLOOKUP(Table5[[#This Row],[Subjects]],'Responder Sheet'!C:G,4,FALSE)</f>
        <v>Responder</v>
      </c>
      <c r="K98" s="6" t="s">
        <v>59</v>
      </c>
      <c r="L98" s="6" t="s">
        <v>682</v>
      </c>
      <c r="M98" s="15" t="s">
        <v>683</v>
      </c>
      <c r="N98" s="6" t="s">
        <v>684</v>
      </c>
      <c r="O98" s="6">
        <v>40</v>
      </c>
      <c r="P98" s="6" t="s">
        <v>650</v>
      </c>
      <c r="Q98" s="6">
        <v>409</v>
      </c>
      <c r="R98" s="6" t="s">
        <v>497</v>
      </c>
      <c r="S98" s="6">
        <v>409038</v>
      </c>
      <c r="T98" s="6" t="s">
        <v>121</v>
      </c>
      <c r="U98" s="6" t="s">
        <v>66</v>
      </c>
      <c r="V98" s="6" t="s">
        <v>67</v>
      </c>
      <c r="W98" s="6" t="s">
        <v>128</v>
      </c>
      <c r="X98" s="6" t="s">
        <v>112</v>
      </c>
      <c r="Y98" s="6" t="s">
        <v>112</v>
      </c>
      <c r="Z98" s="6" t="s">
        <v>70</v>
      </c>
      <c r="AA98" s="6" t="s">
        <v>71</v>
      </c>
      <c r="AB98" s="6" t="s">
        <v>71</v>
      </c>
      <c r="AC98" s="6" t="s">
        <v>101</v>
      </c>
      <c r="AD98" s="36">
        <v>6220000000</v>
      </c>
      <c r="AE98" s="6" t="s">
        <v>71</v>
      </c>
      <c r="AF98" s="6" t="s">
        <v>169</v>
      </c>
      <c r="AG98" s="6">
        <v>409038</v>
      </c>
      <c r="AH98" s="36">
        <v>6220000000</v>
      </c>
      <c r="AI98" s="6" t="s">
        <v>71</v>
      </c>
      <c r="AJ98" s="6" t="s">
        <v>103</v>
      </c>
      <c r="AK98" s="6" t="s">
        <v>75</v>
      </c>
      <c r="AL98" s="6" t="s">
        <v>70</v>
      </c>
      <c r="AM98" s="6" t="s">
        <v>70</v>
      </c>
      <c r="AN98" s="6" t="s">
        <v>70</v>
      </c>
      <c r="AO98" s="6" t="s">
        <v>76</v>
      </c>
      <c r="AP98" s="6" t="s">
        <v>114</v>
      </c>
      <c r="AQ98" s="37" t="s">
        <v>266</v>
      </c>
      <c r="AR98" s="6" t="s">
        <v>79</v>
      </c>
      <c r="AS98" s="36">
        <v>6220000000</v>
      </c>
      <c r="AT98" s="6" t="s">
        <v>685</v>
      </c>
      <c r="AU98" s="6" t="s">
        <v>172</v>
      </c>
      <c r="AV98" s="6"/>
      <c r="AW98" s="6" t="s">
        <v>71</v>
      </c>
      <c r="AX98" s="6">
        <v>70</v>
      </c>
      <c r="AY98" s="6" t="s">
        <v>82</v>
      </c>
      <c r="AZ98" s="6" t="s">
        <v>82</v>
      </c>
      <c r="BA98" s="6" t="s">
        <v>82</v>
      </c>
      <c r="BB98" s="6" t="s">
        <v>82</v>
      </c>
      <c r="BC98" s="6" t="s">
        <v>82</v>
      </c>
      <c r="BD98" s="6" t="s">
        <v>82</v>
      </c>
      <c r="BE98" s="6" t="s">
        <v>658</v>
      </c>
    </row>
    <row r="99" spans="1:57" ht="22.5" customHeight="1">
      <c r="A99" s="6" t="s">
        <v>57</v>
      </c>
      <c r="B99" s="6" t="s">
        <v>686</v>
      </c>
      <c r="C99" s="79">
        <v>409039</v>
      </c>
      <c r="D99" s="6">
        <f>VLOOKUP(Table5[[#This Row],[Subjects]],'Responder Sheet'!C:H,6,FALSE)</f>
        <v>0</v>
      </c>
      <c r="E99" s="6" t="b">
        <f>IF(_xlfn.IFNA(VLOOKUP(Table5[[#This Row],[Subjects]],'Withdrawn Subject ID'!A:A,1,FALSE),TRUE) = TRUE, FALSE, TRUE)</f>
        <v>0</v>
      </c>
      <c r="F99" s="6" t="b">
        <v>1</v>
      </c>
      <c r="G99" s="6">
        <v>3239</v>
      </c>
      <c r="H99" s="6" t="str">
        <f>VLOOKUP(Table5[[#This Row],[Subjects]],'Responder Sheet'!C:G,5,FALSE)</f>
        <v>SD</v>
      </c>
      <c r="I99" s="6" t="str">
        <f>VLOOKUP(Table5[[#This Row],[Subjects]],'Responder Sheet'!C:G,3,FALSE)</f>
        <v>Non-responder</v>
      </c>
      <c r="J99" s="6" t="str">
        <f>VLOOKUP(Table5[[#This Row],[Subjects]],'Responder Sheet'!C:G,4,FALSE)</f>
        <v>Non-responder</v>
      </c>
      <c r="K99" s="6" t="s">
        <v>143</v>
      </c>
      <c r="L99" s="6" t="s">
        <v>687</v>
      </c>
      <c r="M99" s="15" t="s">
        <v>688</v>
      </c>
      <c r="N99" s="6" t="s">
        <v>689</v>
      </c>
      <c r="O99" s="6">
        <v>40</v>
      </c>
      <c r="P99" s="6" t="s">
        <v>650</v>
      </c>
      <c r="Q99" s="6">
        <v>409</v>
      </c>
      <c r="R99" s="6" t="s">
        <v>497</v>
      </c>
      <c r="S99" s="6">
        <v>409039</v>
      </c>
      <c r="T99" s="6" t="s">
        <v>121</v>
      </c>
      <c r="U99" s="6" t="s">
        <v>66</v>
      </c>
      <c r="V99" s="6" t="s">
        <v>67</v>
      </c>
      <c r="W99" s="6" t="s">
        <v>68</v>
      </c>
      <c r="X99" s="6" t="s">
        <v>69</v>
      </c>
      <c r="Y99" s="6" t="s">
        <v>69</v>
      </c>
      <c r="Z99" s="6" t="s">
        <v>70</v>
      </c>
      <c r="AA99" s="6" t="s">
        <v>71</v>
      </c>
      <c r="AB99" s="6" t="s">
        <v>71</v>
      </c>
      <c r="AC99" s="6" t="s">
        <v>101</v>
      </c>
      <c r="AD99" s="36">
        <v>6220000000</v>
      </c>
      <c r="AE99" s="6" t="s">
        <v>71</v>
      </c>
      <c r="AF99" s="6" t="s">
        <v>690</v>
      </c>
      <c r="AG99" s="6">
        <v>409039</v>
      </c>
      <c r="AH99" s="36">
        <v>6220000000</v>
      </c>
      <c r="AI99" s="6" t="s">
        <v>71</v>
      </c>
      <c r="AJ99" s="6" t="s">
        <v>90</v>
      </c>
      <c r="AK99" s="6" t="s">
        <v>75</v>
      </c>
      <c r="AL99" s="6" t="s">
        <v>70</v>
      </c>
      <c r="AM99" s="6" t="s">
        <v>70</v>
      </c>
      <c r="AN99" s="6" t="s">
        <v>70</v>
      </c>
      <c r="AO99" s="6" t="s">
        <v>76</v>
      </c>
      <c r="AP99" s="6" t="s">
        <v>77</v>
      </c>
      <c r="AQ99" s="37" t="s">
        <v>691</v>
      </c>
      <c r="AR99" s="6" t="s">
        <v>79</v>
      </c>
      <c r="AS99" s="36">
        <v>6220000000</v>
      </c>
      <c r="AT99" s="6" t="s">
        <v>692</v>
      </c>
      <c r="AU99" s="6" t="s">
        <v>93</v>
      </c>
      <c r="AV99" s="6"/>
      <c r="AW99" s="6" t="s">
        <v>71</v>
      </c>
      <c r="AX99" s="6">
        <v>7</v>
      </c>
      <c r="AY99" s="6" t="s">
        <v>82</v>
      </c>
      <c r="AZ99" s="6" t="s">
        <v>82</v>
      </c>
      <c r="BA99" s="6" t="s">
        <v>82</v>
      </c>
      <c r="BB99" s="6" t="s">
        <v>82</v>
      </c>
      <c r="BC99" s="6" t="s">
        <v>82</v>
      </c>
      <c r="BD99" s="6" t="s">
        <v>82</v>
      </c>
      <c r="BE99" s="6" t="s">
        <v>133</v>
      </c>
    </row>
    <row r="100" spans="1:57" ht="22.5" customHeight="1">
      <c r="A100" s="6" t="s">
        <v>141</v>
      </c>
      <c r="B100" s="6" t="s">
        <v>693</v>
      </c>
      <c r="C100" s="79">
        <v>409042</v>
      </c>
      <c r="D100" s="6">
        <f>VLOOKUP(Table5[[#This Row],[Subjects]],'Responder Sheet'!C:H,6,FALSE)</f>
        <v>0</v>
      </c>
      <c r="E100" s="6" t="b">
        <f>IF(_xlfn.IFNA(VLOOKUP(Table5[[#This Row],[Subjects]],'Withdrawn Subject ID'!A:A,1,FALSE),TRUE) = TRUE, FALSE, TRUE)</f>
        <v>0</v>
      </c>
      <c r="F100" s="6" t="b">
        <v>1</v>
      </c>
      <c r="G100" s="6">
        <v>3256</v>
      </c>
      <c r="H100" s="6" t="str">
        <f>VLOOKUP(Table5[[#This Row],[Subjects]],'Responder Sheet'!C:G,5,FALSE)</f>
        <v>SD</v>
      </c>
      <c r="I100" s="6" t="str">
        <f>VLOOKUP(Table5[[#This Row],[Subjects]],'Responder Sheet'!C:G,3,FALSE)</f>
        <v>Non-responder</v>
      </c>
      <c r="J100" s="6" t="str">
        <f>VLOOKUP(Table5[[#This Row],[Subjects]],'Responder Sheet'!C:G,4,FALSE)</f>
        <v>Non-responder</v>
      </c>
      <c r="K100" s="6" t="s">
        <v>143</v>
      </c>
      <c r="L100" s="6" t="s">
        <v>694</v>
      </c>
      <c r="M100" s="15" t="s">
        <v>695</v>
      </c>
      <c r="N100" s="6" t="s">
        <v>696</v>
      </c>
      <c r="O100" s="6">
        <v>40</v>
      </c>
      <c r="P100" s="6" t="s">
        <v>650</v>
      </c>
      <c r="Q100" s="6">
        <v>409</v>
      </c>
      <c r="R100" s="6" t="s">
        <v>497</v>
      </c>
      <c r="S100" s="6">
        <v>409042</v>
      </c>
      <c r="T100" s="6" t="s">
        <v>65</v>
      </c>
      <c r="U100" s="6" t="s">
        <v>66</v>
      </c>
      <c r="V100" s="6" t="s">
        <v>67</v>
      </c>
      <c r="W100" s="6" t="s">
        <v>111</v>
      </c>
      <c r="X100" s="6"/>
      <c r="Y100" s="6" t="s">
        <v>112</v>
      </c>
      <c r="Z100" s="6" t="s">
        <v>70</v>
      </c>
      <c r="AA100" s="6" t="s">
        <v>71</v>
      </c>
      <c r="AB100" s="6" t="s">
        <v>71</v>
      </c>
      <c r="AC100" s="6" t="s">
        <v>101</v>
      </c>
      <c r="AD100" s="36">
        <v>6220000000</v>
      </c>
      <c r="AE100" s="6" t="s">
        <v>71</v>
      </c>
      <c r="AF100" s="6" t="s">
        <v>169</v>
      </c>
      <c r="AG100" s="6">
        <v>409042</v>
      </c>
      <c r="AH100" s="36">
        <v>6220000000</v>
      </c>
      <c r="AI100" s="6" t="s">
        <v>71</v>
      </c>
      <c r="AJ100" s="6" t="s">
        <v>103</v>
      </c>
      <c r="AK100" s="6" t="s">
        <v>75</v>
      </c>
      <c r="AL100" s="6" t="s">
        <v>70</v>
      </c>
      <c r="AM100" s="6" t="s">
        <v>70</v>
      </c>
      <c r="AN100" s="6" t="s">
        <v>70</v>
      </c>
      <c r="AO100" s="6" t="s">
        <v>76</v>
      </c>
      <c r="AP100" s="6" t="s">
        <v>114</v>
      </c>
      <c r="AQ100" s="37" t="s">
        <v>651</v>
      </c>
      <c r="AR100" s="6" t="s">
        <v>79</v>
      </c>
      <c r="AS100" s="36">
        <v>6220000000</v>
      </c>
      <c r="AT100" s="6" t="s">
        <v>697</v>
      </c>
      <c r="AU100" s="6" t="s">
        <v>172</v>
      </c>
      <c r="AV100" s="6"/>
      <c r="AW100" s="6" t="s">
        <v>71</v>
      </c>
      <c r="AX100" s="6">
        <v>70</v>
      </c>
      <c r="AY100" s="6" t="s">
        <v>82</v>
      </c>
      <c r="AZ100" s="6" t="s">
        <v>82</v>
      </c>
      <c r="BA100" s="6" t="s">
        <v>82</v>
      </c>
      <c r="BB100" s="6" t="s">
        <v>82</v>
      </c>
      <c r="BC100" s="6" t="s">
        <v>82</v>
      </c>
      <c r="BD100" s="6" t="s">
        <v>82</v>
      </c>
      <c r="BE100" s="6" t="b">
        <v>0</v>
      </c>
    </row>
    <row r="101" spans="1:57" ht="22.5" customHeight="1">
      <c r="A101" s="6" t="s">
        <v>141</v>
      </c>
      <c r="B101" s="6" t="s">
        <v>698</v>
      </c>
      <c r="C101" s="79">
        <v>409046</v>
      </c>
      <c r="D101" s="6">
        <f>VLOOKUP(Table5[[#This Row],[Subjects]],'Responder Sheet'!C:H,6,FALSE)</f>
        <v>0</v>
      </c>
      <c r="E101" s="6" t="b">
        <f>IF(_xlfn.IFNA(VLOOKUP(Table5[[#This Row],[Subjects]],'Withdrawn Subject ID'!A:A,1,FALSE),TRUE) = TRUE, FALSE, TRUE)</f>
        <v>0</v>
      </c>
      <c r="F101" s="6" t="b">
        <v>1</v>
      </c>
      <c r="G101" s="6">
        <v>3239</v>
      </c>
      <c r="H101" s="6" t="str">
        <f>VLOOKUP(Table5[[#This Row],[Subjects]],'Responder Sheet'!C:G,5,FALSE)</f>
        <v>NA</v>
      </c>
      <c r="I101" s="6" t="s">
        <v>85</v>
      </c>
      <c r="J101" s="6" t="s">
        <v>85</v>
      </c>
      <c r="K101" s="6" t="s">
        <v>85</v>
      </c>
      <c r="L101" s="6" t="s">
        <v>699</v>
      </c>
      <c r="M101" s="15" t="s">
        <v>700</v>
      </c>
      <c r="N101" s="6" t="s">
        <v>701</v>
      </c>
      <c r="O101" s="6">
        <v>40</v>
      </c>
      <c r="P101" s="6" t="s">
        <v>650</v>
      </c>
      <c r="Q101" s="6">
        <v>409</v>
      </c>
      <c r="R101" s="6" t="s">
        <v>497</v>
      </c>
      <c r="S101" s="6">
        <v>409046</v>
      </c>
      <c r="T101" s="6" t="s">
        <v>121</v>
      </c>
      <c r="U101" s="6" t="s">
        <v>66</v>
      </c>
      <c r="V101" s="6" t="s">
        <v>67</v>
      </c>
      <c r="W101" s="6" t="s">
        <v>111</v>
      </c>
      <c r="X101" s="6"/>
      <c r="Y101" s="6" t="s">
        <v>112</v>
      </c>
      <c r="Z101" s="6" t="s">
        <v>70</v>
      </c>
      <c r="AA101" s="6" t="s">
        <v>71</v>
      </c>
      <c r="AB101" s="6" t="s">
        <v>71</v>
      </c>
      <c r="AC101" s="6" t="s">
        <v>101</v>
      </c>
      <c r="AD101" s="36">
        <v>6220000000</v>
      </c>
      <c r="AE101" s="6" t="s">
        <v>71</v>
      </c>
      <c r="AF101" s="6" t="s">
        <v>169</v>
      </c>
      <c r="AG101" s="6">
        <v>409046</v>
      </c>
      <c r="AH101" s="36">
        <v>6220000000</v>
      </c>
      <c r="AI101" s="6" t="s">
        <v>71</v>
      </c>
      <c r="AJ101" s="6" t="s">
        <v>103</v>
      </c>
      <c r="AK101" s="6" t="s">
        <v>75</v>
      </c>
      <c r="AL101" s="6" t="s">
        <v>70</v>
      </c>
      <c r="AM101" s="6" t="s">
        <v>70</v>
      </c>
      <c r="AN101" s="6" t="s">
        <v>70</v>
      </c>
      <c r="AO101" s="6" t="s">
        <v>76</v>
      </c>
      <c r="AP101" s="6" t="s">
        <v>114</v>
      </c>
      <c r="AQ101" s="37" t="s">
        <v>150</v>
      </c>
      <c r="AR101" s="6" t="s">
        <v>79</v>
      </c>
      <c r="AS101" s="36">
        <v>6220000000</v>
      </c>
      <c r="AT101" s="6" t="s">
        <v>702</v>
      </c>
      <c r="AU101" s="6" t="s">
        <v>172</v>
      </c>
      <c r="AV101" s="6"/>
      <c r="AW101" s="6" t="s">
        <v>71</v>
      </c>
      <c r="AX101" s="6">
        <v>70</v>
      </c>
      <c r="AY101" s="6" t="s">
        <v>82</v>
      </c>
      <c r="AZ101" s="6" t="s">
        <v>82</v>
      </c>
      <c r="BA101" s="6" t="s">
        <v>82</v>
      </c>
      <c r="BB101" s="6" t="s">
        <v>82</v>
      </c>
      <c r="BC101" s="6" t="s">
        <v>82</v>
      </c>
      <c r="BD101" s="6" t="s">
        <v>82</v>
      </c>
      <c r="BE101" s="6" t="s">
        <v>152</v>
      </c>
    </row>
    <row r="102" spans="1:57" ht="22.5" customHeight="1">
      <c r="A102" s="6" t="s">
        <v>57</v>
      </c>
      <c r="B102" s="6" t="s">
        <v>703</v>
      </c>
      <c r="C102" s="79">
        <v>409049</v>
      </c>
      <c r="D102" s="6">
        <f>VLOOKUP(Table5[[#This Row],[Subjects]],'Responder Sheet'!C:H,6,FALSE)</f>
        <v>0</v>
      </c>
      <c r="E102" s="6" t="b">
        <f>IF(_xlfn.IFNA(VLOOKUP(Table5[[#This Row],[Subjects]],'Withdrawn Subject ID'!A:A,1,FALSE),TRUE) = TRUE, FALSE, TRUE)</f>
        <v>0</v>
      </c>
      <c r="F102" s="6" t="b">
        <v>1</v>
      </c>
      <c r="G102" s="6">
        <v>3256</v>
      </c>
      <c r="H102" s="6" t="str">
        <f>VLOOKUP(Table5[[#This Row],[Subjects]],'Responder Sheet'!C:G,5,FALSE)</f>
        <v>PR</v>
      </c>
      <c r="I102" s="6" t="str">
        <f>VLOOKUP(Table5[[#This Row],[Subjects]],'Responder Sheet'!C:G,3,FALSE)</f>
        <v>Responder</v>
      </c>
      <c r="J102" s="6" t="str">
        <f>VLOOKUP(Table5[[#This Row],[Subjects]],'Responder Sheet'!C:G,4,FALSE)</f>
        <v>Responder</v>
      </c>
      <c r="K102" s="6" t="s">
        <v>59</v>
      </c>
      <c r="L102" s="6" t="s">
        <v>704</v>
      </c>
      <c r="M102" s="15" t="s">
        <v>705</v>
      </c>
      <c r="N102" s="6" t="s">
        <v>706</v>
      </c>
      <c r="O102" s="6">
        <v>40</v>
      </c>
      <c r="P102" s="6" t="s">
        <v>650</v>
      </c>
      <c r="Q102" s="6">
        <v>409</v>
      </c>
      <c r="R102" s="6" t="s">
        <v>497</v>
      </c>
      <c r="S102" s="6">
        <v>409049</v>
      </c>
      <c r="T102" s="6" t="s">
        <v>100</v>
      </c>
      <c r="U102" s="6" t="s">
        <v>100</v>
      </c>
      <c r="V102" s="6" t="s">
        <v>67</v>
      </c>
      <c r="W102" s="6" t="s">
        <v>128</v>
      </c>
      <c r="X102" s="6" t="s">
        <v>112</v>
      </c>
      <c r="Y102" s="6" t="s">
        <v>112</v>
      </c>
      <c r="Z102" s="6" t="s">
        <v>70</v>
      </c>
      <c r="AA102" s="6" t="s">
        <v>71</v>
      </c>
      <c r="AB102" s="6" t="s">
        <v>71</v>
      </c>
      <c r="AC102" s="6" t="s">
        <v>101</v>
      </c>
      <c r="AD102" s="36">
        <v>6220000000</v>
      </c>
      <c r="AE102" s="6" t="s">
        <v>71</v>
      </c>
      <c r="AF102" s="6" t="s">
        <v>129</v>
      </c>
      <c r="AG102" s="6">
        <v>409049</v>
      </c>
      <c r="AH102" s="36">
        <v>6220000000</v>
      </c>
      <c r="AI102" s="6" t="s">
        <v>71</v>
      </c>
      <c r="AJ102" s="6" t="s">
        <v>634</v>
      </c>
      <c r="AK102" s="6" t="s">
        <v>130</v>
      </c>
      <c r="AL102" s="6" t="s">
        <v>70</v>
      </c>
      <c r="AM102" s="6" t="s">
        <v>70</v>
      </c>
      <c r="AN102" s="6" t="s">
        <v>707</v>
      </c>
      <c r="AO102" s="6" t="s">
        <v>708</v>
      </c>
      <c r="AP102" s="6" t="s">
        <v>238</v>
      </c>
      <c r="AQ102" s="37" t="s">
        <v>150</v>
      </c>
      <c r="AR102" s="6" t="s">
        <v>79</v>
      </c>
      <c r="AS102" s="36">
        <v>6220000000</v>
      </c>
      <c r="AT102" s="6" t="s">
        <v>709</v>
      </c>
      <c r="AU102" s="6" t="s">
        <v>132</v>
      </c>
      <c r="AV102" s="6"/>
      <c r="AW102" s="6" t="s">
        <v>71</v>
      </c>
      <c r="AX102" s="6">
        <v>7</v>
      </c>
      <c r="AY102" s="6" t="s">
        <v>82</v>
      </c>
      <c r="AZ102" s="6" t="s">
        <v>82</v>
      </c>
      <c r="BA102" s="6" t="s">
        <v>82</v>
      </c>
      <c r="BB102" s="6" t="s">
        <v>82</v>
      </c>
      <c r="BC102" s="6" t="s">
        <v>82</v>
      </c>
      <c r="BD102" s="6" t="s">
        <v>82</v>
      </c>
      <c r="BE102" s="6" t="s">
        <v>83</v>
      </c>
    </row>
    <row r="103" spans="1:57" ht="22.5" customHeight="1">
      <c r="A103" s="6" t="s">
        <v>57</v>
      </c>
      <c r="B103" s="6" t="s">
        <v>710</v>
      </c>
      <c r="C103" s="79">
        <v>409052</v>
      </c>
      <c r="D103" s="6">
        <f>VLOOKUP(Table5[[#This Row],[Subjects]],'Responder Sheet'!C:H,6,FALSE)</f>
        <v>0</v>
      </c>
      <c r="E103" s="6" t="b">
        <f>IF(_xlfn.IFNA(VLOOKUP(Table5[[#This Row],[Subjects]],'Withdrawn Subject ID'!A:A,1,FALSE),TRUE) = TRUE, FALSE, TRUE)</f>
        <v>0</v>
      </c>
      <c r="F103" s="6" t="b">
        <v>1</v>
      </c>
      <c r="G103" s="6">
        <v>3239</v>
      </c>
      <c r="H103" s="6" t="str">
        <f>VLOOKUP(Table5[[#This Row],[Subjects]],'Responder Sheet'!C:G,5,FALSE)</f>
        <v>PR</v>
      </c>
      <c r="I103" s="6" t="str">
        <f>VLOOKUP(Table5[[#This Row],[Subjects]],'Responder Sheet'!C:G,3,FALSE)</f>
        <v>Responder</v>
      </c>
      <c r="J103" s="6" t="str">
        <f>VLOOKUP(Table5[[#This Row],[Subjects]],'Responder Sheet'!C:G,4,FALSE)</f>
        <v>Responder</v>
      </c>
      <c r="K103" s="6" t="s">
        <v>59</v>
      </c>
      <c r="L103" s="6" t="s">
        <v>711</v>
      </c>
      <c r="M103" s="15" t="s">
        <v>712</v>
      </c>
      <c r="N103" s="6" t="s">
        <v>713</v>
      </c>
      <c r="O103" s="6">
        <v>40</v>
      </c>
      <c r="P103" s="6" t="s">
        <v>650</v>
      </c>
      <c r="Q103" s="6">
        <v>409</v>
      </c>
      <c r="R103" s="6" t="s">
        <v>497</v>
      </c>
      <c r="S103" s="6">
        <v>409052</v>
      </c>
      <c r="T103" s="6" t="s">
        <v>65</v>
      </c>
      <c r="U103" s="6" t="s">
        <v>66</v>
      </c>
      <c r="V103" s="6" t="s">
        <v>67</v>
      </c>
      <c r="W103" s="6" t="s">
        <v>111</v>
      </c>
      <c r="X103" s="6"/>
      <c r="Y103" s="6" t="s">
        <v>112</v>
      </c>
      <c r="Z103" s="6" t="s">
        <v>70</v>
      </c>
      <c r="AA103" s="6" t="s">
        <v>71</v>
      </c>
      <c r="AB103" s="6" t="s">
        <v>71</v>
      </c>
      <c r="AC103" s="6" t="s">
        <v>101</v>
      </c>
      <c r="AD103" s="36">
        <v>6220000000</v>
      </c>
      <c r="AE103" s="6" t="s">
        <v>71</v>
      </c>
      <c r="AF103" s="6" t="s">
        <v>102</v>
      </c>
      <c r="AG103" s="6">
        <v>409052</v>
      </c>
      <c r="AH103" s="36">
        <v>6220000000</v>
      </c>
      <c r="AI103" s="6" t="s">
        <v>71</v>
      </c>
      <c r="AJ103" s="6" t="s">
        <v>103</v>
      </c>
      <c r="AK103" s="6" t="s">
        <v>75</v>
      </c>
      <c r="AL103" s="6" t="s">
        <v>70</v>
      </c>
      <c r="AM103" s="6" t="s">
        <v>70</v>
      </c>
      <c r="AN103" s="6" t="s">
        <v>70</v>
      </c>
      <c r="AO103" s="6" t="s">
        <v>76</v>
      </c>
      <c r="AP103" s="6" t="s">
        <v>114</v>
      </c>
      <c r="AQ103" s="37" t="s">
        <v>115</v>
      </c>
      <c r="AR103" s="6" t="s">
        <v>79</v>
      </c>
      <c r="AS103" s="36">
        <v>6220000000</v>
      </c>
      <c r="AT103" s="6" t="s">
        <v>714</v>
      </c>
      <c r="AU103" s="6" t="s">
        <v>93</v>
      </c>
      <c r="AV103" s="6"/>
      <c r="AW103" s="6" t="s">
        <v>71</v>
      </c>
      <c r="AX103" s="6">
        <v>7</v>
      </c>
      <c r="AY103" s="6" t="s">
        <v>82</v>
      </c>
      <c r="AZ103" s="6" t="s">
        <v>82</v>
      </c>
      <c r="BA103" s="6" t="s">
        <v>82</v>
      </c>
      <c r="BB103" s="6" t="s">
        <v>82</v>
      </c>
      <c r="BC103" s="6" t="s">
        <v>82</v>
      </c>
      <c r="BD103" s="6" t="s">
        <v>82</v>
      </c>
      <c r="BE103" s="6" t="s">
        <v>173</v>
      </c>
    </row>
    <row r="104" spans="1:57" ht="22.5" customHeight="1">
      <c r="A104" s="6" t="s">
        <v>57</v>
      </c>
      <c r="B104" s="6" t="s">
        <v>715</v>
      </c>
      <c r="C104" s="79">
        <v>409054</v>
      </c>
      <c r="D104" s="6">
        <f>VLOOKUP(Table5[[#This Row],[Subjects]],'Responder Sheet'!C:H,6,FALSE)</f>
        <v>0</v>
      </c>
      <c r="E104" s="6" t="b">
        <f>IF(_xlfn.IFNA(VLOOKUP(Table5[[#This Row],[Subjects]],'Withdrawn Subject ID'!A:A,1,FALSE),TRUE) = TRUE, FALSE, TRUE)</f>
        <v>0</v>
      </c>
      <c r="F104" s="6" t="b">
        <v>1</v>
      </c>
      <c r="G104" s="6">
        <v>3239</v>
      </c>
      <c r="H104" s="6" t="str">
        <f>VLOOKUP(Table5[[#This Row],[Subjects]],'Responder Sheet'!C:G,5,FALSE)</f>
        <v>SD</v>
      </c>
      <c r="I104" s="6" t="str">
        <f>VLOOKUP(Table5[[#This Row],[Subjects]],'Responder Sheet'!C:G,3,FALSE)</f>
        <v>Non-responder</v>
      </c>
      <c r="J104" s="6" t="str">
        <f>VLOOKUP(Table5[[#This Row],[Subjects]],'Responder Sheet'!C:G,4,FALSE)</f>
        <v>Responder</v>
      </c>
      <c r="K104" s="6" t="s">
        <v>96</v>
      </c>
      <c r="L104" s="6" t="s">
        <v>716</v>
      </c>
      <c r="M104" s="15" t="s">
        <v>717</v>
      </c>
      <c r="N104" s="6" t="s">
        <v>718</v>
      </c>
      <c r="O104" s="6">
        <v>40</v>
      </c>
      <c r="P104" s="6" t="s">
        <v>650</v>
      </c>
      <c r="Q104" s="6">
        <v>409</v>
      </c>
      <c r="R104" s="6" t="s">
        <v>497</v>
      </c>
      <c r="S104" s="6">
        <v>409054</v>
      </c>
      <c r="T104" s="6" t="s">
        <v>100</v>
      </c>
      <c r="U104" s="6" t="s">
        <v>100</v>
      </c>
      <c r="V104" s="6" t="s">
        <v>67</v>
      </c>
      <c r="W104" s="6" t="s">
        <v>111</v>
      </c>
      <c r="X104" s="6"/>
      <c r="Y104" s="6" t="s">
        <v>112</v>
      </c>
      <c r="Z104" s="6" t="s">
        <v>70</v>
      </c>
      <c r="AA104" s="6" t="s">
        <v>71</v>
      </c>
      <c r="AB104" s="6" t="s">
        <v>71</v>
      </c>
      <c r="AC104" s="6" t="s">
        <v>101</v>
      </c>
      <c r="AD104" s="36">
        <v>6220000000</v>
      </c>
      <c r="AE104" s="6" t="s">
        <v>71</v>
      </c>
      <c r="AF104" s="6" t="s">
        <v>129</v>
      </c>
      <c r="AG104" s="6">
        <v>409054</v>
      </c>
      <c r="AH104" s="36">
        <v>6220000000</v>
      </c>
      <c r="AI104" s="6" t="s">
        <v>71</v>
      </c>
      <c r="AJ104" s="6" t="s">
        <v>103</v>
      </c>
      <c r="AK104" s="6" t="s">
        <v>75</v>
      </c>
      <c r="AL104" s="6" t="s">
        <v>70</v>
      </c>
      <c r="AM104" s="6" t="s">
        <v>70</v>
      </c>
      <c r="AN104" s="6" t="s">
        <v>70</v>
      </c>
      <c r="AO104" s="6" t="s">
        <v>76</v>
      </c>
      <c r="AP104" s="6" t="s">
        <v>114</v>
      </c>
      <c r="AQ104" s="37" t="s">
        <v>115</v>
      </c>
      <c r="AR104" s="6" t="s">
        <v>79</v>
      </c>
      <c r="AS104" s="36">
        <v>6220000000</v>
      </c>
      <c r="AT104" s="6" t="s">
        <v>719</v>
      </c>
      <c r="AU104" s="6" t="s">
        <v>132</v>
      </c>
      <c r="AV104" s="6"/>
      <c r="AW104" s="6" t="s">
        <v>71</v>
      </c>
      <c r="AX104" s="6">
        <v>21</v>
      </c>
      <c r="AY104" s="6" t="s">
        <v>82</v>
      </c>
      <c r="AZ104" s="6" t="s">
        <v>82</v>
      </c>
      <c r="BA104" s="6" t="s">
        <v>82</v>
      </c>
      <c r="BB104" s="6" t="s">
        <v>82</v>
      </c>
      <c r="BC104" s="6" t="s">
        <v>82</v>
      </c>
      <c r="BD104" s="6" t="s">
        <v>82</v>
      </c>
      <c r="BE104" s="6" t="s">
        <v>164</v>
      </c>
    </row>
    <row r="105" spans="1:57" ht="22.5" customHeight="1">
      <c r="A105" s="6" t="s">
        <v>57</v>
      </c>
      <c r="B105" s="6" t="s">
        <v>720</v>
      </c>
      <c r="C105" s="79">
        <v>409056</v>
      </c>
      <c r="D105" s="6">
        <f>VLOOKUP(Table5[[#This Row],[Subjects]],'Responder Sheet'!C:H,6,FALSE)</f>
        <v>0</v>
      </c>
      <c r="E105" s="6" t="b">
        <f>IF(_xlfn.IFNA(VLOOKUP(Table5[[#This Row],[Subjects]],'Withdrawn Subject ID'!A:A,1,FALSE),TRUE) = TRUE, FALSE, TRUE)</f>
        <v>0</v>
      </c>
      <c r="F105" s="6" t="b">
        <v>1</v>
      </c>
      <c r="G105" s="6">
        <v>3256</v>
      </c>
      <c r="H105" s="6" t="str">
        <f>VLOOKUP(Table5[[#This Row],[Subjects]],'Responder Sheet'!C:G,5,FALSE)</f>
        <v>PR</v>
      </c>
      <c r="I105" s="6" t="str">
        <f>VLOOKUP(Table5[[#This Row],[Subjects]],'Responder Sheet'!C:G,3,FALSE)</f>
        <v>Responder</v>
      </c>
      <c r="J105" s="6" t="str">
        <f>VLOOKUP(Table5[[#This Row],[Subjects]],'Responder Sheet'!C:G,4,FALSE)</f>
        <v>Responder</v>
      </c>
      <c r="K105" s="6" t="s">
        <v>59</v>
      </c>
      <c r="L105" s="6" t="s">
        <v>721</v>
      </c>
      <c r="M105" s="15" t="s">
        <v>722</v>
      </c>
      <c r="N105" s="6" t="s">
        <v>723</v>
      </c>
      <c r="O105" s="6">
        <v>40</v>
      </c>
      <c r="P105" s="6" t="s">
        <v>650</v>
      </c>
      <c r="Q105" s="6">
        <v>409</v>
      </c>
      <c r="R105" s="6" t="s">
        <v>497</v>
      </c>
      <c r="S105" s="6">
        <v>409056</v>
      </c>
      <c r="T105" s="6" t="s">
        <v>65</v>
      </c>
      <c r="U105" s="6" t="s">
        <v>66</v>
      </c>
      <c r="V105" s="6" t="s">
        <v>67</v>
      </c>
      <c r="W105" s="6" t="s">
        <v>111</v>
      </c>
      <c r="X105" s="6"/>
      <c r="Y105" s="6" t="s">
        <v>112</v>
      </c>
      <c r="Z105" s="6" t="s">
        <v>70</v>
      </c>
      <c r="AA105" s="6" t="s">
        <v>71</v>
      </c>
      <c r="AB105" s="6" t="s">
        <v>71</v>
      </c>
      <c r="AC105" s="6" t="s">
        <v>101</v>
      </c>
      <c r="AD105" s="36">
        <v>6220000000</v>
      </c>
      <c r="AE105" s="6" t="s">
        <v>71</v>
      </c>
      <c r="AF105" s="6" t="s">
        <v>102</v>
      </c>
      <c r="AG105" s="6">
        <v>409056</v>
      </c>
      <c r="AH105" s="36">
        <v>6220000000</v>
      </c>
      <c r="AI105" s="6" t="s">
        <v>71</v>
      </c>
      <c r="AJ105" s="6" t="s">
        <v>103</v>
      </c>
      <c r="AK105" s="6" t="s">
        <v>75</v>
      </c>
      <c r="AL105" s="6" t="s">
        <v>70</v>
      </c>
      <c r="AM105" s="6" t="s">
        <v>70</v>
      </c>
      <c r="AN105" s="6" t="s">
        <v>70</v>
      </c>
      <c r="AO105" s="6" t="s">
        <v>76</v>
      </c>
      <c r="AP105" s="6" t="s">
        <v>114</v>
      </c>
      <c r="AQ105" s="37" t="s">
        <v>308</v>
      </c>
      <c r="AR105" s="6" t="s">
        <v>79</v>
      </c>
      <c r="AS105" s="36">
        <v>6220000000</v>
      </c>
      <c r="AT105" s="6" t="s">
        <v>724</v>
      </c>
      <c r="AU105" s="6" t="s">
        <v>93</v>
      </c>
      <c r="AV105" s="6"/>
      <c r="AW105" s="6" t="s">
        <v>71</v>
      </c>
      <c r="AX105" s="6">
        <v>70</v>
      </c>
      <c r="AY105" s="6" t="s">
        <v>82</v>
      </c>
      <c r="AZ105" s="6" t="s">
        <v>82</v>
      </c>
      <c r="BA105" s="6" t="s">
        <v>82</v>
      </c>
      <c r="BB105" s="6" t="s">
        <v>82</v>
      </c>
      <c r="BC105" s="6" t="s">
        <v>82</v>
      </c>
      <c r="BD105" s="6" t="s">
        <v>82</v>
      </c>
      <c r="BE105" s="6" t="s">
        <v>83</v>
      </c>
    </row>
    <row r="106" spans="1:57" ht="22.5" customHeight="1">
      <c r="A106" s="6" t="s">
        <v>57</v>
      </c>
      <c r="B106" s="6" t="s">
        <v>725</v>
      </c>
      <c r="C106" s="79">
        <v>409057</v>
      </c>
      <c r="D106" s="6">
        <f>VLOOKUP(Table5[[#This Row],[Subjects]],'Responder Sheet'!C:H,6,FALSE)</f>
        <v>0</v>
      </c>
      <c r="E106" s="6" t="b">
        <f>IF(_xlfn.IFNA(VLOOKUP(Table5[[#This Row],[Subjects]],'Withdrawn Subject ID'!A:A,1,FALSE),TRUE) = TRUE, FALSE, TRUE)</f>
        <v>0</v>
      </c>
      <c r="F106" s="6" t="b">
        <v>1</v>
      </c>
      <c r="G106" s="6">
        <v>3256</v>
      </c>
      <c r="H106" s="6" t="str">
        <f>VLOOKUP(Table5[[#This Row],[Subjects]],'Responder Sheet'!C:G,5,FALSE)</f>
        <v>PR</v>
      </c>
      <c r="I106" s="6" t="str">
        <f>VLOOKUP(Table5[[#This Row],[Subjects]],'Responder Sheet'!C:G,3,FALSE)</f>
        <v>Responder</v>
      </c>
      <c r="J106" s="6" t="str">
        <f>VLOOKUP(Table5[[#This Row],[Subjects]],'Responder Sheet'!C:G,4,FALSE)</f>
        <v>Responder</v>
      </c>
      <c r="K106" s="6" t="s">
        <v>59</v>
      </c>
      <c r="L106" s="6" t="s">
        <v>726</v>
      </c>
      <c r="M106" s="15" t="s">
        <v>727</v>
      </c>
      <c r="N106" s="6" t="s">
        <v>728</v>
      </c>
      <c r="O106" s="6">
        <v>40</v>
      </c>
      <c r="P106" s="6" t="s">
        <v>650</v>
      </c>
      <c r="Q106" s="6">
        <v>409</v>
      </c>
      <c r="R106" s="6" t="s">
        <v>497</v>
      </c>
      <c r="S106" s="6">
        <v>409057</v>
      </c>
      <c r="T106" s="6" t="s">
        <v>100</v>
      </c>
      <c r="U106" s="6" t="s">
        <v>100</v>
      </c>
      <c r="V106" s="6" t="s">
        <v>67</v>
      </c>
      <c r="W106" s="6" t="s">
        <v>111</v>
      </c>
      <c r="X106" s="6"/>
      <c r="Y106" s="6" t="s">
        <v>112</v>
      </c>
      <c r="Z106" s="6" t="s">
        <v>70</v>
      </c>
      <c r="AA106" s="6" t="s">
        <v>71</v>
      </c>
      <c r="AB106" s="6" t="s">
        <v>71</v>
      </c>
      <c r="AC106" s="6" t="s">
        <v>101</v>
      </c>
      <c r="AD106" s="36">
        <v>6220000000</v>
      </c>
      <c r="AE106" s="6" t="s">
        <v>71</v>
      </c>
      <c r="AF106" s="6" t="s">
        <v>102</v>
      </c>
      <c r="AG106" s="6">
        <v>409057</v>
      </c>
      <c r="AH106" s="36">
        <v>6220000000</v>
      </c>
      <c r="AI106" s="6" t="s">
        <v>71</v>
      </c>
      <c r="AJ106" s="6" t="s">
        <v>198</v>
      </c>
      <c r="AK106" s="6" t="s">
        <v>75</v>
      </c>
      <c r="AL106" s="6" t="s">
        <v>70</v>
      </c>
      <c r="AM106" s="6" t="s">
        <v>70</v>
      </c>
      <c r="AN106" s="6" t="s">
        <v>70</v>
      </c>
      <c r="AO106" s="6" t="s">
        <v>76</v>
      </c>
      <c r="AP106" s="6" t="s">
        <v>114</v>
      </c>
      <c r="AQ106" s="37" t="s">
        <v>428</v>
      </c>
      <c r="AR106" s="6" t="s">
        <v>79</v>
      </c>
      <c r="AS106" s="36">
        <v>6220000000</v>
      </c>
      <c r="AT106" s="6" t="s">
        <v>729</v>
      </c>
      <c r="AU106" s="6" t="s">
        <v>93</v>
      </c>
      <c r="AV106" s="6"/>
      <c r="AW106" s="6" t="s">
        <v>71</v>
      </c>
      <c r="AX106" s="6">
        <v>70</v>
      </c>
      <c r="AY106" s="6" t="s">
        <v>82</v>
      </c>
      <c r="AZ106" s="6" t="s">
        <v>82</v>
      </c>
      <c r="BA106" s="6" t="s">
        <v>82</v>
      </c>
      <c r="BB106" s="6" t="s">
        <v>82</v>
      </c>
      <c r="BC106" s="6" t="s">
        <v>82</v>
      </c>
      <c r="BD106" s="6" t="s">
        <v>82</v>
      </c>
      <c r="BE106" s="6" t="s">
        <v>173</v>
      </c>
    </row>
    <row r="107" spans="1:57" ht="22.5" customHeight="1">
      <c r="A107" s="6" t="s">
        <v>57</v>
      </c>
      <c r="B107" s="6" t="s">
        <v>730</v>
      </c>
      <c r="C107" s="79">
        <v>501001</v>
      </c>
      <c r="D107" s="6">
        <f>VLOOKUP(Table5[[#This Row],[Subjects]],'Responder Sheet'!C:H,6,FALSE)</f>
        <v>0</v>
      </c>
      <c r="E107" s="6" t="b">
        <f>IF(_xlfn.IFNA(VLOOKUP(Table5[[#This Row],[Subjects]],'Withdrawn Subject ID'!A:A,1,FALSE),TRUE) = TRUE, FALSE, TRUE)</f>
        <v>0</v>
      </c>
      <c r="F107" s="6" t="b">
        <v>1</v>
      </c>
      <c r="G107" s="6">
        <v>3239</v>
      </c>
      <c r="H107" s="6" t="str">
        <f>VLOOKUP(Table5[[#This Row],[Subjects]],'Responder Sheet'!C:G,5,FALSE)</f>
        <v>PR</v>
      </c>
      <c r="I107" s="6" t="str">
        <f>VLOOKUP(Table5[[#This Row],[Subjects]],'Responder Sheet'!C:G,3,FALSE)</f>
        <v>Responder</v>
      </c>
      <c r="J107" s="6" t="str">
        <f>VLOOKUP(Table5[[#This Row],[Subjects]],'Responder Sheet'!C:G,4,FALSE)</f>
        <v>Responder</v>
      </c>
      <c r="K107" s="6" t="s">
        <v>59</v>
      </c>
      <c r="L107" s="6" t="s">
        <v>731</v>
      </c>
      <c r="M107" s="15" t="s">
        <v>732</v>
      </c>
      <c r="N107" s="6" t="s">
        <v>733</v>
      </c>
      <c r="O107" s="6">
        <v>40</v>
      </c>
      <c r="P107" s="6" t="s">
        <v>734</v>
      </c>
      <c r="Q107" s="6">
        <v>501</v>
      </c>
      <c r="R107" s="6" t="s">
        <v>735</v>
      </c>
      <c r="S107" s="6">
        <v>501001</v>
      </c>
      <c r="T107" s="6" t="s">
        <v>65</v>
      </c>
      <c r="U107" s="6" t="s">
        <v>66</v>
      </c>
      <c r="V107" s="6" t="s">
        <v>67</v>
      </c>
      <c r="W107" s="6" t="s">
        <v>128</v>
      </c>
      <c r="X107" s="6" t="s">
        <v>112</v>
      </c>
      <c r="Y107" s="6" t="s">
        <v>112</v>
      </c>
      <c r="Z107" s="6" t="s">
        <v>70</v>
      </c>
      <c r="AA107" s="6" t="s">
        <v>71</v>
      </c>
      <c r="AB107" s="6" t="s">
        <v>71</v>
      </c>
      <c r="AC107" s="6" t="s">
        <v>72</v>
      </c>
      <c r="AD107" s="36">
        <v>6600000000</v>
      </c>
      <c r="AE107" s="6" t="s">
        <v>71</v>
      </c>
      <c r="AF107" s="6" t="s">
        <v>89</v>
      </c>
      <c r="AG107" s="6">
        <v>501001</v>
      </c>
      <c r="AH107" s="36">
        <v>6600000000</v>
      </c>
      <c r="AI107" s="6" t="s">
        <v>71</v>
      </c>
      <c r="AJ107" s="6" t="s">
        <v>90</v>
      </c>
      <c r="AK107" s="6" t="s">
        <v>75</v>
      </c>
      <c r="AL107" s="6" t="s">
        <v>70</v>
      </c>
      <c r="AM107" s="6" t="s">
        <v>70</v>
      </c>
      <c r="AN107" s="6" t="s">
        <v>70</v>
      </c>
      <c r="AO107" s="6" t="s">
        <v>76</v>
      </c>
      <c r="AP107" s="6" t="s">
        <v>114</v>
      </c>
      <c r="AQ107" s="37" t="s">
        <v>91</v>
      </c>
      <c r="AR107" s="6" t="s">
        <v>79</v>
      </c>
      <c r="AS107" s="36">
        <v>6600000000</v>
      </c>
      <c r="AT107" s="6" t="s">
        <v>736</v>
      </c>
      <c r="AU107" s="6" t="s">
        <v>93</v>
      </c>
      <c r="AV107" s="6"/>
      <c r="AW107" s="6" t="s">
        <v>71</v>
      </c>
      <c r="AX107" s="6">
        <v>70</v>
      </c>
      <c r="AY107" s="6" t="s">
        <v>82</v>
      </c>
      <c r="AZ107" s="6" t="s">
        <v>82</v>
      </c>
      <c r="BA107" s="6" t="s">
        <v>82</v>
      </c>
      <c r="BB107" s="6" t="s">
        <v>82</v>
      </c>
      <c r="BC107" s="6" t="s">
        <v>82</v>
      </c>
      <c r="BD107" s="6" t="s">
        <v>82</v>
      </c>
      <c r="BE107" s="6" t="s">
        <v>83</v>
      </c>
    </row>
    <row r="108" spans="1:57" ht="22.5" customHeight="1">
      <c r="A108" s="6" t="s">
        <v>57</v>
      </c>
      <c r="B108" s="6" t="s">
        <v>737</v>
      </c>
      <c r="C108" s="79">
        <v>501002</v>
      </c>
      <c r="D108" s="6">
        <f>VLOOKUP(Table5[[#This Row],[Subjects]],'Responder Sheet'!C:H,6,FALSE)</f>
        <v>0</v>
      </c>
      <c r="E108" s="6" t="b">
        <f>IF(_xlfn.IFNA(VLOOKUP(Table5[[#This Row],[Subjects]],'Withdrawn Subject ID'!A:A,1,FALSE),TRUE) = TRUE, FALSE, TRUE)</f>
        <v>0</v>
      </c>
      <c r="F108" s="6" t="b">
        <v>1</v>
      </c>
      <c r="G108" s="6">
        <v>3239</v>
      </c>
      <c r="H108" s="6" t="str">
        <f>VLOOKUP(Table5[[#This Row],[Subjects]],'Responder Sheet'!C:G,5,FALSE)</f>
        <v>PR</v>
      </c>
      <c r="I108" s="6" t="str">
        <f>VLOOKUP(Table5[[#This Row],[Subjects]],'Responder Sheet'!C:G,3,FALSE)</f>
        <v>Responder</v>
      </c>
      <c r="J108" s="6" t="str">
        <f>VLOOKUP(Table5[[#This Row],[Subjects]],'Responder Sheet'!C:G,4,FALSE)</f>
        <v>Responder</v>
      </c>
      <c r="K108" s="6" t="s">
        <v>59</v>
      </c>
      <c r="L108" s="6" t="s">
        <v>738</v>
      </c>
      <c r="M108" s="15" t="s">
        <v>739</v>
      </c>
      <c r="N108" s="6" t="s">
        <v>740</v>
      </c>
      <c r="O108" s="6">
        <v>40</v>
      </c>
      <c r="P108" s="6" t="s">
        <v>734</v>
      </c>
      <c r="Q108" s="6">
        <v>501</v>
      </c>
      <c r="R108" s="6" t="s">
        <v>735</v>
      </c>
      <c r="S108" s="6">
        <v>501002</v>
      </c>
      <c r="T108" s="6" t="s">
        <v>100</v>
      </c>
      <c r="U108" s="6" t="s">
        <v>100</v>
      </c>
      <c r="V108" s="6" t="s">
        <v>67</v>
      </c>
      <c r="W108" s="6" t="s">
        <v>128</v>
      </c>
      <c r="X108" s="6" t="s">
        <v>112</v>
      </c>
      <c r="Y108" s="6" t="s">
        <v>112</v>
      </c>
      <c r="Z108" s="6" t="s">
        <v>70</v>
      </c>
      <c r="AA108" s="6" t="s">
        <v>71</v>
      </c>
      <c r="AB108" s="6" t="s">
        <v>71</v>
      </c>
      <c r="AC108" s="6" t="s">
        <v>72</v>
      </c>
      <c r="AD108" s="36">
        <v>6600000000</v>
      </c>
      <c r="AE108" s="6" t="s">
        <v>71</v>
      </c>
      <c r="AF108" s="6" t="s">
        <v>89</v>
      </c>
      <c r="AG108" s="6">
        <v>501002</v>
      </c>
      <c r="AH108" s="36">
        <v>6600000000</v>
      </c>
      <c r="AI108" s="6" t="s">
        <v>71</v>
      </c>
      <c r="AJ108" s="6" t="s">
        <v>90</v>
      </c>
      <c r="AK108" s="6" t="s">
        <v>75</v>
      </c>
      <c r="AL108" s="6" t="s">
        <v>70</v>
      </c>
      <c r="AM108" s="6" t="s">
        <v>70</v>
      </c>
      <c r="AN108" s="6" t="s">
        <v>70</v>
      </c>
      <c r="AO108" s="6" t="s">
        <v>76</v>
      </c>
      <c r="AP108" s="6" t="s">
        <v>77</v>
      </c>
      <c r="AQ108" s="37" t="s">
        <v>91</v>
      </c>
      <c r="AR108" s="6" t="s">
        <v>79</v>
      </c>
      <c r="AS108" s="36">
        <v>6600000000</v>
      </c>
      <c r="AT108" s="6" t="s">
        <v>741</v>
      </c>
      <c r="AU108" s="6" t="s">
        <v>93</v>
      </c>
      <c r="AV108" s="6"/>
      <c r="AW108" s="6" t="s">
        <v>71</v>
      </c>
      <c r="AX108" s="6">
        <v>70</v>
      </c>
      <c r="AY108" s="6" t="s">
        <v>82</v>
      </c>
      <c r="AZ108" s="6" t="s">
        <v>82</v>
      </c>
      <c r="BA108" s="6" t="s">
        <v>82</v>
      </c>
      <c r="BB108" s="6" t="s">
        <v>82</v>
      </c>
      <c r="BC108" s="6" t="s">
        <v>82</v>
      </c>
      <c r="BD108" s="6" t="s">
        <v>82</v>
      </c>
      <c r="BE108" s="6" t="s">
        <v>83</v>
      </c>
    </row>
    <row r="109" spans="1:57" ht="22.5" customHeight="1">
      <c r="A109" s="6" t="s">
        <v>141</v>
      </c>
      <c r="B109" s="6" t="s">
        <v>742</v>
      </c>
      <c r="C109" s="79">
        <v>504006</v>
      </c>
      <c r="D109" s="6">
        <f>VLOOKUP(Table5[[#This Row],[Subjects]],'Responder Sheet'!C:H,6,FALSE)</f>
        <v>0</v>
      </c>
      <c r="E109" s="6" t="b">
        <f>IF(_xlfn.IFNA(VLOOKUP(Table5[[#This Row],[Subjects]],'Withdrawn Subject ID'!A:A,1,FALSE),TRUE) = TRUE, FALSE, TRUE)</f>
        <v>0</v>
      </c>
      <c r="F109" s="6" t="b">
        <v>1</v>
      </c>
      <c r="G109" s="6">
        <v>3239</v>
      </c>
      <c r="H109" s="6" t="str">
        <f>VLOOKUP(Table5[[#This Row],[Subjects]],'Responder Sheet'!C:G,5,FALSE)</f>
        <v>PR</v>
      </c>
      <c r="I109" s="6" t="str">
        <f>VLOOKUP(Table5[[#This Row],[Subjects]],'Responder Sheet'!C:G,3,FALSE)</f>
        <v>Responder</v>
      </c>
      <c r="J109" s="6" t="str">
        <f>VLOOKUP(Table5[[#This Row],[Subjects]],'Responder Sheet'!C:G,4,FALSE)</f>
        <v>Responder</v>
      </c>
      <c r="K109" s="6" t="s">
        <v>59</v>
      </c>
      <c r="L109" s="6" t="s">
        <v>743</v>
      </c>
      <c r="M109" s="15" t="s">
        <v>744</v>
      </c>
      <c r="N109" s="6" t="s">
        <v>745</v>
      </c>
      <c r="O109" s="6">
        <v>40</v>
      </c>
      <c r="P109" s="6" t="s">
        <v>746</v>
      </c>
      <c r="Q109" s="6">
        <v>504</v>
      </c>
      <c r="R109" s="6" t="s">
        <v>735</v>
      </c>
      <c r="S109" s="6">
        <v>504006</v>
      </c>
      <c r="T109" s="6" t="s">
        <v>100</v>
      </c>
      <c r="U109" s="6" t="s">
        <v>100</v>
      </c>
      <c r="V109" s="6" t="s">
        <v>67</v>
      </c>
      <c r="W109" s="6" t="s">
        <v>68</v>
      </c>
      <c r="X109" s="6" t="s">
        <v>69</v>
      </c>
      <c r="Y109" s="6" t="s">
        <v>69</v>
      </c>
      <c r="Z109" s="6" t="s">
        <v>70</v>
      </c>
      <c r="AA109" s="6" t="s">
        <v>71</v>
      </c>
      <c r="AB109" s="6" t="s">
        <v>71</v>
      </c>
      <c r="AC109" s="6" t="s">
        <v>113</v>
      </c>
      <c r="AD109" s="36">
        <v>6600000000</v>
      </c>
      <c r="AE109" s="6" t="s">
        <v>71</v>
      </c>
      <c r="AF109" s="6" t="s">
        <v>169</v>
      </c>
      <c r="AG109" s="6">
        <v>504006</v>
      </c>
      <c r="AH109" s="36">
        <v>6600000000</v>
      </c>
      <c r="AI109" s="6" t="s">
        <v>71</v>
      </c>
      <c r="AJ109" s="6" t="s">
        <v>279</v>
      </c>
      <c r="AK109" s="6" t="s">
        <v>75</v>
      </c>
      <c r="AL109" s="6" t="s">
        <v>70</v>
      </c>
      <c r="AM109" s="6" t="s">
        <v>70</v>
      </c>
      <c r="AN109" s="6" t="s">
        <v>70</v>
      </c>
      <c r="AO109" s="6" t="s">
        <v>76</v>
      </c>
      <c r="AP109" s="6" t="s">
        <v>77</v>
      </c>
      <c r="AQ109" s="37" t="s">
        <v>747</v>
      </c>
      <c r="AR109" s="6" t="s">
        <v>79</v>
      </c>
      <c r="AS109" s="36">
        <v>6600000000</v>
      </c>
      <c r="AT109" s="6" t="s">
        <v>748</v>
      </c>
      <c r="AU109" s="6" t="s">
        <v>172</v>
      </c>
      <c r="AV109" s="6"/>
      <c r="AW109" s="6" t="s">
        <v>71</v>
      </c>
      <c r="AX109" s="6">
        <v>21</v>
      </c>
      <c r="AY109" s="6" t="s">
        <v>82</v>
      </c>
      <c r="AZ109" s="6" t="s">
        <v>82</v>
      </c>
      <c r="BA109" s="6" t="s">
        <v>82</v>
      </c>
      <c r="BB109" s="6" t="s">
        <v>82</v>
      </c>
      <c r="BC109" s="6" t="s">
        <v>82</v>
      </c>
      <c r="BD109" s="6" t="s">
        <v>82</v>
      </c>
      <c r="BE109" s="6" t="s">
        <v>173</v>
      </c>
    </row>
    <row r="110" spans="1:57" ht="22.5" customHeight="1">
      <c r="A110" s="6" t="s">
        <v>57</v>
      </c>
      <c r="B110" s="6" t="s">
        <v>749</v>
      </c>
      <c r="C110" s="79">
        <v>504009</v>
      </c>
      <c r="D110" s="6">
        <f>VLOOKUP(Table5[[#This Row],[Subjects]],'Responder Sheet'!C:H,6,FALSE)</f>
        <v>0</v>
      </c>
      <c r="E110" s="6" t="b">
        <f>IF(_xlfn.IFNA(VLOOKUP(Table5[[#This Row],[Subjects]],'Withdrawn Subject ID'!A:A,1,FALSE),TRUE) = TRUE, FALSE, TRUE)</f>
        <v>0</v>
      </c>
      <c r="F110" s="6" t="b">
        <v>1</v>
      </c>
      <c r="G110" s="6">
        <v>3239</v>
      </c>
      <c r="H110" s="6" t="str">
        <f>VLOOKUP(Table5[[#This Row],[Subjects]],'Responder Sheet'!C:G,5,FALSE)</f>
        <v>PR</v>
      </c>
      <c r="I110" s="6" t="str">
        <f>VLOOKUP(Table5[[#This Row],[Subjects]],'Responder Sheet'!C:G,3,FALSE)</f>
        <v>Responder</v>
      </c>
      <c r="J110" s="6" t="str">
        <f>VLOOKUP(Table5[[#This Row],[Subjects]],'Responder Sheet'!C:G,4,FALSE)</f>
        <v>Responder</v>
      </c>
      <c r="K110" s="6" t="s">
        <v>59</v>
      </c>
      <c r="L110" s="6" t="s">
        <v>750</v>
      </c>
      <c r="M110" s="15" t="s">
        <v>751</v>
      </c>
      <c r="N110" s="6" t="s">
        <v>752</v>
      </c>
      <c r="O110" s="6">
        <v>40</v>
      </c>
      <c r="P110" s="6" t="s">
        <v>746</v>
      </c>
      <c r="Q110" s="6">
        <v>504</v>
      </c>
      <c r="R110" s="6" t="s">
        <v>735</v>
      </c>
      <c r="S110" s="6">
        <v>504009</v>
      </c>
      <c r="T110" s="6" t="s">
        <v>100</v>
      </c>
      <c r="U110" s="6" t="s">
        <v>100</v>
      </c>
      <c r="V110" s="6" t="s">
        <v>67</v>
      </c>
      <c r="W110" s="6" t="s">
        <v>68</v>
      </c>
      <c r="X110" s="6" t="s">
        <v>69</v>
      </c>
      <c r="Y110" s="6" t="s">
        <v>69</v>
      </c>
      <c r="Z110" s="6" t="s">
        <v>70</v>
      </c>
      <c r="AA110" s="6" t="s">
        <v>71</v>
      </c>
      <c r="AB110" s="6" t="s">
        <v>71</v>
      </c>
      <c r="AC110" s="6" t="s">
        <v>113</v>
      </c>
      <c r="AD110" s="36">
        <v>6600000000</v>
      </c>
      <c r="AE110" s="6" t="s">
        <v>71</v>
      </c>
      <c r="AF110" s="6" t="s">
        <v>102</v>
      </c>
      <c r="AG110" s="6">
        <v>504009</v>
      </c>
      <c r="AH110" s="36">
        <v>6600000000</v>
      </c>
      <c r="AI110" s="6" t="s">
        <v>71</v>
      </c>
      <c r="AJ110" s="6" t="s">
        <v>103</v>
      </c>
      <c r="AK110" s="6" t="s">
        <v>75</v>
      </c>
      <c r="AL110" s="6" t="s">
        <v>70</v>
      </c>
      <c r="AM110" s="6" t="s">
        <v>70</v>
      </c>
      <c r="AN110" s="6" t="s">
        <v>70</v>
      </c>
      <c r="AO110" s="6" t="s">
        <v>76</v>
      </c>
      <c r="AP110" s="6" t="s">
        <v>77</v>
      </c>
      <c r="AQ110" s="37" t="s">
        <v>651</v>
      </c>
      <c r="AR110" s="6" t="s">
        <v>79</v>
      </c>
      <c r="AS110" s="36">
        <v>6600000000</v>
      </c>
      <c r="AT110" s="6" t="s">
        <v>753</v>
      </c>
      <c r="AU110" s="6" t="s">
        <v>93</v>
      </c>
      <c r="AV110" s="6"/>
      <c r="AW110" s="6" t="s">
        <v>71</v>
      </c>
      <c r="AX110" s="6">
        <v>21</v>
      </c>
      <c r="AY110" s="6" t="s">
        <v>82</v>
      </c>
      <c r="AZ110" s="6" t="s">
        <v>82</v>
      </c>
      <c r="BA110" s="6" t="s">
        <v>82</v>
      </c>
      <c r="BB110" s="6" t="s">
        <v>82</v>
      </c>
      <c r="BC110" s="6" t="s">
        <v>82</v>
      </c>
      <c r="BD110" s="6" t="s">
        <v>82</v>
      </c>
      <c r="BE110" s="6" t="s">
        <v>173</v>
      </c>
    </row>
    <row r="111" spans="1:57" ht="22.5" customHeight="1">
      <c r="A111" s="6" t="s">
        <v>57</v>
      </c>
      <c r="B111" s="6" t="s">
        <v>754</v>
      </c>
      <c r="C111" s="79">
        <v>505009</v>
      </c>
      <c r="D111" s="6">
        <f>VLOOKUP(Table5[[#This Row],[Subjects]],'Responder Sheet'!C:H,6,FALSE)</f>
        <v>0</v>
      </c>
      <c r="E111" s="6" t="b">
        <f>IF(_xlfn.IFNA(VLOOKUP(Table5[[#This Row],[Subjects]],'Withdrawn Subject ID'!A:A,1,FALSE),TRUE) = TRUE, FALSE, TRUE)</f>
        <v>0</v>
      </c>
      <c r="F111" s="6" t="b">
        <v>1</v>
      </c>
      <c r="G111" s="6">
        <v>3239</v>
      </c>
      <c r="H111" s="6" t="str">
        <f>VLOOKUP(Table5[[#This Row],[Subjects]],'Responder Sheet'!C:G,5,FALSE)</f>
        <v>PR</v>
      </c>
      <c r="I111" s="6" t="str">
        <f>VLOOKUP(Table5[[#This Row],[Subjects]],'Responder Sheet'!C:G,3,FALSE)</f>
        <v>Responder</v>
      </c>
      <c r="J111" s="6" t="str">
        <f>VLOOKUP(Table5[[#This Row],[Subjects]],'Responder Sheet'!C:G,4,FALSE)</f>
        <v>Responder</v>
      </c>
      <c r="K111" s="6" t="s">
        <v>59</v>
      </c>
      <c r="L111" s="6" t="s">
        <v>755</v>
      </c>
      <c r="M111" s="15" t="s">
        <v>756</v>
      </c>
      <c r="N111" s="6" t="s">
        <v>757</v>
      </c>
      <c r="O111" s="6">
        <v>40</v>
      </c>
      <c r="P111" s="6" t="s">
        <v>758</v>
      </c>
      <c r="Q111" s="6">
        <v>505</v>
      </c>
      <c r="R111" s="6" t="s">
        <v>735</v>
      </c>
      <c r="S111" s="6">
        <v>505009</v>
      </c>
      <c r="T111" s="6" t="s">
        <v>100</v>
      </c>
      <c r="U111" s="6" t="s">
        <v>100</v>
      </c>
      <c r="V111" s="6" t="s">
        <v>67</v>
      </c>
      <c r="W111" s="6" t="s">
        <v>68</v>
      </c>
      <c r="X111" s="6" t="s">
        <v>69</v>
      </c>
      <c r="Y111" s="6" t="s">
        <v>69</v>
      </c>
      <c r="Z111" s="6" t="s">
        <v>70</v>
      </c>
      <c r="AA111" s="6" t="s">
        <v>71</v>
      </c>
      <c r="AB111" s="6" t="s">
        <v>71</v>
      </c>
      <c r="AC111" s="6" t="s">
        <v>113</v>
      </c>
      <c r="AD111" s="36">
        <v>6600000000</v>
      </c>
      <c r="AE111" s="6" t="s">
        <v>71</v>
      </c>
      <c r="AF111" s="6" t="s">
        <v>350</v>
      </c>
      <c r="AG111" s="6">
        <v>505009</v>
      </c>
      <c r="AH111" s="36">
        <v>6600000000</v>
      </c>
      <c r="AI111" s="6" t="s">
        <v>71</v>
      </c>
      <c r="AJ111" s="6" t="s">
        <v>186</v>
      </c>
      <c r="AK111" s="6" t="s">
        <v>75</v>
      </c>
      <c r="AL111" s="6" t="s">
        <v>70</v>
      </c>
      <c r="AM111" s="6" t="s">
        <v>70</v>
      </c>
      <c r="AN111" s="6" t="s">
        <v>70</v>
      </c>
      <c r="AO111" s="6" t="s">
        <v>76</v>
      </c>
      <c r="AP111" s="6" t="s">
        <v>77</v>
      </c>
      <c r="AQ111" s="37" t="s">
        <v>187</v>
      </c>
      <c r="AR111" s="6" t="s">
        <v>79</v>
      </c>
      <c r="AS111" s="36">
        <v>6600000000</v>
      </c>
      <c r="AT111" s="6" t="s">
        <v>759</v>
      </c>
      <c r="AU111" s="6" t="s">
        <v>132</v>
      </c>
      <c r="AV111" s="6"/>
      <c r="AW111" s="6" t="s">
        <v>71</v>
      </c>
      <c r="AX111" s="6">
        <v>7</v>
      </c>
      <c r="AY111" s="6" t="s">
        <v>82</v>
      </c>
      <c r="AZ111" s="6" t="s">
        <v>82</v>
      </c>
      <c r="BA111" s="6" t="s">
        <v>82</v>
      </c>
      <c r="BB111" s="6" t="s">
        <v>82</v>
      </c>
      <c r="BC111" s="6" t="s">
        <v>82</v>
      </c>
      <c r="BD111" s="6" t="s">
        <v>82</v>
      </c>
      <c r="BE111" s="6" t="s">
        <v>83</v>
      </c>
    </row>
    <row r="112" spans="1:57" ht="22.5" customHeight="1">
      <c r="A112" s="6" t="s">
        <v>57</v>
      </c>
      <c r="B112" s="6" t="s">
        <v>760</v>
      </c>
      <c r="C112" s="79">
        <v>505038</v>
      </c>
      <c r="D112" s="6">
        <f>VLOOKUP(Table5[[#This Row],[Subjects]],'Responder Sheet'!C:H,6,FALSE)</f>
        <v>0</v>
      </c>
      <c r="E112" s="6" t="b">
        <f>IF(_xlfn.IFNA(VLOOKUP(Table5[[#This Row],[Subjects]],'Withdrawn Subject ID'!A:A,1,FALSE),TRUE) = TRUE, FALSE, TRUE)</f>
        <v>0</v>
      </c>
      <c r="F112" s="6" t="b">
        <v>1</v>
      </c>
      <c r="G112" s="6">
        <v>3239</v>
      </c>
      <c r="H112" s="6" t="str">
        <f>VLOOKUP(Table5[[#This Row],[Subjects]],'Responder Sheet'!C:G,5,FALSE)</f>
        <v>PR</v>
      </c>
      <c r="I112" s="6" t="str">
        <f>VLOOKUP(Table5[[#This Row],[Subjects]],'Responder Sheet'!C:G,3,FALSE)</f>
        <v>Responder</v>
      </c>
      <c r="J112" s="6" t="str">
        <f>VLOOKUP(Table5[[#This Row],[Subjects]],'Responder Sheet'!C:G,4,FALSE)</f>
        <v>Responder</v>
      </c>
      <c r="K112" s="6" t="s">
        <v>59</v>
      </c>
      <c r="L112" s="6" t="s">
        <v>761</v>
      </c>
      <c r="M112" s="15" t="s">
        <v>762</v>
      </c>
      <c r="N112" s="6" t="s">
        <v>763</v>
      </c>
      <c r="O112" s="6">
        <v>40</v>
      </c>
      <c r="P112" s="6" t="s">
        <v>758</v>
      </c>
      <c r="Q112" s="6">
        <v>505</v>
      </c>
      <c r="R112" s="6" t="s">
        <v>735</v>
      </c>
      <c r="S112" s="6">
        <v>505038</v>
      </c>
      <c r="T112" s="6" t="s">
        <v>65</v>
      </c>
      <c r="U112" s="6" t="s">
        <v>66</v>
      </c>
      <c r="V112" s="6" t="s">
        <v>67</v>
      </c>
      <c r="W112" s="6" t="s">
        <v>128</v>
      </c>
      <c r="X112" s="6" t="s">
        <v>112</v>
      </c>
      <c r="Y112" s="6" t="s">
        <v>112</v>
      </c>
      <c r="Z112" s="6" t="s">
        <v>70</v>
      </c>
      <c r="AA112" s="6" t="s">
        <v>71</v>
      </c>
      <c r="AB112" s="6" t="s">
        <v>71</v>
      </c>
      <c r="AC112" s="6" t="s">
        <v>101</v>
      </c>
      <c r="AD112" s="36">
        <v>6600000000</v>
      </c>
      <c r="AE112" s="6" t="s">
        <v>71</v>
      </c>
      <c r="AF112" s="6" t="s">
        <v>129</v>
      </c>
      <c r="AG112" s="6">
        <v>505038</v>
      </c>
      <c r="AH112" s="36">
        <v>6600000000</v>
      </c>
      <c r="AI112" s="6" t="s">
        <v>71</v>
      </c>
      <c r="AJ112" s="6" t="s">
        <v>103</v>
      </c>
      <c r="AK112" s="6" t="s">
        <v>75</v>
      </c>
      <c r="AL112" s="6" t="s">
        <v>70</v>
      </c>
      <c r="AM112" s="6" t="s">
        <v>70</v>
      </c>
      <c r="AN112" s="6" t="s">
        <v>70</v>
      </c>
      <c r="AO112" s="6" t="s">
        <v>76</v>
      </c>
      <c r="AP112" s="6" t="s">
        <v>114</v>
      </c>
      <c r="AQ112" s="37" t="s">
        <v>115</v>
      </c>
      <c r="AR112" s="6" t="s">
        <v>79</v>
      </c>
      <c r="AS112" s="36">
        <v>6600000000</v>
      </c>
      <c r="AT112" s="6" t="s">
        <v>764</v>
      </c>
      <c r="AU112" s="6" t="s">
        <v>132</v>
      </c>
      <c r="AV112" s="6"/>
      <c r="AW112" s="6" t="s">
        <v>71</v>
      </c>
      <c r="AX112" s="6">
        <v>0</v>
      </c>
      <c r="AY112" s="6" t="s">
        <v>82</v>
      </c>
      <c r="AZ112" s="6" t="s">
        <v>82</v>
      </c>
      <c r="BA112" s="6" t="s">
        <v>82</v>
      </c>
      <c r="BB112" s="6" t="s">
        <v>82</v>
      </c>
      <c r="BC112" s="6" t="s">
        <v>82</v>
      </c>
      <c r="BD112" s="6" t="s">
        <v>82</v>
      </c>
      <c r="BE112" s="6" t="b">
        <v>0</v>
      </c>
    </row>
    <row r="113" spans="1:57" ht="22.5" customHeight="1">
      <c r="A113" s="6" t="s">
        <v>57</v>
      </c>
      <c r="B113" s="6" t="s">
        <v>765</v>
      </c>
      <c r="C113" s="79">
        <v>505043</v>
      </c>
      <c r="D113" s="6">
        <f>VLOOKUP(Table5[[#This Row],[Subjects]],'Responder Sheet'!C:H,6,FALSE)</f>
        <v>0</v>
      </c>
      <c r="E113" s="6" t="b">
        <f>IF(_xlfn.IFNA(VLOOKUP(Table5[[#This Row],[Subjects]],'Withdrawn Subject ID'!A:A,1,FALSE),TRUE) = TRUE, FALSE, TRUE)</f>
        <v>0</v>
      </c>
      <c r="F113" s="6" t="b">
        <v>1</v>
      </c>
      <c r="G113" s="6">
        <v>3239</v>
      </c>
      <c r="H113" s="6" t="str">
        <f>VLOOKUP(Table5[[#This Row],[Subjects]],'Responder Sheet'!C:G,5,FALSE)</f>
        <v>PR</v>
      </c>
      <c r="I113" s="6" t="str">
        <f>VLOOKUP(Table5[[#This Row],[Subjects]],'Responder Sheet'!C:G,3,FALSE)</f>
        <v>Responder</v>
      </c>
      <c r="J113" s="6" t="str">
        <f>VLOOKUP(Table5[[#This Row],[Subjects]],'Responder Sheet'!C:G,4,FALSE)</f>
        <v>Responder</v>
      </c>
      <c r="K113" s="6" t="s">
        <v>59</v>
      </c>
      <c r="L113" s="6" t="s">
        <v>766</v>
      </c>
      <c r="M113" s="15" t="s">
        <v>767</v>
      </c>
      <c r="N113" s="6" t="s">
        <v>768</v>
      </c>
      <c r="O113" s="6">
        <v>40</v>
      </c>
      <c r="P113" s="6" t="s">
        <v>758</v>
      </c>
      <c r="Q113" s="6">
        <v>505</v>
      </c>
      <c r="R113" s="6" t="s">
        <v>735</v>
      </c>
      <c r="S113" s="6">
        <v>505043</v>
      </c>
      <c r="T113" s="6" t="s">
        <v>100</v>
      </c>
      <c r="U113" s="6" t="s">
        <v>100</v>
      </c>
      <c r="V113" s="6" t="s">
        <v>67</v>
      </c>
      <c r="W113" s="6" t="s">
        <v>128</v>
      </c>
      <c r="X113" s="6" t="s">
        <v>112</v>
      </c>
      <c r="Y113" s="6" t="s">
        <v>112</v>
      </c>
      <c r="Z113" s="6" t="s">
        <v>70</v>
      </c>
      <c r="AA113" s="6" t="s">
        <v>71</v>
      </c>
      <c r="AB113" s="6" t="s">
        <v>71</v>
      </c>
      <c r="AC113" s="6" t="s">
        <v>113</v>
      </c>
      <c r="AD113" s="36">
        <v>6600000000</v>
      </c>
      <c r="AE113" s="6" t="s">
        <v>71</v>
      </c>
      <c r="AF113" s="6" t="s">
        <v>129</v>
      </c>
      <c r="AG113" s="6">
        <v>505043</v>
      </c>
      <c r="AH113" s="36">
        <v>6600000000</v>
      </c>
      <c r="AI113" s="6" t="s">
        <v>71</v>
      </c>
      <c r="AJ113" s="6" t="s">
        <v>103</v>
      </c>
      <c r="AK113" s="6" t="s">
        <v>75</v>
      </c>
      <c r="AL113" s="6" t="s">
        <v>70</v>
      </c>
      <c r="AM113" s="6" t="s">
        <v>70</v>
      </c>
      <c r="AN113" s="6" t="s">
        <v>70</v>
      </c>
      <c r="AO113" s="6" t="s">
        <v>76</v>
      </c>
      <c r="AP113" s="6" t="s">
        <v>114</v>
      </c>
      <c r="AQ113" s="37" t="s">
        <v>115</v>
      </c>
      <c r="AR113" s="6" t="s">
        <v>79</v>
      </c>
      <c r="AS113" s="36">
        <v>6600000000</v>
      </c>
      <c r="AT113" s="6" t="s">
        <v>769</v>
      </c>
      <c r="AU113" s="6" t="s">
        <v>132</v>
      </c>
      <c r="AV113" s="6"/>
      <c r="AW113" s="6" t="s">
        <v>71</v>
      </c>
      <c r="AX113" s="6">
        <v>7</v>
      </c>
      <c r="AY113" s="6" t="s">
        <v>82</v>
      </c>
      <c r="AZ113" s="6" t="s">
        <v>82</v>
      </c>
      <c r="BA113" s="6" t="s">
        <v>82</v>
      </c>
      <c r="BB113" s="6" t="s">
        <v>82</v>
      </c>
      <c r="BC113" s="6" t="s">
        <v>82</v>
      </c>
      <c r="BD113" s="6" t="s">
        <v>82</v>
      </c>
      <c r="BE113" s="6" t="b">
        <v>0</v>
      </c>
    </row>
    <row r="114" spans="1:57" ht="22.5" customHeight="1">
      <c r="A114" s="6" t="s">
        <v>57</v>
      </c>
      <c r="B114" s="6" t="s">
        <v>770</v>
      </c>
      <c r="C114" s="79">
        <v>505088</v>
      </c>
      <c r="D114" s="6">
        <f>VLOOKUP(Table5[[#This Row],[Subjects]],'Responder Sheet'!C:H,6,FALSE)</f>
        <v>0</v>
      </c>
      <c r="E114" s="6" t="b">
        <f>IF(_xlfn.IFNA(VLOOKUP(Table5[[#This Row],[Subjects]],'Withdrawn Subject ID'!A:A,1,FALSE),TRUE) = TRUE, FALSE, TRUE)</f>
        <v>0</v>
      </c>
      <c r="F114" s="6" t="b">
        <v>1</v>
      </c>
      <c r="G114" s="6">
        <v>3239</v>
      </c>
      <c r="H114" s="6" t="str">
        <f>VLOOKUP(Table5[[#This Row],[Subjects]],'Responder Sheet'!C:G,5,FALSE)</f>
        <v>PR</v>
      </c>
      <c r="I114" s="6" t="str">
        <f>VLOOKUP(Table5[[#This Row],[Subjects]],'Responder Sheet'!C:G,3,FALSE)</f>
        <v>Responder</v>
      </c>
      <c r="J114" s="6" t="str">
        <f>VLOOKUP(Table5[[#This Row],[Subjects]],'Responder Sheet'!C:G,4,FALSE)</f>
        <v>Responder</v>
      </c>
      <c r="K114" s="6" t="s">
        <v>59</v>
      </c>
      <c r="L114" s="6" t="s">
        <v>771</v>
      </c>
      <c r="M114" s="15" t="s">
        <v>772</v>
      </c>
      <c r="N114" s="6" t="s">
        <v>773</v>
      </c>
      <c r="O114" s="6">
        <v>40</v>
      </c>
      <c r="P114" s="6" t="s">
        <v>758</v>
      </c>
      <c r="Q114" s="6">
        <v>505</v>
      </c>
      <c r="R114" s="6" t="s">
        <v>735</v>
      </c>
      <c r="S114" s="6">
        <v>505088</v>
      </c>
      <c r="T114" s="6" t="s">
        <v>121</v>
      </c>
      <c r="U114" s="6" t="s">
        <v>66</v>
      </c>
      <c r="V114" s="6" t="s">
        <v>67</v>
      </c>
      <c r="W114" s="6" t="s">
        <v>128</v>
      </c>
      <c r="X114" s="6" t="s">
        <v>112</v>
      </c>
      <c r="Y114" s="6" t="s">
        <v>112</v>
      </c>
      <c r="Z114" s="6" t="s">
        <v>70</v>
      </c>
      <c r="AA114" s="6" t="s">
        <v>71</v>
      </c>
      <c r="AB114" s="6" t="s">
        <v>71</v>
      </c>
      <c r="AC114" s="6" t="s">
        <v>101</v>
      </c>
      <c r="AD114" s="36">
        <v>6600000000</v>
      </c>
      <c r="AE114" s="6" t="s">
        <v>71</v>
      </c>
      <c r="AF114" s="6" t="s">
        <v>129</v>
      </c>
      <c r="AG114" s="6">
        <v>505088</v>
      </c>
      <c r="AH114" s="36">
        <v>6600000000</v>
      </c>
      <c r="AI114" s="6" t="s">
        <v>71</v>
      </c>
      <c r="AJ114" s="6" t="s">
        <v>103</v>
      </c>
      <c r="AK114" s="6" t="s">
        <v>75</v>
      </c>
      <c r="AL114" s="6" t="s">
        <v>70</v>
      </c>
      <c r="AM114" s="6" t="s">
        <v>70</v>
      </c>
      <c r="AN114" s="6" t="s">
        <v>70</v>
      </c>
      <c r="AO114" s="6" t="s">
        <v>76</v>
      </c>
      <c r="AP114" s="6" t="s">
        <v>114</v>
      </c>
      <c r="AQ114" s="37" t="s">
        <v>115</v>
      </c>
      <c r="AR114" s="6" t="s">
        <v>79</v>
      </c>
      <c r="AS114" s="36">
        <v>6600000000</v>
      </c>
      <c r="AT114" s="6" t="s">
        <v>774</v>
      </c>
      <c r="AU114" s="6" t="s">
        <v>132</v>
      </c>
      <c r="AV114" s="6"/>
      <c r="AW114" s="6" t="s">
        <v>71</v>
      </c>
      <c r="AX114" s="6">
        <v>70</v>
      </c>
      <c r="AY114" s="6" t="s">
        <v>82</v>
      </c>
      <c r="AZ114" s="6" t="s">
        <v>82</v>
      </c>
      <c r="BA114" s="6" t="s">
        <v>82</v>
      </c>
      <c r="BB114" s="6" t="s">
        <v>82</v>
      </c>
      <c r="BC114" s="6" t="s">
        <v>82</v>
      </c>
      <c r="BD114" s="6" t="s">
        <v>82</v>
      </c>
      <c r="BE114" s="6" t="b">
        <v>0</v>
      </c>
    </row>
    <row r="115" spans="1:57" ht="22.5" customHeight="1">
      <c r="A115" s="6" t="s">
        <v>57</v>
      </c>
      <c r="B115" s="6" t="s">
        <v>775</v>
      </c>
      <c r="C115" s="79">
        <v>505089</v>
      </c>
      <c r="D115" s="6">
        <f>VLOOKUP(Table5[[#This Row],[Subjects]],'Responder Sheet'!C:H,6,FALSE)</f>
        <v>0</v>
      </c>
      <c r="E115" s="6" t="b">
        <f>IF(_xlfn.IFNA(VLOOKUP(Table5[[#This Row],[Subjects]],'Withdrawn Subject ID'!A:A,1,FALSE),TRUE) = TRUE, FALSE, TRUE)</f>
        <v>0</v>
      </c>
      <c r="F115" s="6" t="b">
        <v>1</v>
      </c>
      <c r="G115" s="6">
        <v>3239</v>
      </c>
      <c r="H115" s="6" t="str">
        <f>VLOOKUP(Table5[[#This Row],[Subjects]],'Responder Sheet'!C:G,5,FALSE)</f>
        <v>SD</v>
      </c>
      <c r="I115" s="6" t="str">
        <f>VLOOKUP(Table5[[#This Row],[Subjects]],'Responder Sheet'!C:G,3,FALSE)</f>
        <v>Non-responder</v>
      </c>
      <c r="J115" s="6" t="str">
        <f>VLOOKUP(Table5[[#This Row],[Subjects]],'Responder Sheet'!C:G,4,FALSE)</f>
        <v>Responder</v>
      </c>
      <c r="K115" s="6" t="s">
        <v>96</v>
      </c>
      <c r="L115" s="6" t="s">
        <v>776</v>
      </c>
      <c r="M115" s="15" t="s">
        <v>777</v>
      </c>
      <c r="N115" s="6" t="s">
        <v>778</v>
      </c>
      <c r="O115" s="6">
        <v>40</v>
      </c>
      <c r="P115" s="6" t="s">
        <v>758</v>
      </c>
      <c r="Q115" s="6">
        <v>505</v>
      </c>
      <c r="R115" s="6" t="s">
        <v>735</v>
      </c>
      <c r="S115" s="6">
        <v>505089</v>
      </c>
      <c r="T115" s="6" t="s">
        <v>100</v>
      </c>
      <c r="U115" s="6" t="s">
        <v>100</v>
      </c>
      <c r="V115" s="6" t="s">
        <v>67</v>
      </c>
      <c r="W115" s="6" t="s">
        <v>128</v>
      </c>
      <c r="X115" s="6" t="s">
        <v>112</v>
      </c>
      <c r="Y115" s="6" t="s">
        <v>112</v>
      </c>
      <c r="Z115" s="6" t="s">
        <v>70</v>
      </c>
      <c r="AA115" s="6" t="s">
        <v>71</v>
      </c>
      <c r="AB115" s="6" t="s">
        <v>71</v>
      </c>
      <c r="AC115" s="6" t="s">
        <v>101</v>
      </c>
      <c r="AD115" s="36">
        <v>6600000000</v>
      </c>
      <c r="AE115" s="6" t="s">
        <v>71</v>
      </c>
      <c r="AF115" s="6" t="s">
        <v>102</v>
      </c>
      <c r="AG115" s="6">
        <v>505089</v>
      </c>
      <c r="AH115" s="36">
        <v>6600000000</v>
      </c>
      <c r="AI115" s="6" t="s">
        <v>71</v>
      </c>
      <c r="AJ115" s="6" t="s">
        <v>103</v>
      </c>
      <c r="AK115" s="6" t="s">
        <v>75</v>
      </c>
      <c r="AL115" s="6" t="s">
        <v>70</v>
      </c>
      <c r="AM115" s="6" t="s">
        <v>70</v>
      </c>
      <c r="AN115" s="6" t="s">
        <v>70</v>
      </c>
      <c r="AO115" s="6" t="s">
        <v>76</v>
      </c>
      <c r="AP115" s="6" t="s">
        <v>114</v>
      </c>
      <c r="AQ115" s="37" t="s">
        <v>428</v>
      </c>
      <c r="AR115" s="6" t="s">
        <v>79</v>
      </c>
      <c r="AS115" s="36">
        <v>6600000000</v>
      </c>
      <c r="AT115" s="6" t="s">
        <v>779</v>
      </c>
      <c r="AU115" s="6" t="s">
        <v>93</v>
      </c>
      <c r="AV115" s="6"/>
      <c r="AW115" s="6" t="s">
        <v>71</v>
      </c>
      <c r="AX115" s="6">
        <v>70</v>
      </c>
      <c r="AY115" s="6" t="s">
        <v>82</v>
      </c>
      <c r="AZ115" s="6" t="s">
        <v>82</v>
      </c>
      <c r="BA115" s="6" t="s">
        <v>82</v>
      </c>
      <c r="BB115" s="6" t="s">
        <v>82</v>
      </c>
      <c r="BC115" s="6" t="s">
        <v>82</v>
      </c>
      <c r="BD115" s="6" t="s">
        <v>82</v>
      </c>
      <c r="BE115" s="6" t="b">
        <v>0</v>
      </c>
    </row>
    <row r="116" spans="1:57" ht="22.5" customHeight="1">
      <c r="A116" s="6" t="s">
        <v>57</v>
      </c>
      <c r="B116" s="6" t="s">
        <v>780</v>
      </c>
      <c r="C116" s="79">
        <v>508015</v>
      </c>
      <c r="D116" s="6">
        <f>VLOOKUP(Table5[[#This Row],[Subjects]],'Responder Sheet'!C:H,6,FALSE)</f>
        <v>0</v>
      </c>
      <c r="E116" s="6" t="b">
        <f>IF(_xlfn.IFNA(VLOOKUP(Table5[[#This Row],[Subjects]],'Withdrawn Subject ID'!A:A,1,FALSE),TRUE) = TRUE, FALSE, TRUE)</f>
        <v>0</v>
      </c>
      <c r="F116" s="6" t="b">
        <v>1</v>
      </c>
      <c r="G116" s="6">
        <v>3239</v>
      </c>
      <c r="H116" s="6" t="str">
        <f>VLOOKUP(Table5[[#This Row],[Subjects]],'Responder Sheet'!C:G,5,FALSE)</f>
        <v>PR</v>
      </c>
      <c r="I116" s="6" t="str">
        <f>VLOOKUP(Table5[[#This Row],[Subjects]],'Responder Sheet'!C:G,3,FALSE)</f>
        <v>Responder</v>
      </c>
      <c r="J116" s="6" t="str">
        <f>VLOOKUP(Table5[[#This Row],[Subjects]],'Responder Sheet'!C:G,4,FALSE)</f>
        <v>Responder</v>
      </c>
      <c r="K116" s="6" t="s">
        <v>59</v>
      </c>
      <c r="L116" s="6" t="s">
        <v>781</v>
      </c>
      <c r="M116" s="15" t="s">
        <v>782</v>
      </c>
      <c r="N116" s="6" t="s">
        <v>783</v>
      </c>
      <c r="O116" s="6">
        <v>40</v>
      </c>
      <c r="P116" s="6" t="s">
        <v>784</v>
      </c>
      <c r="Q116" s="6">
        <v>508</v>
      </c>
      <c r="R116" s="6" t="s">
        <v>735</v>
      </c>
      <c r="S116" s="6">
        <v>508015</v>
      </c>
      <c r="T116" s="6" t="s">
        <v>100</v>
      </c>
      <c r="U116" s="6" t="s">
        <v>100</v>
      </c>
      <c r="V116" s="6" t="s">
        <v>67</v>
      </c>
      <c r="W116" s="6" t="s">
        <v>111</v>
      </c>
      <c r="X116" s="6"/>
      <c r="Y116" s="6" t="s">
        <v>112</v>
      </c>
      <c r="Z116" s="6" t="s">
        <v>70</v>
      </c>
      <c r="AA116" s="6" t="s">
        <v>71</v>
      </c>
      <c r="AB116" s="6" t="s">
        <v>71</v>
      </c>
      <c r="AC116" s="6" t="s">
        <v>113</v>
      </c>
      <c r="AD116" s="36">
        <v>6600000000</v>
      </c>
      <c r="AE116" s="6" t="s">
        <v>71</v>
      </c>
      <c r="AF116" s="6" t="s">
        <v>102</v>
      </c>
      <c r="AG116" s="6">
        <v>508015</v>
      </c>
      <c r="AH116" s="36">
        <v>6600000000</v>
      </c>
      <c r="AI116" s="6" t="s">
        <v>71</v>
      </c>
      <c r="AJ116" s="6" t="s">
        <v>103</v>
      </c>
      <c r="AK116" s="6" t="s">
        <v>75</v>
      </c>
      <c r="AL116" s="6" t="s">
        <v>70</v>
      </c>
      <c r="AM116" s="6" t="s">
        <v>70</v>
      </c>
      <c r="AN116" s="6" t="s">
        <v>70</v>
      </c>
      <c r="AO116" s="6" t="s">
        <v>76</v>
      </c>
      <c r="AP116" s="6" t="s">
        <v>77</v>
      </c>
      <c r="AQ116" s="37" t="s">
        <v>150</v>
      </c>
      <c r="AR116" s="6" t="s">
        <v>79</v>
      </c>
      <c r="AS116" s="36">
        <v>6600000000</v>
      </c>
      <c r="AT116" s="6" t="s">
        <v>785</v>
      </c>
      <c r="AU116" s="6" t="s">
        <v>93</v>
      </c>
      <c r="AV116" s="6"/>
      <c r="AW116" s="6" t="s">
        <v>71</v>
      </c>
      <c r="AX116" s="6">
        <v>70</v>
      </c>
      <c r="AY116" s="6" t="s">
        <v>82</v>
      </c>
      <c r="AZ116" s="6" t="s">
        <v>82</v>
      </c>
      <c r="BA116" s="6" t="s">
        <v>82</v>
      </c>
      <c r="BB116" s="6" t="s">
        <v>82</v>
      </c>
      <c r="BC116" s="6" t="s">
        <v>82</v>
      </c>
      <c r="BD116" s="6" t="s">
        <v>82</v>
      </c>
      <c r="BE116" s="6" t="b">
        <v>0</v>
      </c>
    </row>
    <row r="117" spans="1:57" ht="22.5" customHeight="1">
      <c r="A117" s="6" t="s">
        <v>57</v>
      </c>
      <c r="B117" s="6" t="s">
        <v>786</v>
      </c>
      <c r="C117" s="79">
        <v>508016</v>
      </c>
      <c r="D117" s="6">
        <f>VLOOKUP(Table5[[#This Row],[Subjects]],'Responder Sheet'!C:H,6,FALSE)</f>
        <v>0</v>
      </c>
      <c r="E117" s="6" t="b">
        <f>IF(_xlfn.IFNA(VLOOKUP(Table5[[#This Row],[Subjects]],'Withdrawn Subject ID'!A:A,1,FALSE),TRUE) = TRUE, FALSE, TRUE)</f>
        <v>0</v>
      </c>
      <c r="F117" s="6" t="b">
        <v>1</v>
      </c>
      <c r="G117" s="6">
        <v>3239</v>
      </c>
      <c r="H117" s="6" t="str">
        <f>VLOOKUP(Table5[[#This Row],[Subjects]],'Responder Sheet'!C:G,5,FALSE)</f>
        <v>PR</v>
      </c>
      <c r="I117" s="6" t="str">
        <f>VLOOKUP(Table5[[#This Row],[Subjects]],'Responder Sheet'!C:G,3,FALSE)</f>
        <v>Responder</v>
      </c>
      <c r="J117" s="6" t="str">
        <f>VLOOKUP(Table5[[#This Row],[Subjects]],'Responder Sheet'!C:G,4,FALSE)</f>
        <v>Responder</v>
      </c>
      <c r="K117" s="6" t="s">
        <v>59</v>
      </c>
      <c r="L117" s="6" t="s">
        <v>787</v>
      </c>
      <c r="M117" s="15" t="s">
        <v>788</v>
      </c>
      <c r="N117" s="6" t="s">
        <v>789</v>
      </c>
      <c r="O117" s="6">
        <v>40</v>
      </c>
      <c r="P117" s="6" t="s">
        <v>784</v>
      </c>
      <c r="Q117" s="6">
        <v>508</v>
      </c>
      <c r="R117" s="6" t="s">
        <v>735</v>
      </c>
      <c r="S117" s="6">
        <v>508016</v>
      </c>
      <c r="T117" s="6" t="s">
        <v>100</v>
      </c>
      <c r="U117" s="6" t="s">
        <v>100</v>
      </c>
      <c r="V117" s="6" t="s">
        <v>67</v>
      </c>
      <c r="W117" s="6" t="s">
        <v>128</v>
      </c>
      <c r="X117" s="6" t="s">
        <v>112</v>
      </c>
      <c r="Y117" s="6" t="s">
        <v>112</v>
      </c>
      <c r="Z117" s="6" t="s">
        <v>70</v>
      </c>
      <c r="AA117" s="6" t="s">
        <v>71</v>
      </c>
      <c r="AB117" s="6" t="s">
        <v>71</v>
      </c>
      <c r="AC117" s="6" t="s">
        <v>101</v>
      </c>
      <c r="AD117" s="36">
        <v>6600000000</v>
      </c>
      <c r="AE117" s="6" t="s">
        <v>71</v>
      </c>
      <c r="AF117" s="6" t="s">
        <v>102</v>
      </c>
      <c r="AG117" s="6">
        <v>508016</v>
      </c>
      <c r="AH117" s="36">
        <v>6600000000</v>
      </c>
      <c r="AI117" s="6" t="s">
        <v>71</v>
      </c>
      <c r="AJ117" s="6" t="s">
        <v>103</v>
      </c>
      <c r="AK117" s="6" t="s">
        <v>75</v>
      </c>
      <c r="AL117" s="6" t="s">
        <v>70</v>
      </c>
      <c r="AM117" s="6" t="s">
        <v>70</v>
      </c>
      <c r="AN117" s="6" t="s">
        <v>70</v>
      </c>
      <c r="AO117" s="6" t="s">
        <v>76</v>
      </c>
      <c r="AP117" s="6" t="s">
        <v>114</v>
      </c>
      <c r="AQ117" s="37" t="s">
        <v>122</v>
      </c>
      <c r="AR117" s="6" t="s">
        <v>79</v>
      </c>
      <c r="AS117" s="36">
        <v>6600000000</v>
      </c>
      <c r="AT117" s="6" t="s">
        <v>790</v>
      </c>
      <c r="AU117" s="6" t="s">
        <v>93</v>
      </c>
      <c r="AV117" s="6"/>
      <c r="AW117" s="6" t="s">
        <v>71</v>
      </c>
      <c r="AX117" s="6">
        <v>70</v>
      </c>
      <c r="AY117" s="6" t="s">
        <v>82</v>
      </c>
      <c r="AZ117" s="6" t="s">
        <v>82</v>
      </c>
      <c r="BA117" s="6" t="s">
        <v>82</v>
      </c>
      <c r="BB117" s="6" t="s">
        <v>82</v>
      </c>
      <c r="BC117" s="6" t="s">
        <v>82</v>
      </c>
      <c r="BD117" s="6" t="s">
        <v>82</v>
      </c>
      <c r="BE117" s="6" t="b">
        <v>0</v>
      </c>
    </row>
    <row r="118" spans="1:57" ht="22.5" customHeight="1">
      <c r="A118" s="6" t="s">
        <v>57</v>
      </c>
      <c r="B118" s="6" t="s">
        <v>791</v>
      </c>
      <c r="C118" s="79">
        <v>600001</v>
      </c>
      <c r="D118" s="6">
        <f>VLOOKUP(Table5[[#This Row],[Subjects]],'Responder Sheet'!C:H,6,FALSE)</f>
        <v>0</v>
      </c>
      <c r="E118" s="6" t="b">
        <f>IF(_xlfn.IFNA(VLOOKUP(Table5[[#This Row],[Subjects]],'Withdrawn Subject ID'!A:A,1,FALSE),TRUE) = TRUE, FALSE, TRUE)</f>
        <v>0</v>
      </c>
      <c r="F118" s="6" t="b">
        <v>1</v>
      </c>
      <c r="G118" s="6">
        <v>3256</v>
      </c>
      <c r="H118" s="6" t="str">
        <f>VLOOKUP(Table5[[#This Row],[Subjects]],'Responder Sheet'!C:G,5,FALSE)</f>
        <v>SD</v>
      </c>
      <c r="I118" s="6" t="str">
        <f>VLOOKUP(Table5[[#This Row],[Subjects]],'Responder Sheet'!C:G,3,FALSE)</f>
        <v>Non-responder</v>
      </c>
      <c r="J118" s="6" t="str">
        <f>VLOOKUP(Table5[[#This Row],[Subjects]],'Responder Sheet'!C:G,4,FALSE)</f>
        <v>Non-responder</v>
      </c>
      <c r="K118" s="6" t="s">
        <v>143</v>
      </c>
      <c r="L118" s="6" t="s">
        <v>792</v>
      </c>
      <c r="M118" s="15" t="s">
        <v>793</v>
      </c>
      <c r="N118" s="6" t="s">
        <v>794</v>
      </c>
      <c r="O118" s="6">
        <v>40</v>
      </c>
      <c r="P118" s="6" t="s">
        <v>795</v>
      </c>
      <c r="Q118" s="6">
        <v>600</v>
      </c>
      <c r="R118" s="6" t="s">
        <v>796</v>
      </c>
      <c r="S118" s="6">
        <v>600001</v>
      </c>
      <c r="T118" s="6" t="s">
        <v>121</v>
      </c>
      <c r="U118" s="6" t="s">
        <v>66</v>
      </c>
      <c r="V118" s="6" t="s">
        <v>67</v>
      </c>
      <c r="W118" s="6" t="s">
        <v>111</v>
      </c>
      <c r="X118" s="6"/>
      <c r="Y118" s="6" t="s">
        <v>112</v>
      </c>
      <c r="Z118" s="6" t="s">
        <v>70</v>
      </c>
      <c r="AA118" s="6" t="s">
        <v>71</v>
      </c>
      <c r="AB118" s="6" t="s">
        <v>71</v>
      </c>
      <c r="AC118" s="6" t="s">
        <v>101</v>
      </c>
      <c r="AD118" s="36">
        <v>6220000000</v>
      </c>
      <c r="AE118" s="6" t="s">
        <v>71</v>
      </c>
      <c r="AF118" s="6" t="s">
        <v>129</v>
      </c>
      <c r="AG118" s="6">
        <v>600001</v>
      </c>
      <c r="AH118" s="36">
        <v>6220000000</v>
      </c>
      <c r="AI118" s="6" t="s">
        <v>71</v>
      </c>
      <c r="AJ118" s="6" t="s">
        <v>634</v>
      </c>
      <c r="AK118" s="6" t="s">
        <v>130</v>
      </c>
      <c r="AL118" s="6" t="s">
        <v>70</v>
      </c>
      <c r="AM118" s="6" t="s">
        <v>70</v>
      </c>
      <c r="AN118" s="6" t="s">
        <v>70</v>
      </c>
      <c r="AO118" s="6" t="s">
        <v>76</v>
      </c>
      <c r="AP118" s="6" t="s">
        <v>114</v>
      </c>
      <c r="AQ118" s="37" t="s">
        <v>115</v>
      </c>
      <c r="AR118" s="6" t="s">
        <v>79</v>
      </c>
      <c r="AS118" s="36">
        <v>6220000000</v>
      </c>
      <c r="AT118" s="6" t="s">
        <v>797</v>
      </c>
      <c r="AU118" s="6" t="s">
        <v>132</v>
      </c>
      <c r="AV118" s="6"/>
      <c r="AW118" s="6" t="s">
        <v>71</v>
      </c>
      <c r="AX118" s="6">
        <v>70</v>
      </c>
      <c r="AY118" s="6" t="s">
        <v>82</v>
      </c>
      <c r="AZ118" s="6" t="s">
        <v>82</v>
      </c>
      <c r="BA118" s="6" t="s">
        <v>82</v>
      </c>
      <c r="BB118" s="6" t="s">
        <v>82</v>
      </c>
      <c r="BC118" s="6" t="s">
        <v>82</v>
      </c>
      <c r="BD118" s="6" t="s">
        <v>82</v>
      </c>
      <c r="BE118" s="6" t="s">
        <v>173</v>
      </c>
    </row>
    <row r="119" spans="1:57" ht="22.5" customHeight="1">
      <c r="A119" s="6" t="s">
        <v>57</v>
      </c>
      <c r="B119" s="6" t="s">
        <v>798</v>
      </c>
      <c r="C119" s="79">
        <v>601002</v>
      </c>
      <c r="D119" s="6">
        <f>VLOOKUP(Table5[[#This Row],[Subjects]],'Responder Sheet'!C:H,6,FALSE)</f>
        <v>0</v>
      </c>
      <c r="E119" s="6" t="b">
        <f>IF(_xlfn.IFNA(VLOOKUP(Table5[[#This Row],[Subjects]],'Withdrawn Subject ID'!A:A,1,FALSE),TRUE) = TRUE, FALSE, TRUE)</f>
        <v>0</v>
      </c>
      <c r="F119" s="6" t="b">
        <v>1</v>
      </c>
      <c r="G119" s="6">
        <v>3239</v>
      </c>
      <c r="H119" s="6" t="str">
        <f>VLOOKUP(Table5[[#This Row],[Subjects]],'Responder Sheet'!C:G,5,FALSE)</f>
        <v>SD</v>
      </c>
      <c r="I119" s="6" t="str">
        <f>VLOOKUP(Table5[[#This Row],[Subjects]],'Responder Sheet'!C:G,3,FALSE)</f>
        <v>Non-responder</v>
      </c>
      <c r="J119" s="6" t="str">
        <f>VLOOKUP(Table5[[#This Row],[Subjects]],'Responder Sheet'!C:G,4,FALSE)</f>
        <v>Responder</v>
      </c>
      <c r="K119" s="6" t="s">
        <v>96</v>
      </c>
      <c r="L119" s="6" t="s">
        <v>799</v>
      </c>
      <c r="M119" s="15" t="s">
        <v>800</v>
      </c>
      <c r="N119" s="6" t="s">
        <v>801</v>
      </c>
      <c r="O119" s="6">
        <v>40</v>
      </c>
      <c r="P119" s="6" t="s">
        <v>802</v>
      </c>
      <c r="Q119" s="6">
        <v>601</v>
      </c>
      <c r="R119" s="6" t="s">
        <v>796</v>
      </c>
      <c r="S119" s="6">
        <v>601002</v>
      </c>
      <c r="T119" s="6" t="s">
        <v>100</v>
      </c>
      <c r="U119" s="6" t="s">
        <v>100</v>
      </c>
      <c r="V119" s="6" t="s">
        <v>67</v>
      </c>
      <c r="W119" s="6" t="s">
        <v>68</v>
      </c>
      <c r="X119" s="6" t="s">
        <v>69</v>
      </c>
      <c r="Y119" s="6" t="s">
        <v>69</v>
      </c>
      <c r="Z119" s="6" t="s">
        <v>70</v>
      </c>
      <c r="AA119" s="6" t="s">
        <v>71</v>
      </c>
      <c r="AB119" s="6" t="s">
        <v>71</v>
      </c>
      <c r="AC119" s="6" t="s">
        <v>101</v>
      </c>
      <c r="AD119" s="36">
        <v>6220000000</v>
      </c>
      <c r="AE119" s="6" t="s">
        <v>71</v>
      </c>
      <c r="AF119" s="6" t="s">
        <v>102</v>
      </c>
      <c r="AG119" s="6">
        <v>601002</v>
      </c>
      <c r="AH119" s="36">
        <v>6220000000</v>
      </c>
      <c r="AI119" s="6" t="s">
        <v>71</v>
      </c>
      <c r="AJ119" s="6" t="s">
        <v>103</v>
      </c>
      <c r="AK119" s="6" t="s">
        <v>130</v>
      </c>
      <c r="AL119" s="6" t="s">
        <v>70</v>
      </c>
      <c r="AM119" s="6" t="s">
        <v>70</v>
      </c>
      <c r="AN119" s="6" t="s">
        <v>70</v>
      </c>
      <c r="AO119" s="6" t="s">
        <v>76</v>
      </c>
      <c r="AP119" s="6" t="s">
        <v>77</v>
      </c>
      <c r="AQ119" s="37" t="s">
        <v>504</v>
      </c>
      <c r="AR119" s="6" t="s">
        <v>79</v>
      </c>
      <c r="AS119" s="36">
        <v>6220000000</v>
      </c>
      <c r="AT119" s="6" t="s">
        <v>803</v>
      </c>
      <c r="AU119" s="6" t="s">
        <v>93</v>
      </c>
      <c r="AV119" s="6"/>
      <c r="AW119" s="6" t="s">
        <v>71</v>
      </c>
      <c r="AX119" s="6">
        <v>70</v>
      </c>
      <c r="AY119" s="6" t="s">
        <v>82</v>
      </c>
      <c r="AZ119" s="6" t="s">
        <v>82</v>
      </c>
      <c r="BA119" s="6" t="s">
        <v>82</v>
      </c>
      <c r="BB119" s="6" t="s">
        <v>82</v>
      </c>
      <c r="BC119" s="6" t="s">
        <v>82</v>
      </c>
      <c r="BD119" s="6" t="s">
        <v>82</v>
      </c>
      <c r="BE119" s="6" t="s">
        <v>85</v>
      </c>
    </row>
    <row r="120" spans="1:57" ht="22.5" customHeight="1">
      <c r="A120" s="6" t="s">
        <v>141</v>
      </c>
      <c r="B120" s="6" t="s">
        <v>804</v>
      </c>
      <c r="C120" s="79">
        <v>606001</v>
      </c>
      <c r="D120" s="6">
        <f>VLOOKUP(Table5[[#This Row],[Subjects]],'Responder Sheet'!C:H,6,FALSE)</f>
        <v>0</v>
      </c>
      <c r="E120" s="6" t="b">
        <f>IF(_xlfn.IFNA(VLOOKUP(Table5[[#This Row],[Subjects]],'Withdrawn Subject ID'!A:A,1,FALSE),TRUE) = TRUE, FALSE, TRUE)</f>
        <v>0</v>
      </c>
      <c r="F120" s="6" t="b">
        <v>1</v>
      </c>
      <c r="G120" s="6">
        <v>3256</v>
      </c>
      <c r="H120" s="6" t="str">
        <f>VLOOKUP(Table5[[#This Row],[Subjects]],'Responder Sheet'!C:G,5,FALSE)</f>
        <v>SD</v>
      </c>
      <c r="I120" s="6" t="str">
        <f>VLOOKUP(Table5[[#This Row],[Subjects]],'Responder Sheet'!C:G,3,FALSE)</f>
        <v>Non-responder</v>
      </c>
      <c r="J120" s="6" t="str">
        <f>VLOOKUP(Table5[[#This Row],[Subjects]],'Responder Sheet'!C:G,4,FALSE)</f>
        <v>Responder</v>
      </c>
      <c r="K120" s="6" t="s">
        <v>96</v>
      </c>
      <c r="L120" s="6" t="s">
        <v>805</v>
      </c>
      <c r="M120" s="15" t="s">
        <v>806</v>
      </c>
      <c r="N120" s="6" t="s">
        <v>807</v>
      </c>
      <c r="O120" s="6">
        <v>40</v>
      </c>
      <c r="P120" s="6" t="s">
        <v>808</v>
      </c>
      <c r="Q120" s="6">
        <v>606</v>
      </c>
      <c r="R120" s="6" t="s">
        <v>796</v>
      </c>
      <c r="S120" s="6">
        <v>606001</v>
      </c>
      <c r="T120" s="6" t="s">
        <v>121</v>
      </c>
      <c r="U120" s="6" t="s">
        <v>66</v>
      </c>
      <c r="V120" s="6" t="s">
        <v>67</v>
      </c>
      <c r="W120" s="6" t="s">
        <v>128</v>
      </c>
      <c r="X120" s="6" t="s">
        <v>112</v>
      </c>
      <c r="Y120" s="6" t="s">
        <v>112</v>
      </c>
      <c r="Z120" s="6" t="s">
        <v>70</v>
      </c>
      <c r="AA120" s="6" t="s">
        <v>71</v>
      </c>
      <c r="AB120" s="6" t="s">
        <v>71</v>
      </c>
      <c r="AC120" s="6" t="s">
        <v>101</v>
      </c>
      <c r="AD120" s="36">
        <v>6220000000</v>
      </c>
      <c r="AE120" s="6" t="s">
        <v>71</v>
      </c>
      <c r="AF120" s="6" t="s">
        <v>169</v>
      </c>
      <c r="AG120" s="6">
        <v>606001</v>
      </c>
      <c r="AH120" s="36">
        <v>6220000000</v>
      </c>
      <c r="AI120" s="6" t="s">
        <v>71</v>
      </c>
      <c r="AJ120" s="6" t="s">
        <v>103</v>
      </c>
      <c r="AK120" s="6" t="s">
        <v>130</v>
      </c>
      <c r="AL120" s="6" t="s">
        <v>70</v>
      </c>
      <c r="AM120" s="6" t="s">
        <v>70</v>
      </c>
      <c r="AN120" s="6" t="s">
        <v>70</v>
      </c>
      <c r="AO120" s="6" t="s">
        <v>76</v>
      </c>
      <c r="AP120" s="6" t="s">
        <v>114</v>
      </c>
      <c r="AQ120" s="37" t="s">
        <v>150</v>
      </c>
      <c r="AR120" s="6" t="s">
        <v>79</v>
      </c>
      <c r="AS120" s="36">
        <v>6220000000</v>
      </c>
      <c r="AT120" s="6" t="s">
        <v>809</v>
      </c>
      <c r="AU120" s="6" t="s">
        <v>172</v>
      </c>
      <c r="AV120" s="6"/>
      <c r="AW120" s="6" t="s">
        <v>71</v>
      </c>
      <c r="AX120" s="6">
        <v>56</v>
      </c>
      <c r="AY120" s="6" t="s">
        <v>82</v>
      </c>
      <c r="AZ120" s="6" t="s">
        <v>82</v>
      </c>
      <c r="BA120" s="6" t="s">
        <v>82</v>
      </c>
      <c r="BB120" s="6" t="s">
        <v>82</v>
      </c>
      <c r="BC120" s="6" t="s">
        <v>82</v>
      </c>
      <c r="BD120" s="6" t="s">
        <v>82</v>
      </c>
      <c r="BE120" s="6" t="s">
        <v>85</v>
      </c>
    </row>
    <row r="121" spans="1:57" ht="22.5" customHeight="1">
      <c r="A121" s="6" t="s">
        <v>57</v>
      </c>
      <c r="B121" s="6" t="s">
        <v>810</v>
      </c>
      <c r="C121" s="79">
        <v>606002</v>
      </c>
      <c r="D121" s="6">
        <f>VLOOKUP(Table5[[#This Row],[Subjects]],'Responder Sheet'!C:H,6,FALSE)</f>
        <v>0</v>
      </c>
      <c r="E121" s="6" t="b">
        <f>IF(_xlfn.IFNA(VLOOKUP(Table5[[#This Row],[Subjects]],'Withdrawn Subject ID'!A:A,1,FALSE),TRUE) = TRUE, FALSE, TRUE)</f>
        <v>0</v>
      </c>
      <c r="F121" s="6" t="b">
        <v>1</v>
      </c>
      <c r="G121" s="6">
        <v>3256</v>
      </c>
      <c r="H121" s="6" t="str">
        <f>VLOOKUP(Table5[[#This Row],[Subjects]],'Responder Sheet'!C:G,5,FALSE)</f>
        <v>PR</v>
      </c>
      <c r="I121" s="6" t="str">
        <f>VLOOKUP(Table5[[#This Row],[Subjects]],'Responder Sheet'!C:G,3,FALSE)</f>
        <v>Responder</v>
      </c>
      <c r="J121" s="6" t="str">
        <f>VLOOKUP(Table5[[#This Row],[Subjects]],'Responder Sheet'!C:G,4,FALSE)</f>
        <v>Responder</v>
      </c>
      <c r="K121" s="6" t="s">
        <v>59</v>
      </c>
      <c r="L121" s="6" t="s">
        <v>811</v>
      </c>
      <c r="M121" s="15" t="s">
        <v>812</v>
      </c>
      <c r="N121" s="6" t="s">
        <v>813</v>
      </c>
      <c r="O121" s="6">
        <v>40</v>
      </c>
      <c r="P121" s="6" t="s">
        <v>808</v>
      </c>
      <c r="Q121" s="6">
        <v>606</v>
      </c>
      <c r="R121" s="6" t="s">
        <v>796</v>
      </c>
      <c r="S121" s="6">
        <v>606002</v>
      </c>
      <c r="T121" s="6" t="s">
        <v>121</v>
      </c>
      <c r="U121" s="6" t="s">
        <v>66</v>
      </c>
      <c r="V121" s="6" t="s">
        <v>67</v>
      </c>
      <c r="W121" s="6" t="s">
        <v>128</v>
      </c>
      <c r="X121" s="6" t="s">
        <v>112</v>
      </c>
      <c r="Y121" s="6" t="s">
        <v>112</v>
      </c>
      <c r="Z121" s="6" t="s">
        <v>70</v>
      </c>
      <c r="AA121" s="6" t="s">
        <v>71</v>
      </c>
      <c r="AB121" s="6" t="s">
        <v>71</v>
      </c>
      <c r="AC121" s="6" t="s">
        <v>101</v>
      </c>
      <c r="AD121" s="36">
        <v>6220000000</v>
      </c>
      <c r="AE121" s="6" t="s">
        <v>71</v>
      </c>
      <c r="AF121" s="6" t="s">
        <v>129</v>
      </c>
      <c r="AG121" s="6">
        <v>606002</v>
      </c>
      <c r="AH121" s="36">
        <v>6220000000</v>
      </c>
      <c r="AI121" s="6" t="s">
        <v>71</v>
      </c>
      <c r="AJ121" s="6" t="s">
        <v>634</v>
      </c>
      <c r="AK121" s="6" t="s">
        <v>130</v>
      </c>
      <c r="AL121" s="6" t="s">
        <v>70</v>
      </c>
      <c r="AM121" s="6" t="s">
        <v>70</v>
      </c>
      <c r="AN121" s="6" t="s">
        <v>70</v>
      </c>
      <c r="AO121" s="6" t="s">
        <v>76</v>
      </c>
      <c r="AP121" s="6" t="s">
        <v>114</v>
      </c>
      <c r="AQ121" s="37" t="s">
        <v>266</v>
      </c>
      <c r="AR121" s="6" t="s">
        <v>79</v>
      </c>
      <c r="AS121" s="36">
        <v>6220000000</v>
      </c>
      <c r="AT121" s="6" t="s">
        <v>814</v>
      </c>
      <c r="AU121" s="6" t="s">
        <v>132</v>
      </c>
      <c r="AV121" s="6"/>
      <c r="AW121" s="6" t="s">
        <v>71</v>
      </c>
      <c r="AX121" s="6">
        <v>70</v>
      </c>
      <c r="AY121" s="6" t="s">
        <v>82</v>
      </c>
      <c r="AZ121" s="6" t="s">
        <v>82</v>
      </c>
      <c r="BA121" s="6" t="s">
        <v>82</v>
      </c>
      <c r="BB121" s="6" t="s">
        <v>82</v>
      </c>
      <c r="BC121" s="6" t="s">
        <v>82</v>
      </c>
      <c r="BD121" s="6" t="s">
        <v>82</v>
      </c>
      <c r="BE121" s="6" t="s">
        <v>85</v>
      </c>
    </row>
    <row r="122" spans="1:57" ht="22.5" customHeight="1">
      <c r="A122" s="6" t="s">
        <v>57</v>
      </c>
      <c r="B122" s="6" t="s">
        <v>815</v>
      </c>
      <c r="C122" s="79">
        <v>606003</v>
      </c>
      <c r="D122" s="6">
        <f>VLOOKUP(Table5[[#This Row],[Subjects]],'Responder Sheet'!C:H,6,FALSE)</f>
        <v>0</v>
      </c>
      <c r="E122" s="6" t="b">
        <f>IF(_xlfn.IFNA(VLOOKUP(Table5[[#This Row],[Subjects]],'Withdrawn Subject ID'!A:A,1,FALSE),TRUE) = TRUE, FALSE, TRUE)</f>
        <v>0</v>
      </c>
      <c r="F122" s="6" t="b">
        <v>1</v>
      </c>
      <c r="G122" s="6">
        <v>3239</v>
      </c>
      <c r="H122" s="6" t="str">
        <f>VLOOKUP(Table5[[#This Row],[Subjects]],'Responder Sheet'!C:G,5,FALSE)</f>
        <v>PR</v>
      </c>
      <c r="I122" s="6" t="str">
        <f>VLOOKUP(Table5[[#This Row],[Subjects]],'Responder Sheet'!C:G,3,FALSE)</f>
        <v>Responder</v>
      </c>
      <c r="J122" s="6" t="str">
        <f>VLOOKUP(Table5[[#This Row],[Subjects]],'Responder Sheet'!C:G,4,FALSE)</f>
        <v>Responder</v>
      </c>
      <c r="K122" s="6" t="s">
        <v>59</v>
      </c>
      <c r="L122" s="6" t="s">
        <v>816</v>
      </c>
      <c r="M122" s="15" t="s">
        <v>817</v>
      </c>
      <c r="N122" s="6" t="s">
        <v>818</v>
      </c>
      <c r="O122" s="6">
        <v>40</v>
      </c>
      <c r="P122" s="6" t="s">
        <v>808</v>
      </c>
      <c r="Q122" s="6">
        <v>606</v>
      </c>
      <c r="R122" s="6" t="s">
        <v>796</v>
      </c>
      <c r="S122" s="6">
        <v>606003</v>
      </c>
      <c r="T122" s="6" t="s">
        <v>65</v>
      </c>
      <c r="U122" s="6" t="s">
        <v>66</v>
      </c>
      <c r="V122" s="6" t="s">
        <v>67</v>
      </c>
      <c r="W122" s="6" t="s">
        <v>128</v>
      </c>
      <c r="X122" s="6" t="s">
        <v>112</v>
      </c>
      <c r="Y122" s="6" t="s">
        <v>112</v>
      </c>
      <c r="Z122" s="6" t="s">
        <v>70</v>
      </c>
      <c r="AA122" s="6" t="s">
        <v>71</v>
      </c>
      <c r="AB122" s="6" t="s">
        <v>71</v>
      </c>
      <c r="AC122" s="6" t="s">
        <v>101</v>
      </c>
      <c r="AD122" s="36">
        <v>6220000000</v>
      </c>
      <c r="AE122" s="6" t="s">
        <v>71</v>
      </c>
      <c r="AF122" s="6" t="s">
        <v>102</v>
      </c>
      <c r="AG122" s="6">
        <v>606003</v>
      </c>
      <c r="AH122" s="36">
        <v>6220000000</v>
      </c>
      <c r="AI122" s="6" t="s">
        <v>71</v>
      </c>
      <c r="AJ122" s="6" t="s">
        <v>536</v>
      </c>
      <c r="AK122" s="6" t="s">
        <v>130</v>
      </c>
      <c r="AL122" s="6" t="s">
        <v>70</v>
      </c>
      <c r="AM122" s="6" t="s">
        <v>70</v>
      </c>
      <c r="AN122" s="6" t="s">
        <v>70</v>
      </c>
      <c r="AO122" s="6" t="s">
        <v>76</v>
      </c>
      <c r="AP122" s="6" t="s">
        <v>114</v>
      </c>
      <c r="AQ122" s="37" t="s">
        <v>247</v>
      </c>
      <c r="AR122" s="6" t="s">
        <v>79</v>
      </c>
      <c r="AS122" s="36">
        <v>6220000000</v>
      </c>
      <c r="AT122" s="6" t="s">
        <v>819</v>
      </c>
      <c r="AU122" s="6" t="s">
        <v>93</v>
      </c>
      <c r="AV122" s="6"/>
      <c r="AW122" s="6" t="s">
        <v>71</v>
      </c>
      <c r="AX122" s="6">
        <v>7</v>
      </c>
      <c r="AY122" s="6" t="s">
        <v>82</v>
      </c>
      <c r="AZ122" s="6" t="s">
        <v>82</v>
      </c>
      <c r="BA122" s="6" t="s">
        <v>82</v>
      </c>
      <c r="BB122" s="6" t="s">
        <v>82</v>
      </c>
      <c r="BC122" s="6" t="s">
        <v>82</v>
      </c>
      <c r="BD122" s="6" t="s">
        <v>82</v>
      </c>
      <c r="BE122" s="6" t="s">
        <v>85</v>
      </c>
    </row>
    <row r="123" spans="1:57" ht="22.5" customHeight="1">
      <c r="A123" s="6" t="s">
        <v>57</v>
      </c>
      <c r="B123" s="6" t="s">
        <v>820</v>
      </c>
      <c r="C123" s="79">
        <v>606004</v>
      </c>
      <c r="D123" s="6">
        <f>VLOOKUP(Table5[[#This Row],[Subjects]],'Responder Sheet'!C:H,6,FALSE)</f>
        <v>0</v>
      </c>
      <c r="E123" s="6" t="b">
        <f>IF(_xlfn.IFNA(VLOOKUP(Table5[[#This Row],[Subjects]],'Withdrawn Subject ID'!A:A,1,FALSE),TRUE) = TRUE, FALSE, TRUE)</f>
        <v>0</v>
      </c>
      <c r="F123" s="6" t="b">
        <v>1</v>
      </c>
      <c r="G123" s="6">
        <v>3239</v>
      </c>
      <c r="H123" s="6" t="str">
        <f>VLOOKUP(Table5[[#This Row],[Subjects]],'Responder Sheet'!C:G,5,FALSE)</f>
        <v>SD</v>
      </c>
      <c r="I123" s="6" t="str">
        <f>VLOOKUP(Table5[[#This Row],[Subjects]],'Responder Sheet'!C:G,3,FALSE)</f>
        <v>Non-responder</v>
      </c>
      <c r="J123" s="6" t="str">
        <f>VLOOKUP(Table5[[#This Row],[Subjects]],'Responder Sheet'!C:G,4,FALSE)</f>
        <v>Responder</v>
      </c>
      <c r="K123" s="6" t="s">
        <v>96</v>
      </c>
      <c r="L123" s="6" t="s">
        <v>821</v>
      </c>
      <c r="M123" s="15" t="s">
        <v>822</v>
      </c>
      <c r="N123" s="6" t="s">
        <v>823</v>
      </c>
      <c r="O123" s="6">
        <v>40</v>
      </c>
      <c r="P123" s="6" t="s">
        <v>808</v>
      </c>
      <c r="Q123" s="6">
        <v>606</v>
      </c>
      <c r="R123" s="6" t="s">
        <v>796</v>
      </c>
      <c r="S123" s="6">
        <v>606004</v>
      </c>
      <c r="T123" s="6" t="s">
        <v>100</v>
      </c>
      <c r="U123" s="6" t="s">
        <v>100</v>
      </c>
      <c r="V123" s="6" t="s">
        <v>67</v>
      </c>
      <c r="W123" s="6" t="s">
        <v>68</v>
      </c>
      <c r="X123" s="6" t="s">
        <v>69</v>
      </c>
      <c r="Y123" s="6" t="s">
        <v>69</v>
      </c>
      <c r="Z123" s="6" t="s">
        <v>70</v>
      </c>
      <c r="AA123" s="6" t="s">
        <v>71</v>
      </c>
      <c r="AB123" s="6" t="s">
        <v>71</v>
      </c>
      <c r="AC123" s="6" t="s">
        <v>113</v>
      </c>
      <c r="AD123" s="36">
        <v>6220000000</v>
      </c>
      <c r="AE123" s="6" t="s">
        <v>71</v>
      </c>
      <c r="AF123" s="6" t="s">
        <v>102</v>
      </c>
      <c r="AG123" s="6">
        <v>606004</v>
      </c>
      <c r="AH123" s="36">
        <v>6220000000</v>
      </c>
      <c r="AI123" s="6" t="s">
        <v>71</v>
      </c>
      <c r="AJ123" s="6" t="s">
        <v>103</v>
      </c>
      <c r="AK123" s="6" t="s">
        <v>130</v>
      </c>
      <c r="AL123" s="6" t="s">
        <v>70</v>
      </c>
      <c r="AM123" s="6" t="s">
        <v>70</v>
      </c>
      <c r="AN123" s="6" t="s">
        <v>70</v>
      </c>
      <c r="AO123" s="6" t="s">
        <v>76</v>
      </c>
      <c r="AP123" s="6" t="s">
        <v>77</v>
      </c>
      <c r="AQ123" s="37" t="s">
        <v>218</v>
      </c>
      <c r="AR123" s="6" t="s">
        <v>79</v>
      </c>
      <c r="AS123" s="36">
        <v>6220000000</v>
      </c>
      <c r="AT123" s="6" t="s">
        <v>824</v>
      </c>
      <c r="AU123" s="6" t="s">
        <v>93</v>
      </c>
      <c r="AV123" s="6"/>
      <c r="AW123" s="6" t="s">
        <v>71</v>
      </c>
      <c r="AX123" s="6">
        <v>7</v>
      </c>
      <c r="AY123" s="6" t="s">
        <v>82</v>
      </c>
      <c r="AZ123" s="6" t="s">
        <v>82</v>
      </c>
      <c r="BA123" s="6" t="s">
        <v>82</v>
      </c>
      <c r="BB123" s="6" t="s">
        <v>82</v>
      </c>
      <c r="BC123" s="6" t="s">
        <v>82</v>
      </c>
      <c r="BD123" s="6" t="s">
        <v>82</v>
      </c>
      <c r="BE123" s="6" t="s">
        <v>83</v>
      </c>
    </row>
    <row r="124" spans="1:57" ht="22.5" customHeight="1">
      <c r="A124" s="6" t="s">
        <v>57</v>
      </c>
      <c r="B124" s="6" t="s">
        <v>825</v>
      </c>
      <c r="C124" s="79">
        <v>609001</v>
      </c>
      <c r="D124" s="6">
        <f>VLOOKUP(Table5[[#This Row],[Subjects]],'Responder Sheet'!C:H,6,FALSE)</f>
        <v>0</v>
      </c>
      <c r="E124" s="6" t="b">
        <f>IF(_xlfn.IFNA(VLOOKUP(Table5[[#This Row],[Subjects]],'Withdrawn Subject ID'!A:A,1,FALSE),TRUE) = TRUE, FALSE, TRUE)</f>
        <v>0</v>
      </c>
      <c r="F124" s="6" t="b">
        <v>1</v>
      </c>
      <c r="G124" s="6">
        <v>3256</v>
      </c>
      <c r="H124" s="6" t="str">
        <f>VLOOKUP(Table5[[#This Row],[Subjects]],'Responder Sheet'!C:G,5,FALSE)</f>
        <v>PR</v>
      </c>
      <c r="I124" s="6" t="str">
        <f>VLOOKUP(Table5[[#This Row],[Subjects]],'Responder Sheet'!C:G,3,FALSE)</f>
        <v>Responder</v>
      </c>
      <c r="J124" s="6" t="str">
        <f>VLOOKUP(Table5[[#This Row],[Subjects]],'Responder Sheet'!C:G,4,FALSE)</f>
        <v>Responder</v>
      </c>
      <c r="K124" s="6" t="s">
        <v>59</v>
      </c>
      <c r="L124" s="6" t="s">
        <v>826</v>
      </c>
      <c r="M124" s="15" t="s">
        <v>827</v>
      </c>
      <c r="N124" s="6" t="s">
        <v>828</v>
      </c>
      <c r="O124" s="6">
        <v>40</v>
      </c>
      <c r="P124" s="6" t="s">
        <v>829</v>
      </c>
      <c r="Q124" s="6">
        <v>609</v>
      </c>
      <c r="R124" s="6" t="s">
        <v>796</v>
      </c>
      <c r="S124" s="6">
        <v>609001</v>
      </c>
      <c r="T124" s="6" t="s">
        <v>65</v>
      </c>
      <c r="U124" s="6" t="s">
        <v>66</v>
      </c>
      <c r="V124" s="6" t="s">
        <v>67</v>
      </c>
      <c r="W124" s="6" t="s">
        <v>128</v>
      </c>
      <c r="X124" s="6" t="s">
        <v>112</v>
      </c>
      <c r="Y124" s="6" t="s">
        <v>112</v>
      </c>
      <c r="Z124" s="6" t="s">
        <v>70</v>
      </c>
      <c r="AA124" s="6" t="s">
        <v>71</v>
      </c>
      <c r="AB124" s="6" t="s">
        <v>71</v>
      </c>
      <c r="AC124" s="6" t="s">
        <v>101</v>
      </c>
      <c r="AD124" s="36">
        <v>6220000000</v>
      </c>
      <c r="AE124" s="6" t="s">
        <v>71</v>
      </c>
      <c r="AF124" s="6" t="s">
        <v>129</v>
      </c>
      <c r="AG124" s="6">
        <v>609001</v>
      </c>
      <c r="AH124" s="36">
        <v>6220000000</v>
      </c>
      <c r="AI124" s="6" t="s">
        <v>71</v>
      </c>
      <c r="AJ124" s="6" t="s">
        <v>634</v>
      </c>
      <c r="AK124" s="6" t="s">
        <v>75</v>
      </c>
      <c r="AL124" s="6" t="s">
        <v>70</v>
      </c>
      <c r="AM124" s="6" t="s">
        <v>70</v>
      </c>
      <c r="AN124" s="6" t="s">
        <v>70</v>
      </c>
      <c r="AO124" s="6" t="s">
        <v>76</v>
      </c>
      <c r="AP124" s="6" t="s">
        <v>77</v>
      </c>
      <c r="AQ124" s="37" t="s">
        <v>115</v>
      </c>
      <c r="AR124" s="6" t="s">
        <v>79</v>
      </c>
      <c r="AS124" s="36">
        <v>6220000000</v>
      </c>
      <c r="AT124" s="6" t="s">
        <v>830</v>
      </c>
      <c r="AU124" s="6" t="s">
        <v>132</v>
      </c>
      <c r="AV124" s="6"/>
      <c r="AW124" s="6" t="s">
        <v>71</v>
      </c>
      <c r="AX124" s="6">
        <v>62</v>
      </c>
      <c r="AY124" s="6" t="s">
        <v>82</v>
      </c>
      <c r="AZ124" s="6" t="s">
        <v>82</v>
      </c>
      <c r="BA124" s="6" t="s">
        <v>82</v>
      </c>
      <c r="BB124" s="6" t="s">
        <v>82</v>
      </c>
      <c r="BC124" s="6" t="s">
        <v>82</v>
      </c>
      <c r="BD124" s="6" t="s">
        <v>82</v>
      </c>
      <c r="BE124" s="6" t="s">
        <v>220</v>
      </c>
    </row>
    <row r="125" spans="1:57" ht="22.5" customHeight="1">
      <c r="A125" s="6" t="s">
        <v>57</v>
      </c>
      <c r="B125" s="6" t="s">
        <v>831</v>
      </c>
      <c r="C125" s="79">
        <v>609004</v>
      </c>
      <c r="D125" s="6">
        <f>VLOOKUP(Table5[[#This Row],[Subjects]],'Responder Sheet'!C:H,6,FALSE)</f>
        <v>0</v>
      </c>
      <c r="E125" s="6" t="b">
        <f>IF(_xlfn.IFNA(VLOOKUP(Table5[[#This Row],[Subjects]],'Withdrawn Subject ID'!A:A,1,FALSE),TRUE) = TRUE, FALSE, TRUE)</f>
        <v>0</v>
      </c>
      <c r="F125" s="6" t="b">
        <v>1</v>
      </c>
      <c r="G125" s="6">
        <v>3239</v>
      </c>
      <c r="H125" s="6" t="str">
        <f>VLOOKUP(Table5[[#This Row],[Subjects]],'Responder Sheet'!C:G,5,FALSE)</f>
        <v>PR</v>
      </c>
      <c r="I125" s="6" t="str">
        <f>VLOOKUP(Table5[[#This Row],[Subjects]],'Responder Sheet'!C:G,3,FALSE)</f>
        <v>Responder</v>
      </c>
      <c r="J125" s="6" t="str">
        <f>VLOOKUP(Table5[[#This Row],[Subjects]],'Responder Sheet'!C:G,4,FALSE)</f>
        <v>Responder</v>
      </c>
      <c r="K125" s="6" t="s">
        <v>59</v>
      </c>
      <c r="L125" s="6" t="s">
        <v>832</v>
      </c>
      <c r="M125" s="15" t="s">
        <v>833</v>
      </c>
      <c r="N125" s="6" t="s">
        <v>834</v>
      </c>
      <c r="O125" s="6">
        <v>40</v>
      </c>
      <c r="P125" s="6" t="s">
        <v>829</v>
      </c>
      <c r="Q125" s="6">
        <v>609</v>
      </c>
      <c r="R125" s="6" t="s">
        <v>796</v>
      </c>
      <c r="S125" s="6">
        <v>609004</v>
      </c>
      <c r="T125" s="6" t="s">
        <v>100</v>
      </c>
      <c r="U125" s="6" t="s">
        <v>100</v>
      </c>
      <c r="V125" s="6" t="s">
        <v>67</v>
      </c>
      <c r="W125" s="6" t="s">
        <v>111</v>
      </c>
      <c r="X125" s="6"/>
      <c r="Y125" s="6" t="s">
        <v>112</v>
      </c>
      <c r="Z125" s="6" t="s">
        <v>70</v>
      </c>
      <c r="AA125" s="6" t="s">
        <v>71</v>
      </c>
      <c r="AB125" s="6" t="s">
        <v>71</v>
      </c>
      <c r="AC125" s="6" t="s">
        <v>101</v>
      </c>
      <c r="AD125" s="36">
        <v>6220000000</v>
      </c>
      <c r="AE125" s="6" t="s">
        <v>71</v>
      </c>
      <c r="AF125" s="6" t="s">
        <v>129</v>
      </c>
      <c r="AG125" s="6">
        <v>609004</v>
      </c>
      <c r="AH125" s="36">
        <v>6220000000</v>
      </c>
      <c r="AI125" s="6" t="s">
        <v>71</v>
      </c>
      <c r="AJ125" s="6" t="s">
        <v>103</v>
      </c>
      <c r="AK125" s="6" t="s">
        <v>75</v>
      </c>
      <c r="AL125" s="6" t="s">
        <v>70</v>
      </c>
      <c r="AM125" s="6" t="s">
        <v>70</v>
      </c>
      <c r="AN125" s="6" t="s">
        <v>70</v>
      </c>
      <c r="AO125" s="6" t="s">
        <v>76</v>
      </c>
      <c r="AP125" s="6" t="s">
        <v>114</v>
      </c>
      <c r="AQ125" s="37" t="s">
        <v>122</v>
      </c>
      <c r="AR125" s="6" t="s">
        <v>79</v>
      </c>
      <c r="AS125" s="36">
        <v>6220000000</v>
      </c>
      <c r="AT125" s="6" t="s">
        <v>835</v>
      </c>
      <c r="AU125" s="6" t="s">
        <v>132</v>
      </c>
      <c r="AV125" s="6"/>
      <c r="AW125" s="6" t="s">
        <v>71</v>
      </c>
      <c r="AX125" s="6">
        <v>62</v>
      </c>
      <c r="AY125" s="6" t="s">
        <v>82</v>
      </c>
      <c r="AZ125" s="6" t="s">
        <v>82</v>
      </c>
      <c r="BA125" s="6" t="s">
        <v>82</v>
      </c>
      <c r="BB125" s="6" t="s">
        <v>82</v>
      </c>
      <c r="BC125" s="6" t="s">
        <v>82</v>
      </c>
      <c r="BD125" s="6" t="s">
        <v>82</v>
      </c>
      <c r="BE125" s="6" t="b">
        <v>0</v>
      </c>
    </row>
    <row r="126" spans="1:57" ht="22.5" customHeight="1">
      <c r="A126" s="6" t="s">
        <v>57</v>
      </c>
      <c r="B126" s="6" t="s">
        <v>836</v>
      </c>
      <c r="C126" s="79">
        <v>102006</v>
      </c>
      <c r="D126" s="6">
        <f>VLOOKUP(Table5[[#This Row],[Subjects]],'Responder Sheet'!C:H,6,FALSE)</f>
        <v>0</v>
      </c>
      <c r="E126" s="6" t="b">
        <f>IF(_xlfn.IFNA(VLOOKUP(Table5[[#This Row],[Subjects]],'Withdrawn Subject ID'!A:A,1,FALSE),TRUE) = TRUE, FALSE, TRUE)</f>
        <v>0</v>
      </c>
      <c r="F126" s="6" t="b">
        <v>1</v>
      </c>
      <c r="G126" s="6">
        <v>3239</v>
      </c>
      <c r="H126" s="6" t="str">
        <f>VLOOKUP(Table5[[#This Row],[Subjects]],'Responder Sheet'!C:G,5,FALSE)</f>
        <v>SD</v>
      </c>
      <c r="I126" s="6" t="str">
        <f>VLOOKUP(Table5[[#This Row],[Subjects]],'Responder Sheet'!C:G,3,FALSE)</f>
        <v>Non-responder</v>
      </c>
      <c r="J126" s="6" t="str">
        <f>VLOOKUP(Table5[[#This Row],[Subjects]],'Responder Sheet'!C:G,4,FALSE)</f>
        <v>Non-responder</v>
      </c>
      <c r="K126" s="6" t="s">
        <v>143</v>
      </c>
      <c r="L126" s="6" t="s">
        <v>837</v>
      </c>
      <c r="M126" s="51" t="s">
        <v>838</v>
      </c>
      <c r="N126" s="6" t="s">
        <v>839</v>
      </c>
      <c r="O126" s="6">
        <v>40</v>
      </c>
      <c r="P126" s="23" t="s">
        <v>82</v>
      </c>
      <c r="Q126" s="22" t="s">
        <v>82</v>
      </c>
      <c r="R126" s="22" t="s">
        <v>82</v>
      </c>
      <c r="S126" s="22" t="s">
        <v>82</v>
      </c>
      <c r="T126" s="22" t="s">
        <v>121</v>
      </c>
      <c r="U126" s="22" t="s">
        <v>66</v>
      </c>
      <c r="V126" s="22" t="s">
        <v>82</v>
      </c>
      <c r="W126" s="22" t="s">
        <v>82</v>
      </c>
      <c r="X126" s="22" t="s">
        <v>82</v>
      </c>
      <c r="Y126" s="22" t="str">
        <f>IF(OR(W126="Archived or Fresh Tumor Biopsy c-Met testing (Archival)", W126="Archived or Fresh Tumor Biopsy c-Met testing", W126="Archived or Fresh Tumor Biopsy c-Met testing (Fresh Biopsy/Aspirate)"), X126, W126)</f>
        <v> </v>
      </c>
      <c r="Z126" s="22" t="s">
        <v>82</v>
      </c>
      <c r="AA126" s="22" t="s">
        <v>82</v>
      </c>
      <c r="AB126" s="22" t="s">
        <v>82</v>
      </c>
      <c r="AC126" s="22" t="s">
        <v>82</v>
      </c>
      <c r="AD126" s="22" t="s">
        <v>82</v>
      </c>
      <c r="AE126" s="22" t="s">
        <v>82</v>
      </c>
      <c r="AF126" s="22" t="s">
        <v>82</v>
      </c>
      <c r="AG126" s="22">
        <v>102006</v>
      </c>
      <c r="AH126" s="22">
        <v>6521763002</v>
      </c>
      <c r="AI126" s="24">
        <v>44602</v>
      </c>
      <c r="AJ126" s="22" t="s">
        <v>186</v>
      </c>
      <c r="AK126" s="22" t="s">
        <v>130</v>
      </c>
      <c r="AL126" s="22" t="s">
        <v>82</v>
      </c>
      <c r="AM126" s="22" t="s">
        <v>82</v>
      </c>
      <c r="AN126" s="22" t="s">
        <v>82</v>
      </c>
      <c r="AO126" s="22" t="s">
        <v>840</v>
      </c>
      <c r="AP126" s="22" t="s">
        <v>77</v>
      </c>
      <c r="AQ126" s="25" t="s">
        <v>510</v>
      </c>
      <c r="AR126" s="25" t="s">
        <v>79</v>
      </c>
      <c r="AS126" s="25">
        <v>6521763002</v>
      </c>
      <c r="AT126" s="25" t="s">
        <v>841</v>
      </c>
      <c r="AU126" s="25" t="s">
        <v>132</v>
      </c>
      <c r="AV126" s="25" t="s">
        <v>82</v>
      </c>
      <c r="AW126" s="26">
        <v>45432</v>
      </c>
      <c r="AX126" s="22">
        <v>35</v>
      </c>
      <c r="AY126" s="22" t="s">
        <v>82</v>
      </c>
      <c r="AZ126" s="22" t="s">
        <v>82</v>
      </c>
      <c r="BA126" s="22" t="s">
        <v>82</v>
      </c>
      <c r="BB126" s="22" t="s">
        <v>82</v>
      </c>
      <c r="BC126" s="22" t="s">
        <v>82</v>
      </c>
      <c r="BD126" s="22" t="s">
        <v>82</v>
      </c>
      <c r="BE126" s="6" t="s">
        <v>133</v>
      </c>
    </row>
    <row r="127" spans="1:57" ht="22.5" customHeight="1">
      <c r="A127" s="6" t="s">
        <v>57</v>
      </c>
      <c r="B127" s="6" t="s">
        <v>842</v>
      </c>
      <c r="C127" s="80">
        <v>209007</v>
      </c>
      <c r="D127" s="6">
        <f>VLOOKUP(Table5[[#This Row],[Subjects]],'Responder Sheet'!C:H,6,FALSE)</f>
        <v>0</v>
      </c>
      <c r="E127" s="6" t="b">
        <f>IF(_xlfn.IFNA(VLOOKUP(Table5[[#This Row],[Subjects]],'Withdrawn Subject ID'!A:A,1,FALSE),TRUE) = TRUE, FALSE, TRUE)</f>
        <v>0</v>
      </c>
      <c r="F127" s="6" t="b">
        <v>1</v>
      </c>
      <c r="G127" s="6">
        <v>3263</v>
      </c>
      <c r="H127" s="6" t="str">
        <f>VLOOKUP(Table5[[#This Row],[Subjects]],'Responder Sheet'!C:G,5,FALSE)</f>
        <v>PR</v>
      </c>
      <c r="I127" s="6" t="str">
        <f>VLOOKUP(Table5[[#This Row],[Subjects]],'Responder Sheet'!C:G,3,FALSE)</f>
        <v>Responder</v>
      </c>
      <c r="J127" s="6" t="str">
        <f>VLOOKUP(Table5[[#This Row],[Subjects]],'Responder Sheet'!C:G,4,FALSE)</f>
        <v>Responder</v>
      </c>
      <c r="K127" s="6" t="s">
        <v>59</v>
      </c>
      <c r="L127" s="6" t="s">
        <v>843</v>
      </c>
      <c r="M127" s="51" t="s">
        <v>844</v>
      </c>
      <c r="N127" s="6" t="s">
        <v>845</v>
      </c>
      <c r="O127" s="6">
        <v>40</v>
      </c>
      <c r="P127" s="23" t="s">
        <v>82</v>
      </c>
      <c r="Q127" s="22" t="s">
        <v>82</v>
      </c>
      <c r="R127" s="22" t="s">
        <v>82</v>
      </c>
      <c r="S127" s="22" t="s">
        <v>82</v>
      </c>
      <c r="T127" s="22" t="s">
        <v>100</v>
      </c>
      <c r="U127" s="22" t="s">
        <v>100</v>
      </c>
      <c r="V127" s="22" t="s">
        <v>82</v>
      </c>
      <c r="W127" s="22" t="s">
        <v>82</v>
      </c>
      <c r="X127" s="22" t="s">
        <v>82</v>
      </c>
      <c r="Y127" s="22" t="str">
        <f>IF(OR(W127="Archived or Fresh Tumor Biopsy c-Met testing (Archival)", W127="Archived or Fresh Tumor Biopsy c-Met testing", W127="Archived or Fresh Tumor Biopsy c-Met testing (Fresh Biopsy/Aspirate)"), X127, W127)</f>
        <v> </v>
      </c>
      <c r="Z127" s="22" t="s">
        <v>82</v>
      </c>
      <c r="AA127" s="22" t="s">
        <v>82</v>
      </c>
      <c r="AB127" s="22" t="s">
        <v>82</v>
      </c>
      <c r="AC127" s="22" t="s">
        <v>82</v>
      </c>
      <c r="AD127" s="22" t="s">
        <v>82</v>
      </c>
      <c r="AE127" s="22" t="s">
        <v>82</v>
      </c>
      <c r="AF127" s="22" t="s">
        <v>82</v>
      </c>
      <c r="AG127" s="22">
        <v>209007</v>
      </c>
      <c r="AH127" s="22">
        <v>6802095153</v>
      </c>
      <c r="AI127" s="24">
        <v>42402</v>
      </c>
      <c r="AJ127" s="22" t="s">
        <v>90</v>
      </c>
      <c r="AK127" s="22" t="s">
        <v>75</v>
      </c>
      <c r="AL127" s="22" t="s">
        <v>82</v>
      </c>
      <c r="AM127" s="22" t="s">
        <v>82</v>
      </c>
      <c r="AN127" s="22" t="s">
        <v>82</v>
      </c>
      <c r="AO127" s="22" t="s">
        <v>840</v>
      </c>
      <c r="AP127" s="22" t="s">
        <v>77</v>
      </c>
      <c r="AQ127" s="25" t="s">
        <v>846</v>
      </c>
      <c r="AR127" s="25" t="s">
        <v>79</v>
      </c>
      <c r="AS127" s="25">
        <v>6802095153</v>
      </c>
      <c r="AT127" s="25" t="s">
        <v>847</v>
      </c>
      <c r="AU127" s="25" t="s">
        <v>132</v>
      </c>
      <c r="AV127" s="81" t="s">
        <v>82</v>
      </c>
      <c r="AW127" s="26">
        <v>45397</v>
      </c>
      <c r="AX127" s="22">
        <v>70</v>
      </c>
      <c r="AY127" s="6"/>
      <c r="AZ127" s="6"/>
      <c r="BA127" s="6"/>
      <c r="BB127" s="6"/>
      <c r="BC127" s="6"/>
      <c r="BD127" s="6"/>
      <c r="BE127" s="6" t="s">
        <v>83</v>
      </c>
    </row>
    <row r="128" spans="1:57" ht="22.5" customHeight="1">
      <c r="A128" s="6" t="s">
        <v>57</v>
      </c>
      <c r="B128" t="s">
        <v>848</v>
      </c>
      <c r="C128" s="79">
        <v>609005</v>
      </c>
      <c r="D128" s="6">
        <f>VLOOKUP(Table5[[#This Row],[Subjects]],'Responder Sheet'!C:H,6,FALSE)</f>
        <v>0</v>
      </c>
      <c r="E128" s="6" t="b">
        <f>IF(_xlfn.IFNA(VLOOKUP(Table5[[#This Row],[Subjects]],'Withdrawn Subject ID'!A:A,1,FALSE),TRUE) = TRUE, FALSE, TRUE)</f>
        <v>0</v>
      </c>
      <c r="F128" s="6" t="b">
        <v>1</v>
      </c>
      <c r="G128" s="6">
        <v>3239</v>
      </c>
      <c r="H128" s="6" t="str">
        <f>VLOOKUP(Table5[[#This Row],[Subjects]],'Responder Sheet'!C:G,5,FALSE)</f>
        <v>PR</v>
      </c>
      <c r="I128" s="6" t="str">
        <f>VLOOKUP(Table5[[#This Row],[Subjects]],'Responder Sheet'!C:G,3,FALSE)</f>
        <v>Responder</v>
      </c>
      <c r="J128" s="6" t="str">
        <f>VLOOKUP(Table5[[#This Row],[Subjects]],'Responder Sheet'!C:G,4,FALSE)</f>
        <v>Responder</v>
      </c>
      <c r="K128" s="6" t="s">
        <v>59</v>
      </c>
      <c r="L128" s="6" t="s">
        <v>849</v>
      </c>
      <c r="M128" s="51" t="s">
        <v>850</v>
      </c>
      <c r="N128" s="6" t="s">
        <v>851</v>
      </c>
      <c r="O128" s="6">
        <v>40</v>
      </c>
      <c r="P128" s="6"/>
      <c r="Q128" s="6"/>
      <c r="R128" s="6"/>
      <c r="S128" s="6"/>
      <c r="T128" s="6" t="s">
        <v>65</v>
      </c>
      <c r="U128" s="6" t="s">
        <v>66</v>
      </c>
      <c r="V128" s="6"/>
      <c r="W128" s="6"/>
      <c r="X128" s="6"/>
      <c r="Y128" s="22"/>
      <c r="Z128" s="6"/>
      <c r="AA128" s="6"/>
      <c r="AB128" s="6"/>
      <c r="AC128" s="6"/>
      <c r="AD128" s="6"/>
      <c r="AE128" s="6"/>
      <c r="AF128" s="6"/>
      <c r="AG128" s="6">
        <v>609005</v>
      </c>
      <c r="AH128" s="6">
        <v>6221880527</v>
      </c>
      <c r="AI128" s="82">
        <v>45204</v>
      </c>
      <c r="AJ128" s="6" t="s">
        <v>634</v>
      </c>
      <c r="AK128" s="6" t="s">
        <v>130</v>
      </c>
      <c r="AL128" s="6"/>
      <c r="AM128" s="6"/>
      <c r="AN128" s="6"/>
      <c r="AO128" s="6" t="s">
        <v>840</v>
      </c>
      <c r="AP128" s="6" t="s">
        <v>114</v>
      </c>
      <c r="AQ128" s="31" t="s">
        <v>428</v>
      </c>
      <c r="AR128" s="25" t="s">
        <v>79</v>
      </c>
      <c r="AS128" s="25">
        <v>6221880527</v>
      </c>
      <c r="AT128" s="25" t="s">
        <v>852</v>
      </c>
      <c r="AU128" s="81" t="s">
        <v>132</v>
      </c>
      <c r="AV128" s="6"/>
      <c r="AW128" s="30">
        <v>45453</v>
      </c>
      <c r="AX128" s="22">
        <v>14</v>
      </c>
      <c r="AY128" s="22" t="s">
        <v>82</v>
      </c>
      <c r="AZ128" s="22" t="s">
        <v>82</v>
      </c>
      <c r="BA128" s="22" t="s">
        <v>82</v>
      </c>
      <c r="BB128" s="22" t="s">
        <v>82</v>
      </c>
      <c r="BC128" s="22" t="s">
        <v>82</v>
      </c>
      <c r="BD128" s="22" t="s">
        <v>82</v>
      </c>
      <c r="BE128" s="6" t="s">
        <v>255</v>
      </c>
    </row>
    <row r="129" spans="1:57" ht="22.5" customHeight="1">
      <c r="A129" s="6" t="s">
        <v>57</v>
      </c>
      <c r="B129" s="22" t="s">
        <v>853</v>
      </c>
      <c r="C129" s="79">
        <v>106021</v>
      </c>
      <c r="D129" s="6">
        <v>0</v>
      </c>
      <c r="E129" s="6" t="b">
        <f>IF(_xlfn.IFNA(VLOOKUP(Table5[[#This Row],[Subjects]],'Withdrawn Subject ID'!A:A,1,FALSE),TRUE) = TRUE, FALSE, TRUE)</f>
        <v>0</v>
      </c>
      <c r="F129" s="6" t="b">
        <v>1</v>
      </c>
      <c r="G129" s="6">
        <v>3263</v>
      </c>
      <c r="H129" s="6" t="s">
        <v>96</v>
      </c>
      <c r="I129" s="6" t="s">
        <v>143</v>
      </c>
      <c r="J129" s="6" t="s">
        <v>143</v>
      </c>
      <c r="K129" s="6" t="s">
        <v>143</v>
      </c>
      <c r="L129" s="6" t="str">
        <f>VLOOKUP(Table5[[#This Row],[TDx Number]],'M21-404 tracker - Reyhaneh'!B:AW,45,FALSE)</f>
        <v>ABBV400_VMS_106021_083-0022-0525-B1-01_H&amp;E.svs</v>
      </c>
      <c r="M129" s="52" t="str">
        <f>VLOOKUP(Table5[[#This Row],[TDx Number]],'M21-404 tracker - Reyhaneh'!B:AW,46,FALSE)</f>
        <v>https://concentriq.abbvienet.com/imageSets/157?slide=327927</v>
      </c>
      <c r="N129" s="6" t="str">
        <f>VLOOKUP(Table5[[#This Row],[TDx Number]],'M21-404 tracker - Reyhaneh'!B:AW,47,FALSE)</f>
        <v>default/users/181/images/248678/083-0022-0525-B1-01.svs</v>
      </c>
      <c r="O129" s="6">
        <f>VLOOKUP(Table5[[#This Row],[TDx Number]],'M21-404 tracker - Reyhaneh'!B:AW,48,FALSE)</f>
        <v>40</v>
      </c>
      <c r="P129" s="23" t="s">
        <v>157</v>
      </c>
      <c r="Q129" s="22">
        <v>106</v>
      </c>
      <c r="R129" s="22" t="s">
        <v>64</v>
      </c>
      <c r="S129" s="22">
        <v>106021</v>
      </c>
      <c r="T129" s="22" t="s">
        <v>121</v>
      </c>
      <c r="U129" s="22" t="s">
        <v>66</v>
      </c>
      <c r="V129" s="22" t="s">
        <v>67</v>
      </c>
      <c r="W129" s="22" t="s">
        <v>111</v>
      </c>
      <c r="X129" s="22" t="s">
        <v>82</v>
      </c>
      <c r="Y129" s="22" t="str">
        <f>IF(OR(W129="Archived or Fresh Tumor Biopsy c-Met testing (Archival)", W129="Archived or Fresh Tumor Biopsy c-Met testing", W129="Archived or Fresh Tumor Biopsy c-Met testing (Fresh Biopsy/Aspirate)"), X129, W129)</f>
        <v>Fresh Tumor Biopsy Pre-dose</v>
      </c>
      <c r="Z129" s="22" t="s">
        <v>70</v>
      </c>
      <c r="AA129" s="24">
        <v>45258</v>
      </c>
      <c r="AB129" s="24">
        <v>45300</v>
      </c>
      <c r="AC129" s="22" t="s">
        <v>113</v>
      </c>
      <c r="AD129" s="22">
        <v>6518848271</v>
      </c>
      <c r="AE129" s="24">
        <v>45251</v>
      </c>
      <c r="AF129" s="22" t="s">
        <v>854</v>
      </c>
      <c r="AG129" s="22">
        <v>106021</v>
      </c>
      <c r="AH129" s="22">
        <v>6518848271</v>
      </c>
      <c r="AI129" s="24">
        <v>45251</v>
      </c>
      <c r="AJ129" s="22" t="s">
        <v>103</v>
      </c>
      <c r="AK129" s="22" t="s">
        <v>130</v>
      </c>
      <c r="AL129" s="22" t="s">
        <v>70</v>
      </c>
      <c r="AM129" s="22" t="s">
        <v>70</v>
      </c>
      <c r="AN129" s="22" t="s">
        <v>70</v>
      </c>
      <c r="AO129" s="22" t="s">
        <v>76</v>
      </c>
      <c r="AP129" s="22" t="s">
        <v>114</v>
      </c>
      <c r="AQ129" s="25" t="s">
        <v>428</v>
      </c>
      <c r="AR129" s="25" t="s">
        <v>79</v>
      </c>
      <c r="AS129" s="25">
        <v>6518848271</v>
      </c>
      <c r="AT129" s="25" t="s">
        <v>855</v>
      </c>
      <c r="AU129" s="25" t="s">
        <v>856</v>
      </c>
      <c r="AV129" s="25" t="s">
        <v>82</v>
      </c>
      <c r="AW129" s="26">
        <v>45411</v>
      </c>
      <c r="AX129" s="22">
        <v>56</v>
      </c>
      <c r="AY129" s="6"/>
      <c r="AZ129" s="6"/>
      <c r="BA129" s="6"/>
      <c r="BB129" s="6"/>
      <c r="BC129" s="6"/>
      <c r="BD129" s="6"/>
      <c r="BE129" s="6" t="s">
        <v>857</v>
      </c>
    </row>
    <row r="130" spans="1:57" ht="22.5" customHeight="1">
      <c r="A130" s="6" t="s">
        <v>57</v>
      </c>
      <c r="B130" s="22" t="s">
        <v>858</v>
      </c>
      <c r="C130" s="79">
        <v>107013</v>
      </c>
      <c r="D130" s="6">
        <f>VLOOKUP(Table5[[#This Row],[Subjects]],'Responder Sheet'!C:H,6,FALSE)</f>
        <v>0</v>
      </c>
      <c r="E130" s="6" t="b">
        <f>IF(_xlfn.IFNA(VLOOKUP(Table5[[#This Row],[Subjects]],'Withdrawn Subject ID'!A:A,1,FALSE),TRUE) = TRUE, FALSE, TRUE)</f>
        <v>0</v>
      </c>
      <c r="F130" s="6" t="b">
        <v>1</v>
      </c>
      <c r="G130" s="6">
        <v>3263</v>
      </c>
      <c r="H130" s="6" t="str">
        <f>VLOOKUP(Table5[[#This Row],[Subjects]],'Responder Sheet'!C:G,5,FALSE)</f>
        <v>SD</v>
      </c>
      <c r="I130" s="6" t="str">
        <f>VLOOKUP(Table5[[#This Row],[Subjects]],'Responder Sheet'!C:G,3,FALSE)</f>
        <v>Non-responder</v>
      </c>
      <c r="J130" s="6" t="str">
        <f>VLOOKUP(Table5[[#This Row],[Subjects]],'Responder Sheet'!C:G,4,FALSE)</f>
        <v>Responder</v>
      </c>
      <c r="K130" s="6" t="str">
        <f>IF(AND(OR(H130="SD", H130="PD"), J130="Non-responder"), "Non-responder",
    IF(AND(OR(H130="PR", H130="CR"), J130="Responder"), "Responder",
        IF(AND(H130="SD", J130="Responder"), "SD",
            IF(OR(H130="NA", H130="NE"), "NA", "")
        )
    )
)</f>
        <v>SD</v>
      </c>
      <c r="L130" s="6" t="str">
        <f>VLOOKUP(Table5[[#This Row],[TDx Number]],'M21-404 tracker - Reyhaneh'!B:AW,45,FALSE)</f>
        <v>ABBV400_VMS_107013_083-0022-0481-B0-1_H&amp;E.svs</v>
      </c>
      <c r="M130" s="52" t="str">
        <f>VLOOKUP(Table5[[#This Row],[TDx Number]],'M21-404 tracker - Reyhaneh'!B:AW,46,FALSE)</f>
        <v>https://concentriq.abbvienet.com/imageSets/157?slide=327808</v>
      </c>
      <c r="N130" s="6" t="str">
        <f>VLOOKUP(Table5[[#This Row],[TDx Number]],'M21-404 tracker - Reyhaneh'!B:AW,47,FALSE)</f>
        <v>default/users/181/images/248559/083-0022-0481-B0-1.svs</v>
      </c>
      <c r="O130" s="6">
        <f>VLOOKUP(Table5[[#This Row],[TDx Number]],'M21-404 tracker - Reyhaneh'!B:AW,48,FALSE)</f>
        <v>40</v>
      </c>
      <c r="P130" s="6" t="str">
        <f>VLOOKUP(Table5[[#This Row],[TDx Number]],'M21-404 tracker - Reyhaneh'!B:J,3,FALSE)</f>
        <v>Goldman, Jonathan</v>
      </c>
      <c r="Q130" s="6">
        <f>VLOOKUP(Table5[[#This Row],[TDx Number]],'M21-404 tracker - Reyhaneh'!B:AL,4,FALSE)</f>
        <v>107</v>
      </c>
      <c r="R130" s="6" t="str">
        <f>VLOOKUP(Table5[[#This Row],[TDx Number]],'M21-404 tracker - Reyhaneh'!B:AL,5,FALSE)</f>
        <v>United States</v>
      </c>
      <c r="S130" s="6">
        <f>VLOOKUP(Table5[[#This Row],[TDx Number]],'M21-404 tracker - Reyhaneh'!B:AL,6,FALSE)</f>
        <v>107013</v>
      </c>
      <c r="T130" s="6" t="str">
        <f>VLOOKUP(Table5[[#This Row],[TDx Number]],'M21-404 tracker - Reyhaneh'!B:AL,7,FALSE)</f>
        <v>Early Terminated</v>
      </c>
      <c r="U130" s="6" t="str">
        <f>VLOOKUP(Table5[[#This Row],[TDx Number]],'M21-404 tracker - Reyhaneh'!B:AL,8,FALSE)</f>
        <v>Treatment Discontinued</v>
      </c>
      <c r="V130" s="6" t="str">
        <f>VLOOKUP(Table5[[#This Row],[TDx Number]],'M21-404 tracker - Reyhaneh'!B:AL,9,FALSE)</f>
        <v>Screening (Day-28 to Day-1)</v>
      </c>
      <c r="W130" s="6" t="str">
        <f>VLOOKUP(Table5[[#This Row],[TDx Number]],'M21-404 tracker - Reyhaneh'!B:AL,10,FALSE)</f>
        <v>Fresh Tumor Biopsy Pre-dose</v>
      </c>
      <c r="X130" s="6" t="str">
        <f>VLOOKUP(Table5[[#This Row],[TDx Number]],'M21-404 tracker - Reyhaneh'!B:AL,11,FALSE)</f>
        <v> </v>
      </c>
      <c r="Y130" s="6" t="str">
        <f>VLOOKUP(Table5[[#This Row],[TDx Number]],'M21-404 tracker - Reyhaneh'!B:AL,12,FALSE)</f>
        <v>Fresh Tumor Biopsy Pre-dose</v>
      </c>
      <c r="Z130" s="6" t="str">
        <f>VLOOKUP(Table5[[#This Row],[TDx Number]],'M21-404 tracker - Reyhaneh'!B:AL,13,FALSE)</f>
        <v>Yes</v>
      </c>
      <c r="AA130" s="6">
        <f>VLOOKUP(Table5[[#This Row],[TDx Number]],'M21-404 tracker - Reyhaneh'!B:AL,14,FALSE)</f>
        <v>45266</v>
      </c>
      <c r="AB130" s="6">
        <f>VLOOKUP(Table5[[#This Row],[TDx Number]],'M21-404 tracker - Reyhaneh'!B:AL,15,FALSE)</f>
        <v>45251</v>
      </c>
      <c r="AC130" s="6" t="str">
        <f>VLOOKUP(Table5[[#This Row],[TDx Number]],'M21-404 tracker - Reyhaneh'!B:AL,16,FALSE)</f>
        <v>Protocol Version 7.0</v>
      </c>
      <c r="AD130" s="36">
        <f>VLOOKUP(Table5[[#This Row],[TDx Number]],'M21-404 tracker - Reyhaneh'!B:AL,17,FALSE)</f>
        <v>6524503847</v>
      </c>
      <c r="AE130" s="6">
        <f>VLOOKUP(Table5[[#This Row],[TDx Number]],'M21-404 tracker - Reyhaneh'!B:AL,18,FALSE)</f>
        <v>45250</v>
      </c>
      <c r="AF130" s="6" t="str">
        <f>VLOOKUP(Table5[[#This Row],[TDx Number]],'M21-404 tracker - Reyhaneh'!B:AL,19,FALSE)</f>
        <v>Part 2iii: 2.4 mg/kg squamous NSCLC</v>
      </c>
      <c r="AG130" s="6">
        <f>VLOOKUP(Table5[[#This Row],[TDx Number]],'M21-404 tracker - Reyhaneh'!B:AL,20,FALSE)</f>
        <v>107013</v>
      </c>
      <c r="AH130" s="36">
        <f>VLOOKUP(Table5[[#This Row],[TDx Number]],'M21-404 tracker - Reyhaneh'!B:AL,21,FALSE)</f>
        <v>6524503847</v>
      </c>
      <c r="AI130" s="6">
        <f>VLOOKUP(Table5[[#This Row],[TDx Number]],'M21-404 tracker - Reyhaneh'!B:AL,22,FALSE)</f>
        <v>45250</v>
      </c>
      <c r="AJ130" s="6" t="str">
        <f>VLOOKUP(Table5[[#This Row],[TDx Number]],'M21-404 tracker - Reyhaneh'!B:AL,23,FALSE)</f>
        <v>Retrospective - Solid Tumors</v>
      </c>
      <c r="AK130" s="6" t="str">
        <f>VLOOKUP(Table5[[#This Row],[TDx Number]],'M21-404 tracker - Reyhaneh'!B:AL,24,FALSE)</f>
        <v>Unstained Slide</v>
      </c>
      <c r="AL130" s="6" t="str">
        <f>VLOOKUP(Table5[[#This Row],[TDx Number]],'M21-404 tracker - Reyhaneh'!B:AL,25,FALSE)</f>
        <v>Yes</v>
      </c>
      <c r="AM130" s="6" t="str">
        <f>VLOOKUP(Table5[[#This Row],[TDx Number]],'M21-404 tracker - Reyhaneh'!B:AL,26,FALSE)</f>
        <v>Yes</v>
      </c>
      <c r="AN130" s="6" t="str">
        <f>VLOOKUP(Table5[[#This Row],[TDx Number]],'M21-404 tracker - Reyhaneh'!B:AL,27,FALSE)</f>
        <v>Yes</v>
      </c>
      <c r="AO130" s="6" t="str">
        <f>VLOOKUP(Table5[[#This Row],[TDx Number]],'M21-404 tracker - Reyhaneh'!B:AL,28,FALSE)</f>
        <v>Match</v>
      </c>
      <c r="AP130" s="6" t="str">
        <f>VLOOKUP(Table5[[#This Row],[TDx Number]],'M21-404 tracker - Reyhaneh'!B:AL,29,FALSE)</f>
        <v>fresh tumor (pre-dose)</v>
      </c>
      <c r="AQ130" s="37" t="str">
        <f>VLOOKUP(Table5[[#This Row],[TDx Number]],'M21-404 tracker - Reyhaneh'!B:AL,30,FALSE)</f>
        <v>M21-404 MET AST= 74
M21-404 MET GEA= NA
M21-404 MET nsNSCLC= NA
M21-404 MET sqNSCLC= NA</v>
      </c>
      <c r="AR130" s="6" t="str">
        <f>VLOOKUP(Table5[[#This Row],[TDx Number]],'M21-404 tracker - Reyhaneh'!B:AL,31,FALSE)</f>
        <v>Evaluable</v>
      </c>
      <c r="AS130" s="36">
        <f>VLOOKUP(Table5[[#This Row],[TDx Number]],'M21-404 tracker - Reyhaneh'!B:AL,32,FALSE)</f>
        <v>6524503847</v>
      </c>
      <c r="AT130" s="6" t="str">
        <f>VLOOKUP(Table5[[#This Row],[TDx Number]],'M21-404 tracker - Reyhaneh'!B:AL,33,FALSE)</f>
        <v>107013 2023-Nov-20</v>
      </c>
      <c r="AU130" s="6" t="str">
        <f>VLOOKUP(Table5[[#This Row],[TDx Number]],'M21-404 tracker - Reyhaneh'!B:AL,34,FALSE)</f>
        <v>Cohort 2d, 2iii,Cohort10</v>
      </c>
      <c r="AV130" s="6" t="str">
        <f>VLOOKUP(Table5[[#This Row],[TDx Number]],'M21-404 tracker - Reyhaneh'!B:AL,35,FALSE)</f>
        <v> </v>
      </c>
      <c r="AW130" s="6">
        <f>VLOOKUP(Table5[[#This Row],[TDx Number]],'M21-404 tracker - Reyhaneh'!B:AL,36,FALSE)</f>
        <v>45425</v>
      </c>
      <c r="AX130" s="6">
        <f>VLOOKUP(Table5[[#This Row],[TDx Number]],'M21-404 tracker - Reyhaneh'!B:AL,37,FALSE)</f>
        <v>42</v>
      </c>
      <c r="AY130" s="6"/>
      <c r="AZ130" s="6"/>
      <c r="BA130" s="6"/>
      <c r="BB130" s="6"/>
      <c r="BC130" s="6"/>
      <c r="BD130" s="6"/>
      <c r="BE130" s="6" t="s">
        <v>83</v>
      </c>
    </row>
    <row r="131" spans="1:57" ht="22.5" customHeight="1">
      <c r="A131" s="6" t="s">
        <v>57</v>
      </c>
      <c r="B131" s="22" t="s">
        <v>859</v>
      </c>
      <c r="C131" s="79">
        <v>206001</v>
      </c>
      <c r="D131" s="6">
        <f>VLOOKUP(Table5[[#This Row],[Subjects]],'Responder Sheet'!C:H,6,FALSE)</f>
        <v>0</v>
      </c>
      <c r="E131" s="6" t="b">
        <f>IF(_xlfn.IFNA(VLOOKUP(Table5[[#This Row],[Subjects]],'Withdrawn Subject ID'!A:A,1,FALSE),TRUE) = TRUE, FALSE, TRUE)</f>
        <v>0</v>
      </c>
      <c r="F131" s="6" t="b">
        <v>1</v>
      </c>
      <c r="G131" s="6">
        <v>3263</v>
      </c>
      <c r="H131" s="6" t="str">
        <f>VLOOKUP(Table5[[#This Row],[Subjects]],'Responder Sheet'!C:G,5,FALSE)</f>
        <v>PD</v>
      </c>
      <c r="I131" s="6" t="str">
        <f>VLOOKUP(Table5[[#This Row],[Subjects]],'Responder Sheet'!C:G,3,FALSE)</f>
        <v>Non-responder</v>
      </c>
      <c r="J131" s="6" t="str">
        <f>VLOOKUP(Table5[[#This Row],[Subjects]],'Responder Sheet'!C:G,4,FALSE)</f>
        <v>Non-responder</v>
      </c>
      <c r="K131" s="6" t="str">
        <f t="shared" ref="K131:K156" si="0">IF(AND(OR(H131="SD", H131="PD"), J131="Non-responder"), "Non-responder",
    IF(AND(OR(H131="PR", H131="CR"), J131="Responder"), "Responder",
        IF(AND(H131="SD", J131="Responder"), "SD",
            IF(OR(H131="NA", H131="NE"), "NA", "")
        )
    )
)</f>
        <v>Non-responder</v>
      </c>
      <c r="L131" s="6" t="str">
        <f>VLOOKUP(Table5[[#This Row],[TDx Number]],'M21-404 tracker - Reyhaneh'!B:AW,45,FALSE)</f>
        <v>ABBV400_VMS_206001_6802115572-4_083-0023-0053_H&amp;E.svs</v>
      </c>
      <c r="M131" s="52" t="str">
        <f>VLOOKUP(Table5[[#This Row],[TDx Number]],'M21-404 tracker - Reyhaneh'!B:AW,46,FALSE)</f>
        <v>https://concentriq.abbvienet.com/imageSets/157?slide=190968</v>
      </c>
      <c r="N131" s="6" t="str">
        <f>VLOOKUP(Table5[[#This Row],[TDx Number]],'M21-404 tracker - Reyhaneh'!B:AW,47,FALSE)</f>
        <v>default/users/73/images/165304/083-0023-0053-B1-01.svs</v>
      </c>
      <c r="O131" s="6">
        <f>VLOOKUP(Table5[[#This Row],[TDx Number]],'M21-404 tracker - Reyhaneh'!B:AW,48,FALSE)</f>
        <v>40</v>
      </c>
      <c r="P131" s="6" t="str">
        <f>VLOOKUP(Table5[[#This Row],[TDx Number]],'M21-404 tracker - Reyhaneh'!B:J,3,FALSE)</f>
        <v>Fujiwara, Yutaka</v>
      </c>
      <c r="Q131" s="6">
        <f>VLOOKUP(Table5[[#This Row],[TDx Number]],'M21-404 tracker - Reyhaneh'!B:AL,4,FALSE)</f>
        <v>206</v>
      </c>
      <c r="R131" s="6" t="str">
        <f>VLOOKUP(Table5[[#This Row],[TDx Number]],'M21-404 tracker - Reyhaneh'!B:AL,5,FALSE)</f>
        <v>JAPAN</v>
      </c>
      <c r="S131" s="6">
        <f>VLOOKUP(Table5[[#This Row],[TDx Number]],'M21-404 tracker - Reyhaneh'!B:AL,6,FALSE)</f>
        <v>206001</v>
      </c>
      <c r="T131" s="6" t="str">
        <f>VLOOKUP(Table5[[#This Row],[TDx Number]],'M21-404 tracker - Reyhaneh'!B:AL,7,FALSE)</f>
        <v>Completed</v>
      </c>
      <c r="U131" s="6" t="str">
        <f>VLOOKUP(Table5[[#This Row],[TDx Number]],'M21-404 tracker - Reyhaneh'!B:AL,8,FALSE)</f>
        <v>Treatment Discontinued</v>
      </c>
      <c r="V131" s="6" t="str">
        <f>VLOOKUP(Table5[[#This Row],[TDx Number]],'M21-404 tracker - Reyhaneh'!B:AL,9,FALSE)</f>
        <v>Screening (Day-28 to Day-1)</v>
      </c>
      <c r="W131" s="6" t="str">
        <f>VLOOKUP(Table5[[#This Row],[TDx Number]],'M21-404 tracker - Reyhaneh'!B:AL,10,FALSE)</f>
        <v>Fresh Tumor Biopsy Pre-dose</v>
      </c>
      <c r="X131" s="6" t="str">
        <f>VLOOKUP(Table5[[#This Row],[TDx Number]],'M21-404 tracker - Reyhaneh'!B:AL,11,FALSE)</f>
        <v> </v>
      </c>
      <c r="Y131" s="6" t="str">
        <f>VLOOKUP(Table5[[#This Row],[TDx Number]],'M21-404 tracker - Reyhaneh'!B:AL,12,FALSE)</f>
        <v>Fresh Tumor Biopsy Pre-dose</v>
      </c>
      <c r="Z131" s="6" t="str">
        <f>VLOOKUP(Table5[[#This Row],[TDx Number]],'M21-404 tracker - Reyhaneh'!B:AL,13,FALSE)</f>
        <v>Yes</v>
      </c>
      <c r="AA131" s="6">
        <f>VLOOKUP(Table5[[#This Row],[TDx Number]],'M21-404 tracker - Reyhaneh'!B:AL,14,FALSE)</f>
        <v>44986</v>
      </c>
      <c r="AB131" s="6">
        <f>VLOOKUP(Table5[[#This Row],[TDx Number]],'M21-404 tracker - Reyhaneh'!B:AL,15,FALSE)</f>
        <v>44981</v>
      </c>
      <c r="AC131" s="6" t="str">
        <f>VLOOKUP(Table5[[#This Row],[TDx Number]],'M21-404 tracker - Reyhaneh'!B:AL,16,FALSE)</f>
        <v>Protocol Version 5.0</v>
      </c>
      <c r="AD131" s="36">
        <f>VLOOKUP(Table5[[#This Row],[TDx Number]],'M21-404 tracker - Reyhaneh'!B:AL,17,FALSE)</f>
        <v>6802115572</v>
      </c>
      <c r="AE131" s="6">
        <f>VLOOKUP(Table5[[#This Row],[TDx Number]],'M21-404 tracker - Reyhaneh'!B:AL,18,FALSE)</f>
        <v>44959</v>
      </c>
      <c r="AF131" s="6" t="str">
        <f>VLOOKUP(Table5[[#This Row],[TDx Number]],'M21-404 tracker - Reyhaneh'!B:AL,19,FALSE)</f>
        <v>Part 2d: squamous NSCLC</v>
      </c>
      <c r="AG131" s="6">
        <f>VLOOKUP(Table5[[#This Row],[TDx Number]],'M21-404 tracker - Reyhaneh'!B:AL,20,FALSE)</f>
        <v>206001</v>
      </c>
      <c r="AH131" s="36">
        <f>VLOOKUP(Table5[[#This Row],[TDx Number]],'M21-404 tracker - Reyhaneh'!B:AL,21,FALSE)</f>
        <v>6802115572</v>
      </c>
      <c r="AI131" s="6">
        <f>VLOOKUP(Table5[[#This Row],[TDx Number]],'M21-404 tracker - Reyhaneh'!B:AL,22,FALSE)</f>
        <v>44959</v>
      </c>
      <c r="AJ131" s="6" t="str">
        <f>VLOOKUP(Table5[[#This Row],[TDx Number]],'M21-404 tracker - Reyhaneh'!B:AL,23,FALSE)</f>
        <v>Prospective - Squamous NSCLC</v>
      </c>
      <c r="AK131" s="6" t="str">
        <f>VLOOKUP(Table5[[#This Row],[TDx Number]],'M21-404 tracker - Reyhaneh'!B:AL,24,FALSE)</f>
        <v>Wet Tissue</v>
      </c>
      <c r="AL131" s="6" t="str">
        <f>VLOOKUP(Table5[[#This Row],[TDx Number]],'M21-404 tracker - Reyhaneh'!B:AL,25,FALSE)</f>
        <v>Yes</v>
      </c>
      <c r="AM131" s="6" t="str">
        <f>VLOOKUP(Table5[[#This Row],[TDx Number]],'M21-404 tracker - Reyhaneh'!B:AL,26,FALSE)</f>
        <v>Yes</v>
      </c>
      <c r="AN131" s="6" t="str">
        <f>VLOOKUP(Table5[[#This Row],[TDx Number]],'M21-404 tracker - Reyhaneh'!B:AL,27,FALSE)</f>
        <v>Yes</v>
      </c>
      <c r="AO131" s="6" t="str">
        <f>VLOOKUP(Table5[[#This Row],[TDx Number]],'M21-404 tracker - Reyhaneh'!B:AL,28,FALSE)</f>
        <v>Match</v>
      </c>
      <c r="AP131" s="6" t="str">
        <f>VLOOKUP(Table5[[#This Row],[TDx Number]],'M21-404 tracker - Reyhaneh'!B:AL,29,FALSE)</f>
        <v>fresh tumor (pre-dose)</v>
      </c>
      <c r="AQ131" s="37" t="str">
        <f>VLOOKUP(Table5[[#This Row],[TDx Number]],'M21-404 tracker - Reyhaneh'!B:AL,30,FALSE)</f>
        <v>M21-404 MET GEA= NA
M21-404 MET nsNSCLC= NA
M21-404 MET sqNSCLC= 9
M21-404METnsNSCLCv2= NA
M21-404METnsNSCLCv2b= NA</v>
      </c>
      <c r="AR131" s="6" t="str">
        <f>VLOOKUP(Table5[[#This Row],[TDx Number]],'M21-404 tracker - Reyhaneh'!B:AL,31,FALSE)</f>
        <v>Evaluable</v>
      </c>
      <c r="AS131" s="36">
        <f>VLOOKUP(Table5[[#This Row],[TDx Number]],'M21-404 tracker - Reyhaneh'!B:AL,32,FALSE)</f>
        <v>6802115572</v>
      </c>
      <c r="AT131" s="6" t="str">
        <f>VLOOKUP(Table5[[#This Row],[TDx Number]],'M21-404 tracker - Reyhaneh'!B:AL,33,FALSE)</f>
        <v>206001 2023-Feb-02</v>
      </c>
      <c r="AU131" s="6" t="str">
        <f>VLOOKUP(Table5[[#This Row],[TDx Number]],'M21-404 tracker - Reyhaneh'!B:AL,34,FALSE)</f>
        <v>Cohort 2d, 2iii,Cohort10</v>
      </c>
      <c r="AV131" s="6" t="str">
        <f>VLOOKUP(Table5[[#This Row],[TDx Number]],'M21-404 tracker - Reyhaneh'!B:AL,35,FALSE)</f>
        <v> </v>
      </c>
      <c r="AW131" s="6">
        <f>VLOOKUP(Table5[[#This Row],[TDx Number]],'M21-404 tracker - Reyhaneh'!B:AL,36,FALSE)</f>
        <v>45397</v>
      </c>
      <c r="AX131" s="6">
        <f>VLOOKUP(Table5[[#This Row],[TDx Number]],'M21-404 tracker - Reyhaneh'!B:AL,37,FALSE)</f>
        <v>70</v>
      </c>
      <c r="AY131" s="6"/>
      <c r="AZ131" s="6"/>
      <c r="BA131" s="6"/>
      <c r="BB131" s="6"/>
      <c r="BC131" s="6"/>
      <c r="BD131" s="6"/>
      <c r="BE131" s="6" t="s">
        <v>860</v>
      </c>
    </row>
    <row r="132" spans="1:57" ht="22.5" customHeight="1">
      <c r="A132" s="6" t="s">
        <v>57</v>
      </c>
      <c r="B132" s="22" t="s">
        <v>861</v>
      </c>
      <c r="C132" s="79">
        <v>301039</v>
      </c>
      <c r="D132" s="6">
        <f>VLOOKUP(Table5[[#This Row],[Subjects]],'Responder Sheet'!C:H,6,FALSE)</f>
        <v>0</v>
      </c>
      <c r="E132" s="6" t="b">
        <f>IF(_xlfn.IFNA(VLOOKUP(Table5[[#This Row],[Subjects]],'Withdrawn Subject ID'!A:A,1,FALSE),TRUE) = TRUE, FALSE, TRUE)</f>
        <v>0</v>
      </c>
      <c r="F132" s="6" t="b">
        <v>1</v>
      </c>
      <c r="G132" s="6">
        <v>3263</v>
      </c>
      <c r="H132" s="6" t="str">
        <f>VLOOKUP(Table5[[#This Row],[Subjects]],'Responder Sheet'!C:G,5,FALSE)</f>
        <v>PD</v>
      </c>
      <c r="I132" s="6" t="str">
        <f>VLOOKUP(Table5[[#This Row],[Subjects]],'Responder Sheet'!C:G,3,FALSE)</f>
        <v>Non-responder</v>
      </c>
      <c r="J132" s="6" t="str">
        <f>VLOOKUP(Table5[[#This Row],[Subjects]],'Responder Sheet'!C:G,4,FALSE)</f>
        <v>Non-responder</v>
      </c>
      <c r="K132" s="6" t="str">
        <f t="shared" si="0"/>
        <v>Non-responder</v>
      </c>
      <c r="L132" s="6" t="str">
        <f>VLOOKUP(Table5[[#This Row],[TDx Number]],'M21-404 tracker - Reyhaneh'!B:AW,45,FALSE)</f>
        <v>ABBV400_VMS_301039_083-0022-0378-B1-01_H&amp;E.svs</v>
      </c>
      <c r="M132" s="52" t="str">
        <f>VLOOKUP(Table5[[#This Row],[TDx Number]],'M21-404 tracker - Reyhaneh'!B:AW,46,FALSE)</f>
        <v>https://concentriq.abbvienet.com/imageSets/157?slide=327544</v>
      </c>
      <c r="N132" s="6" t="str">
        <f>VLOOKUP(Table5[[#This Row],[TDx Number]],'M21-404 tracker - Reyhaneh'!B:AW,47,FALSE)</f>
        <v>default/users/181/images/248295/083-0022-0378-B1-01.svs</v>
      </c>
      <c r="O132" s="6">
        <f>VLOOKUP(Table5[[#This Row],[TDx Number]],'M21-404 tracker - Reyhaneh'!B:AW,48,FALSE)</f>
        <v>40</v>
      </c>
      <c r="P132" s="6" t="str">
        <f>VLOOKUP(Table5[[#This Row],[TDx Number]],'M21-404 tracker - Reyhaneh'!B:J,3,FALSE)</f>
        <v>Perets, Ruth</v>
      </c>
      <c r="Q132" s="6">
        <f>VLOOKUP(Table5[[#This Row],[TDx Number]],'M21-404 tracker - Reyhaneh'!B:AL,4,FALSE)</f>
        <v>301</v>
      </c>
      <c r="R132" s="6" t="str">
        <f>VLOOKUP(Table5[[#This Row],[TDx Number]],'M21-404 tracker - Reyhaneh'!B:AL,5,FALSE)</f>
        <v>ISRAEL</v>
      </c>
      <c r="S132" s="6">
        <f>VLOOKUP(Table5[[#This Row],[TDx Number]],'M21-404 tracker - Reyhaneh'!B:AL,6,FALSE)</f>
        <v>301039</v>
      </c>
      <c r="T132" s="6" t="str">
        <f>VLOOKUP(Table5[[#This Row],[TDx Number]],'M21-404 tracker - Reyhaneh'!B:AL,7,FALSE)</f>
        <v>Early Terminated</v>
      </c>
      <c r="U132" s="6" t="str">
        <f>VLOOKUP(Table5[[#This Row],[TDx Number]],'M21-404 tracker - Reyhaneh'!B:AL,8,FALSE)</f>
        <v>Treatment Discontinued</v>
      </c>
      <c r="V132" s="6" t="str">
        <f>VLOOKUP(Table5[[#This Row],[TDx Number]],'M21-404 tracker - Reyhaneh'!B:AL,9,FALSE)</f>
        <v>Screening (Day-28 to Day-1)</v>
      </c>
      <c r="W132" s="6" t="str">
        <f>VLOOKUP(Table5[[#This Row],[TDx Number]],'M21-404 tracker - Reyhaneh'!B:AL,10,FALSE)</f>
        <v>Fresh Tumor Biopsy Pre-dose</v>
      </c>
      <c r="X132" s="6" t="str">
        <f>VLOOKUP(Table5[[#This Row],[TDx Number]],'M21-404 tracker - Reyhaneh'!B:AL,11,FALSE)</f>
        <v> </v>
      </c>
      <c r="Y132" s="6" t="str">
        <f>VLOOKUP(Table5[[#This Row],[TDx Number]],'M21-404 tracker - Reyhaneh'!B:AL,12,FALSE)</f>
        <v>Fresh Tumor Biopsy Pre-dose</v>
      </c>
      <c r="Z132" s="6" t="str">
        <f>VLOOKUP(Table5[[#This Row],[TDx Number]],'M21-404 tracker - Reyhaneh'!B:AL,13,FALSE)</f>
        <v>Yes</v>
      </c>
      <c r="AA132" s="6">
        <f>VLOOKUP(Table5[[#This Row],[TDx Number]],'M21-404 tracker - Reyhaneh'!B:AL,14,FALSE)</f>
        <v>45181</v>
      </c>
      <c r="AB132" s="6">
        <f>VLOOKUP(Table5[[#This Row],[TDx Number]],'M21-404 tracker - Reyhaneh'!B:AL,15,FALSE)</f>
        <v>45159</v>
      </c>
      <c r="AC132" s="6" t="str">
        <f>VLOOKUP(Table5[[#This Row],[TDx Number]],'M21-404 tracker - Reyhaneh'!B:AL,16,FALSE)</f>
        <v>Protocol Version 7.0</v>
      </c>
      <c r="AD132" s="36">
        <f>VLOOKUP(Table5[[#This Row],[TDx Number]],'M21-404 tracker - Reyhaneh'!B:AL,17,FALSE)</f>
        <v>6220742413</v>
      </c>
      <c r="AE132" s="6">
        <f>VLOOKUP(Table5[[#This Row],[TDx Number]],'M21-404 tracker - Reyhaneh'!B:AL,18,FALSE)</f>
        <v>45168</v>
      </c>
      <c r="AF132" s="6" t="str">
        <f>VLOOKUP(Table5[[#This Row],[TDx Number]],'M21-404 tracker - Reyhaneh'!B:AL,19,FALSE)</f>
        <v>Part 2iii: 2.4 mg/kg squamous NSCLC</v>
      </c>
      <c r="AG132" s="6">
        <f>VLOOKUP(Table5[[#This Row],[TDx Number]],'M21-404 tracker - Reyhaneh'!B:AL,20,FALSE)</f>
        <v>301039</v>
      </c>
      <c r="AH132" s="36">
        <f>VLOOKUP(Table5[[#This Row],[TDx Number]],'M21-404 tracker - Reyhaneh'!B:AL,21,FALSE)</f>
        <v>6220742413</v>
      </c>
      <c r="AI132" s="6">
        <f>VLOOKUP(Table5[[#This Row],[TDx Number]],'M21-404 tracker - Reyhaneh'!B:AL,22,FALSE)</f>
        <v>45168</v>
      </c>
      <c r="AJ132" s="6" t="str">
        <f>VLOOKUP(Table5[[#This Row],[TDx Number]],'M21-404 tracker - Reyhaneh'!B:AL,23,FALSE)</f>
        <v>Retrospective - Solid Tumors</v>
      </c>
      <c r="AK132" s="6" t="str">
        <f>VLOOKUP(Table5[[#This Row],[TDx Number]],'M21-404 tracker - Reyhaneh'!B:AL,24,FALSE)</f>
        <v>Paraffin Block</v>
      </c>
      <c r="AL132" s="6" t="str">
        <f>VLOOKUP(Table5[[#This Row],[TDx Number]],'M21-404 tracker - Reyhaneh'!B:AL,25,FALSE)</f>
        <v>Yes</v>
      </c>
      <c r="AM132" s="6" t="str">
        <f>VLOOKUP(Table5[[#This Row],[TDx Number]],'M21-404 tracker - Reyhaneh'!B:AL,26,FALSE)</f>
        <v>Yes</v>
      </c>
      <c r="AN132" s="6" t="str">
        <f>VLOOKUP(Table5[[#This Row],[TDx Number]],'M21-404 tracker - Reyhaneh'!B:AL,27,FALSE)</f>
        <v>Yes</v>
      </c>
      <c r="AO132" s="6" t="str">
        <f>VLOOKUP(Table5[[#This Row],[TDx Number]],'M21-404 tracker - Reyhaneh'!B:AL,28,FALSE)</f>
        <v>Match</v>
      </c>
      <c r="AP132" s="6" t="str">
        <f>VLOOKUP(Table5[[#This Row],[TDx Number]],'M21-404 tracker - Reyhaneh'!B:AL,29,FALSE)</f>
        <v>fresh tumor (pre-dose)</v>
      </c>
      <c r="AQ132" s="37" t="str">
        <f>VLOOKUP(Table5[[#This Row],[TDx Number]],'M21-404 tracker - Reyhaneh'!B:AL,30,FALSE)</f>
        <v>M21-404 MET AST= 10
M21-404 MET GEA= NA
M21-404 MET nsNSCLC= NA
M21-404 MET sqNSCLC= NA</v>
      </c>
      <c r="AR132" s="6" t="str">
        <f>VLOOKUP(Table5[[#This Row],[TDx Number]],'M21-404 tracker - Reyhaneh'!B:AL,31,FALSE)</f>
        <v>Evaluable</v>
      </c>
      <c r="AS132" s="36">
        <f>VLOOKUP(Table5[[#This Row],[TDx Number]],'M21-404 tracker - Reyhaneh'!B:AL,32,FALSE)</f>
        <v>6220742413</v>
      </c>
      <c r="AT132" s="6" t="str">
        <f>VLOOKUP(Table5[[#This Row],[TDx Number]],'M21-404 tracker - Reyhaneh'!B:AL,33,FALSE)</f>
        <v>301039 2023-Aug-30</v>
      </c>
      <c r="AU132" s="6" t="str">
        <f>VLOOKUP(Table5[[#This Row],[TDx Number]],'M21-404 tracker - Reyhaneh'!B:AL,34,FALSE)</f>
        <v>Cohort 2d, 2iii,Cohort10</v>
      </c>
      <c r="AV132" s="6" t="str">
        <f>VLOOKUP(Table5[[#This Row],[TDx Number]],'M21-404 tracker - Reyhaneh'!B:AL,35,FALSE)</f>
        <v> </v>
      </c>
      <c r="AW132" s="6">
        <f>VLOOKUP(Table5[[#This Row],[TDx Number]],'M21-404 tracker - Reyhaneh'!B:AL,36,FALSE)</f>
        <v>45397</v>
      </c>
      <c r="AX132" s="6">
        <f>VLOOKUP(Table5[[#This Row],[TDx Number]],'M21-404 tracker - Reyhaneh'!B:AL,37,FALSE)</f>
        <v>70</v>
      </c>
      <c r="AY132" s="6"/>
      <c r="AZ132" s="6"/>
      <c r="BA132" s="6"/>
      <c r="BB132" s="6"/>
      <c r="BC132" s="6"/>
      <c r="BD132" s="6"/>
      <c r="BE132" s="6" t="s">
        <v>173</v>
      </c>
    </row>
    <row r="133" spans="1:57" ht="22.5" customHeight="1">
      <c r="A133" s="6" t="s">
        <v>57</v>
      </c>
      <c r="B133" s="22" t="s">
        <v>862</v>
      </c>
      <c r="C133" s="79">
        <v>303001</v>
      </c>
      <c r="D133" s="6">
        <f>VLOOKUP(Table5[[#This Row],[Subjects]],'Responder Sheet'!C:H,6,FALSE)</f>
        <v>0</v>
      </c>
      <c r="E133" s="6" t="b">
        <f>IF(_xlfn.IFNA(VLOOKUP(Table5[[#This Row],[Subjects]],'Withdrawn Subject ID'!A:A,1,FALSE),TRUE) = TRUE, FALSE, TRUE)</f>
        <v>0</v>
      </c>
      <c r="F133" s="6" t="b">
        <v>1</v>
      </c>
      <c r="G133" s="6">
        <v>3263</v>
      </c>
      <c r="H133" s="6" t="str">
        <f>VLOOKUP(Table5[[#This Row],[Subjects]],'Responder Sheet'!C:G,5,FALSE)</f>
        <v>SD</v>
      </c>
      <c r="I133" s="6" t="str">
        <f>VLOOKUP(Table5[[#This Row],[Subjects]],'Responder Sheet'!C:G,3,FALSE)</f>
        <v>Non-responder</v>
      </c>
      <c r="J133" s="6" t="str">
        <f>VLOOKUP(Table5[[#This Row],[Subjects]],'Responder Sheet'!C:G,4,FALSE)</f>
        <v>Responder</v>
      </c>
      <c r="K133" s="6" t="str">
        <f t="shared" si="0"/>
        <v>SD</v>
      </c>
      <c r="L133" s="6" t="str">
        <f>VLOOKUP(Table5[[#This Row],[TDx Number]],'M21-404 tracker - Reyhaneh'!B:AW,45,FALSE)</f>
        <v>ABBV400_VMS_303001_22-50693/2/1_083-0023-0038-B1_H&amp;E.svs</v>
      </c>
      <c r="M133" s="52" t="str">
        <f>VLOOKUP(Table5[[#This Row],[TDx Number]],'M21-404 tracker - Reyhaneh'!B:AW,46,FALSE)</f>
        <v>https://concentriq.abbvienet.com/imageSets/157?slide=190913</v>
      </c>
      <c r="N133" s="6" t="str">
        <f>VLOOKUP(Table5[[#This Row],[TDx Number]],'M21-404 tracker - Reyhaneh'!B:AW,47,FALSE)</f>
        <v>default/users/73/images/165249/083-0023-0038-B1-01.svs</v>
      </c>
      <c r="O133" s="6">
        <f>VLOOKUP(Table5[[#This Row],[TDx Number]],'M21-404 tracker - Reyhaneh'!B:AW,48,FALSE)</f>
        <v>40</v>
      </c>
      <c r="P133" s="6" t="str">
        <f>VLOOKUP(Table5[[#This Row],[TDx Number]],'M21-404 tracker - Reyhaneh'!B:J,3,FALSE)</f>
        <v>Gottfried, Maya</v>
      </c>
      <c r="Q133" s="6">
        <f>VLOOKUP(Table5[[#This Row],[TDx Number]],'M21-404 tracker - Reyhaneh'!B:AL,4,FALSE)</f>
        <v>303</v>
      </c>
      <c r="R133" s="6" t="str">
        <f>VLOOKUP(Table5[[#This Row],[TDx Number]],'M21-404 tracker - Reyhaneh'!B:AL,5,FALSE)</f>
        <v>ISRAEL</v>
      </c>
      <c r="S133" s="6">
        <f>VLOOKUP(Table5[[#This Row],[TDx Number]],'M21-404 tracker - Reyhaneh'!B:AL,6,FALSE)</f>
        <v>303001</v>
      </c>
      <c r="T133" s="6" t="str">
        <f>VLOOKUP(Table5[[#This Row],[TDx Number]],'M21-404 tracker - Reyhaneh'!B:AL,7,FALSE)</f>
        <v>Completed</v>
      </c>
      <c r="U133" s="6" t="str">
        <f>VLOOKUP(Table5[[#This Row],[TDx Number]],'M21-404 tracker - Reyhaneh'!B:AL,8,FALSE)</f>
        <v>Treatment Discontinued</v>
      </c>
      <c r="V133" s="6" t="str">
        <f>VLOOKUP(Table5[[#This Row],[TDx Number]],'M21-404 tracker - Reyhaneh'!B:AL,9,FALSE)</f>
        <v>Screening (Day-28 to Day-1)</v>
      </c>
      <c r="W133" s="6" t="str">
        <f>VLOOKUP(Table5[[#This Row],[TDx Number]],'M21-404 tracker - Reyhaneh'!B:AL,10,FALSE)</f>
        <v>Archived or Fresh Tumor Biopsy c-Met testing (Archival)</v>
      </c>
      <c r="X133" s="6" t="str">
        <f>VLOOKUP(Table5[[#This Row],[TDx Number]],'M21-404 tracker - Reyhaneh'!B:AL,11,FALSE)</f>
        <v>Archival</v>
      </c>
      <c r="Y133" s="6" t="str">
        <f>VLOOKUP(Table5[[#This Row],[TDx Number]],'M21-404 tracker - Reyhaneh'!B:AL,12,FALSE)</f>
        <v>Archival</v>
      </c>
      <c r="Z133" s="6" t="str">
        <f>VLOOKUP(Table5[[#This Row],[TDx Number]],'M21-404 tracker - Reyhaneh'!B:AL,13,FALSE)</f>
        <v>Yes</v>
      </c>
      <c r="AA133" s="6">
        <f>VLOOKUP(Table5[[#This Row],[TDx Number]],'M21-404 tracker - Reyhaneh'!B:AL,14,FALSE)</f>
        <v>44970</v>
      </c>
      <c r="AB133" s="6">
        <f>VLOOKUP(Table5[[#This Row],[TDx Number]],'M21-404 tracker - Reyhaneh'!B:AL,15,FALSE)</f>
        <v>44999</v>
      </c>
      <c r="AC133" s="6" t="str">
        <f>VLOOKUP(Table5[[#This Row],[TDx Number]],'M21-404 tracker - Reyhaneh'!B:AL,16,FALSE)</f>
        <v>Protocol Version 6.0</v>
      </c>
      <c r="AD133" s="36">
        <f>VLOOKUP(Table5[[#This Row],[TDx Number]],'M21-404 tracker - Reyhaneh'!B:AL,17,FALSE)</f>
        <v>6219512940</v>
      </c>
      <c r="AE133" s="6">
        <f>VLOOKUP(Table5[[#This Row],[TDx Number]],'M21-404 tracker - Reyhaneh'!B:AL,18,FALSE)</f>
        <v>44640</v>
      </c>
      <c r="AF133" s="6" t="str">
        <f>VLOOKUP(Table5[[#This Row],[TDx Number]],'M21-404 tracker - Reyhaneh'!B:AL,19,FALSE)</f>
        <v>Part 2d: squamous NSCLC</v>
      </c>
      <c r="AG133" s="6">
        <f>VLOOKUP(Table5[[#This Row],[TDx Number]],'M21-404 tracker - Reyhaneh'!B:AL,20,FALSE)</f>
        <v>303001</v>
      </c>
      <c r="AH133" s="36">
        <f>VLOOKUP(Table5[[#This Row],[TDx Number]],'M21-404 tracker - Reyhaneh'!B:AL,21,FALSE)</f>
        <v>6219512940</v>
      </c>
      <c r="AI133" s="6">
        <f>VLOOKUP(Table5[[#This Row],[TDx Number]],'M21-404 tracker - Reyhaneh'!B:AL,22,FALSE)</f>
        <v>44640</v>
      </c>
      <c r="AJ133" s="6" t="str">
        <f>VLOOKUP(Table5[[#This Row],[TDx Number]],'M21-404 tracker - Reyhaneh'!B:AL,23,FALSE)</f>
        <v>Prospective - Squamous NSCLC</v>
      </c>
      <c r="AK133" s="6" t="str">
        <f>VLOOKUP(Table5[[#This Row],[TDx Number]],'M21-404 tracker - Reyhaneh'!B:AL,24,FALSE)</f>
        <v>Paraffin Block</v>
      </c>
      <c r="AL133" s="6" t="str">
        <f>VLOOKUP(Table5[[#This Row],[TDx Number]],'M21-404 tracker - Reyhaneh'!B:AL,25,FALSE)</f>
        <v>Yes</v>
      </c>
      <c r="AM133" s="6" t="str">
        <f>VLOOKUP(Table5[[#This Row],[TDx Number]],'M21-404 tracker - Reyhaneh'!B:AL,26,FALSE)</f>
        <v>Yes</v>
      </c>
      <c r="AN133" s="6" t="str">
        <f>VLOOKUP(Table5[[#This Row],[TDx Number]],'M21-404 tracker - Reyhaneh'!B:AL,27,FALSE)</f>
        <v>Yes</v>
      </c>
      <c r="AO133" s="6" t="str">
        <f>VLOOKUP(Table5[[#This Row],[TDx Number]],'M21-404 tracker - Reyhaneh'!B:AL,28,FALSE)</f>
        <v>Match</v>
      </c>
      <c r="AP133" s="6" t="str">
        <f>VLOOKUP(Table5[[#This Row],[TDx Number]],'M21-404 tracker - Reyhaneh'!B:AL,29,FALSE)</f>
        <v>archival</v>
      </c>
      <c r="AQ133" s="37" t="str">
        <f>VLOOKUP(Table5[[#This Row],[TDx Number]],'M21-404 tracker - Reyhaneh'!B:AL,30,FALSE)</f>
        <v>M21-404 MET GEA= NA
M21-404 MET nsNSCLC= NA
M21-404 MET sqNSCLC= 0
M21-404METnsNSCLCv2= NA
M21-404METnsNSCLCv2b= NA</v>
      </c>
      <c r="AR133" s="6" t="str">
        <f>VLOOKUP(Table5[[#This Row],[TDx Number]],'M21-404 tracker - Reyhaneh'!B:AL,31,FALSE)</f>
        <v>Evaluable</v>
      </c>
      <c r="AS133" s="36">
        <f>VLOOKUP(Table5[[#This Row],[TDx Number]],'M21-404 tracker - Reyhaneh'!B:AL,32,FALSE)</f>
        <v>6219512940</v>
      </c>
      <c r="AT133" s="6" t="str">
        <f>VLOOKUP(Table5[[#This Row],[TDx Number]],'M21-404 tracker - Reyhaneh'!B:AL,33,FALSE)</f>
        <v>303001 2022-Mar-20</v>
      </c>
      <c r="AU133" s="6" t="str">
        <f>VLOOKUP(Table5[[#This Row],[TDx Number]],'M21-404 tracker - Reyhaneh'!B:AL,34,FALSE)</f>
        <v>Cohort 2d, 2iii,Cohort10</v>
      </c>
      <c r="AV133" s="6" t="str">
        <f>VLOOKUP(Table5[[#This Row],[TDx Number]],'M21-404 tracker - Reyhaneh'!B:AL,35,FALSE)</f>
        <v> </v>
      </c>
      <c r="AW133" s="6">
        <f>VLOOKUP(Table5[[#This Row],[TDx Number]],'M21-404 tracker - Reyhaneh'!B:AL,36,FALSE)</f>
        <v>45425</v>
      </c>
      <c r="AX133" s="6">
        <f>VLOOKUP(Table5[[#This Row],[TDx Number]],'M21-404 tracker - Reyhaneh'!B:AL,37,FALSE)</f>
        <v>42</v>
      </c>
      <c r="AY133" s="6"/>
      <c r="AZ133" s="6"/>
      <c r="BA133" s="6"/>
      <c r="BB133" s="6"/>
      <c r="BC133" s="6"/>
      <c r="BD133" s="6"/>
      <c r="BE133" s="6" t="s">
        <v>133</v>
      </c>
    </row>
    <row r="134" spans="1:57" ht="22.5" customHeight="1">
      <c r="A134" s="6" t="s">
        <v>57</v>
      </c>
      <c r="B134" s="22" t="s">
        <v>863</v>
      </c>
      <c r="C134" s="79">
        <v>303009</v>
      </c>
      <c r="D134" s="6">
        <f>VLOOKUP(Table5[[#This Row],[Subjects]],'Responder Sheet'!C:H,6,FALSE)</f>
        <v>0</v>
      </c>
      <c r="E134" s="6" t="b">
        <f>IF(_xlfn.IFNA(VLOOKUP(Table5[[#This Row],[Subjects]],'Withdrawn Subject ID'!A:A,1,FALSE),TRUE) = TRUE, FALSE, TRUE)</f>
        <v>0</v>
      </c>
      <c r="F134" s="6" t="b">
        <v>1</v>
      </c>
      <c r="G134" s="6">
        <v>3263</v>
      </c>
      <c r="H134" s="6" t="str">
        <f>VLOOKUP(Table5[[#This Row],[Subjects]],'Responder Sheet'!C:G,5,FALSE)</f>
        <v>SD</v>
      </c>
      <c r="I134" s="6" t="str">
        <f>VLOOKUP(Table5[[#This Row],[Subjects]],'Responder Sheet'!C:G,3,FALSE)</f>
        <v>Non-responder</v>
      </c>
      <c r="J134" s="6" t="str">
        <f>VLOOKUP(Table5[[#This Row],[Subjects]],'Responder Sheet'!C:G,4,FALSE)</f>
        <v>Non-responder</v>
      </c>
      <c r="K134" s="6" t="str">
        <f t="shared" si="0"/>
        <v>Non-responder</v>
      </c>
      <c r="L134" s="6" t="str">
        <f>VLOOKUP(Table5[[#This Row],[TDx Number]],'M21-404 tracker - Reyhaneh'!B:AW,45,FALSE)</f>
        <v>ABBV400_VMS_303009_303009_083-0023-0286-B1-01_H&amp;E.svs</v>
      </c>
      <c r="M134" s="52" t="str">
        <f>VLOOKUP(Table5[[#This Row],[TDx Number]],'M21-404 tracker - Reyhaneh'!B:AW,46,FALSE)</f>
        <v>https://concentriq.abbvienet.com/imageSets/157?slide=225500</v>
      </c>
      <c r="N134" s="6" t="str">
        <f>VLOOKUP(Table5[[#This Row],[TDx Number]],'M21-404 tracker - Reyhaneh'!B:AW,47,FALSE)</f>
        <v>default/users/181/images/193228/083-0023-0286-B1-01.svs</v>
      </c>
      <c r="O134" s="6">
        <f>VLOOKUP(Table5[[#This Row],[TDx Number]],'M21-404 tracker - Reyhaneh'!B:AW,48,FALSE)</f>
        <v>40</v>
      </c>
      <c r="P134" s="6" t="str">
        <f>VLOOKUP(Table5[[#This Row],[TDx Number]],'M21-404 tracker - Reyhaneh'!B:J,3,FALSE)</f>
        <v>Gottfried, Maya</v>
      </c>
      <c r="Q134" s="6">
        <f>VLOOKUP(Table5[[#This Row],[TDx Number]],'M21-404 tracker - Reyhaneh'!B:AL,4,FALSE)</f>
        <v>303</v>
      </c>
      <c r="R134" s="6" t="str">
        <f>VLOOKUP(Table5[[#This Row],[TDx Number]],'M21-404 tracker - Reyhaneh'!B:AL,5,FALSE)</f>
        <v>ISRAEL</v>
      </c>
      <c r="S134" s="6">
        <f>VLOOKUP(Table5[[#This Row],[TDx Number]],'M21-404 tracker - Reyhaneh'!B:AL,6,FALSE)</f>
        <v>303009</v>
      </c>
      <c r="T134" s="6" t="str">
        <f>VLOOKUP(Table5[[#This Row],[TDx Number]],'M21-404 tracker - Reyhaneh'!B:AL,7,FALSE)</f>
        <v>Completed</v>
      </c>
      <c r="U134" s="6" t="str">
        <f>VLOOKUP(Table5[[#This Row],[TDx Number]],'M21-404 tracker - Reyhaneh'!B:AL,8,FALSE)</f>
        <v>Treatment Discontinued</v>
      </c>
      <c r="V134" s="6" t="str">
        <f>VLOOKUP(Table5[[#This Row],[TDx Number]],'M21-404 tracker - Reyhaneh'!B:AL,9,FALSE)</f>
        <v>Screening (Day-28 to Day-1)</v>
      </c>
      <c r="W134" s="6" t="str">
        <f>VLOOKUP(Table5[[#This Row],[TDx Number]],'M21-404 tracker - Reyhaneh'!B:AL,10,FALSE)</f>
        <v>Fresh Tumor Biopsy Pre-dose</v>
      </c>
      <c r="X134" s="6" t="str">
        <f>VLOOKUP(Table5[[#This Row],[TDx Number]],'M21-404 tracker - Reyhaneh'!B:AL,11,FALSE)</f>
        <v> </v>
      </c>
      <c r="Y134" s="6" t="str">
        <f>VLOOKUP(Table5[[#This Row],[TDx Number]],'M21-404 tracker - Reyhaneh'!B:AL,12,FALSE)</f>
        <v>Fresh Tumor Biopsy Pre-dose</v>
      </c>
      <c r="Z134" s="6" t="str">
        <f>VLOOKUP(Table5[[#This Row],[TDx Number]],'M21-404 tracker - Reyhaneh'!B:AL,13,FALSE)</f>
        <v>Yes</v>
      </c>
      <c r="AA134" s="6">
        <f>VLOOKUP(Table5[[#This Row],[TDx Number]],'M21-404 tracker - Reyhaneh'!B:AL,14,FALSE)</f>
        <v>45132</v>
      </c>
      <c r="AB134" s="6">
        <f>VLOOKUP(Table5[[#This Row],[TDx Number]],'M21-404 tracker - Reyhaneh'!B:AL,15,FALSE)</f>
        <v>45146</v>
      </c>
      <c r="AC134" s="6" t="str">
        <f>VLOOKUP(Table5[[#This Row],[TDx Number]],'M21-404 tracker - Reyhaneh'!B:AL,16,FALSE)</f>
        <v>Protocol Version 7.0</v>
      </c>
      <c r="AD134" s="36">
        <f>VLOOKUP(Table5[[#This Row],[TDx Number]],'M21-404 tracker - Reyhaneh'!B:AL,17,FALSE)</f>
        <v>6220485311</v>
      </c>
      <c r="AE134" s="6">
        <f>VLOOKUP(Table5[[#This Row],[TDx Number]],'M21-404 tracker - Reyhaneh'!B:AL,18,FALSE)</f>
        <v>45105</v>
      </c>
      <c r="AF134" s="6" t="str">
        <f>VLOOKUP(Table5[[#This Row],[TDx Number]],'M21-404 tracker - Reyhaneh'!B:AL,19,FALSE)</f>
        <v>Cohort 10</v>
      </c>
      <c r="AG134" s="6">
        <f>VLOOKUP(Table5[[#This Row],[TDx Number]],'M21-404 tracker - Reyhaneh'!B:AL,20,FALSE)</f>
        <v>303009</v>
      </c>
      <c r="AH134" s="36">
        <f>VLOOKUP(Table5[[#This Row],[TDx Number]],'M21-404 tracker - Reyhaneh'!B:AL,21,FALSE)</f>
        <v>6220485311</v>
      </c>
      <c r="AI134" s="6">
        <f>VLOOKUP(Table5[[#This Row],[TDx Number]],'M21-404 tracker - Reyhaneh'!B:AL,22,FALSE)</f>
        <v>45105</v>
      </c>
      <c r="AJ134" s="6" t="str">
        <f>VLOOKUP(Table5[[#This Row],[TDx Number]],'M21-404 tracker - Reyhaneh'!B:AL,23,FALSE)</f>
        <v>Prospective - Squamous NSCLC</v>
      </c>
      <c r="AK134" s="6" t="str">
        <f>VLOOKUP(Table5[[#This Row],[TDx Number]],'M21-404 tracker - Reyhaneh'!B:AL,24,FALSE)</f>
        <v>Paraffin Block</v>
      </c>
      <c r="AL134" s="6" t="str">
        <f>VLOOKUP(Table5[[#This Row],[TDx Number]],'M21-404 tracker - Reyhaneh'!B:AL,25,FALSE)</f>
        <v>Yes</v>
      </c>
      <c r="AM134" s="6" t="str">
        <f>VLOOKUP(Table5[[#This Row],[TDx Number]],'M21-404 tracker - Reyhaneh'!B:AL,26,FALSE)</f>
        <v>Yes</v>
      </c>
      <c r="AN134" s="6" t="str">
        <f>VLOOKUP(Table5[[#This Row],[TDx Number]],'M21-404 tracker - Reyhaneh'!B:AL,27,FALSE)</f>
        <v>Yes</v>
      </c>
      <c r="AO134" s="6" t="str">
        <f>VLOOKUP(Table5[[#This Row],[TDx Number]],'M21-404 tracker - Reyhaneh'!B:AL,28,FALSE)</f>
        <v>Match</v>
      </c>
      <c r="AP134" s="6" t="str">
        <f>VLOOKUP(Table5[[#This Row],[TDx Number]],'M21-404 tracker - Reyhaneh'!B:AL,29,FALSE)</f>
        <v>fresh tumor (pre-dose)</v>
      </c>
      <c r="AQ134" s="37" t="str">
        <f>VLOOKUP(Table5[[#This Row],[TDx Number]],'M21-404 tracker - Reyhaneh'!B:AL,30,FALSE)</f>
        <v>M21-404 MET GEA= NA
M21-404 MET nsNSCLC= NA
M21-404 MET sqNSCLC= 0
M21-404METnsNSCLCv2= NA
M21-404METnsNSCLCv2b= NA</v>
      </c>
      <c r="AR134" s="6" t="str">
        <f>VLOOKUP(Table5[[#This Row],[TDx Number]],'M21-404 tracker - Reyhaneh'!B:AL,31,FALSE)</f>
        <v>Evaluable</v>
      </c>
      <c r="AS134" s="36">
        <f>VLOOKUP(Table5[[#This Row],[TDx Number]],'M21-404 tracker - Reyhaneh'!B:AL,32,FALSE)</f>
        <v>6220485311</v>
      </c>
      <c r="AT134" s="6" t="str">
        <f>VLOOKUP(Table5[[#This Row],[TDx Number]],'M21-404 tracker - Reyhaneh'!B:AL,33,FALSE)</f>
        <v>303009 2023-Jun-28</v>
      </c>
      <c r="AU134" s="6" t="str">
        <f>VLOOKUP(Table5[[#This Row],[TDx Number]],'M21-404 tracker - Reyhaneh'!B:AL,34,FALSE)</f>
        <v>Cohort 2d, 2iii,Cohort10</v>
      </c>
      <c r="AV134" s="6" t="str">
        <f>VLOOKUP(Table5[[#This Row],[TDx Number]],'M21-404 tracker - Reyhaneh'!B:AL,35,FALSE)</f>
        <v> </v>
      </c>
      <c r="AW134" s="6">
        <f>VLOOKUP(Table5[[#This Row],[TDx Number]],'M21-404 tracker - Reyhaneh'!B:AL,36,FALSE)</f>
        <v>45397</v>
      </c>
      <c r="AX134" s="6">
        <f>VLOOKUP(Table5[[#This Row],[TDx Number]],'M21-404 tracker - Reyhaneh'!B:AL,37,FALSE)</f>
        <v>70</v>
      </c>
      <c r="AY134" s="6"/>
      <c r="AZ134" s="6"/>
      <c r="BA134" s="6"/>
      <c r="BB134" s="6"/>
      <c r="BC134" s="6"/>
      <c r="BD134" s="6"/>
      <c r="BE134" s="6" t="s">
        <v>83</v>
      </c>
    </row>
    <row r="135" spans="1:57" ht="22.5" customHeight="1">
      <c r="A135" s="6" t="s">
        <v>57</v>
      </c>
      <c r="B135" s="6" t="s">
        <v>864</v>
      </c>
      <c r="C135" s="79">
        <v>405001</v>
      </c>
      <c r="D135" s="6">
        <f>VLOOKUP(Table5[[#This Row],[Subjects]],'Responder Sheet'!C:H,6,FALSE)</f>
        <v>0</v>
      </c>
      <c r="E135" s="6" t="b">
        <f>IF(_xlfn.IFNA(VLOOKUP(Table5[[#This Row],[Subjects]],'Withdrawn Subject ID'!A:A,1,FALSE),TRUE) = TRUE, FALSE, TRUE)</f>
        <v>0</v>
      </c>
      <c r="F135" s="6" t="b">
        <v>1</v>
      </c>
      <c r="G135" s="6">
        <v>3263</v>
      </c>
      <c r="H135" s="6" t="str">
        <f>VLOOKUP(Table5[[#This Row],[Subjects]],'Responder Sheet'!C:G,5,FALSE)</f>
        <v>SD</v>
      </c>
      <c r="I135" s="6" t="str">
        <f>VLOOKUP(Table5[[#This Row],[Subjects]],'Responder Sheet'!C:G,3,FALSE)</f>
        <v>Non-responder</v>
      </c>
      <c r="J135" s="6" t="str">
        <f>VLOOKUP(Table5[[#This Row],[Subjects]],'Responder Sheet'!C:G,4,FALSE)</f>
        <v>Responder</v>
      </c>
      <c r="K135" s="6" t="str">
        <f t="shared" si="0"/>
        <v>SD</v>
      </c>
      <c r="L135" s="6" t="str">
        <f>VLOOKUP(Table5[[#This Row],[TDx Number]],'M21-404 tracker - Reyhaneh'!B:AW,45,FALSE)</f>
        <v>ABBV400_VMS_405001_083-0022-0556-B0-1_H&amp;E.svs</v>
      </c>
      <c r="M135" s="52" t="str">
        <f>VLOOKUP(Table5[[#This Row],[TDx Number]],'M21-404 tracker - Reyhaneh'!B:AW,46,FALSE)</f>
        <v>https://concentriq.abbvienet.com/imageSets/157?slide=328020</v>
      </c>
      <c r="N135" s="6" t="str">
        <f>VLOOKUP(Table5[[#This Row],[TDx Number]],'M21-404 tracker - Reyhaneh'!B:AW,47,FALSE)</f>
        <v>default/users/181/images/248771/083-0022-0556-B0-1.svs</v>
      </c>
      <c r="O135" s="6">
        <f>VLOOKUP(Table5[[#This Row],[TDx Number]],'M21-404 tracker - Reyhaneh'!B:AW,48,FALSE)</f>
        <v>40</v>
      </c>
      <c r="P135" s="6" t="str">
        <f>VLOOKUP(Table5[[#This Row],[TDx Number]],'M21-404 tracker - Reyhaneh'!B:J,3,FALSE)</f>
        <v>Hollebecque (was Malka)</v>
      </c>
      <c r="Q135" s="6">
        <f>VLOOKUP(Table5[[#This Row],[TDx Number]],'M21-404 tracker - Reyhaneh'!B:AL,4,FALSE)</f>
        <v>405</v>
      </c>
      <c r="R135" s="6" t="str">
        <f>VLOOKUP(Table5[[#This Row],[TDx Number]],'M21-404 tracker - Reyhaneh'!B:AL,5,FALSE)</f>
        <v>FRANCE</v>
      </c>
      <c r="S135" s="6">
        <f>VLOOKUP(Table5[[#This Row],[TDx Number]],'M21-404 tracker - Reyhaneh'!B:AL,6,FALSE)</f>
        <v>405001</v>
      </c>
      <c r="T135" s="6" t="str">
        <f>VLOOKUP(Table5[[#This Row],[TDx Number]],'M21-404 tracker - Reyhaneh'!B:AL,7,FALSE)</f>
        <v>Enrolled</v>
      </c>
      <c r="U135" s="6" t="str">
        <f>VLOOKUP(Table5[[#This Row],[TDx Number]],'M21-404 tracker - Reyhaneh'!B:AL,8,FALSE)</f>
        <v>Enrolled</v>
      </c>
      <c r="V135" s="6" t="str">
        <f>VLOOKUP(Table5[[#This Row],[TDx Number]],'M21-404 tracker - Reyhaneh'!B:AL,9,FALSE)</f>
        <v>Screening (Day-28 to Day-1)</v>
      </c>
      <c r="W135" s="6" t="str">
        <f>VLOOKUP(Table5[[#This Row],[TDx Number]],'M21-404 tracker - Reyhaneh'!B:AL,10,FALSE)</f>
        <v>Archived or Fresh Tumor Biopsy c-Met testing (Archival)</v>
      </c>
      <c r="X135" s="6" t="str">
        <f>VLOOKUP(Table5[[#This Row],[TDx Number]],'M21-404 tracker - Reyhaneh'!B:AL,11,FALSE)</f>
        <v>Archival</v>
      </c>
      <c r="Y135" s="6" t="str">
        <f>VLOOKUP(Table5[[#This Row],[TDx Number]],'M21-404 tracker - Reyhaneh'!B:AL,12,FALSE)</f>
        <v>Archival</v>
      </c>
      <c r="Z135" s="6" t="str">
        <f>VLOOKUP(Table5[[#This Row],[TDx Number]],'M21-404 tracker - Reyhaneh'!B:AL,13,FALSE)</f>
        <v>Yes</v>
      </c>
      <c r="AA135" s="6">
        <f>VLOOKUP(Table5[[#This Row],[TDx Number]],'M21-404 tracker - Reyhaneh'!B:AL,14,FALSE)</f>
        <v>45230</v>
      </c>
      <c r="AB135" s="6">
        <f>VLOOKUP(Table5[[#This Row],[TDx Number]],'M21-404 tracker - Reyhaneh'!B:AL,15,FALSE)</f>
        <v>45223</v>
      </c>
      <c r="AC135" s="6" t="str">
        <f>VLOOKUP(Table5[[#This Row],[TDx Number]],'M21-404 tracker - Reyhaneh'!B:AL,16,FALSE)</f>
        <v>Protocol Version 7.0</v>
      </c>
      <c r="AD135" s="36">
        <f>VLOOKUP(Table5[[#This Row],[TDx Number]],'M21-404 tracker - Reyhaneh'!B:AL,17,FALSE)</f>
        <v>6221961612</v>
      </c>
      <c r="AE135" s="6">
        <f>VLOOKUP(Table5[[#This Row],[TDx Number]],'M21-404 tracker - Reyhaneh'!B:AL,18,FALSE)</f>
        <v>44308</v>
      </c>
      <c r="AF135" s="6" t="str">
        <f>VLOOKUP(Table5[[#This Row],[TDx Number]],'M21-404 tracker - Reyhaneh'!B:AL,19,FALSE)</f>
        <v>Part 2iii: 2.4 mg/kg squamous NSCLC</v>
      </c>
      <c r="AG135" s="6">
        <f>VLOOKUP(Table5[[#This Row],[TDx Number]],'M21-404 tracker - Reyhaneh'!B:AL,20,FALSE)</f>
        <v>405001</v>
      </c>
      <c r="AH135" s="36">
        <f>VLOOKUP(Table5[[#This Row],[TDx Number]],'M21-404 tracker - Reyhaneh'!B:AL,21,FALSE)</f>
        <v>6221961612</v>
      </c>
      <c r="AI135" s="6">
        <f>VLOOKUP(Table5[[#This Row],[TDx Number]],'M21-404 tracker - Reyhaneh'!B:AL,22,FALSE)</f>
        <v>44308</v>
      </c>
      <c r="AJ135" s="6" t="str">
        <f>VLOOKUP(Table5[[#This Row],[TDx Number]],'M21-404 tracker - Reyhaneh'!B:AL,23,FALSE)</f>
        <v>Retrospective - Solid Tumors</v>
      </c>
      <c r="AK135" s="6" t="str">
        <f>VLOOKUP(Table5[[#This Row],[TDx Number]],'M21-404 tracker - Reyhaneh'!B:AL,24,FALSE)</f>
        <v>Unstained Slide</v>
      </c>
      <c r="AL135" s="6" t="str">
        <f>VLOOKUP(Table5[[#This Row],[TDx Number]],'M21-404 tracker - Reyhaneh'!B:AL,25,FALSE)</f>
        <v>Yes</v>
      </c>
      <c r="AM135" s="6" t="str">
        <f>VLOOKUP(Table5[[#This Row],[TDx Number]],'M21-404 tracker - Reyhaneh'!B:AL,26,FALSE)</f>
        <v>Yes</v>
      </c>
      <c r="AN135" s="6" t="str">
        <f>VLOOKUP(Table5[[#This Row],[TDx Number]],'M21-404 tracker - Reyhaneh'!B:AL,27,FALSE)</f>
        <v>Yes</v>
      </c>
      <c r="AO135" s="6" t="str">
        <f>VLOOKUP(Table5[[#This Row],[TDx Number]],'M21-404 tracker - Reyhaneh'!B:AL,28,FALSE)</f>
        <v>Match</v>
      </c>
      <c r="AP135" s="6" t="str">
        <f>VLOOKUP(Table5[[#This Row],[TDx Number]],'M21-404 tracker - Reyhaneh'!B:AL,29,FALSE)</f>
        <v>archival</v>
      </c>
      <c r="AQ135" s="37" t="str">
        <f>VLOOKUP(Table5[[#This Row],[TDx Number]],'M21-404 tracker - Reyhaneh'!B:AL,30,FALSE)</f>
        <v>M21-404 MET AST= 8
M21-404 MET GEA= NA
M21-404 MET nsNSCLC= NA
M21-404 MET sqNSCLC= NA</v>
      </c>
      <c r="AR135" s="6" t="str">
        <f>VLOOKUP(Table5[[#This Row],[TDx Number]],'M21-404 tracker - Reyhaneh'!B:AL,31,FALSE)</f>
        <v>Evaluable</v>
      </c>
      <c r="AS135" s="36">
        <f>VLOOKUP(Table5[[#This Row],[TDx Number]],'M21-404 tracker - Reyhaneh'!B:AL,32,FALSE)</f>
        <v>6221961612</v>
      </c>
      <c r="AT135" s="6" t="str">
        <f>VLOOKUP(Table5[[#This Row],[TDx Number]],'M21-404 tracker - Reyhaneh'!B:AL,33,FALSE)</f>
        <v>405001 2021-Apr-22</v>
      </c>
      <c r="AU135" s="6" t="str">
        <f>VLOOKUP(Table5[[#This Row],[TDx Number]],'M21-404 tracker - Reyhaneh'!B:AL,34,FALSE)</f>
        <v>Cohort 2d, 2iii,Cohort10</v>
      </c>
      <c r="AV135" s="6">
        <f>VLOOKUP(Table5[[#This Row],[TDx Number]],'M21-404 tracker - Reyhaneh'!B:AL,35,FALSE)</f>
        <v>0</v>
      </c>
      <c r="AW135" s="6">
        <f>VLOOKUP(Table5[[#This Row],[TDx Number]],'M21-404 tracker - Reyhaneh'!B:AL,36,FALSE)</f>
        <v>45397</v>
      </c>
      <c r="AX135" s="6">
        <f>VLOOKUP(Table5[[#This Row],[TDx Number]],'M21-404 tracker - Reyhaneh'!B:AL,37,FALSE)</f>
        <v>70</v>
      </c>
      <c r="AY135" s="6"/>
      <c r="AZ135" s="6"/>
      <c r="BA135" s="6"/>
      <c r="BB135" s="6"/>
      <c r="BC135" s="6"/>
      <c r="BD135" s="6"/>
      <c r="BE135" s="6" t="b">
        <v>0</v>
      </c>
    </row>
    <row r="136" spans="1:57" ht="22.5" customHeight="1">
      <c r="A136" s="6" t="s">
        <v>57</v>
      </c>
      <c r="B136" s="6" t="s">
        <v>865</v>
      </c>
      <c r="C136" s="79">
        <v>405004</v>
      </c>
      <c r="D136" s="6">
        <f>VLOOKUP(Table5[[#This Row],[Subjects]],'Responder Sheet'!C:H,6,FALSE)</f>
        <v>0</v>
      </c>
      <c r="E136" s="6" t="b">
        <f>IF(_xlfn.IFNA(VLOOKUP(Table5[[#This Row],[Subjects]],'Withdrawn Subject ID'!A:A,1,FALSE),TRUE) = TRUE, FALSE, TRUE)</f>
        <v>0</v>
      </c>
      <c r="F136" s="6" t="b">
        <v>1</v>
      </c>
      <c r="G136" s="6">
        <v>3263</v>
      </c>
      <c r="H136" s="6" t="str">
        <f>VLOOKUP(Table5[[#This Row],[Subjects]],'Responder Sheet'!C:G,5,FALSE)</f>
        <v>SD</v>
      </c>
      <c r="I136" s="6" t="str">
        <f>VLOOKUP(Table5[[#This Row],[Subjects]],'Responder Sheet'!C:G,3,FALSE)</f>
        <v>Non-responder</v>
      </c>
      <c r="J136" s="6" t="str">
        <f>VLOOKUP(Table5[[#This Row],[Subjects]],'Responder Sheet'!C:G,4,FALSE)</f>
        <v>Non-responder</v>
      </c>
      <c r="K136" s="6" t="str">
        <f t="shared" si="0"/>
        <v>Non-responder</v>
      </c>
      <c r="L136" s="6" t="str">
        <f>VLOOKUP(Table5[[#This Row],[TDx Number]],'M21-404 tracker - Reyhaneh'!B:AW,45,FALSE)</f>
        <v>ABBV400_VMS_405004_083-0022-0480-W1-B1-01_H&amp;E.svs</v>
      </c>
      <c r="M136" s="52" t="str">
        <f>VLOOKUP(Table5[[#This Row],[TDx Number]],'M21-404 tracker - Reyhaneh'!B:AW,46,FALSE)</f>
        <v>https://concentriq.abbvienet.com/imageSets/157?slide=327805</v>
      </c>
      <c r="N136" s="6" t="str">
        <f>VLOOKUP(Table5[[#This Row],[TDx Number]],'M21-404 tracker - Reyhaneh'!B:AW,47,FALSE)</f>
        <v>default/users/181/images/248556/083-0022-0480-W1-B1-01.svs</v>
      </c>
      <c r="O136" s="6">
        <f>VLOOKUP(Table5[[#This Row],[TDx Number]],'M21-404 tracker - Reyhaneh'!B:AW,48,FALSE)</f>
        <v>40</v>
      </c>
      <c r="P136" s="6" t="str">
        <f>VLOOKUP(Table5[[#This Row],[TDx Number]],'M21-404 tracker - Reyhaneh'!B:J,3,FALSE)</f>
        <v>Hollebecque (was Malka)</v>
      </c>
      <c r="Q136" s="6">
        <f>VLOOKUP(Table5[[#This Row],[TDx Number]],'M21-404 tracker - Reyhaneh'!B:AL,4,FALSE)</f>
        <v>405</v>
      </c>
      <c r="R136" s="6" t="str">
        <f>VLOOKUP(Table5[[#This Row],[TDx Number]],'M21-404 tracker - Reyhaneh'!B:AL,5,FALSE)</f>
        <v>FRANCE</v>
      </c>
      <c r="S136" s="6">
        <f>VLOOKUP(Table5[[#This Row],[TDx Number]],'M21-404 tracker - Reyhaneh'!B:AL,6,FALSE)</f>
        <v>405004</v>
      </c>
      <c r="T136" s="6" t="str">
        <f>VLOOKUP(Table5[[#This Row],[TDx Number]],'M21-404 tracker - Reyhaneh'!B:AL,7,FALSE)</f>
        <v>Early Terminated</v>
      </c>
      <c r="U136" s="6" t="str">
        <f>VLOOKUP(Table5[[#This Row],[TDx Number]],'M21-404 tracker - Reyhaneh'!B:AL,8,FALSE)</f>
        <v>Treatment Discontinued</v>
      </c>
      <c r="V136" s="6" t="str">
        <f>VLOOKUP(Table5[[#This Row],[TDx Number]],'M21-404 tracker - Reyhaneh'!B:AL,9,FALSE)</f>
        <v>Screening (Day-28 to Day-1)</v>
      </c>
      <c r="W136" s="6" t="str">
        <f>VLOOKUP(Table5[[#This Row],[TDx Number]],'M21-404 tracker - Reyhaneh'!B:AL,10,FALSE)</f>
        <v>Archived or Fresh Tumor Biopsy c-Met testing (Fresh Biopsy/Aspirate)</v>
      </c>
      <c r="X136" s="6" t="str">
        <f>VLOOKUP(Table5[[#This Row],[TDx Number]],'M21-404 tracker - Reyhaneh'!B:AL,11,FALSE)</f>
        <v>Fresh Biopsy/Aspirate</v>
      </c>
      <c r="Y136" s="6" t="str">
        <f>VLOOKUP(Table5[[#This Row],[TDx Number]],'M21-404 tracker - Reyhaneh'!B:AL,12,FALSE)</f>
        <v>Fresh Biopsy/Aspirate</v>
      </c>
      <c r="Z136" s="6" t="str">
        <f>VLOOKUP(Table5[[#This Row],[TDx Number]],'M21-404 tracker - Reyhaneh'!B:AL,13,FALSE)</f>
        <v>Yes</v>
      </c>
      <c r="AA136" s="6">
        <f>VLOOKUP(Table5[[#This Row],[TDx Number]],'M21-404 tracker - Reyhaneh'!B:AL,14,FALSE)</f>
        <v>45281</v>
      </c>
      <c r="AB136" s="6">
        <f>VLOOKUP(Table5[[#This Row],[TDx Number]],'M21-404 tracker - Reyhaneh'!B:AL,15,FALSE)</f>
        <v>45247</v>
      </c>
      <c r="AC136" s="6" t="str">
        <f>VLOOKUP(Table5[[#This Row],[TDx Number]],'M21-404 tracker - Reyhaneh'!B:AL,16,FALSE)</f>
        <v>Protocol Version 4.0</v>
      </c>
      <c r="AD136" s="36">
        <f>VLOOKUP(Table5[[#This Row],[TDx Number]],'M21-404 tracker - Reyhaneh'!B:AL,17,FALSE)</f>
        <v>6221961615</v>
      </c>
      <c r="AE136" s="6">
        <f>VLOOKUP(Table5[[#This Row],[TDx Number]],'M21-404 tracker - Reyhaneh'!B:AL,18,FALSE)</f>
        <v>45258</v>
      </c>
      <c r="AF136" s="6" t="str">
        <f>VLOOKUP(Table5[[#This Row],[TDx Number]],'M21-404 tracker - Reyhaneh'!B:AL,19,FALSE)</f>
        <v>Part 2iii: 2.4 mg/kg squamous NSCLC</v>
      </c>
      <c r="AG136" s="6">
        <f>VLOOKUP(Table5[[#This Row],[TDx Number]],'M21-404 tracker - Reyhaneh'!B:AL,20,FALSE)</f>
        <v>405004</v>
      </c>
      <c r="AH136" s="36">
        <f>VLOOKUP(Table5[[#This Row],[TDx Number]],'M21-404 tracker - Reyhaneh'!B:AL,21,FALSE)</f>
        <v>6221961615</v>
      </c>
      <c r="AI136" s="6">
        <f>VLOOKUP(Table5[[#This Row],[TDx Number]],'M21-404 tracker - Reyhaneh'!B:AL,22,FALSE)</f>
        <v>45258</v>
      </c>
      <c r="AJ136" s="6" t="str">
        <f>VLOOKUP(Table5[[#This Row],[TDx Number]],'M21-404 tracker - Reyhaneh'!B:AL,23,FALSE)</f>
        <v>Retrospective - Solid Tumors</v>
      </c>
      <c r="AK136" s="6" t="str">
        <f>VLOOKUP(Table5[[#This Row],[TDx Number]],'M21-404 tracker - Reyhaneh'!B:AL,24,FALSE)</f>
        <v>Paraffin Block</v>
      </c>
      <c r="AL136" s="6" t="str">
        <f>VLOOKUP(Table5[[#This Row],[TDx Number]],'M21-404 tracker - Reyhaneh'!B:AL,25,FALSE)</f>
        <v>Yes</v>
      </c>
      <c r="AM136" s="6" t="str">
        <f>VLOOKUP(Table5[[#This Row],[TDx Number]],'M21-404 tracker - Reyhaneh'!B:AL,26,FALSE)</f>
        <v>Yes</v>
      </c>
      <c r="AN136" s="6" t="str">
        <f>VLOOKUP(Table5[[#This Row],[TDx Number]],'M21-404 tracker - Reyhaneh'!B:AL,27,FALSE)</f>
        <v>Yes</v>
      </c>
      <c r="AO136" s="6" t="str">
        <f>VLOOKUP(Table5[[#This Row],[TDx Number]],'M21-404 tracker - Reyhaneh'!B:AL,28,FALSE)</f>
        <v>Match</v>
      </c>
      <c r="AP136" s="6" t="str">
        <f>VLOOKUP(Table5[[#This Row],[TDx Number]],'M21-404 tracker - Reyhaneh'!B:AL,29,FALSE)</f>
        <v>fresh tumor (pre-dose)</v>
      </c>
      <c r="AQ136" s="37" t="str">
        <f>VLOOKUP(Table5[[#This Row],[TDx Number]],'M21-404 tracker - Reyhaneh'!B:AL,30,FALSE)</f>
        <v>M21-404 MET AST= 10
M21-404 MET GEA= NA
M21-404 MET nsNSCLC= NA
M21-404 MET sqNSCLC= NA</v>
      </c>
      <c r="AR136" s="6" t="str">
        <f>VLOOKUP(Table5[[#This Row],[TDx Number]],'M21-404 tracker - Reyhaneh'!B:AL,31,FALSE)</f>
        <v>Evaluable</v>
      </c>
      <c r="AS136" s="36">
        <f>VLOOKUP(Table5[[#This Row],[TDx Number]],'M21-404 tracker - Reyhaneh'!B:AL,32,FALSE)</f>
        <v>6221961615</v>
      </c>
      <c r="AT136" s="6" t="str">
        <f>VLOOKUP(Table5[[#This Row],[TDx Number]],'M21-404 tracker - Reyhaneh'!B:AL,33,FALSE)</f>
        <v>405004 2023-Nov-28</v>
      </c>
      <c r="AU136" s="6" t="str">
        <f>VLOOKUP(Table5[[#This Row],[TDx Number]],'M21-404 tracker - Reyhaneh'!B:AL,34,FALSE)</f>
        <v>Cohort 2d, 2iii,Cohort10</v>
      </c>
      <c r="AV136" s="6">
        <f>VLOOKUP(Table5[[#This Row],[TDx Number]],'M21-404 tracker - Reyhaneh'!B:AL,35,FALSE)</f>
        <v>0</v>
      </c>
      <c r="AW136" s="6">
        <f>VLOOKUP(Table5[[#This Row],[TDx Number]],'M21-404 tracker - Reyhaneh'!B:AL,36,FALSE)</f>
        <v>45397</v>
      </c>
      <c r="AX136" s="6">
        <f>VLOOKUP(Table5[[#This Row],[TDx Number]],'M21-404 tracker - Reyhaneh'!B:AL,37,FALSE)</f>
        <v>70</v>
      </c>
      <c r="AY136" s="6"/>
      <c r="AZ136" s="6"/>
      <c r="BA136" s="6"/>
      <c r="BB136" s="6"/>
      <c r="BC136" s="6"/>
      <c r="BD136" s="6"/>
      <c r="BE136" s="6" t="s">
        <v>83</v>
      </c>
    </row>
    <row r="137" spans="1:57" ht="22.5" customHeight="1">
      <c r="A137" s="6" t="s">
        <v>57</v>
      </c>
      <c r="B137" s="6" t="s">
        <v>866</v>
      </c>
      <c r="C137" s="79">
        <v>405005</v>
      </c>
      <c r="D137" s="6">
        <f>VLOOKUP(Table5[[#This Row],[Subjects]],'Responder Sheet'!C:H,6,FALSE)</f>
        <v>0</v>
      </c>
      <c r="E137" s="6" t="b">
        <f>IF(_xlfn.IFNA(VLOOKUP(Table5[[#This Row],[Subjects]],'Withdrawn Subject ID'!A:A,1,FALSE),TRUE) = TRUE, FALSE, TRUE)</f>
        <v>0</v>
      </c>
      <c r="F137" s="6" t="b">
        <v>1</v>
      </c>
      <c r="G137" s="6">
        <v>3263</v>
      </c>
      <c r="H137" s="6" t="str">
        <f>VLOOKUP(Table5[[#This Row],[Subjects]],'Responder Sheet'!C:G,5,FALSE)</f>
        <v>SD</v>
      </c>
      <c r="I137" s="6" t="str">
        <f>VLOOKUP(Table5[[#This Row],[Subjects]],'Responder Sheet'!C:G,3,FALSE)</f>
        <v>Non-responder</v>
      </c>
      <c r="J137" s="6" t="str">
        <f>VLOOKUP(Table5[[#This Row],[Subjects]],'Responder Sheet'!C:G,4,FALSE)</f>
        <v>Responder</v>
      </c>
      <c r="K137" s="6" t="str">
        <f t="shared" si="0"/>
        <v>SD</v>
      </c>
      <c r="L137" s="6" t="str">
        <f>VLOOKUP(Table5[[#This Row],[TDx Number]],'M21-404 tracker - Reyhaneh'!B:AW,45,FALSE)</f>
        <v>ABBV400_VMS_405005_083-0022-0499-W1-B1-01_H&amp;E.svs</v>
      </c>
      <c r="M137" s="52" t="str">
        <f>VLOOKUP(Table5[[#This Row],[TDx Number]],'M21-404 tracker - Reyhaneh'!B:AW,46,FALSE)</f>
        <v>https://concentriq.abbvienet.com/imageSets/157?slide=327851</v>
      </c>
      <c r="N137" s="6" t="str">
        <f>VLOOKUP(Table5[[#This Row],[TDx Number]],'M21-404 tracker - Reyhaneh'!B:AW,47,FALSE)</f>
        <v>default/users/181/images/248602/083-0022-0499-W1-B1-01.svs</v>
      </c>
      <c r="O137" s="6">
        <f>VLOOKUP(Table5[[#This Row],[TDx Number]],'M21-404 tracker - Reyhaneh'!B:AW,48,FALSE)</f>
        <v>40</v>
      </c>
      <c r="P137" s="6" t="str">
        <f>VLOOKUP(Table5[[#This Row],[TDx Number]],'M21-404 tracker - Reyhaneh'!B:J,3,FALSE)</f>
        <v>Hollebecque (was Malka)</v>
      </c>
      <c r="Q137" s="6">
        <f>VLOOKUP(Table5[[#This Row],[TDx Number]],'M21-404 tracker - Reyhaneh'!B:AL,4,FALSE)</f>
        <v>405</v>
      </c>
      <c r="R137" s="6" t="str">
        <f>VLOOKUP(Table5[[#This Row],[TDx Number]],'M21-404 tracker - Reyhaneh'!B:AL,5,FALSE)</f>
        <v>FRANCE</v>
      </c>
      <c r="S137" s="6">
        <f>VLOOKUP(Table5[[#This Row],[TDx Number]],'M21-404 tracker - Reyhaneh'!B:AL,6,FALSE)</f>
        <v>405005</v>
      </c>
      <c r="T137" s="6" t="str">
        <f>VLOOKUP(Table5[[#This Row],[TDx Number]],'M21-404 tracker - Reyhaneh'!B:AL,7,FALSE)</f>
        <v>Enrolled</v>
      </c>
      <c r="U137" s="6" t="str">
        <f>VLOOKUP(Table5[[#This Row],[TDx Number]],'M21-404 tracker - Reyhaneh'!B:AL,8,FALSE)</f>
        <v>Enrolled</v>
      </c>
      <c r="V137" s="6" t="str">
        <f>VLOOKUP(Table5[[#This Row],[TDx Number]],'M21-404 tracker - Reyhaneh'!B:AL,9,FALSE)</f>
        <v>Screening (Day-28 to Day-1)</v>
      </c>
      <c r="W137" s="6" t="str">
        <f>VLOOKUP(Table5[[#This Row],[TDx Number]],'M21-404 tracker - Reyhaneh'!B:AL,10,FALSE)</f>
        <v>Archived or Fresh Tumor Biopsy c-Met testing (Fresh Biopsy/Aspirate)</v>
      </c>
      <c r="X137" s="6" t="str">
        <f>VLOOKUP(Table5[[#This Row],[TDx Number]],'M21-404 tracker - Reyhaneh'!B:AL,11,FALSE)</f>
        <v>Fresh Biopsy/Aspirate</v>
      </c>
      <c r="Y137" s="6" t="str">
        <f>VLOOKUP(Table5[[#This Row],[TDx Number]],'M21-404 tracker - Reyhaneh'!B:AL,12,FALSE)</f>
        <v>Fresh Biopsy/Aspirate</v>
      </c>
      <c r="Z137" s="6" t="str">
        <f>VLOOKUP(Table5[[#This Row],[TDx Number]],'M21-404 tracker - Reyhaneh'!B:AL,13,FALSE)</f>
        <v>Yes</v>
      </c>
      <c r="AA137" s="6">
        <f>VLOOKUP(Table5[[#This Row],[TDx Number]],'M21-404 tracker - Reyhaneh'!B:AL,14,FALSE)</f>
        <v>45287</v>
      </c>
      <c r="AB137" s="6">
        <f>VLOOKUP(Table5[[#This Row],[TDx Number]],'M21-404 tracker - Reyhaneh'!B:AL,15,FALSE)</f>
        <v>45247</v>
      </c>
      <c r="AC137" s="6" t="str">
        <f>VLOOKUP(Table5[[#This Row],[TDx Number]],'M21-404 tracker - Reyhaneh'!B:AL,16,FALSE)</f>
        <v>Protocol Version 7.0</v>
      </c>
      <c r="AD137" s="36">
        <f>VLOOKUP(Table5[[#This Row],[TDx Number]],'M21-404 tracker - Reyhaneh'!B:AL,17,FALSE)</f>
        <v>6221961613</v>
      </c>
      <c r="AE137" s="6">
        <f>VLOOKUP(Table5[[#This Row],[TDx Number]],'M21-404 tracker - Reyhaneh'!B:AL,18,FALSE)</f>
        <v>45267</v>
      </c>
      <c r="AF137" s="6" t="str">
        <f>VLOOKUP(Table5[[#This Row],[TDx Number]],'M21-404 tracker - Reyhaneh'!B:AL,19,FALSE)</f>
        <v>Part 2ii: 2.4 mg/kg mutEGFR NSCLC</v>
      </c>
      <c r="AG137" s="6">
        <f>VLOOKUP(Table5[[#This Row],[TDx Number]],'M21-404 tracker - Reyhaneh'!B:AL,20,FALSE)</f>
        <v>405005</v>
      </c>
      <c r="AH137" s="36">
        <f>VLOOKUP(Table5[[#This Row],[TDx Number]],'M21-404 tracker - Reyhaneh'!B:AL,21,FALSE)</f>
        <v>6221961613</v>
      </c>
      <c r="AI137" s="6">
        <f>VLOOKUP(Table5[[#This Row],[TDx Number]],'M21-404 tracker - Reyhaneh'!B:AL,22,FALSE)</f>
        <v>45267</v>
      </c>
      <c r="AJ137" s="6" t="str">
        <f>VLOOKUP(Table5[[#This Row],[TDx Number]],'M21-404 tracker - Reyhaneh'!B:AL,23,FALSE)</f>
        <v>Retrospective - Solid Tumors</v>
      </c>
      <c r="AK137" s="6" t="str">
        <f>VLOOKUP(Table5[[#This Row],[TDx Number]],'M21-404 tracker - Reyhaneh'!B:AL,24,FALSE)</f>
        <v>Paraffin Block</v>
      </c>
      <c r="AL137" s="6" t="str">
        <f>VLOOKUP(Table5[[#This Row],[TDx Number]],'M21-404 tracker - Reyhaneh'!B:AL,25,FALSE)</f>
        <v>Yes</v>
      </c>
      <c r="AM137" s="6" t="str">
        <f>VLOOKUP(Table5[[#This Row],[TDx Number]],'M21-404 tracker - Reyhaneh'!B:AL,26,FALSE)</f>
        <v>Yes</v>
      </c>
      <c r="AN137" s="6" t="str">
        <f>VLOOKUP(Table5[[#This Row],[TDx Number]],'M21-404 tracker - Reyhaneh'!B:AL,27,FALSE)</f>
        <v>Yes</v>
      </c>
      <c r="AO137" s="6" t="str">
        <f>VLOOKUP(Table5[[#This Row],[TDx Number]],'M21-404 tracker - Reyhaneh'!B:AL,28,FALSE)</f>
        <v>Match</v>
      </c>
      <c r="AP137" s="6" t="str">
        <f>VLOOKUP(Table5[[#This Row],[TDx Number]],'M21-404 tracker - Reyhaneh'!B:AL,29,FALSE)</f>
        <v>fresh tumor (pre-dose)</v>
      </c>
      <c r="AQ137" s="37" t="str">
        <f>VLOOKUP(Table5[[#This Row],[TDx Number]],'M21-404 tracker - Reyhaneh'!B:AL,30,FALSE)</f>
        <v>M21-404 MET AST= NA
M21-404 MET GEA= NA
M21-404 MET nsNSCLC= NA
M21-404 MET sqNSCLC= NA</v>
      </c>
      <c r="AR137" s="6" t="str">
        <f>VLOOKUP(Table5[[#This Row],[TDx Number]],'M21-404 tracker - Reyhaneh'!B:AL,31,FALSE)</f>
        <v>Not evaluable</v>
      </c>
      <c r="AS137" s="36">
        <f>VLOOKUP(Table5[[#This Row],[TDx Number]],'M21-404 tracker - Reyhaneh'!B:AL,32,FALSE)</f>
        <v>6221961613</v>
      </c>
      <c r="AT137" s="6" t="str">
        <f>VLOOKUP(Table5[[#This Row],[TDx Number]],'M21-404 tracker - Reyhaneh'!B:AL,33,FALSE)</f>
        <v>405005 2023-Dec-07</v>
      </c>
      <c r="AU137" s="6" t="str">
        <f>VLOOKUP(Table5[[#This Row],[TDx Number]],'M21-404 tracker - Reyhaneh'!B:AL,34,FALSE)</f>
        <v>Cohort 2b, 2ii,Cohort8</v>
      </c>
      <c r="AV137" s="6">
        <f>VLOOKUP(Table5[[#This Row],[TDx Number]],'M21-404 tracker - Reyhaneh'!B:AL,35,FALSE)</f>
        <v>0</v>
      </c>
      <c r="AW137" s="6">
        <f>VLOOKUP(Table5[[#This Row],[TDx Number]],'M21-404 tracker - Reyhaneh'!B:AL,36,FALSE)</f>
        <v>45425</v>
      </c>
      <c r="AX137" s="6">
        <f>VLOOKUP(Table5[[#This Row],[TDx Number]],'M21-404 tracker - Reyhaneh'!B:AL,37,FALSE)</f>
        <v>42</v>
      </c>
      <c r="AY137" s="6"/>
      <c r="AZ137" s="6"/>
      <c r="BA137" s="6"/>
      <c r="BB137" s="6"/>
      <c r="BC137" s="6"/>
      <c r="BD137" s="6"/>
      <c r="BE137" s="6" t="s">
        <v>83</v>
      </c>
    </row>
    <row r="138" spans="1:57" ht="22.5" customHeight="1">
      <c r="A138" s="6" t="s">
        <v>57</v>
      </c>
      <c r="B138" s="6" t="s">
        <v>867</v>
      </c>
      <c r="C138" s="79">
        <v>405008</v>
      </c>
      <c r="D138" s="6">
        <f>VLOOKUP(Table5[[#This Row],[Subjects]],'Responder Sheet'!C:H,6,FALSE)</f>
        <v>0</v>
      </c>
      <c r="E138" s="6" t="b">
        <f>IF(_xlfn.IFNA(VLOOKUP(Table5[[#This Row],[Subjects]],'Withdrawn Subject ID'!A:A,1,FALSE),TRUE) = TRUE, FALSE, TRUE)</f>
        <v>0</v>
      </c>
      <c r="F138" s="6" t="b">
        <v>1</v>
      </c>
      <c r="G138" s="6">
        <v>3263</v>
      </c>
      <c r="H138" s="6" t="str">
        <f>VLOOKUP(Table5[[#This Row],[Subjects]],'Responder Sheet'!C:G,5,FALSE)</f>
        <v>PD</v>
      </c>
      <c r="I138" s="6" t="str">
        <f>VLOOKUP(Table5[[#This Row],[Subjects]],'Responder Sheet'!C:G,3,FALSE)</f>
        <v>Non-responder</v>
      </c>
      <c r="J138" s="6" t="str">
        <f>VLOOKUP(Table5[[#This Row],[Subjects]],'Responder Sheet'!C:G,4,FALSE)</f>
        <v>Non-responder</v>
      </c>
      <c r="K138" s="6" t="str">
        <f t="shared" si="0"/>
        <v>Non-responder</v>
      </c>
      <c r="L138" s="6" t="str">
        <f>VLOOKUP(Table5[[#This Row],[TDx Number]],'M21-404 tracker - Reyhaneh'!B:AW,45,FALSE)</f>
        <v>ABBV400_VMS_405008_083-0022-0493-W1-B1-01_H&amp;E.svs</v>
      </c>
      <c r="M138" s="52" t="str">
        <f>VLOOKUP(Table5[[#This Row],[TDx Number]],'M21-404 tracker - Reyhaneh'!B:AW,46,FALSE)</f>
        <v>https://concentriq.abbvienet.com/imageSets/157?slide=327835</v>
      </c>
      <c r="N138" s="6" t="str">
        <f>VLOOKUP(Table5[[#This Row],[TDx Number]],'M21-404 tracker - Reyhaneh'!B:AW,47,FALSE)</f>
        <v>default/users/181/images/248586/083-0022-0493-W1-B1-01.svs</v>
      </c>
      <c r="O138" s="6">
        <f>VLOOKUP(Table5[[#This Row],[TDx Number]],'M21-404 tracker - Reyhaneh'!B:AW,48,FALSE)</f>
        <v>40</v>
      </c>
      <c r="P138" s="6" t="str">
        <f>VLOOKUP(Table5[[#This Row],[TDx Number]],'M21-404 tracker - Reyhaneh'!B:J,3,FALSE)</f>
        <v>Hollebecque (was Malka)</v>
      </c>
      <c r="Q138" s="6">
        <f>VLOOKUP(Table5[[#This Row],[TDx Number]],'M21-404 tracker - Reyhaneh'!B:AL,4,FALSE)</f>
        <v>405</v>
      </c>
      <c r="R138" s="6" t="str">
        <f>VLOOKUP(Table5[[#This Row],[TDx Number]],'M21-404 tracker - Reyhaneh'!B:AL,5,FALSE)</f>
        <v>FRANCE</v>
      </c>
      <c r="S138" s="6">
        <f>VLOOKUP(Table5[[#This Row],[TDx Number]],'M21-404 tracker - Reyhaneh'!B:AL,6,FALSE)</f>
        <v>405008</v>
      </c>
      <c r="T138" s="6" t="str">
        <f>VLOOKUP(Table5[[#This Row],[TDx Number]],'M21-404 tracker - Reyhaneh'!B:AL,7,FALSE)</f>
        <v>Early Terminated</v>
      </c>
      <c r="U138" s="6" t="str">
        <f>VLOOKUP(Table5[[#This Row],[TDx Number]],'M21-404 tracker - Reyhaneh'!B:AL,8,FALSE)</f>
        <v>Treatment Discontinued</v>
      </c>
      <c r="V138" s="6" t="str">
        <f>VLOOKUP(Table5[[#This Row],[TDx Number]],'M21-404 tracker - Reyhaneh'!B:AL,9,FALSE)</f>
        <v>Screening (Day-28 to Day-1)</v>
      </c>
      <c r="W138" s="6" t="str">
        <f>VLOOKUP(Table5[[#This Row],[TDx Number]],'M21-404 tracker - Reyhaneh'!B:AL,10,FALSE)</f>
        <v>Archived or Fresh Tumor Biopsy c-Met testing (Fresh Biopsy/Aspirate)</v>
      </c>
      <c r="X138" s="6" t="str">
        <f>VLOOKUP(Table5[[#This Row],[TDx Number]],'M21-404 tracker - Reyhaneh'!B:AL,11,FALSE)</f>
        <v>Fresh Biopsy/Aspirate</v>
      </c>
      <c r="Y138" s="6" t="str">
        <f>VLOOKUP(Table5[[#This Row],[TDx Number]],'M21-404 tracker - Reyhaneh'!B:AL,12,FALSE)</f>
        <v>Fresh Biopsy/Aspirate</v>
      </c>
      <c r="Z138" s="6" t="str">
        <f>VLOOKUP(Table5[[#This Row],[TDx Number]],'M21-404 tracker - Reyhaneh'!B:AL,13,FALSE)</f>
        <v>Yes</v>
      </c>
      <c r="AA138" s="6">
        <f>VLOOKUP(Table5[[#This Row],[TDx Number]],'M21-404 tracker - Reyhaneh'!B:AL,14,FALSE)</f>
        <v>45267</v>
      </c>
      <c r="AB138" s="6">
        <f>VLOOKUP(Table5[[#This Row],[TDx Number]],'M21-404 tracker - Reyhaneh'!B:AL,15,FALSE)</f>
        <v>45260</v>
      </c>
      <c r="AC138" s="6" t="str">
        <f>VLOOKUP(Table5[[#This Row],[TDx Number]],'M21-404 tracker - Reyhaneh'!B:AL,16,FALSE)</f>
        <v>Protocol Version 7.0</v>
      </c>
      <c r="AD138" s="36">
        <f>VLOOKUP(Table5[[#This Row],[TDx Number]],'M21-404 tracker - Reyhaneh'!B:AL,17,FALSE)</f>
        <v>6221961617</v>
      </c>
      <c r="AE138" s="6">
        <f>VLOOKUP(Table5[[#This Row],[TDx Number]],'M21-404 tracker - Reyhaneh'!B:AL,18,FALSE)</f>
        <v>45265</v>
      </c>
      <c r="AF138" s="6" t="str">
        <f>VLOOKUP(Table5[[#This Row],[TDx Number]],'M21-404 tracker - Reyhaneh'!B:AL,19,FALSE)</f>
        <v>Part 2iii: 2.4 mg/kg squamous NSCLC</v>
      </c>
      <c r="AG138" s="6">
        <f>VLOOKUP(Table5[[#This Row],[TDx Number]],'M21-404 tracker - Reyhaneh'!B:AL,20,FALSE)</f>
        <v>405008</v>
      </c>
      <c r="AH138" s="36">
        <f>VLOOKUP(Table5[[#This Row],[TDx Number]],'M21-404 tracker - Reyhaneh'!B:AL,21,FALSE)</f>
        <v>6221961617</v>
      </c>
      <c r="AI138" s="6">
        <f>VLOOKUP(Table5[[#This Row],[TDx Number]],'M21-404 tracker - Reyhaneh'!B:AL,22,FALSE)</f>
        <v>45265</v>
      </c>
      <c r="AJ138" s="6" t="str">
        <f>VLOOKUP(Table5[[#This Row],[TDx Number]],'M21-404 tracker - Reyhaneh'!B:AL,23,FALSE)</f>
        <v>Retrospective - Solid Tumors</v>
      </c>
      <c r="AK138" s="6" t="str">
        <f>VLOOKUP(Table5[[#This Row],[TDx Number]],'M21-404 tracker - Reyhaneh'!B:AL,24,FALSE)</f>
        <v>Paraffin Block</v>
      </c>
      <c r="AL138" s="6" t="str">
        <f>VLOOKUP(Table5[[#This Row],[TDx Number]],'M21-404 tracker - Reyhaneh'!B:AL,25,FALSE)</f>
        <v>Yes</v>
      </c>
      <c r="AM138" s="6" t="str">
        <f>VLOOKUP(Table5[[#This Row],[TDx Number]],'M21-404 tracker - Reyhaneh'!B:AL,26,FALSE)</f>
        <v>Yes</v>
      </c>
      <c r="AN138" s="6" t="str">
        <f>VLOOKUP(Table5[[#This Row],[TDx Number]],'M21-404 tracker - Reyhaneh'!B:AL,27,FALSE)</f>
        <v>Yes</v>
      </c>
      <c r="AO138" s="6" t="str">
        <f>VLOOKUP(Table5[[#This Row],[TDx Number]],'M21-404 tracker - Reyhaneh'!B:AL,28,FALSE)</f>
        <v>Match</v>
      </c>
      <c r="AP138" s="6" t="str">
        <f>VLOOKUP(Table5[[#This Row],[TDx Number]],'M21-404 tracker - Reyhaneh'!B:AL,29,FALSE)</f>
        <v>fresh tumor (pre-dose)</v>
      </c>
      <c r="AQ138" s="37" t="str">
        <f>VLOOKUP(Table5[[#This Row],[TDx Number]],'M21-404 tracker - Reyhaneh'!B:AL,30,FALSE)</f>
        <v>M21-404 MET AST= 0
M21-404 MET GEA= NA
M21-404 MET nsNSCLC= NA
M21-404 MET sqNSCLC= NA</v>
      </c>
      <c r="AR138" s="6" t="str">
        <f>VLOOKUP(Table5[[#This Row],[TDx Number]],'M21-404 tracker - Reyhaneh'!B:AL,31,FALSE)</f>
        <v>Evaluable</v>
      </c>
      <c r="AS138" s="36">
        <f>VLOOKUP(Table5[[#This Row],[TDx Number]],'M21-404 tracker - Reyhaneh'!B:AL,32,FALSE)</f>
        <v>6221961617</v>
      </c>
      <c r="AT138" s="6" t="str">
        <f>VLOOKUP(Table5[[#This Row],[TDx Number]],'M21-404 tracker - Reyhaneh'!B:AL,33,FALSE)</f>
        <v>405008 2023-Dec-05</v>
      </c>
      <c r="AU138" s="6" t="str">
        <f>VLOOKUP(Table5[[#This Row],[TDx Number]],'M21-404 tracker - Reyhaneh'!B:AL,34,FALSE)</f>
        <v>Cohort 2d, 2iii,Cohort10</v>
      </c>
      <c r="AV138" s="6">
        <f>VLOOKUP(Table5[[#This Row],[TDx Number]],'M21-404 tracker - Reyhaneh'!B:AL,35,FALSE)</f>
        <v>0</v>
      </c>
      <c r="AW138" s="6">
        <f>VLOOKUP(Table5[[#This Row],[TDx Number]],'M21-404 tracker - Reyhaneh'!B:AL,36,FALSE)</f>
        <v>45397</v>
      </c>
      <c r="AX138" s="6">
        <f>VLOOKUP(Table5[[#This Row],[TDx Number]],'M21-404 tracker - Reyhaneh'!B:AL,37,FALSE)</f>
        <v>70</v>
      </c>
      <c r="AY138" s="6"/>
      <c r="AZ138" s="6"/>
      <c r="BA138" s="6"/>
      <c r="BB138" s="6"/>
      <c r="BC138" s="6"/>
      <c r="BD138" s="6"/>
      <c r="BE138" s="6" t="s">
        <v>83</v>
      </c>
    </row>
    <row r="139" spans="1:57" ht="22.5" customHeight="1">
      <c r="A139" s="6" t="s">
        <v>57</v>
      </c>
      <c r="B139" s="6" t="s">
        <v>868</v>
      </c>
      <c r="C139" s="79">
        <v>405011</v>
      </c>
      <c r="D139" s="6">
        <f>VLOOKUP(Table5[[#This Row],[Subjects]],'Responder Sheet'!C:H,6,FALSE)</f>
        <v>0</v>
      </c>
      <c r="E139" s="6" t="b">
        <f>IF(_xlfn.IFNA(VLOOKUP(Table5[[#This Row],[Subjects]],'Withdrawn Subject ID'!A:A,1,FALSE),TRUE) = TRUE, FALSE, TRUE)</f>
        <v>0</v>
      </c>
      <c r="F139" s="6" t="b">
        <v>1</v>
      </c>
      <c r="G139" s="6">
        <v>3263</v>
      </c>
      <c r="H139" s="6" t="str">
        <f>VLOOKUP(Table5[[#This Row],[Subjects]],'Responder Sheet'!C:G,5,FALSE)</f>
        <v>SD</v>
      </c>
      <c r="I139" s="6" t="str">
        <f>VLOOKUP(Table5[[#This Row],[Subjects]],'Responder Sheet'!C:G,3,FALSE)</f>
        <v>Non-responder</v>
      </c>
      <c r="J139" s="6" t="str">
        <f>VLOOKUP(Table5[[#This Row],[Subjects]],'Responder Sheet'!C:G,4,FALSE)</f>
        <v>Non-responder</v>
      </c>
      <c r="K139" s="6" t="str">
        <f t="shared" si="0"/>
        <v>Non-responder</v>
      </c>
      <c r="L139" s="6" t="str">
        <f>VLOOKUP(Table5[[#This Row],[TDx Number]],'M21-404 tracker - Reyhaneh'!B:AW,45,FALSE)</f>
        <v>ABBV400_VMS_405011_083-0022-0572-W1-B1-01_H&amp;E.svs</v>
      </c>
      <c r="M139" s="52" t="str">
        <f>VLOOKUP(Table5[[#This Row],[TDx Number]],'M21-404 tracker - Reyhaneh'!B:AW,46,FALSE)</f>
        <v>https://concentriq.abbvienet.com/imageSets/157?slide=328050</v>
      </c>
      <c r="N139" s="6" t="str">
        <f>VLOOKUP(Table5[[#This Row],[TDx Number]],'M21-404 tracker - Reyhaneh'!B:AW,47,FALSE)</f>
        <v>default/users/181/images/248801/083-0022-0572-W1-B1-01.svs</v>
      </c>
      <c r="O139" s="6">
        <f>VLOOKUP(Table5[[#This Row],[TDx Number]],'M21-404 tracker - Reyhaneh'!B:AW,48,FALSE)</f>
        <v>40</v>
      </c>
      <c r="P139" s="6" t="str">
        <f>VLOOKUP(Table5[[#This Row],[TDx Number]],'M21-404 tracker - Reyhaneh'!B:J,3,FALSE)</f>
        <v>Hollebecque (was Malka)</v>
      </c>
      <c r="Q139" s="6">
        <f>VLOOKUP(Table5[[#This Row],[TDx Number]],'M21-404 tracker - Reyhaneh'!B:AL,4,FALSE)</f>
        <v>405</v>
      </c>
      <c r="R139" s="6" t="str">
        <f>VLOOKUP(Table5[[#This Row],[TDx Number]],'M21-404 tracker - Reyhaneh'!B:AL,5,FALSE)</f>
        <v>FRANCE</v>
      </c>
      <c r="S139" s="6">
        <f>VLOOKUP(Table5[[#This Row],[TDx Number]],'M21-404 tracker - Reyhaneh'!B:AL,6,FALSE)</f>
        <v>405011</v>
      </c>
      <c r="T139" s="6" t="str">
        <f>VLOOKUP(Table5[[#This Row],[TDx Number]],'M21-404 tracker - Reyhaneh'!B:AL,7,FALSE)</f>
        <v>Enrolled</v>
      </c>
      <c r="U139" s="6" t="str">
        <f>VLOOKUP(Table5[[#This Row],[TDx Number]],'M21-404 tracker - Reyhaneh'!B:AL,8,FALSE)</f>
        <v>Enrolled</v>
      </c>
      <c r="V139" s="6" t="str">
        <f>VLOOKUP(Table5[[#This Row],[TDx Number]],'M21-404 tracker - Reyhaneh'!B:AL,9,FALSE)</f>
        <v>Screening (Day-28 to Day-1)</v>
      </c>
      <c r="W139" s="6" t="str">
        <f>VLOOKUP(Table5[[#This Row],[TDx Number]],'M21-404 tracker - Reyhaneh'!B:AL,10,FALSE)</f>
        <v>Archived or Fresh Tumor Biopsy c-Met testing (Fresh Biopsy/Aspirate)</v>
      </c>
      <c r="X139" s="6" t="str">
        <f>VLOOKUP(Table5[[#This Row],[TDx Number]],'M21-404 tracker - Reyhaneh'!B:AL,11,FALSE)</f>
        <v>Fresh Biopsy/Aspirate</v>
      </c>
      <c r="Y139" s="6" t="str">
        <f>VLOOKUP(Table5[[#This Row],[TDx Number]],'M21-404 tracker - Reyhaneh'!B:AL,12,FALSE)</f>
        <v>Fresh Biopsy/Aspirate</v>
      </c>
      <c r="Z139" s="6" t="str">
        <f>VLOOKUP(Table5[[#This Row],[TDx Number]],'M21-404 tracker - Reyhaneh'!B:AL,13,FALSE)</f>
        <v>Yes</v>
      </c>
      <c r="AA139" s="6">
        <f>VLOOKUP(Table5[[#This Row],[TDx Number]],'M21-404 tracker - Reyhaneh'!B:AL,14,FALSE)</f>
        <v>45335</v>
      </c>
      <c r="AB139" s="6">
        <f>VLOOKUP(Table5[[#This Row],[TDx Number]],'M21-404 tracker - Reyhaneh'!B:AL,15,FALSE)</f>
        <v>45331</v>
      </c>
      <c r="AC139" s="6" t="str">
        <f>VLOOKUP(Table5[[#This Row],[TDx Number]],'M21-404 tracker - Reyhaneh'!B:AL,16,FALSE)</f>
        <v>Protocol Version 7.0</v>
      </c>
      <c r="AD139" s="36">
        <f>VLOOKUP(Table5[[#This Row],[TDx Number]],'M21-404 tracker - Reyhaneh'!B:AL,17,FALSE)</f>
        <v>6222249884</v>
      </c>
      <c r="AE139" s="6">
        <f>VLOOKUP(Table5[[#This Row],[TDx Number]],'M21-404 tracker - Reyhaneh'!B:AL,18,FALSE)</f>
        <v>45334</v>
      </c>
      <c r="AF139" s="6" t="str">
        <f>VLOOKUP(Table5[[#This Row],[TDx Number]],'M21-404 tracker - Reyhaneh'!B:AL,19,FALSE)</f>
        <v>Part 2ii: 2.4 mg/kg mutEGFR NSCLC</v>
      </c>
      <c r="AG139" s="6">
        <f>VLOOKUP(Table5[[#This Row],[TDx Number]],'M21-404 tracker - Reyhaneh'!B:AL,20,FALSE)</f>
        <v>405011</v>
      </c>
      <c r="AH139" s="36">
        <f>VLOOKUP(Table5[[#This Row],[TDx Number]],'M21-404 tracker - Reyhaneh'!B:AL,21,FALSE)</f>
        <v>6222249884</v>
      </c>
      <c r="AI139" s="6">
        <f>VLOOKUP(Table5[[#This Row],[TDx Number]],'M21-404 tracker - Reyhaneh'!B:AL,22,FALSE)</f>
        <v>45334</v>
      </c>
      <c r="AJ139" s="6" t="str">
        <f>VLOOKUP(Table5[[#This Row],[TDx Number]],'M21-404 tracker - Reyhaneh'!B:AL,23,FALSE)</f>
        <v>Part 2ii NSCLC Mut EGFR</v>
      </c>
      <c r="AK139" s="6" t="str">
        <f>VLOOKUP(Table5[[#This Row],[TDx Number]],'M21-404 tracker - Reyhaneh'!B:AL,24,FALSE)</f>
        <v>Paraffin Block</v>
      </c>
      <c r="AL139" s="6" t="str">
        <f>VLOOKUP(Table5[[#This Row],[TDx Number]],'M21-404 tracker - Reyhaneh'!B:AL,25,FALSE)</f>
        <v>Yes</v>
      </c>
      <c r="AM139" s="6" t="str">
        <f>VLOOKUP(Table5[[#This Row],[TDx Number]],'M21-404 tracker - Reyhaneh'!B:AL,26,FALSE)</f>
        <v>Yes</v>
      </c>
      <c r="AN139" s="6" t="str">
        <f>VLOOKUP(Table5[[#This Row],[TDx Number]],'M21-404 tracker - Reyhaneh'!B:AL,27,FALSE)</f>
        <v>Yes</v>
      </c>
      <c r="AO139" s="6" t="str">
        <f>VLOOKUP(Table5[[#This Row],[TDx Number]],'M21-404 tracker - Reyhaneh'!B:AL,28,FALSE)</f>
        <v>Match</v>
      </c>
      <c r="AP139" s="6" t="str">
        <f>VLOOKUP(Table5[[#This Row],[TDx Number]],'M21-404 tracker - Reyhaneh'!B:AL,29,FALSE)</f>
        <v>fresh tumor (pre-dose)</v>
      </c>
      <c r="AQ139" s="37" t="str">
        <f>VLOOKUP(Table5[[#This Row],[TDx Number]],'M21-404 tracker - Reyhaneh'!B:AL,30,FALSE)</f>
        <v>M21-404 MET AST= 0
M21-404 MET GEA= NA
M21-404 MET nsNSCLC= NA
M21-404 MET sqNSCLC= NA</v>
      </c>
      <c r="AR139" s="6" t="str">
        <f>VLOOKUP(Table5[[#This Row],[TDx Number]],'M21-404 tracker - Reyhaneh'!B:AL,31,FALSE)</f>
        <v>Evaluable</v>
      </c>
      <c r="AS139" s="36">
        <f>VLOOKUP(Table5[[#This Row],[TDx Number]],'M21-404 tracker - Reyhaneh'!B:AL,32,FALSE)</f>
        <v>6222249884</v>
      </c>
      <c r="AT139" s="6" t="str">
        <f>VLOOKUP(Table5[[#This Row],[TDx Number]],'M21-404 tracker - Reyhaneh'!B:AL,33,FALSE)</f>
        <v>405011 2024-Feb-12</v>
      </c>
      <c r="AU139" s="6" t="str">
        <f>VLOOKUP(Table5[[#This Row],[TDx Number]],'M21-404 tracker - Reyhaneh'!B:AL,34,FALSE)</f>
        <v>Cohort 2b, 2ii,Cohort8</v>
      </c>
      <c r="AV139" s="6">
        <f>VLOOKUP(Table5[[#This Row],[TDx Number]],'M21-404 tracker - Reyhaneh'!B:AL,35,FALSE)</f>
        <v>0</v>
      </c>
      <c r="AW139" s="6">
        <f>VLOOKUP(Table5[[#This Row],[TDx Number]],'M21-404 tracker - Reyhaneh'!B:AL,36,FALSE)</f>
        <v>45397</v>
      </c>
      <c r="AX139" s="6">
        <f>VLOOKUP(Table5[[#This Row],[TDx Number]],'M21-404 tracker - Reyhaneh'!B:AL,37,FALSE)</f>
        <v>70</v>
      </c>
      <c r="AY139" s="6"/>
      <c r="AZ139" s="6"/>
      <c r="BA139" s="6"/>
      <c r="BB139" s="6"/>
      <c r="BC139" s="6"/>
      <c r="BD139" s="6"/>
      <c r="BE139" s="6" t="s">
        <v>83</v>
      </c>
    </row>
    <row r="140" spans="1:57" ht="22.5" customHeight="1">
      <c r="A140" s="6" t="s">
        <v>57</v>
      </c>
      <c r="B140" s="6" t="s">
        <v>869</v>
      </c>
      <c r="C140" s="79">
        <v>408003</v>
      </c>
      <c r="D140" s="6">
        <f>VLOOKUP(Table5[[#This Row],[Subjects]],'Responder Sheet'!C:H,6,FALSE)</f>
        <v>0</v>
      </c>
      <c r="E140" s="6" t="b">
        <f>IF(_xlfn.IFNA(VLOOKUP(Table5[[#This Row],[Subjects]],'Withdrawn Subject ID'!A:A,1,FALSE),TRUE) = TRUE, FALSE, TRUE)</f>
        <v>0</v>
      </c>
      <c r="F140" s="6" t="b">
        <v>1</v>
      </c>
      <c r="G140" s="6">
        <v>3263</v>
      </c>
      <c r="H140" s="6" t="str">
        <f>VLOOKUP(Table5[[#This Row],[Subjects]],'Responder Sheet'!C:G,5,FALSE)</f>
        <v>SD</v>
      </c>
      <c r="I140" s="6" t="str">
        <f>VLOOKUP(Table5[[#This Row],[Subjects]],'Responder Sheet'!C:G,3,FALSE)</f>
        <v>Non-responder</v>
      </c>
      <c r="J140" s="6" t="str">
        <f>VLOOKUP(Table5[[#This Row],[Subjects]],'Responder Sheet'!C:G,4,FALSE)</f>
        <v>Non-responder</v>
      </c>
      <c r="K140" s="6" t="str">
        <f t="shared" si="0"/>
        <v>Non-responder</v>
      </c>
      <c r="L140" s="6" t="str">
        <f>VLOOKUP(Table5[[#This Row],[TDx Number]],'M21-404 tracker - Reyhaneh'!B:AW,45,FALSE)</f>
        <v>ABBV400_VMS_408003_083-0022-0431-B1-01_H&amp;E.svs</v>
      </c>
      <c r="M140" s="52" t="str">
        <f>VLOOKUP(Table5[[#This Row],[TDx Number]],'M21-404 tracker - Reyhaneh'!B:AW,46,FALSE)</f>
        <v>https://concentriq.abbvienet.com/imageSets/157?slide=327669</v>
      </c>
      <c r="N140" s="6" t="str">
        <f>VLOOKUP(Table5[[#This Row],[TDx Number]],'M21-404 tracker - Reyhaneh'!B:AW,47,FALSE)</f>
        <v>default/users/181/images/248420/083-0022-0431-B1-01.svs</v>
      </c>
      <c r="O140" s="6">
        <f>VLOOKUP(Table5[[#This Row],[TDx Number]],'M21-404 tracker - Reyhaneh'!B:AW,48,FALSE)</f>
        <v>40</v>
      </c>
      <c r="P140" s="6" t="str">
        <f>VLOOKUP(Table5[[#This Row],[TDx Number]],'M21-404 tracker - Reyhaneh'!B:J,3,FALSE)</f>
        <v>Cousins, Sophie</v>
      </c>
      <c r="Q140" s="6">
        <f>VLOOKUP(Table5[[#This Row],[TDx Number]],'M21-404 tracker - Reyhaneh'!B:AL,4,FALSE)</f>
        <v>408</v>
      </c>
      <c r="R140" s="6" t="str">
        <f>VLOOKUP(Table5[[#This Row],[TDx Number]],'M21-404 tracker - Reyhaneh'!B:AL,5,FALSE)</f>
        <v>FRANCE</v>
      </c>
      <c r="S140" s="6">
        <f>VLOOKUP(Table5[[#This Row],[TDx Number]],'M21-404 tracker - Reyhaneh'!B:AL,6,FALSE)</f>
        <v>408003</v>
      </c>
      <c r="T140" s="6" t="str">
        <f>VLOOKUP(Table5[[#This Row],[TDx Number]],'M21-404 tracker - Reyhaneh'!B:AL,7,FALSE)</f>
        <v>Early Terminated</v>
      </c>
      <c r="U140" s="6" t="str">
        <f>VLOOKUP(Table5[[#This Row],[TDx Number]],'M21-404 tracker - Reyhaneh'!B:AL,8,FALSE)</f>
        <v>Treatment Discontinued</v>
      </c>
      <c r="V140" s="6" t="str">
        <f>VLOOKUP(Table5[[#This Row],[TDx Number]],'M21-404 tracker - Reyhaneh'!B:AL,9,FALSE)</f>
        <v>Screening (Day-28 to Day-1)</v>
      </c>
      <c r="W140" s="6" t="str">
        <f>VLOOKUP(Table5[[#This Row],[TDx Number]],'M21-404 tracker - Reyhaneh'!B:AL,10,FALSE)</f>
        <v>Fresh Tumor Biopsy Pre-dose</v>
      </c>
      <c r="X140" s="6">
        <f>VLOOKUP(Table5[[#This Row],[TDx Number]],'M21-404 tracker - Reyhaneh'!B:AL,11,FALSE)</f>
        <v>0</v>
      </c>
      <c r="Y140" s="6" t="str">
        <f>VLOOKUP(Table5[[#This Row],[TDx Number]],'M21-404 tracker - Reyhaneh'!B:AL,12,FALSE)</f>
        <v>Fresh Tumor Biopsy Pre-dose</v>
      </c>
      <c r="Z140" s="6" t="str">
        <f>VLOOKUP(Table5[[#This Row],[TDx Number]],'M21-404 tracker - Reyhaneh'!B:AL,13,FALSE)</f>
        <v>Yes</v>
      </c>
      <c r="AA140" s="6">
        <f>VLOOKUP(Table5[[#This Row],[TDx Number]],'M21-404 tracker - Reyhaneh'!B:AL,14,FALSE)</f>
        <v>45236</v>
      </c>
      <c r="AB140" s="6">
        <f>VLOOKUP(Table5[[#This Row],[TDx Number]],'M21-404 tracker - Reyhaneh'!B:AL,15,FALSE)</f>
        <v>45198</v>
      </c>
      <c r="AC140" s="6" t="str">
        <f>VLOOKUP(Table5[[#This Row],[TDx Number]],'M21-404 tracker - Reyhaneh'!B:AL,16,FALSE)</f>
        <v>Protocol Version 7.0</v>
      </c>
      <c r="AD140" s="36">
        <f>VLOOKUP(Table5[[#This Row],[TDx Number]],'M21-404 tracker - Reyhaneh'!B:AL,17,FALSE)</f>
        <v>6220336919</v>
      </c>
      <c r="AE140" s="6">
        <f>VLOOKUP(Table5[[#This Row],[TDx Number]],'M21-404 tracker - Reyhaneh'!B:AL,18,FALSE)</f>
        <v>45225</v>
      </c>
      <c r="AF140" s="6" t="str">
        <f>VLOOKUP(Table5[[#This Row],[TDx Number]],'M21-404 tracker - Reyhaneh'!B:AL,19,FALSE)</f>
        <v>Part 2iii: 2.4 mg/kg squamous NSCLC</v>
      </c>
      <c r="AG140" s="6">
        <f>VLOOKUP(Table5[[#This Row],[TDx Number]],'M21-404 tracker - Reyhaneh'!B:AL,20,FALSE)</f>
        <v>408003</v>
      </c>
      <c r="AH140" s="36">
        <f>VLOOKUP(Table5[[#This Row],[TDx Number]],'M21-404 tracker - Reyhaneh'!B:AL,21,FALSE)</f>
        <v>6220336919</v>
      </c>
      <c r="AI140" s="6">
        <f>VLOOKUP(Table5[[#This Row],[TDx Number]],'M21-404 tracker - Reyhaneh'!B:AL,22,FALSE)</f>
        <v>45225</v>
      </c>
      <c r="AJ140" s="6" t="str">
        <f>VLOOKUP(Table5[[#This Row],[TDx Number]],'M21-404 tracker - Reyhaneh'!B:AL,23,FALSE)</f>
        <v>Part 2iii NSCLC Squamous</v>
      </c>
      <c r="AK140" s="6" t="str">
        <f>VLOOKUP(Table5[[#This Row],[TDx Number]],'M21-404 tracker - Reyhaneh'!B:AL,24,FALSE)</f>
        <v>Paraffin Block</v>
      </c>
      <c r="AL140" s="6" t="str">
        <f>VLOOKUP(Table5[[#This Row],[TDx Number]],'M21-404 tracker - Reyhaneh'!B:AL,25,FALSE)</f>
        <v>Yes</v>
      </c>
      <c r="AM140" s="6" t="str">
        <f>VLOOKUP(Table5[[#This Row],[TDx Number]],'M21-404 tracker - Reyhaneh'!B:AL,26,FALSE)</f>
        <v>Yes</v>
      </c>
      <c r="AN140" s="6" t="str">
        <f>VLOOKUP(Table5[[#This Row],[TDx Number]],'M21-404 tracker - Reyhaneh'!B:AL,27,FALSE)</f>
        <v>Yes</v>
      </c>
      <c r="AO140" s="6" t="str">
        <f>VLOOKUP(Table5[[#This Row],[TDx Number]],'M21-404 tracker - Reyhaneh'!B:AL,28,FALSE)</f>
        <v>Match</v>
      </c>
      <c r="AP140" s="6" t="str">
        <f>VLOOKUP(Table5[[#This Row],[TDx Number]],'M21-404 tracker - Reyhaneh'!B:AL,29,FALSE)</f>
        <v>fresh tumor (pre-dose)</v>
      </c>
      <c r="AQ140" s="37" t="str">
        <f>VLOOKUP(Table5[[#This Row],[TDx Number]],'M21-404 tracker - Reyhaneh'!B:AL,30,FALSE)</f>
        <v>M21-404 MET AST= 0
M21-404 MET GEA= NA
M21-404 MET nsNSCLC= NA
M21-404 MET sqNSCLC= NA</v>
      </c>
      <c r="AR140" s="6" t="str">
        <f>VLOOKUP(Table5[[#This Row],[TDx Number]],'M21-404 tracker - Reyhaneh'!B:AL,31,FALSE)</f>
        <v>Evaluable</v>
      </c>
      <c r="AS140" s="36">
        <f>VLOOKUP(Table5[[#This Row],[TDx Number]],'M21-404 tracker - Reyhaneh'!B:AL,32,FALSE)</f>
        <v>6220336919</v>
      </c>
      <c r="AT140" s="6" t="str">
        <f>VLOOKUP(Table5[[#This Row],[TDx Number]],'M21-404 tracker - Reyhaneh'!B:AL,33,FALSE)</f>
        <v>408003 2023-Oct-26</v>
      </c>
      <c r="AU140" s="6" t="str">
        <f>VLOOKUP(Table5[[#This Row],[TDx Number]],'M21-404 tracker - Reyhaneh'!B:AL,34,FALSE)</f>
        <v>Cohort 2d, 2iii,Cohort10</v>
      </c>
      <c r="AV140" s="6">
        <f>VLOOKUP(Table5[[#This Row],[TDx Number]],'M21-404 tracker - Reyhaneh'!B:AL,35,FALSE)</f>
        <v>0</v>
      </c>
      <c r="AW140" s="6">
        <f>VLOOKUP(Table5[[#This Row],[TDx Number]],'M21-404 tracker - Reyhaneh'!B:AL,36,FALSE)</f>
        <v>45460</v>
      </c>
      <c r="AX140" s="6">
        <f>VLOOKUP(Table5[[#This Row],[TDx Number]],'M21-404 tracker - Reyhaneh'!B:AL,37,FALSE)</f>
        <v>7</v>
      </c>
      <c r="AY140" s="6"/>
      <c r="AZ140" s="6"/>
      <c r="BA140" s="6"/>
      <c r="BB140" s="6"/>
      <c r="BC140" s="6"/>
      <c r="BD140" s="6"/>
      <c r="BE140" s="6" t="s">
        <v>133</v>
      </c>
    </row>
    <row r="141" spans="1:57" ht="22.5" customHeight="1">
      <c r="A141" s="6" t="s">
        <v>57</v>
      </c>
      <c r="B141" s="6" t="s">
        <v>870</v>
      </c>
      <c r="C141" s="79">
        <v>408010</v>
      </c>
      <c r="D141" s="6">
        <f>VLOOKUP(Table5[[#This Row],[Subjects]],'Responder Sheet'!C:H,6,FALSE)</f>
        <v>0</v>
      </c>
      <c r="E141" s="6" t="b">
        <f>IF(_xlfn.IFNA(VLOOKUP(Table5[[#This Row],[Subjects]],'Withdrawn Subject ID'!A:A,1,FALSE),TRUE) = TRUE, FALSE, TRUE)</f>
        <v>0</v>
      </c>
      <c r="F141" s="6" t="b">
        <v>1</v>
      </c>
      <c r="G141" s="6">
        <v>3263</v>
      </c>
      <c r="H141" s="6" t="str">
        <f>VLOOKUP(Table5[[#This Row],[Subjects]],'Responder Sheet'!C:G,5,FALSE)</f>
        <v>PR</v>
      </c>
      <c r="I141" s="6" t="str">
        <f>VLOOKUP(Table5[[#This Row],[Subjects]],'Responder Sheet'!C:G,3,FALSE)</f>
        <v>Responder</v>
      </c>
      <c r="J141" s="6" t="str">
        <f>VLOOKUP(Table5[[#This Row],[Subjects]],'Responder Sheet'!C:G,4,FALSE)</f>
        <v>Responder</v>
      </c>
      <c r="K141" s="6" t="str">
        <f t="shared" si="0"/>
        <v>Responder</v>
      </c>
      <c r="L141" s="6" t="str">
        <f>VLOOKUP(Table5[[#This Row],[TDx Number]],'M21-404 tracker - Reyhaneh'!B:AW,45,FALSE)</f>
        <v>ABBV400_VMS_408010_083-0022-0539-B1-01_H&amp;E.svs</v>
      </c>
      <c r="M141" s="52" t="str">
        <f>VLOOKUP(Table5[[#This Row],[TDx Number]],'M21-404 tracker - Reyhaneh'!B:AW,46,FALSE)</f>
        <v>https://concentriq.abbvienet.com/imageSets/157?slide=327966</v>
      </c>
      <c r="N141" s="6" t="str">
        <f>VLOOKUP(Table5[[#This Row],[TDx Number]],'M21-404 tracker - Reyhaneh'!B:AW,47,FALSE)</f>
        <v>default/users/181/images/248717/083-0022-0539-B1-01.svs</v>
      </c>
      <c r="O141" s="6">
        <f>VLOOKUP(Table5[[#This Row],[TDx Number]],'M21-404 tracker - Reyhaneh'!B:AW,48,FALSE)</f>
        <v>40</v>
      </c>
      <c r="P141" s="6" t="str">
        <f>VLOOKUP(Table5[[#This Row],[TDx Number]],'M21-404 tracker - Reyhaneh'!B:J,3,FALSE)</f>
        <v>Cousins, Sophie</v>
      </c>
      <c r="Q141" s="6">
        <f>VLOOKUP(Table5[[#This Row],[TDx Number]],'M21-404 tracker - Reyhaneh'!B:AL,4,FALSE)</f>
        <v>408</v>
      </c>
      <c r="R141" s="6" t="str">
        <f>VLOOKUP(Table5[[#This Row],[TDx Number]],'M21-404 tracker - Reyhaneh'!B:AL,5,FALSE)</f>
        <v>FRANCE</v>
      </c>
      <c r="S141" s="6">
        <f>VLOOKUP(Table5[[#This Row],[TDx Number]],'M21-404 tracker - Reyhaneh'!B:AL,6,FALSE)</f>
        <v>408010</v>
      </c>
      <c r="T141" s="6" t="str">
        <f>VLOOKUP(Table5[[#This Row],[TDx Number]],'M21-404 tracker - Reyhaneh'!B:AL,7,FALSE)</f>
        <v>Enrolled</v>
      </c>
      <c r="U141" s="6" t="str">
        <f>VLOOKUP(Table5[[#This Row],[TDx Number]],'M21-404 tracker - Reyhaneh'!B:AL,8,FALSE)</f>
        <v>Enrolled</v>
      </c>
      <c r="V141" s="6" t="str">
        <f>VLOOKUP(Table5[[#This Row],[TDx Number]],'M21-404 tracker - Reyhaneh'!B:AL,9,FALSE)</f>
        <v>Screening (Day-28 to Day-1)</v>
      </c>
      <c r="W141" s="6" t="str">
        <f>VLOOKUP(Table5[[#This Row],[TDx Number]],'M21-404 tracker - Reyhaneh'!B:AL,10,FALSE)</f>
        <v>Archived or Fresh Tumor Biopsy c-Met testing (Fresh Biopsy/Aspirate)</v>
      </c>
      <c r="X141" s="6" t="str">
        <f>VLOOKUP(Table5[[#This Row],[TDx Number]],'M21-404 tracker - Reyhaneh'!B:AL,11,FALSE)</f>
        <v>Fresh Biopsy/Aspirate</v>
      </c>
      <c r="Y141" s="6" t="str">
        <f>VLOOKUP(Table5[[#This Row],[TDx Number]],'M21-404 tracker - Reyhaneh'!B:AL,12,FALSE)</f>
        <v>Fresh Biopsy/Aspirate</v>
      </c>
      <c r="Z141" s="6" t="str">
        <f>VLOOKUP(Table5[[#This Row],[TDx Number]],'M21-404 tracker - Reyhaneh'!B:AL,13,FALSE)</f>
        <v>Yes</v>
      </c>
      <c r="AA141" s="6">
        <f>VLOOKUP(Table5[[#This Row],[TDx Number]],'M21-404 tracker - Reyhaneh'!B:AL,14,FALSE)</f>
        <v>45286</v>
      </c>
      <c r="AB141" s="6">
        <f>VLOOKUP(Table5[[#This Row],[TDx Number]],'M21-404 tracker - Reyhaneh'!B:AL,15,FALSE)</f>
        <v>45314</v>
      </c>
      <c r="AC141" s="6" t="str">
        <f>VLOOKUP(Table5[[#This Row],[TDx Number]],'M21-404 tracker - Reyhaneh'!B:AL,16,FALSE)</f>
        <v>Protocol Version 7.0</v>
      </c>
      <c r="AD141" s="36">
        <f>VLOOKUP(Table5[[#This Row],[TDx Number]],'M21-404 tracker - Reyhaneh'!B:AL,17,FALSE)</f>
        <v>6222333871</v>
      </c>
      <c r="AE141" s="6">
        <f>VLOOKUP(Table5[[#This Row],[TDx Number]],'M21-404 tracker - Reyhaneh'!B:AL,18,FALSE)</f>
        <v>45279</v>
      </c>
      <c r="AF141" s="6" t="str">
        <f>VLOOKUP(Table5[[#This Row],[TDx Number]],'M21-404 tracker - Reyhaneh'!B:AL,19,FALSE)</f>
        <v>Part 2iii: 2.4 mg/kg squamous NSCLC</v>
      </c>
      <c r="AG141" s="6">
        <f>VLOOKUP(Table5[[#This Row],[TDx Number]],'M21-404 tracker - Reyhaneh'!B:AL,20,FALSE)</f>
        <v>408010</v>
      </c>
      <c r="AH141" s="36">
        <f>VLOOKUP(Table5[[#This Row],[TDx Number]],'M21-404 tracker - Reyhaneh'!B:AL,21,FALSE)</f>
        <v>6222333871</v>
      </c>
      <c r="AI141" s="6">
        <f>VLOOKUP(Table5[[#This Row],[TDx Number]],'M21-404 tracker - Reyhaneh'!B:AL,22,FALSE)</f>
        <v>45279</v>
      </c>
      <c r="AJ141" s="6" t="str">
        <f>VLOOKUP(Table5[[#This Row],[TDx Number]],'M21-404 tracker - Reyhaneh'!B:AL,23,FALSE)</f>
        <v>Retrospective - Solid Tumors</v>
      </c>
      <c r="AK141" s="6" t="str">
        <f>VLOOKUP(Table5[[#This Row],[TDx Number]],'M21-404 tracker - Reyhaneh'!B:AL,24,FALSE)</f>
        <v>Paraffin Block</v>
      </c>
      <c r="AL141" s="6" t="str">
        <f>VLOOKUP(Table5[[#This Row],[TDx Number]],'M21-404 tracker - Reyhaneh'!B:AL,25,FALSE)</f>
        <v>Yes</v>
      </c>
      <c r="AM141" s="6" t="str">
        <f>VLOOKUP(Table5[[#This Row],[TDx Number]],'M21-404 tracker - Reyhaneh'!B:AL,26,FALSE)</f>
        <v>Yes</v>
      </c>
      <c r="AN141" s="6" t="str">
        <f>VLOOKUP(Table5[[#This Row],[TDx Number]],'M21-404 tracker - Reyhaneh'!B:AL,27,FALSE)</f>
        <v>Yes</v>
      </c>
      <c r="AO141" s="6" t="str">
        <f>VLOOKUP(Table5[[#This Row],[TDx Number]],'M21-404 tracker - Reyhaneh'!B:AL,28,FALSE)</f>
        <v>Match</v>
      </c>
      <c r="AP141" s="6" t="str">
        <f>VLOOKUP(Table5[[#This Row],[TDx Number]],'M21-404 tracker - Reyhaneh'!B:AL,29,FALSE)</f>
        <v>fresh tumor (pre-dose)</v>
      </c>
      <c r="AQ141" s="37" t="str">
        <f>VLOOKUP(Table5[[#This Row],[TDx Number]],'M21-404 tracker - Reyhaneh'!B:AL,30,FALSE)</f>
        <v>M21-404 MET AST= 5
M21-404 MET GEA= NA
M21-404 MET nsNSCLC= NA
M21-404 MET sqNSCLC= NA</v>
      </c>
      <c r="AR141" s="6" t="str">
        <f>VLOOKUP(Table5[[#This Row],[TDx Number]],'M21-404 tracker - Reyhaneh'!B:AL,31,FALSE)</f>
        <v>Evaluable</v>
      </c>
      <c r="AS141" s="36">
        <f>VLOOKUP(Table5[[#This Row],[TDx Number]],'M21-404 tracker - Reyhaneh'!B:AL,32,FALSE)</f>
        <v>6222333871</v>
      </c>
      <c r="AT141" s="6" t="str">
        <f>VLOOKUP(Table5[[#This Row],[TDx Number]],'M21-404 tracker - Reyhaneh'!B:AL,33,FALSE)</f>
        <v>408010 2023-Dec-19</v>
      </c>
      <c r="AU141" s="6" t="str">
        <f>VLOOKUP(Table5[[#This Row],[TDx Number]],'M21-404 tracker - Reyhaneh'!B:AL,34,FALSE)</f>
        <v>Cohort 2d, 2iii,Cohort10</v>
      </c>
      <c r="AV141" s="6">
        <f>VLOOKUP(Table5[[#This Row],[TDx Number]],'M21-404 tracker - Reyhaneh'!B:AL,35,FALSE)</f>
        <v>0</v>
      </c>
      <c r="AW141" s="6">
        <f>VLOOKUP(Table5[[#This Row],[TDx Number]],'M21-404 tracker - Reyhaneh'!B:AL,36,FALSE)</f>
        <v>45405</v>
      </c>
      <c r="AX141" s="6">
        <f>VLOOKUP(Table5[[#This Row],[TDx Number]],'M21-404 tracker - Reyhaneh'!B:AL,37,FALSE)</f>
        <v>62</v>
      </c>
      <c r="AY141" s="6"/>
      <c r="AZ141" s="6"/>
      <c r="BA141" s="6"/>
      <c r="BB141" s="6"/>
      <c r="BC141" s="6"/>
      <c r="BD141" s="6"/>
      <c r="BE141" s="6" t="s">
        <v>83</v>
      </c>
    </row>
    <row r="142" spans="1:57" ht="22.5" customHeight="1">
      <c r="A142" s="6" t="s">
        <v>141</v>
      </c>
      <c r="B142" s="6" t="s">
        <v>871</v>
      </c>
      <c r="C142" s="79">
        <v>409004</v>
      </c>
      <c r="D142" s="6">
        <f>VLOOKUP(Table5[[#This Row],[Subjects]],'Responder Sheet'!C:H,6,FALSE)</f>
        <v>0</v>
      </c>
      <c r="E142" s="6" t="b">
        <f>IF(_xlfn.IFNA(VLOOKUP(Table5[[#This Row],[Subjects]],'Withdrawn Subject ID'!A:A,1,FALSE),TRUE) = TRUE, FALSE, TRUE)</f>
        <v>0</v>
      </c>
      <c r="F142" s="6" t="b">
        <f>VLOOKUP(Table5[[#This Row],[TDx Number]],'ALL GEA &amp; NSCLC - Adam'!F:H,3,FALSE)</f>
        <v>1</v>
      </c>
      <c r="G142" s="6">
        <v>3239</v>
      </c>
      <c r="H142" s="6" t="str">
        <f>VLOOKUP(Table5[[#This Row],[Subjects]],'Responder Sheet'!C:G,5,FALSE)</f>
        <v>SD</v>
      </c>
      <c r="I142" s="6" t="str">
        <f>VLOOKUP(Table5[[#This Row],[Subjects]],'Responder Sheet'!C:G,3,FALSE)</f>
        <v>Non-responder</v>
      </c>
      <c r="J142" s="6" t="str">
        <f>VLOOKUP(Table5[[#This Row],[Subjects]],'Responder Sheet'!C:G,4,FALSE)</f>
        <v>Responder</v>
      </c>
      <c r="K142" s="6" t="str">
        <f t="shared" si="0"/>
        <v>SD</v>
      </c>
      <c r="L142" s="6" t="str">
        <f>VLOOKUP(Table5[[#This Row],[TDx Number]],'M21-404 tracker - Reyhaneh'!B:AW,45,FALSE)</f>
        <v>ABBV400_VMS_409004_083-0022-0346-B0-1_H&amp;E.svs</v>
      </c>
      <c r="M142" s="52" t="str">
        <f>VLOOKUP(Table5[[#This Row],[TDx Number]],'M21-404 tracker - Reyhaneh'!B:AW,46,FALSE)</f>
        <v>https://concentriq.abbvienet.com/imageSets/157?slide=327465</v>
      </c>
      <c r="N142" s="6" t="str">
        <f>VLOOKUP(Table5[[#This Row],[TDx Number]],'M21-404 tracker - Reyhaneh'!B:AW,47,FALSE)</f>
        <v>default/users/181/images/248216/083-0022-0346-B0-1.svs</v>
      </c>
      <c r="O142" s="6">
        <f>VLOOKUP(Table5[[#This Row],[TDx Number]],'M21-404 tracker - Reyhaneh'!B:AW,48,FALSE)</f>
        <v>40</v>
      </c>
      <c r="P142" s="6" t="str">
        <f>VLOOKUP(Table5[[#This Row],[TDx Number]],'M21-404 tracker - Reyhaneh'!B:J,3,FALSE)</f>
        <v>Raimbourg   (was Campone, Mario)</v>
      </c>
      <c r="Q142" s="6">
        <f>VLOOKUP(Table5[[#This Row],[TDx Number]],'M21-404 tracker - Reyhaneh'!B:AL,4,FALSE)</f>
        <v>409</v>
      </c>
      <c r="R142" s="6" t="str">
        <f>VLOOKUP(Table5[[#This Row],[TDx Number]],'M21-404 tracker - Reyhaneh'!B:AL,5,FALSE)</f>
        <v>FRANCE</v>
      </c>
      <c r="S142" s="6">
        <f>VLOOKUP(Table5[[#This Row],[TDx Number]],'M21-404 tracker - Reyhaneh'!B:AL,6,FALSE)</f>
        <v>409004</v>
      </c>
      <c r="T142" s="6" t="str">
        <f>VLOOKUP(Table5[[#This Row],[TDx Number]],'M21-404 tracker - Reyhaneh'!B:AL,7,FALSE)</f>
        <v>Completed</v>
      </c>
      <c r="U142" s="6" t="str">
        <f>VLOOKUP(Table5[[#This Row],[TDx Number]],'M21-404 tracker - Reyhaneh'!B:AL,8,FALSE)</f>
        <v>Treatment Discontinued</v>
      </c>
      <c r="V142" s="6" t="str">
        <f>VLOOKUP(Table5[[#This Row],[TDx Number]],'M21-404 tracker - Reyhaneh'!B:AL,9,FALSE)</f>
        <v>Cycle2 Day2 (1)</v>
      </c>
      <c r="W142" s="6" t="str">
        <f>VLOOKUP(Table5[[#This Row],[TDx Number]],'M21-404 tracker - Reyhaneh'!B:AL,10,FALSE)</f>
        <v>Archived or Fresh Tumor Biopsy c-Met testing</v>
      </c>
      <c r="X142" s="6" t="str">
        <f>VLOOKUP(Table5[[#This Row],[TDx Number]],'M21-404 tracker - Reyhaneh'!B:AL,11,FALSE)</f>
        <v>Fresh Biopsy/Aspirate</v>
      </c>
      <c r="Y142" s="6" t="str">
        <f>VLOOKUP(Table5[[#This Row],[TDx Number]],'M21-404 tracker - Reyhaneh'!B:AL,12,FALSE)</f>
        <v>Fresh Biopsy/Aspirate</v>
      </c>
      <c r="Z142" s="6" t="str">
        <f>VLOOKUP(Table5[[#This Row],[TDx Number]],'M21-404 tracker - Reyhaneh'!B:AL,13,FALSE)</f>
        <v>Yes</v>
      </c>
      <c r="AA142" s="6">
        <f>VLOOKUP(Table5[[#This Row],[TDx Number]],'M21-404 tracker - Reyhaneh'!B:AL,14,FALSE)</f>
        <v>45160</v>
      </c>
      <c r="AB142" s="6">
        <f>VLOOKUP(Table5[[#This Row],[TDx Number]],'M21-404 tracker - Reyhaneh'!B:AL,15,FALSE)</f>
        <v>45202</v>
      </c>
      <c r="AC142" s="6" t="str">
        <f>VLOOKUP(Table5[[#This Row],[TDx Number]],'M21-404 tracker - Reyhaneh'!B:AL,16,FALSE)</f>
        <v>Protocol Version 7.0</v>
      </c>
      <c r="AD142" s="36">
        <f>VLOOKUP(Table5[[#This Row],[TDx Number]],'M21-404 tracker - Reyhaneh'!B:AL,17,FALSE)</f>
        <v>6221123115</v>
      </c>
      <c r="AE142" s="6">
        <f>VLOOKUP(Table5[[#This Row],[TDx Number]],'M21-404 tracker - Reyhaneh'!B:AL,18,FALSE)</f>
        <v>45182</v>
      </c>
      <c r="AF142" s="6" t="str">
        <f>VLOOKUP(Table5[[#This Row],[TDx Number]],'M21-404 tracker - Reyhaneh'!B:AL,19,FALSE)</f>
        <v>Part 3: GEA (gastric/gastroesophageal junction adenocarcinoma)</v>
      </c>
      <c r="AG142" s="6">
        <f>VLOOKUP(Table5[[#This Row],[TDx Number]],'M21-404 tracker - Reyhaneh'!B:AL,20,FALSE)</f>
        <v>409004</v>
      </c>
      <c r="AH142" s="36">
        <f>VLOOKUP(Table5[[#This Row],[TDx Number]],'M21-404 tracker - Reyhaneh'!B:AL,21,FALSE)</f>
        <v>6221123115</v>
      </c>
      <c r="AI142" s="6">
        <f>VLOOKUP(Table5[[#This Row],[TDx Number]],'M21-404 tracker - Reyhaneh'!B:AL,22,FALSE)</f>
        <v>45182</v>
      </c>
      <c r="AJ142" s="6" t="str">
        <f>VLOOKUP(Table5[[#This Row],[TDx Number]],'M21-404 tracker - Reyhaneh'!B:AL,23,FALSE)</f>
        <v>Retrospective - Solid Tumors</v>
      </c>
      <c r="AK142" s="6" t="str">
        <f>VLOOKUP(Table5[[#This Row],[TDx Number]],'M21-404 tracker - Reyhaneh'!B:AL,24,FALSE)</f>
        <v>Unstained Slide</v>
      </c>
      <c r="AL142" s="6" t="str">
        <f>VLOOKUP(Table5[[#This Row],[TDx Number]],'M21-404 tracker - Reyhaneh'!B:AL,25,FALSE)</f>
        <v>Yes</v>
      </c>
      <c r="AM142" s="6" t="str">
        <f>VLOOKUP(Table5[[#This Row],[TDx Number]],'M21-404 tracker - Reyhaneh'!B:AL,26,FALSE)</f>
        <v>Yes</v>
      </c>
      <c r="AN142" s="6" t="str">
        <f>VLOOKUP(Table5[[#This Row],[TDx Number]],'M21-404 tracker - Reyhaneh'!B:AL,27,FALSE)</f>
        <v>Yes</v>
      </c>
      <c r="AO142" s="6" t="str">
        <f>VLOOKUP(Table5[[#This Row],[TDx Number]],'M21-404 tracker - Reyhaneh'!B:AL,28,FALSE)</f>
        <v>Match</v>
      </c>
      <c r="AP142" s="6" t="str">
        <f>VLOOKUP(Table5[[#This Row],[TDx Number]],'M21-404 tracker - Reyhaneh'!B:AL,29,FALSE)</f>
        <v>On-treatment</v>
      </c>
      <c r="AQ142" s="37" t="str">
        <f>VLOOKUP(Table5[[#This Row],[TDx Number]],'M21-404 tracker - Reyhaneh'!B:AL,30,FALSE)</f>
        <v>M21-404 MET AST= 0
M21-404 MET GEA= NA
M21-404 MET nsNSCLC= NA
M21-404 MET sqNSCLC= NA</v>
      </c>
      <c r="AR142" s="6" t="str">
        <f>VLOOKUP(Table5[[#This Row],[TDx Number]],'M21-404 tracker - Reyhaneh'!B:AL,31,FALSE)</f>
        <v>Evaluable</v>
      </c>
      <c r="AS142" s="36">
        <f>VLOOKUP(Table5[[#This Row],[TDx Number]],'M21-404 tracker - Reyhaneh'!B:AL,32,FALSE)</f>
        <v>6221123115</v>
      </c>
      <c r="AT142" s="6" t="str">
        <f>VLOOKUP(Table5[[#This Row],[TDx Number]],'M21-404 tracker - Reyhaneh'!B:AL,33,FALSE)</f>
        <v>409004 2023-Sep-13</v>
      </c>
      <c r="AU142" s="6" t="str">
        <f>VLOOKUP(Table5[[#This Row],[TDx Number]],'M21-404 tracker - Reyhaneh'!B:AL,34,FALSE)</f>
        <v>Part 3</v>
      </c>
      <c r="AV142" s="6">
        <f>VLOOKUP(Table5[[#This Row],[TDx Number]],'M21-404 tracker - Reyhaneh'!B:AL,35,FALSE)</f>
        <v>0</v>
      </c>
      <c r="AW142" s="6">
        <f>VLOOKUP(Table5[[#This Row],[TDx Number]],'M21-404 tracker - Reyhaneh'!B:AL,36,FALSE)</f>
        <v>45397</v>
      </c>
      <c r="AX142" s="6">
        <f>VLOOKUP(Table5[[#This Row],[TDx Number]],'M21-404 tracker - Reyhaneh'!B:AL,37,FALSE)</f>
        <v>70</v>
      </c>
      <c r="AY142" s="6"/>
      <c r="AZ142" s="6"/>
      <c r="BA142" s="6"/>
      <c r="BB142" s="6"/>
      <c r="BC142" s="6"/>
      <c r="BD142" s="6"/>
      <c r="BE142" s="6" t="s">
        <v>206</v>
      </c>
    </row>
    <row r="143" spans="1:57" ht="22.5" customHeight="1">
      <c r="A143" s="6" t="s">
        <v>57</v>
      </c>
      <c r="B143" s="6" t="s">
        <v>872</v>
      </c>
      <c r="C143" s="79">
        <v>409053</v>
      </c>
      <c r="D143" s="6">
        <f>VLOOKUP(Table5[[#This Row],[Subjects]],'Responder Sheet'!C:H,6,FALSE)</f>
        <v>0</v>
      </c>
      <c r="E143" s="6" t="b">
        <f>IF(_xlfn.IFNA(VLOOKUP(Table5[[#This Row],[Subjects]],'Withdrawn Subject ID'!A:A,1,FALSE),TRUE) = TRUE, FALSE, TRUE)</f>
        <v>0</v>
      </c>
      <c r="F143" s="6" t="b">
        <v>1</v>
      </c>
      <c r="G143" s="6">
        <v>3263</v>
      </c>
      <c r="H143" s="6" t="str">
        <f>VLOOKUP(Table5[[#This Row],[Subjects]],'Responder Sheet'!C:G,5,FALSE)</f>
        <v>PR</v>
      </c>
      <c r="I143" s="6" t="str">
        <f>VLOOKUP(Table5[[#This Row],[Subjects]],'Responder Sheet'!C:G,3,FALSE)</f>
        <v>Responder</v>
      </c>
      <c r="J143" s="6" t="str">
        <f>VLOOKUP(Table5[[#This Row],[Subjects]],'Responder Sheet'!C:G,4,FALSE)</f>
        <v>Responder</v>
      </c>
      <c r="K143" s="6" t="str">
        <f t="shared" si="0"/>
        <v>Responder</v>
      </c>
      <c r="L143" s="6" t="str">
        <f>VLOOKUP(Table5[[#This Row],[TDx Number]],'M21-404 tracker - Reyhaneh'!B:AW,45,FALSE)</f>
        <v>ABBV400_VMS_409053_083-0022-0528-B0-1_H&amp;E.svs</v>
      </c>
      <c r="M143" s="52" t="str">
        <f>VLOOKUP(Table5[[#This Row],[TDx Number]],'M21-404 tracker - Reyhaneh'!B:AW,46,FALSE)</f>
        <v>https://concentriq.abbvienet.com/imageSets/157?slide=327939</v>
      </c>
      <c r="N143" s="6" t="str">
        <f>VLOOKUP(Table5[[#This Row],[TDx Number]],'M21-404 tracker - Reyhaneh'!B:AW,47,FALSE)</f>
        <v>default/users/181/images/248690/083-0022-0528-B0-1.svs</v>
      </c>
      <c r="O143" s="6">
        <f>VLOOKUP(Table5[[#This Row],[TDx Number]],'M21-404 tracker - Reyhaneh'!B:AW,48,FALSE)</f>
        <v>40</v>
      </c>
      <c r="P143" s="6" t="str">
        <f>VLOOKUP(Table5[[#This Row],[TDx Number]],'M21-404 tracker - Reyhaneh'!B:J,3,FALSE)</f>
        <v>Raimbourg   (was Campone, Mario)</v>
      </c>
      <c r="Q143" s="6">
        <f>VLOOKUP(Table5[[#This Row],[TDx Number]],'M21-404 tracker - Reyhaneh'!B:AL,4,FALSE)</f>
        <v>409</v>
      </c>
      <c r="R143" s="6" t="str">
        <f>VLOOKUP(Table5[[#This Row],[TDx Number]],'M21-404 tracker - Reyhaneh'!B:AL,5,FALSE)</f>
        <v>FRANCE</v>
      </c>
      <c r="S143" s="6">
        <f>VLOOKUP(Table5[[#This Row],[TDx Number]],'M21-404 tracker - Reyhaneh'!B:AL,6,FALSE)</f>
        <v>409053</v>
      </c>
      <c r="T143" s="6" t="str">
        <f>VLOOKUP(Table5[[#This Row],[TDx Number]],'M21-404 tracker - Reyhaneh'!B:AL,7,FALSE)</f>
        <v>Enrolled</v>
      </c>
      <c r="U143" s="6" t="str">
        <f>VLOOKUP(Table5[[#This Row],[TDx Number]],'M21-404 tracker - Reyhaneh'!B:AL,8,FALSE)</f>
        <v>Enrolled</v>
      </c>
      <c r="V143" s="6" t="str">
        <f>VLOOKUP(Table5[[#This Row],[TDx Number]],'M21-404 tracker - Reyhaneh'!B:AL,9,FALSE)</f>
        <v>Screening (Day-28 to Day-1)</v>
      </c>
      <c r="W143" s="6" t="str">
        <f>VLOOKUP(Table5[[#This Row],[TDx Number]],'M21-404 tracker - Reyhaneh'!B:AL,10,FALSE)</f>
        <v>Fresh Tumor Biopsy Pre-dose</v>
      </c>
      <c r="X143" s="6">
        <f>VLOOKUP(Table5[[#This Row],[TDx Number]],'M21-404 tracker - Reyhaneh'!B:AL,11,FALSE)</f>
        <v>0</v>
      </c>
      <c r="Y143" s="6" t="str">
        <f>VLOOKUP(Table5[[#This Row],[TDx Number]],'M21-404 tracker - Reyhaneh'!B:AL,12,FALSE)</f>
        <v>Fresh Tumor Biopsy Pre-dose</v>
      </c>
      <c r="Z143" s="6" t="str">
        <f>VLOOKUP(Table5[[#This Row],[TDx Number]],'M21-404 tracker - Reyhaneh'!B:AL,13,FALSE)</f>
        <v>Yes</v>
      </c>
      <c r="AA143" s="6">
        <f>VLOOKUP(Table5[[#This Row],[TDx Number]],'M21-404 tracker - Reyhaneh'!B:AL,14,FALSE)</f>
        <v>45279</v>
      </c>
      <c r="AB143" s="6">
        <f>VLOOKUP(Table5[[#This Row],[TDx Number]],'M21-404 tracker - Reyhaneh'!B:AL,15,FALSE)</f>
        <v>45385</v>
      </c>
      <c r="AC143" s="6" t="str">
        <f>VLOOKUP(Table5[[#This Row],[TDx Number]],'M21-404 tracker - Reyhaneh'!B:AL,16,FALSE)</f>
        <v>Protocol Version 7.0</v>
      </c>
      <c r="AD143" s="36">
        <f>VLOOKUP(Table5[[#This Row],[TDx Number]],'M21-404 tracker - Reyhaneh'!B:AL,17,FALSE)</f>
        <v>6222089422</v>
      </c>
      <c r="AE143" s="6">
        <f>VLOOKUP(Table5[[#This Row],[TDx Number]],'M21-404 tracker - Reyhaneh'!B:AL,18,FALSE)</f>
        <v>45278</v>
      </c>
      <c r="AF143" s="6" t="str">
        <f>VLOOKUP(Table5[[#This Row],[TDx Number]],'M21-404 tracker - Reyhaneh'!B:AL,19,FALSE)</f>
        <v>Part 2ii: 2.4 mg/kg mutEGFR NSCLC</v>
      </c>
      <c r="AG143" s="6">
        <f>VLOOKUP(Table5[[#This Row],[TDx Number]],'M21-404 tracker - Reyhaneh'!B:AL,20,FALSE)</f>
        <v>409053</v>
      </c>
      <c r="AH143" s="36">
        <f>VLOOKUP(Table5[[#This Row],[TDx Number]],'M21-404 tracker - Reyhaneh'!B:AL,21,FALSE)</f>
        <v>6222089422</v>
      </c>
      <c r="AI143" s="6">
        <f>VLOOKUP(Table5[[#This Row],[TDx Number]],'M21-404 tracker - Reyhaneh'!B:AL,22,FALSE)</f>
        <v>45278</v>
      </c>
      <c r="AJ143" s="6" t="str">
        <f>VLOOKUP(Table5[[#This Row],[TDx Number]],'M21-404 tracker - Reyhaneh'!B:AL,23,FALSE)</f>
        <v>Retrospective - Solid Tumors</v>
      </c>
      <c r="AK143" s="6" t="str">
        <f>VLOOKUP(Table5[[#This Row],[TDx Number]],'M21-404 tracker - Reyhaneh'!B:AL,24,FALSE)</f>
        <v>Unstained Slide</v>
      </c>
      <c r="AL143" s="6" t="str">
        <f>VLOOKUP(Table5[[#This Row],[TDx Number]],'M21-404 tracker - Reyhaneh'!B:AL,25,FALSE)</f>
        <v>Yes</v>
      </c>
      <c r="AM143" s="6" t="str">
        <f>VLOOKUP(Table5[[#This Row],[TDx Number]],'M21-404 tracker - Reyhaneh'!B:AL,26,FALSE)</f>
        <v>Yes</v>
      </c>
      <c r="AN143" s="6" t="str">
        <f>VLOOKUP(Table5[[#This Row],[TDx Number]],'M21-404 tracker - Reyhaneh'!B:AL,27,FALSE)</f>
        <v>Yes</v>
      </c>
      <c r="AO143" s="6" t="str">
        <f>VLOOKUP(Table5[[#This Row],[TDx Number]],'M21-404 tracker - Reyhaneh'!B:AL,28,FALSE)</f>
        <v>Match</v>
      </c>
      <c r="AP143" s="6" t="str">
        <f>VLOOKUP(Table5[[#This Row],[TDx Number]],'M21-404 tracker - Reyhaneh'!B:AL,29,FALSE)</f>
        <v>fresh tumor (pre-dose)</v>
      </c>
      <c r="AQ143" s="37" t="str">
        <f>VLOOKUP(Table5[[#This Row],[TDx Number]],'M21-404 tracker - Reyhaneh'!B:AL,30,FALSE)</f>
        <v>M21-404 MET AST= 0
M21-404 MET GEA= NA
M21-404 MET nsNSCLC= NA
M21-404 MET sqNSCLC= NA</v>
      </c>
      <c r="AR143" s="6" t="str">
        <f>VLOOKUP(Table5[[#This Row],[TDx Number]],'M21-404 tracker - Reyhaneh'!B:AL,31,FALSE)</f>
        <v>Evaluable</v>
      </c>
      <c r="AS143" s="36">
        <f>VLOOKUP(Table5[[#This Row],[TDx Number]],'M21-404 tracker - Reyhaneh'!B:AL,32,FALSE)</f>
        <v>6222089422</v>
      </c>
      <c r="AT143" s="6" t="str">
        <f>VLOOKUP(Table5[[#This Row],[TDx Number]],'M21-404 tracker - Reyhaneh'!B:AL,33,FALSE)</f>
        <v>409053 2023-Dec-18</v>
      </c>
      <c r="AU143" s="6" t="str">
        <f>VLOOKUP(Table5[[#This Row],[TDx Number]],'M21-404 tracker - Reyhaneh'!B:AL,34,FALSE)</f>
        <v>Cohort 2b, 2ii,Cohort8</v>
      </c>
      <c r="AV143" s="6">
        <f>VLOOKUP(Table5[[#This Row],[TDx Number]],'M21-404 tracker - Reyhaneh'!B:AL,35,FALSE)</f>
        <v>0</v>
      </c>
      <c r="AW143" s="6">
        <f>VLOOKUP(Table5[[#This Row],[TDx Number]],'M21-404 tracker - Reyhaneh'!B:AL,36,FALSE)</f>
        <v>45397</v>
      </c>
      <c r="AX143" s="6">
        <f>VLOOKUP(Table5[[#This Row],[TDx Number]],'M21-404 tracker - Reyhaneh'!B:AL,37,FALSE)</f>
        <v>70</v>
      </c>
      <c r="AY143" s="6"/>
      <c r="AZ143" s="6"/>
      <c r="BA143" s="6"/>
      <c r="BB143" s="6"/>
      <c r="BC143" s="6"/>
      <c r="BD143" s="6"/>
      <c r="BE143" s="6" t="s">
        <v>83</v>
      </c>
    </row>
    <row r="144" spans="1:57" ht="22.5" customHeight="1">
      <c r="A144" s="6" t="s">
        <v>57</v>
      </c>
      <c r="B144" s="6" t="s">
        <v>873</v>
      </c>
      <c r="C144" s="79">
        <v>409059</v>
      </c>
      <c r="D144" s="6">
        <f>VLOOKUP(Table5[[#This Row],[Subjects]],'Responder Sheet'!C:H,6,FALSE)</f>
        <v>0</v>
      </c>
      <c r="E144" s="6" t="b">
        <f>IF(_xlfn.IFNA(VLOOKUP(Table5[[#This Row],[Subjects]],'Withdrawn Subject ID'!A:A,1,FALSE),TRUE) = TRUE, FALSE, TRUE)</f>
        <v>0</v>
      </c>
      <c r="F144" s="6" t="b">
        <v>1</v>
      </c>
      <c r="G144" s="6">
        <v>3263</v>
      </c>
      <c r="H144" s="6" t="str">
        <f>VLOOKUP(Table5[[#This Row],[Subjects]],'Responder Sheet'!C:G,5,FALSE)</f>
        <v>PR</v>
      </c>
      <c r="I144" s="6" t="str">
        <f>VLOOKUP(Table5[[#This Row],[Subjects]],'Responder Sheet'!C:G,3,FALSE)</f>
        <v>Responder</v>
      </c>
      <c r="J144" s="6" t="str">
        <f>VLOOKUP(Table5[[#This Row],[Subjects]],'Responder Sheet'!C:G,4,FALSE)</f>
        <v>Responder</v>
      </c>
      <c r="K144" s="6" t="str">
        <f t="shared" si="0"/>
        <v>Responder</v>
      </c>
      <c r="L144" s="6" t="str">
        <f>VLOOKUP(Table5[[#This Row],[TDx Number]],'M21-404 tracker - Reyhaneh'!B:AW,45,FALSE)</f>
        <v>ABBV400_VMS_409059_083-0022-0545-B0-1_H&amp;E.svs</v>
      </c>
      <c r="M144" s="52" t="str">
        <f>VLOOKUP(Table5[[#This Row],[TDx Number]],'M21-404 tracker - Reyhaneh'!B:AW,46,FALSE)</f>
        <v>https://concentriq.abbvienet.com/imageSets/157?slide=327980</v>
      </c>
      <c r="N144" s="6" t="str">
        <f>VLOOKUP(Table5[[#This Row],[TDx Number]],'M21-404 tracker - Reyhaneh'!B:AW,47,FALSE)</f>
        <v>default/users/181/images/248731/083-0022-0545-B0-1.svs</v>
      </c>
      <c r="O144" s="6">
        <f>VLOOKUP(Table5[[#This Row],[TDx Number]],'M21-404 tracker - Reyhaneh'!B:AW,48,FALSE)</f>
        <v>40</v>
      </c>
      <c r="P144" s="6" t="str">
        <f>VLOOKUP(Table5[[#This Row],[TDx Number]],'M21-404 tracker - Reyhaneh'!B:J,3,FALSE)</f>
        <v>Raimbourg   (was Campone, Mario)</v>
      </c>
      <c r="Q144" s="6">
        <f>VLOOKUP(Table5[[#This Row],[TDx Number]],'M21-404 tracker - Reyhaneh'!B:AL,4,FALSE)</f>
        <v>409</v>
      </c>
      <c r="R144" s="6" t="str">
        <f>VLOOKUP(Table5[[#This Row],[TDx Number]],'M21-404 tracker - Reyhaneh'!B:AL,5,FALSE)</f>
        <v>FRANCE</v>
      </c>
      <c r="S144" s="6">
        <f>VLOOKUP(Table5[[#This Row],[TDx Number]],'M21-404 tracker - Reyhaneh'!B:AL,6,FALSE)</f>
        <v>409059</v>
      </c>
      <c r="T144" s="6" t="str">
        <f>VLOOKUP(Table5[[#This Row],[TDx Number]],'M21-404 tracker - Reyhaneh'!B:AL,7,FALSE)</f>
        <v>Enrolled</v>
      </c>
      <c r="U144" s="6" t="str">
        <f>VLOOKUP(Table5[[#This Row],[TDx Number]],'M21-404 tracker - Reyhaneh'!B:AL,8,FALSE)</f>
        <v>Enrolled</v>
      </c>
      <c r="V144" s="6" t="str">
        <f>VLOOKUP(Table5[[#This Row],[TDx Number]],'M21-404 tracker - Reyhaneh'!B:AL,9,FALSE)</f>
        <v>Screening (Day-28 to Day-1)</v>
      </c>
      <c r="W144" s="6" t="str">
        <f>VLOOKUP(Table5[[#This Row],[TDx Number]],'M21-404 tracker - Reyhaneh'!B:AL,10,FALSE)</f>
        <v>Fresh Tumor Biopsy Pre-dose</v>
      </c>
      <c r="X144" s="6">
        <f>VLOOKUP(Table5[[#This Row],[TDx Number]],'M21-404 tracker - Reyhaneh'!B:AL,11,FALSE)</f>
        <v>0</v>
      </c>
      <c r="Y144" s="6" t="str">
        <f>VLOOKUP(Table5[[#This Row],[TDx Number]],'M21-404 tracker - Reyhaneh'!B:AL,12,FALSE)</f>
        <v>Fresh Tumor Biopsy Pre-dose</v>
      </c>
      <c r="Z144" s="6" t="str">
        <f>VLOOKUP(Table5[[#This Row],[TDx Number]],'M21-404 tracker - Reyhaneh'!B:AL,13,FALSE)</f>
        <v>Yes</v>
      </c>
      <c r="AA144" s="6">
        <f>VLOOKUP(Table5[[#This Row],[TDx Number]],'M21-404 tracker - Reyhaneh'!B:AL,14,FALSE)</f>
        <v>45299</v>
      </c>
      <c r="AB144" s="6">
        <f>VLOOKUP(Table5[[#This Row],[TDx Number]],'M21-404 tracker - Reyhaneh'!B:AL,15,FALSE)</f>
        <v>45384</v>
      </c>
      <c r="AC144" s="6" t="str">
        <f>VLOOKUP(Table5[[#This Row],[TDx Number]],'M21-404 tracker - Reyhaneh'!B:AL,16,FALSE)</f>
        <v>Protocol Version 7.0</v>
      </c>
      <c r="AD144" s="36">
        <f>VLOOKUP(Table5[[#This Row],[TDx Number]],'M21-404 tracker - Reyhaneh'!B:AL,17,FALSE)</f>
        <v>6222089412</v>
      </c>
      <c r="AE144" s="6">
        <f>VLOOKUP(Table5[[#This Row],[TDx Number]],'M21-404 tracker - Reyhaneh'!B:AL,18,FALSE)</f>
        <v>45293</v>
      </c>
      <c r="AF144" s="6" t="str">
        <f>VLOOKUP(Table5[[#This Row],[TDx Number]],'M21-404 tracker - Reyhaneh'!B:AL,19,FALSE)</f>
        <v>Part 2ii: 2.4 mg/kg mutEGFR NSCLC</v>
      </c>
      <c r="AG144" s="6">
        <f>VLOOKUP(Table5[[#This Row],[TDx Number]],'M21-404 tracker - Reyhaneh'!B:AL,20,FALSE)</f>
        <v>409059</v>
      </c>
      <c r="AH144" s="36">
        <f>VLOOKUP(Table5[[#This Row],[TDx Number]],'M21-404 tracker - Reyhaneh'!B:AL,21,FALSE)</f>
        <v>6222089412</v>
      </c>
      <c r="AI144" s="6">
        <f>VLOOKUP(Table5[[#This Row],[TDx Number]],'M21-404 tracker - Reyhaneh'!B:AL,22,FALSE)</f>
        <v>45293</v>
      </c>
      <c r="AJ144" s="6" t="str">
        <f>VLOOKUP(Table5[[#This Row],[TDx Number]],'M21-404 tracker - Reyhaneh'!B:AL,23,FALSE)</f>
        <v>Retrospective - Solid Tumors</v>
      </c>
      <c r="AK144" s="6" t="str">
        <f>VLOOKUP(Table5[[#This Row],[TDx Number]],'M21-404 tracker - Reyhaneh'!B:AL,24,FALSE)</f>
        <v>Unstained Slide</v>
      </c>
      <c r="AL144" s="6" t="str">
        <f>VLOOKUP(Table5[[#This Row],[TDx Number]],'M21-404 tracker - Reyhaneh'!B:AL,25,FALSE)</f>
        <v>Yes</v>
      </c>
      <c r="AM144" s="6" t="str">
        <f>VLOOKUP(Table5[[#This Row],[TDx Number]],'M21-404 tracker - Reyhaneh'!B:AL,26,FALSE)</f>
        <v>Yes</v>
      </c>
      <c r="AN144" s="6" t="str">
        <f>VLOOKUP(Table5[[#This Row],[TDx Number]],'M21-404 tracker - Reyhaneh'!B:AL,27,FALSE)</f>
        <v>Yes</v>
      </c>
      <c r="AO144" s="6" t="str">
        <f>VLOOKUP(Table5[[#This Row],[TDx Number]],'M21-404 tracker - Reyhaneh'!B:AL,28,FALSE)</f>
        <v>Match</v>
      </c>
      <c r="AP144" s="6" t="str">
        <f>VLOOKUP(Table5[[#This Row],[TDx Number]],'M21-404 tracker - Reyhaneh'!B:AL,29,FALSE)</f>
        <v>fresh tumor (pre-dose)</v>
      </c>
      <c r="AQ144" s="37" t="str">
        <f>VLOOKUP(Table5[[#This Row],[TDx Number]],'M21-404 tracker - Reyhaneh'!B:AL,30,FALSE)</f>
        <v>M21-404 MET AST= 2
M21-404 MET GEA= NA
M21-404 MET nsNSCLC= NA
M21-404 MET sqNSCLC= NA</v>
      </c>
      <c r="AR144" s="6" t="str">
        <f>VLOOKUP(Table5[[#This Row],[TDx Number]],'M21-404 tracker - Reyhaneh'!B:AL,31,FALSE)</f>
        <v>Evaluable</v>
      </c>
      <c r="AS144" s="36">
        <f>VLOOKUP(Table5[[#This Row],[TDx Number]],'M21-404 tracker - Reyhaneh'!B:AL,32,FALSE)</f>
        <v>6222089412</v>
      </c>
      <c r="AT144" s="6" t="str">
        <f>VLOOKUP(Table5[[#This Row],[TDx Number]],'M21-404 tracker - Reyhaneh'!B:AL,33,FALSE)</f>
        <v>409059 2024-Jan-02</v>
      </c>
      <c r="AU144" s="6" t="str">
        <f>VLOOKUP(Table5[[#This Row],[TDx Number]],'M21-404 tracker - Reyhaneh'!B:AL,34,FALSE)</f>
        <v>Cohort 2b, 2ii,Cohort8</v>
      </c>
      <c r="AV144" s="6">
        <f>VLOOKUP(Table5[[#This Row],[TDx Number]],'M21-404 tracker - Reyhaneh'!B:AL,35,FALSE)</f>
        <v>0</v>
      </c>
      <c r="AW144" s="6">
        <f>VLOOKUP(Table5[[#This Row],[TDx Number]],'M21-404 tracker - Reyhaneh'!B:AL,36,FALSE)</f>
        <v>45397</v>
      </c>
      <c r="AX144" s="6">
        <f>VLOOKUP(Table5[[#This Row],[TDx Number]],'M21-404 tracker - Reyhaneh'!B:AL,37,FALSE)</f>
        <v>70</v>
      </c>
      <c r="AY144" s="6"/>
      <c r="AZ144" s="6"/>
      <c r="BA144" s="6"/>
      <c r="BB144" s="6"/>
      <c r="BC144" s="6"/>
      <c r="BD144" s="6"/>
      <c r="BE144" s="6" t="s">
        <v>83</v>
      </c>
    </row>
    <row r="145" spans="1:57" ht="22.5" customHeight="1">
      <c r="A145" s="6" t="s">
        <v>57</v>
      </c>
      <c r="B145" s="6" t="s">
        <v>874</v>
      </c>
      <c r="C145" s="79">
        <v>500003</v>
      </c>
      <c r="D145" s="6">
        <f>VLOOKUP(Table5[[#This Row],[Subjects]],'Responder Sheet'!C:H,6,FALSE)</f>
        <v>0</v>
      </c>
      <c r="E145" s="6" t="b">
        <f>IF(_xlfn.IFNA(VLOOKUP(Table5[[#This Row],[Subjects]],'Withdrawn Subject ID'!A:A,1,FALSE),TRUE) = TRUE, FALSE, TRUE)</f>
        <v>0</v>
      </c>
      <c r="F145" s="6" t="b">
        <v>1</v>
      </c>
      <c r="G145" s="6">
        <v>3263</v>
      </c>
      <c r="H145" s="6" t="str">
        <f>VLOOKUP(Table5[[#This Row],[Subjects]],'Responder Sheet'!C:G,5,FALSE)</f>
        <v>PR</v>
      </c>
      <c r="I145" s="6" t="str">
        <f>VLOOKUP(Table5[[#This Row],[Subjects]],'Responder Sheet'!C:G,3,FALSE)</f>
        <v>Responder</v>
      </c>
      <c r="J145" s="6" t="str">
        <f>VLOOKUP(Table5[[#This Row],[Subjects]],'Responder Sheet'!C:G,4,FALSE)</f>
        <v>Responder</v>
      </c>
      <c r="K145" s="6" t="str">
        <f t="shared" si="0"/>
        <v>Responder</v>
      </c>
      <c r="L145" s="6" t="str">
        <f>VLOOKUP(Table5[[#This Row],[TDx Number]],'M21-404 tracker - Reyhaneh'!B:AW,45,FALSE)</f>
        <v>ABBV400_VMS_500003_083-0022-0518-B0-1_H&amp;E.svs</v>
      </c>
      <c r="M145" s="52" t="str">
        <f>VLOOKUP(Table5[[#This Row],[TDx Number]],'M21-404 tracker - Reyhaneh'!B:AW,46,FALSE)</f>
        <v>https://concentriq.abbvienet.com/imageSets/157?slide=327908</v>
      </c>
      <c r="N145" s="6" t="str">
        <f>VLOOKUP(Table5[[#This Row],[TDx Number]],'M21-404 tracker - Reyhaneh'!B:AW,47,FALSE)</f>
        <v>default/users/181/images/248659/083-0022-0518-B0-1.svs</v>
      </c>
      <c r="O145" s="6">
        <f>VLOOKUP(Table5[[#This Row],[TDx Number]],'M21-404 tracker - Reyhaneh'!B:AW,48,FALSE)</f>
        <v>40</v>
      </c>
      <c r="P145" s="6" t="str">
        <f>VLOOKUP(Table5[[#This Row],[TDx Number]],'M21-404 tracker - Reyhaneh'!B:J,3,FALSE)</f>
        <v>Kim 김, Tae Min 태민</v>
      </c>
      <c r="Q145" s="6">
        <f>VLOOKUP(Table5[[#This Row],[TDx Number]],'M21-404 tracker - Reyhaneh'!B:AL,4,FALSE)</f>
        <v>500</v>
      </c>
      <c r="R145" s="6" t="str">
        <f>VLOOKUP(Table5[[#This Row],[TDx Number]],'M21-404 tracker - Reyhaneh'!B:AL,5,FALSE)</f>
        <v>South Korea</v>
      </c>
      <c r="S145" s="6">
        <f>VLOOKUP(Table5[[#This Row],[TDx Number]],'M21-404 tracker - Reyhaneh'!B:AL,6,FALSE)</f>
        <v>500003</v>
      </c>
      <c r="T145" s="6" t="str">
        <f>VLOOKUP(Table5[[#This Row],[TDx Number]],'M21-404 tracker - Reyhaneh'!B:AL,7,FALSE)</f>
        <v>Completed</v>
      </c>
      <c r="U145" s="6" t="str">
        <f>VLOOKUP(Table5[[#This Row],[TDx Number]],'M21-404 tracker - Reyhaneh'!B:AL,8,FALSE)</f>
        <v>Treatment Discontinued</v>
      </c>
      <c r="V145" s="6" t="str">
        <f>VLOOKUP(Table5[[#This Row],[TDx Number]],'M21-404 tracker - Reyhaneh'!B:AL,9,FALSE)</f>
        <v>Screening (Day-28 to Day-1)</v>
      </c>
      <c r="W145" s="6" t="str">
        <f>VLOOKUP(Table5[[#This Row],[TDx Number]],'M21-404 tracker - Reyhaneh'!B:AL,10,FALSE)</f>
        <v>Fresh Tumor Biopsy Pre-dose</v>
      </c>
      <c r="X145" s="6">
        <f>VLOOKUP(Table5[[#This Row],[TDx Number]],'M21-404 tracker - Reyhaneh'!B:AL,11,FALSE)</f>
        <v>0</v>
      </c>
      <c r="Y145" s="6" t="str">
        <f>VLOOKUP(Table5[[#This Row],[TDx Number]],'M21-404 tracker - Reyhaneh'!B:AL,12,FALSE)</f>
        <v>Fresh Tumor Biopsy Pre-dose</v>
      </c>
      <c r="Z145" s="6" t="str">
        <f>VLOOKUP(Table5[[#This Row],[TDx Number]],'M21-404 tracker - Reyhaneh'!B:AL,13,FALSE)</f>
        <v>Yes</v>
      </c>
      <c r="AA145" s="6">
        <f>VLOOKUP(Table5[[#This Row],[TDx Number]],'M21-404 tracker - Reyhaneh'!B:AL,14,FALSE)</f>
        <v>45279</v>
      </c>
      <c r="AB145" s="6">
        <f>VLOOKUP(Table5[[#This Row],[TDx Number]],'M21-404 tracker - Reyhaneh'!B:AL,15,FALSE)</f>
        <v>45379</v>
      </c>
      <c r="AC145" s="6" t="str">
        <f>VLOOKUP(Table5[[#This Row],[TDx Number]],'M21-404 tracker - Reyhaneh'!B:AL,16,FALSE)</f>
        <v>Protocol Version 8.0</v>
      </c>
      <c r="AD145" s="36">
        <f>VLOOKUP(Table5[[#This Row],[TDx Number]],'M21-404 tracker - Reyhaneh'!B:AL,17,FALSE)</f>
        <v>6604408803</v>
      </c>
      <c r="AE145" s="6">
        <f>VLOOKUP(Table5[[#This Row],[TDx Number]],'M21-404 tracker - Reyhaneh'!B:AL,18,FALSE)</f>
        <v>45271</v>
      </c>
      <c r="AF145" s="6" t="str">
        <f>VLOOKUP(Table5[[#This Row],[TDx Number]],'M21-404 tracker - Reyhaneh'!B:AL,19,FALSE)</f>
        <v>Part 2ii: 2.4 mg/kg mutEGFR NSCLC</v>
      </c>
      <c r="AG145" s="6">
        <f>VLOOKUP(Table5[[#This Row],[TDx Number]],'M21-404 tracker - Reyhaneh'!B:AL,20,FALSE)</f>
        <v>500003</v>
      </c>
      <c r="AH145" s="36">
        <f>VLOOKUP(Table5[[#This Row],[TDx Number]],'M21-404 tracker - Reyhaneh'!B:AL,21,FALSE)</f>
        <v>6604408803</v>
      </c>
      <c r="AI145" s="6">
        <f>VLOOKUP(Table5[[#This Row],[TDx Number]],'M21-404 tracker - Reyhaneh'!B:AL,22,FALSE)</f>
        <v>45271</v>
      </c>
      <c r="AJ145" s="6" t="str">
        <f>VLOOKUP(Table5[[#This Row],[TDx Number]],'M21-404 tracker - Reyhaneh'!B:AL,23,FALSE)</f>
        <v>Retrospective - Solid Tumors</v>
      </c>
      <c r="AK145" s="6" t="str">
        <f>VLOOKUP(Table5[[#This Row],[TDx Number]],'M21-404 tracker - Reyhaneh'!B:AL,24,FALSE)</f>
        <v>Unstained Slide</v>
      </c>
      <c r="AL145" s="6" t="str">
        <f>VLOOKUP(Table5[[#This Row],[TDx Number]],'M21-404 tracker - Reyhaneh'!B:AL,25,FALSE)</f>
        <v>Yes</v>
      </c>
      <c r="AM145" s="6" t="str">
        <f>VLOOKUP(Table5[[#This Row],[TDx Number]],'M21-404 tracker - Reyhaneh'!B:AL,26,FALSE)</f>
        <v>Yes</v>
      </c>
      <c r="AN145" s="6" t="str">
        <f>VLOOKUP(Table5[[#This Row],[TDx Number]],'M21-404 tracker - Reyhaneh'!B:AL,27,FALSE)</f>
        <v>Yes</v>
      </c>
      <c r="AO145" s="6" t="str">
        <f>VLOOKUP(Table5[[#This Row],[TDx Number]],'M21-404 tracker - Reyhaneh'!B:AL,28,FALSE)</f>
        <v>Match</v>
      </c>
      <c r="AP145" s="6" t="str">
        <f>VLOOKUP(Table5[[#This Row],[TDx Number]],'M21-404 tracker - Reyhaneh'!B:AL,29,FALSE)</f>
        <v>fresh tumor (pre-dose)</v>
      </c>
      <c r="AQ145" s="37" t="str">
        <f>VLOOKUP(Table5[[#This Row],[TDx Number]],'M21-404 tracker - Reyhaneh'!B:AL,30,FALSE)</f>
        <v>M21-404 MET AST= 1
M21-404 MET GEA= NA
M21-404 MET nsNSCLC= NA
M21-404 MET sqNSCLC= NA</v>
      </c>
      <c r="AR145" s="6" t="str">
        <f>VLOOKUP(Table5[[#This Row],[TDx Number]],'M21-404 tracker - Reyhaneh'!B:AL,31,FALSE)</f>
        <v>Evaluable</v>
      </c>
      <c r="AS145" s="36">
        <f>VLOOKUP(Table5[[#This Row],[TDx Number]],'M21-404 tracker - Reyhaneh'!B:AL,32,FALSE)</f>
        <v>6604408803</v>
      </c>
      <c r="AT145" s="6" t="str">
        <f>VLOOKUP(Table5[[#This Row],[TDx Number]],'M21-404 tracker - Reyhaneh'!B:AL,33,FALSE)</f>
        <v>500003 2023-Dec-11</v>
      </c>
      <c r="AU145" s="6" t="str">
        <f>VLOOKUP(Table5[[#This Row],[TDx Number]],'M21-404 tracker - Reyhaneh'!B:AL,34,FALSE)</f>
        <v>Cohort 2b, 2ii,Cohort8</v>
      </c>
      <c r="AV145" s="6">
        <f>VLOOKUP(Table5[[#This Row],[TDx Number]],'M21-404 tracker - Reyhaneh'!B:AL,35,FALSE)</f>
        <v>0</v>
      </c>
      <c r="AW145" s="6">
        <f>VLOOKUP(Table5[[#This Row],[TDx Number]],'M21-404 tracker - Reyhaneh'!B:AL,36,FALSE)</f>
        <v>45405</v>
      </c>
      <c r="AX145" s="6">
        <f>VLOOKUP(Table5[[#This Row],[TDx Number]],'M21-404 tracker - Reyhaneh'!B:AL,37,FALSE)</f>
        <v>62</v>
      </c>
      <c r="AY145" s="6"/>
      <c r="AZ145" s="6"/>
      <c r="BA145" s="6"/>
      <c r="BB145" s="6"/>
      <c r="BC145" s="6"/>
      <c r="BD145" s="6"/>
      <c r="BE145" s="6" t="b">
        <v>0</v>
      </c>
    </row>
    <row r="146" spans="1:57" ht="22.5" customHeight="1">
      <c r="A146" s="6" t="s">
        <v>57</v>
      </c>
      <c r="B146" s="6" t="s">
        <v>875</v>
      </c>
      <c r="C146" s="79">
        <v>500004</v>
      </c>
      <c r="D146" s="6">
        <f>VLOOKUP(Table5[[#This Row],[Subjects]],'Responder Sheet'!C:H,6,FALSE)</f>
        <v>0</v>
      </c>
      <c r="E146" s="6" t="b">
        <f>IF(_xlfn.IFNA(VLOOKUP(Table5[[#This Row],[Subjects]],'Withdrawn Subject ID'!A:A,1,FALSE),TRUE) = TRUE, FALSE, TRUE)</f>
        <v>0</v>
      </c>
      <c r="F146" s="6" t="b">
        <v>1</v>
      </c>
      <c r="G146" s="6">
        <v>3263</v>
      </c>
      <c r="H146" s="6" t="str">
        <f>VLOOKUP(Table5[[#This Row],[Subjects]],'Responder Sheet'!C:G,5,FALSE)</f>
        <v>SD</v>
      </c>
      <c r="I146" s="6" t="str">
        <f>VLOOKUP(Table5[[#This Row],[Subjects]],'Responder Sheet'!C:G,3,FALSE)</f>
        <v>Non-responder</v>
      </c>
      <c r="J146" s="6" t="str">
        <f>VLOOKUP(Table5[[#This Row],[Subjects]],'Responder Sheet'!C:G,4,FALSE)</f>
        <v>Responder</v>
      </c>
      <c r="K146" s="6" t="str">
        <f t="shared" si="0"/>
        <v>SD</v>
      </c>
      <c r="L146" s="6" t="str">
        <f>VLOOKUP(Table5[[#This Row],[TDx Number]],'M21-404 tracker - Reyhaneh'!B:AW,45,FALSE)</f>
        <v>ABBV400_VMS_500004_083-0022-0448-B0-23_H&amp;E.svs</v>
      </c>
      <c r="M146" s="52" t="str">
        <f>VLOOKUP(Table5[[#This Row],[TDx Number]],'M21-404 tracker - Reyhaneh'!B:AW,46,FALSE)</f>
        <v>https://concentriq.abbvienet.com/imageSets/157?slide=327714</v>
      </c>
      <c r="N146" s="6" t="str">
        <f>VLOOKUP(Table5[[#This Row],[TDx Number]],'M21-404 tracker - Reyhaneh'!B:AW,47,FALSE)</f>
        <v>default/users/181/images/248465/083-0022-0448-B0-23.svs</v>
      </c>
      <c r="O146" s="6">
        <f>VLOOKUP(Table5[[#This Row],[TDx Number]],'M21-404 tracker - Reyhaneh'!B:AW,48,FALSE)</f>
        <v>40</v>
      </c>
      <c r="P146" s="6" t="str">
        <f>VLOOKUP(Table5[[#This Row],[TDx Number]],'M21-404 tracker - Reyhaneh'!B:J,3,FALSE)</f>
        <v>Kim 김, Tae Min 태민</v>
      </c>
      <c r="Q146" s="6">
        <f>VLOOKUP(Table5[[#This Row],[TDx Number]],'M21-404 tracker - Reyhaneh'!B:AL,4,FALSE)</f>
        <v>500</v>
      </c>
      <c r="R146" s="6" t="str">
        <f>VLOOKUP(Table5[[#This Row],[TDx Number]],'M21-404 tracker - Reyhaneh'!B:AL,5,FALSE)</f>
        <v>South Korea</v>
      </c>
      <c r="S146" s="6">
        <f>VLOOKUP(Table5[[#This Row],[TDx Number]],'M21-404 tracker - Reyhaneh'!B:AL,6,FALSE)</f>
        <v>500004</v>
      </c>
      <c r="T146" s="6" t="str">
        <f>VLOOKUP(Table5[[#This Row],[TDx Number]],'M21-404 tracker - Reyhaneh'!B:AL,7,FALSE)</f>
        <v>Enrolled</v>
      </c>
      <c r="U146" s="6" t="str">
        <f>VLOOKUP(Table5[[#This Row],[TDx Number]],'M21-404 tracker - Reyhaneh'!B:AL,8,FALSE)</f>
        <v>Enrolled</v>
      </c>
      <c r="V146" s="6" t="str">
        <f>VLOOKUP(Table5[[#This Row],[TDx Number]],'M21-404 tracker - Reyhaneh'!B:AL,9,FALSE)</f>
        <v>Screening (Day-28 to Day-1)</v>
      </c>
      <c r="W146" s="6" t="str">
        <f>VLOOKUP(Table5[[#This Row],[TDx Number]],'M21-404 tracker - Reyhaneh'!B:AL,10,FALSE)</f>
        <v>Fresh Tumor Biopsy Pre-dose</v>
      </c>
      <c r="X146" s="6">
        <f>VLOOKUP(Table5[[#This Row],[TDx Number]],'M21-404 tracker - Reyhaneh'!B:AL,11,FALSE)</f>
        <v>0</v>
      </c>
      <c r="Y146" s="6" t="str">
        <f>VLOOKUP(Table5[[#This Row],[TDx Number]],'M21-404 tracker - Reyhaneh'!B:AL,12,FALSE)</f>
        <v>Fresh Tumor Biopsy Pre-dose</v>
      </c>
      <c r="Z146" s="6" t="str">
        <f>VLOOKUP(Table5[[#This Row],[TDx Number]],'M21-404 tracker - Reyhaneh'!B:AL,13,FALSE)</f>
        <v>Yes</v>
      </c>
      <c r="AA146" s="6">
        <f>VLOOKUP(Table5[[#This Row],[TDx Number]],'M21-404 tracker - Reyhaneh'!B:AL,14,FALSE)</f>
        <v>45251</v>
      </c>
      <c r="AB146" s="6">
        <f>VLOOKUP(Table5[[#This Row],[TDx Number]],'M21-404 tracker - Reyhaneh'!B:AL,15,FALSE)</f>
        <v>45384</v>
      </c>
      <c r="AC146" s="6" t="str">
        <f>VLOOKUP(Table5[[#This Row],[TDx Number]],'M21-404 tracker - Reyhaneh'!B:AL,16,FALSE)</f>
        <v>Protocol Version 8.0</v>
      </c>
      <c r="AD146" s="36">
        <f>VLOOKUP(Table5[[#This Row],[TDx Number]],'M21-404 tracker - Reyhaneh'!B:AL,17,FALSE)</f>
        <v>6604408806</v>
      </c>
      <c r="AE146" s="6">
        <f>VLOOKUP(Table5[[#This Row],[TDx Number]],'M21-404 tracker - Reyhaneh'!B:AL,18,FALSE)</f>
        <v>45239</v>
      </c>
      <c r="AF146" s="6" t="str">
        <f>VLOOKUP(Table5[[#This Row],[TDx Number]],'M21-404 tracker - Reyhaneh'!B:AL,19,FALSE)</f>
        <v>Part 2iii: 2.4 mg/kg squamous NSCLC</v>
      </c>
      <c r="AG146" s="6">
        <f>VLOOKUP(Table5[[#This Row],[TDx Number]],'M21-404 tracker - Reyhaneh'!B:AL,20,FALSE)</f>
        <v>500004</v>
      </c>
      <c r="AH146" s="36">
        <f>VLOOKUP(Table5[[#This Row],[TDx Number]],'M21-404 tracker - Reyhaneh'!B:AL,21,FALSE)</f>
        <v>6604408806</v>
      </c>
      <c r="AI146" s="6">
        <f>VLOOKUP(Table5[[#This Row],[TDx Number]],'M21-404 tracker - Reyhaneh'!B:AL,22,FALSE)</f>
        <v>45239</v>
      </c>
      <c r="AJ146" s="6" t="str">
        <f>VLOOKUP(Table5[[#This Row],[TDx Number]],'M21-404 tracker - Reyhaneh'!B:AL,23,FALSE)</f>
        <v>Retrospective - Solid Tumors</v>
      </c>
      <c r="AK146" s="6" t="str">
        <f>VLOOKUP(Table5[[#This Row],[TDx Number]],'M21-404 tracker - Reyhaneh'!B:AL,24,FALSE)</f>
        <v>Unstained Slide</v>
      </c>
      <c r="AL146" s="6" t="str">
        <f>VLOOKUP(Table5[[#This Row],[TDx Number]],'M21-404 tracker - Reyhaneh'!B:AL,25,FALSE)</f>
        <v>Yes</v>
      </c>
      <c r="AM146" s="6" t="str">
        <f>VLOOKUP(Table5[[#This Row],[TDx Number]],'M21-404 tracker - Reyhaneh'!B:AL,26,FALSE)</f>
        <v>Yes</v>
      </c>
      <c r="AN146" s="6" t="str">
        <f>VLOOKUP(Table5[[#This Row],[TDx Number]],'M21-404 tracker - Reyhaneh'!B:AL,27,FALSE)</f>
        <v>Yes</v>
      </c>
      <c r="AO146" s="6" t="str">
        <f>VLOOKUP(Table5[[#This Row],[TDx Number]],'M21-404 tracker - Reyhaneh'!B:AL,28,FALSE)</f>
        <v>Match</v>
      </c>
      <c r="AP146" s="6" t="str">
        <f>VLOOKUP(Table5[[#This Row],[TDx Number]],'M21-404 tracker - Reyhaneh'!B:AL,29,FALSE)</f>
        <v>fresh tumor (pre-dose)</v>
      </c>
      <c r="AQ146" s="37" t="str">
        <f>VLOOKUP(Table5[[#This Row],[TDx Number]],'M21-404 tracker - Reyhaneh'!B:AL,30,FALSE)</f>
        <v>M21-404 MET AST= 10
M21-404 MET GEA= NA
M21-404 MET nsNSCLC= NA
M21-404 MET sqNSCLC= NA</v>
      </c>
      <c r="AR146" s="6" t="str">
        <f>VLOOKUP(Table5[[#This Row],[TDx Number]],'M21-404 tracker - Reyhaneh'!B:AL,31,FALSE)</f>
        <v>Evaluable</v>
      </c>
      <c r="AS146" s="36">
        <f>VLOOKUP(Table5[[#This Row],[TDx Number]],'M21-404 tracker - Reyhaneh'!B:AL,32,FALSE)</f>
        <v>6604408806</v>
      </c>
      <c r="AT146" s="6" t="str">
        <f>VLOOKUP(Table5[[#This Row],[TDx Number]],'M21-404 tracker - Reyhaneh'!B:AL,33,FALSE)</f>
        <v>500004 2023-Nov-09</v>
      </c>
      <c r="AU146" s="6" t="str">
        <f>VLOOKUP(Table5[[#This Row],[TDx Number]],'M21-404 tracker - Reyhaneh'!B:AL,34,FALSE)</f>
        <v>Cohort 2d, 2iii,Cohort10</v>
      </c>
      <c r="AV146" s="6">
        <f>VLOOKUP(Table5[[#This Row],[TDx Number]],'M21-404 tracker - Reyhaneh'!B:AL,35,FALSE)</f>
        <v>0</v>
      </c>
      <c r="AW146" s="6">
        <f>VLOOKUP(Table5[[#This Row],[TDx Number]],'M21-404 tracker - Reyhaneh'!B:AL,36,FALSE)</f>
        <v>45446</v>
      </c>
      <c r="AX146" s="6">
        <f>VLOOKUP(Table5[[#This Row],[TDx Number]],'M21-404 tracker - Reyhaneh'!B:AL,37,FALSE)</f>
        <v>21</v>
      </c>
      <c r="AY146" s="6"/>
      <c r="AZ146" s="6"/>
      <c r="BA146" s="6"/>
      <c r="BB146" s="6"/>
      <c r="BC146" s="6"/>
      <c r="BD146" s="6"/>
      <c r="BE146" s="6" t="b">
        <v>0</v>
      </c>
    </row>
    <row r="147" spans="1:57" ht="22.5" customHeight="1">
      <c r="A147" s="6" t="s">
        <v>57</v>
      </c>
      <c r="B147" s="6" t="s">
        <v>876</v>
      </c>
      <c r="C147" s="79">
        <v>500007</v>
      </c>
      <c r="D147" s="6">
        <f>VLOOKUP(Table5[[#This Row],[Subjects]],'Responder Sheet'!C:H,6,FALSE)</f>
        <v>0</v>
      </c>
      <c r="E147" s="6" t="b">
        <f>IF(_xlfn.IFNA(VLOOKUP(Table5[[#This Row],[Subjects]],'Withdrawn Subject ID'!A:A,1,FALSE),TRUE) = TRUE, FALSE, TRUE)</f>
        <v>0</v>
      </c>
      <c r="F147" s="6" t="b">
        <v>1</v>
      </c>
      <c r="G147" s="6">
        <v>3263</v>
      </c>
      <c r="H147" s="6" t="str">
        <f>VLOOKUP(Table5[[#This Row],[Subjects]],'Responder Sheet'!C:G,5,FALSE)</f>
        <v>PR</v>
      </c>
      <c r="I147" s="6" t="str">
        <f>VLOOKUP(Table5[[#This Row],[Subjects]],'Responder Sheet'!C:G,3,FALSE)</f>
        <v>Responder</v>
      </c>
      <c r="J147" s="6" t="str">
        <f>VLOOKUP(Table5[[#This Row],[Subjects]],'Responder Sheet'!C:G,4,FALSE)</f>
        <v>Responder</v>
      </c>
      <c r="K147" s="6" t="str">
        <f t="shared" si="0"/>
        <v>Responder</v>
      </c>
      <c r="L147" s="6" t="str">
        <f>VLOOKUP(Table5[[#This Row],[TDx Number]],'M21-404 tracker - Reyhaneh'!B:AW,45,FALSE)</f>
        <v>ABBV400_VMS_500007_083-0022-0469-B0-23_H&amp;E.svs</v>
      </c>
      <c r="M147" s="52" t="str">
        <f>VLOOKUP(Table5[[#This Row],[TDx Number]],'M21-404 tracker - Reyhaneh'!B:AW,46,FALSE)</f>
        <v>https://concentriq.abbvienet.com/imageSets/157?slide=327779</v>
      </c>
      <c r="N147" s="6" t="str">
        <f>VLOOKUP(Table5[[#This Row],[TDx Number]],'M21-404 tracker - Reyhaneh'!B:AW,47,FALSE)</f>
        <v>default/users/181/images/248530/083-0022-0469-B0-23.svs</v>
      </c>
      <c r="O147" s="6">
        <f>VLOOKUP(Table5[[#This Row],[TDx Number]],'M21-404 tracker - Reyhaneh'!B:AW,48,FALSE)</f>
        <v>40</v>
      </c>
      <c r="P147" s="6" t="str">
        <f>VLOOKUP(Table5[[#This Row],[TDx Number]],'M21-404 tracker - Reyhaneh'!B:J,3,FALSE)</f>
        <v>Kim 김, Tae Min 태민</v>
      </c>
      <c r="Q147" s="6">
        <f>VLOOKUP(Table5[[#This Row],[TDx Number]],'M21-404 tracker - Reyhaneh'!B:AL,4,FALSE)</f>
        <v>500</v>
      </c>
      <c r="R147" s="6" t="str">
        <f>VLOOKUP(Table5[[#This Row],[TDx Number]],'M21-404 tracker - Reyhaneh'!B:AL,5,FALSE)</f>
        <v>South Korea</v>
      </c>
      <c r="S147" s="6">
        <f>VLOOKUP(Table5[[#This Row],[TDx Number]],'M21-404 tracker - Reyhaneh'!B:AL,6,FALSE)</f>
        <v>500007</v>
      </c>
      <c r="T147" s="6" t="str">
        <f>VLOOKUP(Table5[[#This Row],[TDx Number]],'M21-404 tracker - Reyhaneh'!B:AL,7,FALSE)</f>
        <v>Enrolled</v>
      </c>
      <c r="U147" s="6" t="str">
        <f>VLOOKUP(Table5[[#This Row],[TDx Number]],'M21-404 tracker - Reyhaneh'!B:AL,8,FALSE)</f>
        <v>Enrolled</v>
      </c>
      <c r="V147" s="6" t="str">
        <f>VLOOKUP(Table5[[#This Row],[TDx Number]],'M21-404 tracker - Reyhaneh'!B:AL,9,FALSE)</f>
        <v>Screening (Day-28 to Day-1)</v>
      </c>
      <c r="W147" s="6" t="str">
        <f>VLOOKUP(Table5[[#This Row],[TDx Number]],'M21-404 tracker - Reyhaneh'!B:AL,10,FALSE)</f>
        <v>Archived or Fresh Tumor Biopsy c-Met testing (Fresh Biopsy/Aspirate)</v>
      </c>
      <c r="X147" s="6" t="str">
        <f>VLOOKUP(Table5[[#This Row],[TDx Number]],'M21-404 tracker - Reyhaneh'!B:AL,11,FALSE)</f>
        <v>Fresh Biopsy/Aspirate</v>
      </c>
      <c r="Y147" s="6" t="str">
        <f>VLOOKUP(Table5[[#This Row],[TDx Number]],'M21-404 tracker - Reyhaneh'!B:AL,12,FALSE)</f>
        <v>Fresh Biopsy/Aspirate</v>
      </c>
      <c r="Z147" s="6" t="str">
        <f>VLOOKUP(Table5[[#This Row],[TDx Number]],'M21-404 tracker - Reyhaneh'!B:AL,13,FALSE)</f>
        <v>Yes</v>
      </c>
      <c r="AA147" s="6">
        <f>VLOOKUP(Table5[[#This Row],[TDx Number]],'M21-404 tracker - Reyhaneh'!B:AL,14,FALSE)</f>
        <v>45258</v>
      </c>
      <c r="AB147" s="6">
        <f>VLOOKUP(Table5[[#This Row],[TDx Number]],'M21-404 tracker - Reyhaneh'!B:AL,15,FALSE)</f>
        <v>45398</v>
      </c>
      <c r="AC147" s="6" t="str">
        <f>VLOOKUP(Table5[[#This Row],[TDx Number]],'M21-404 tracker - Reyhaneh'!B:AL,16,FALSE)</f>
        <v>Protocol Version 8.0</v>
      </c>
      <c r="AD147" s="36">
        <f>VLOOKUP(Table5[[#This Row],[TDx Number]],'M21-404 tracker - Reyhaneh'!B:AL,17,FALSE)</f>
        <v>6604525252</v>
      </c>
      <c r="AE147" s="6">
        <f>VLOOKUP(Table5[[#This Row],[TDx Number]],'M21-404 tracker - Reyhaneh'!B:AL,18,FALSE)</f>
        <v>45251</v>
      </c>
      <c r="AF147" s="6" t="str">
        <f>VLOOKUP(Table5[[#This Row],[TDx Number]],'M21-404 tracker - Reyhaneh'!B:AL,19,FALSE)</f>
        <v>Part 2iii: 2.4 mg/kg squamous NSCLC</v>
      </c>
      <c r="AG147" s="6">
        <f>VLOOKUP(Table5[[#This Row],[TDx Number]],'M21-404 tracker - Reyhaneh'!B:AL,20,FALSE)</f>
        <v>500007</v>
      </c>
      <c r="AH147" s="36">
        <f>VLOOKUP(Table5[[#This Row],[TDx Number]],'M21-404 tracker - Reyhaneh'!B:AL,21,FALSE)</f>
        <v>6604525252</v>
      </c>
      <c r="AI147" s="6">
        <f>VLOOKUP(Table5[[#This Row],[TDx Number]],'M21-404 tracker - Reyhaneh'!B:AL,22,FALSE)</f>
        <v>45251</v>
      </c>
      <c r="AJ147" s="6" t="str">
        <f>VLOOKUP(Table5[[#This Row],[TDx Number]],'M21-404 tracker - Reyhaneh'!B:AL,23,FALSE)</f>
        <v>Retrospective - Solid Tumors</v>
      </c>
      <c r="AK147" s="6" t="str">
        <f>VLOOKUP(Table5[[#This Row],[TDx Number]],'M21-404 tracker - Reyhaneh'!B:AL,24,FALSE)</f>
        <v>Unstained Slide</v>
      </c>
      <c r="AL147" s="6" t="str">
        <f>VLOOKUP(Table5[[#This Row],[TDx Number]],'M21-404 tracker - Reyhaneh'!B:AL,25,FALSE)</f>
        <v>Yes</v>
      </c>
      <c r="AM147" s="6" t="str">
        <f>VLOOKUP(Table5[[#This Row],[TDx Number]],'M21-404 tracker - Reyhaneh'!B:AL,26,FALSE)</f>
        <v>Yes</v>
      </c>
      <c r="AN147" s="6" t="str">
        <f>VLOOKUP(Table5[[#This Row],[TDx Number]],'M21-404 tracker - Reyhaneh'!B:AL,27,FALSE)</f>
        <v>Yes</v>
      </c>
      <c r="AO147" s="6" t="str">
        <f>VLOOKUP(Table5[[#This Row],[TDx Number]],'M21-404 tracker - Reyhaneh'!B:AL,28,FALSE)</f>
        <v>Match</v>
      </c>
      <c r="AP147" s="6" t="str">
        <f>VLOOKUP(Table5[[#This Row],[TDx Number]],'M21-404 tracker - Reyhaneh'!B:AL,29,FALSE)</f>
        <v>fresh tumor (pre-dose)</v>
      </c>
      <c r="AQ147" s="37" t="str">
        <f>VLOOKUP(Table5[[#This Row],[TDx Number]],'M21-404 tracker - Reyhaneh'!B:AL,30,FALSE)</f>
        <v>M21-404 MET AST= 0
M21-404 MET GEA= NA
M21-404 MET nsNSCLC= NA
M21-404 MET sqNSCLC= NA</v>
      </c>
      <c r="AR147" s="6" t="str">
        <f>VLOOKUP(Table5[[#This Row],[TDx Number]],'M21-404 tracker - Reyhaneh'!B:AL,31,FALSE)</f>
        <v>Evaluable</v>
      </c>
      <c r="AS147" s="36">
        <f>VLOOKUP(Table5[[#This Row],[TDx Number]],'M21-404 tracker - Reyhaneh'!B:AL,32,FALSE)</f>
        <v>6604525252</v>
      </c>
      <c r="AT147" s="6" t="str">
        <f>VLOOKUP(Table5[[#This Row],[TDx Number]],'M21-404 tracker - Reyhaneh'!B:AL,33,FALSE)</f>
        <v>500007 2023-Nov-21</v>
      </c>
      <c r="AU147" s="6" t="str">
        <f>VLOOKUP(Table5[[#This Row],[TDx Number]],'M21-404 tracker - Reyhaneh'!B:AL,34,FALSE)</f>
        <v>Cohort 2d, 2iii,Cohort10</v>
      </c>
      <c r="AV147" s="6">
        <f>VLOOKUP(Table5[[#This Row],[TDx Number]],'M21-404 tracker - Reyhaneh'!B:AL,35,FALSE)</f>
        <v>0</v>
      </c>
      <c r="AW147" s="6">
        <f>VLOOKUP(Table5[[#This Row],[TDx Number]],'M21-404 tracker - Reyhaneh'!B:AL,36,FALSE)</f>
        <v>45439</v>
      </c>
      <c r="AX147" s="6">
        <f>VLOOKUP(Table5[[#This Row],[TDx Number]],'M21-404 tracker - Reyhaneh'!B:AL,37,FALSE)</f>
        <v>28</v>
      </c>
      <c r="AY147" s="6"/>
      <c r="AZ147" s="6"/>
      <c r="BA147" s="6"/>
      <c r="BB147" s="6"/>
      <c r="BC147" s="6"/>
      <c r="BD147" s="6"/>
      <c r="BE147" s="6" t="s">
        <v>133</v>
      </c>
    </row>
    <row r="148" spans="1:57" ht="22.5" customHeight="1">
      <c r="A148" s="6" t="s">
        <v>57</v>
      </c>
      <c r="B148" s="6" t="s">
        <v>877</v>
      </c>
      <c r="C148" s="79">
        <v>500008</v>
      </c>
      <c r="D148" s="6">
        <f>VLOOKUP(Table5[[#This Row],[Subjects]],'Responder Sheet'!C:H,6,FALSE)</f>
        <v>0</v>
      </c>
      <c r="E148" s="6" t="b">
        <f>IF(_xlfn.IFNA(VLOOKUP(Table5[[#This Row],[Subjects]],'Withdrawn Subject ID'!A:A,1,FALSE),TRUE) = TRUE, FALSE, TRUE)</f>
        <v>0</v>
      </c>
      <c r="F148" s="6" t="b">
        <v>1</v>
      </c>
      <c r="G148" s="6">
        <v>3263</v>
      </c>
      <c r="H148" s="6" t="str">
        <f>VLOOKUP(Table5[[#This Row],[Subjects]],'Responder Sheet'!C:G,5,FALSE)</f>
        <v>SD</v>
      </c>
      <c r="I148" s="6" t="str">
        <f>VLOOKUP(Table5[[#This Row],[Subjects]],'Responder Sheet'!C:G,3,FALSE)</f>
        <v>Non-responder</v>
      </c>
      <c r="J148" s="6" t="str">
        <f>VLOOKUP(Table5[[#This Row],[Subjects]],'Responder Sheet'!C:G,4,FALSE)</f>
        <v>Non-responder</v>
      </c>
      <c r="K148" s="6" t="str">
        <f t="shared" si="0"/>
        <v>Non-responder</v>
      </c>
      <c r="L148" s="6" t="str">
        <f>VLOOKUP(Table5[[#This Row],[TDx Number]],'M21-404 tracker - Reyhaneh'!B:AW,45,FALSE)</f>
        <v>ABBV400_VMS_500008_083-0022-0562-B0-23_H&amp;E.svs</v>
      </c>
      <c r="M148" s="52" t="str">
        <f>VLOOKUP(Table5[[#This Row],[TDx Number]],'M21-404 tracker - Reyhaneh'!B:AW,46,FALSE)</f>
        <v>https://concentriq.abbvienet.com/imageSets/157?slide=328026</v>
      </c>
      <c r="N148" s="6" t="str">
        <f>VLOOKUP(Table5[[#This Row],[TDx Number]],'M21-404 tracker - Reyhaneh'!B:AW,47,FALSE)</f>
        <v>default/users/181/images/248777/083-0022-0562-B0-23.svs</v>
      </c>
      <c r="O148" s="6">
        <f>VLOOKUP(Table5[[#This Row],[TDx Number]],'M21-404 tracker - Reyhaneh'!B:AW,48,FALSE)</f>
        <v>40</v>
      </c>
      <c r="P148" s="6" t="str">
        <f>VLOOKUP(Table5[[#This Row],[TDx Number]],'M21-404 tracker - Reyhaneh'!B:J,3,FALSE)</f>
        <v>Kim 김, Tae Min 태민</v>
      </c>
      <c r="Q148" s="6">
        <f>VLOOKUP(Table5[[#This Row],[TDx Number]],'M21-404 tracker - Reyhaneh'!B:AL,4,FALSE)</f>
        <v>500</v>
      </c>
      <c r="R148" s="6" t="str">
        <f>VLOOKUP(Table5[[#This Row],[TDx Number]],'M21-404 tracker - Reyhaneh'!B:AL,5,FALSE)</f>
        <v>South Korea</v>
      </c>
      <c r="S148" s="6">
        <f>VLOOKUP(Table5[[#This Row],[TDx Number]],'M21-404 tracker - Reyhaneh'!B:AL,6,FALSE)</f>
        <v>500008</v>
      </c>
      <c r="T148" s="6" t="str">
        <f>VLOOKUP(Table5[[#This Row],[TDx Number]],'M21-404 tracker - Reyhaneh'!B:AL,7,FALSE)</f>
        <v>Completed</v>
      </c>
      <c r="U148" s="6" t="str">
        <f>VLOOKUP(Table5[[#This Row],[TDx Number]],'M21-404 tracker - Reyhaneh'!B:AL,8,FALSE)</f>
        <v>Treatment Discontinued</v>
      </c>
      <c r="V148" s="6" t="str">
        <f>VLOOKUP(Table5[[#This Row],[TDx Number]],'M21-404 tracker - Reyhaneh'!B:AL,9,FALSE)</f>
        <v>Screening (Day-28 to Day-1)</v>
      </c>
      <c r="W148" s="6" t="str">
        <f>VLOOKUP(Table5[[#This Row],[TDx Number]],'M21-404 tracker - Reyhaneh'!B:AL,10,FALSE)</f>
        <v>Archived or Fresh Tumor Biopsy c-Met testing (Archival)</v>
      </c>
      <c r="X148" s="6" t="str">
        <f>VLOOKUP(Table5[[#This Row],[TDx Number]],'M21-404 tracker - Reyhaneh'!B:AL,11,FALSE)</f>
        <v>Archival</v>
      </c>
      <c r="Y148" s="6" t="str">
        <f>VLOOKUP(Table5[[#This Row],[TDx Number]],'M21-404 tracker - Reyhaneh'!B:AL,12,FALSE)</f>
        <v>Archival</v>
      </c>
      <c r="Z148" s="6" t="str">
        <f>VLOOKUP(Table5[[#This Row],[TDx Number]],'M21-404 tracker - Reyhaneh'!B:AL,13,FALSE)</f>
        <v>Yes</v>
      </c>
      <c r="AA148" s="6">
        <f>VLOOKUP(Table5[[#This Row],[TDx Number]],'M21-404 tracker - Reyhaneh'!B:AL,14,FALSE)</f>
        <v>45328</v>
      </c>
      <c r="AB148" s="6">
        <f>VLOOKUP(Table5[[#This Row],[TDx Number]],'M21-404 tracker - Reyhaneh'!B:AL,15,FALSE)</f>
        <v>45384</v>
      </c>
      <c r="AC148" s="6" t="str">
        <f>VLOOKUP(Table5[[#This Row],[TDx Number]],'M21-404 tracker - Reyhaneh'!B:AL,16,FALSE)</f>
        <v>Protocol Version 8.0</v>
      </c>
      <c r="AD148" s="36">
        <f>VLOOKUP(Table5[[#This Row],[TDx Number]],'M21-404 tracker - Reyhaneh'!B:AL,17,FALSE)</f>
        <v>6604408804</v>
      </c>
      <c r="AE148" s="6">
        <f>VLOOKUP(Table5[[#This Row],[TDx Number]],'M21-404 tracker - Reyhaneh'!B:AL,18,FALSE)</f>
        <v>45274</v>
      </c>
      <c r="AF148" s="6" t="str">
        <f>VLOOKUP(Table5[[#This Row],[TDx Number]],'M21-404 tracker - Reyhaneh'!B:AL,19,FALSE)</f>
        <v>Part 2ii: 2.4 mg/kg mutEGFR NSCLC</v>
      </c>
      <c r="AG148" s="6">
        <f>VLOOKUP(Table5[[#This Row],[TDx Number]],'M21-404 tracker - Reyhaneh'!B:AL,20,FALSE)</f>
        <v>500008</v>
      </c>
      <c r="AH148" s="36">
        <f>VLOOKUP(Table5[[#This Row],[TDx Number]],'M21-404 tracker - Reyhaneh'!B:AL,21,FALSE)</f>
        <v>6604408804</v>
      </c>
      <c r="AI148" s="6">
        <f>VLOOKUP(Table5[[#This Row],[TDx Number]],'M21-404 tracker - Reyhaneh'!B:AL,22,FALSE)</f>
        <v>45274</v>
      </c>
      <c r="AJ148" s="6" t="str">
        <f>VLOOKUP(Table5[[#This Row],[TDx Number]],'M21-404 tracker - Reyhaneh'!B:AL,23,FALSE)</f>
        <v>Part 2ii NSCLC Mut EGFR</v>
      </c>
      <c r="AK148" s="6" t="str">
        <f>VLOOKUP(Table5[[#This Row],[TDx Number]],'M21-404 tracker - Reyhaneh'!B:AL,24,FALSE)</f>
        <v>Unstained Slide</v>
      </c>
      <c r="AL148" s="6" t="str">
        <f>VLOOKUP(Table5[[#This Row],[TDx Number]],'M21-404 tracker - Reyhaneh'!B:AL,25,FALSE)</f>
        <v>Yes</v>
      </c>
      <c r="AM148" s="6" t="str">
        <f>VLOOKUP(Table5[[#This Row],[TDx Number]],'M21-404 tracker - Reyhaneh'!B:AL,26,FALSE)</f>
        <v>Yes</v>
      </c>
      <c r="AN148" s="6" t="str">
        <f>VLOOKUP(Table5[[#This Row],[TDx Number]],'M21-404 tracker - Reyhaneh'!B:AL,27,FALSE)</f>
        <v>Yes</v>
      </c>
      <c r="AO148" s="6" t="str">
        <f>VLOOKUP(Table5[[#This Row],[TDx Number]],'M21-404 tracker - Reyhaneh'!B:AL,28,FALSE)</f>
        <v>Match</v>
      </c>
      <c r="AP148" s="6" t="str">
        <f>VLOOKUP(Table5[[#This Row],[TDx Number]],'M21-404 tracker - Reyhaneh'!B:AL,29,FALSE)</f>
        <v>archival</v>
      </c>
      <c r="AQ148" s="37" t="str">
        <f>VLOOKUP(Table5[[#This Row],[TDx Number]],'M21-404 tracker - Reyhaneh'!B:AL,30,FALSE)</f>
        <v>M21-404 MET AST= 3
M21-404 MET GEA= NA
M21-404 MET nsNSCLC= NA
M21-404 MET sqNSCLC= NA</v>
      </c>
      <c r="AR148" s="6" t="str">
        <f>VLOOKUP(Table5[[#This Row],[TDx Number]],'M21-404 tracker - Reyhaneh'!B:AL,31,FALSE)</f>
        <v>Evaluable</v>
      </c>
      <c r="AS148" s="36">
        <f>VLOOKUP(Table5[[#This Row],[TDx Number]],'M21-404 tracker - Reyhaneh'!B:AL,32,FALSE)</f>
        <v>6604408804</v>
      </c>
      <c r="AT148" s="6" t="str">
        <f>VLOOKUP(Table5[[#This Row],[TDx Number]],'M21-404 tracker - Reyhaneh'!B:AL,33,FALSE)</f>
        <v>500008 2023-Dec-14</v>
      </c>
      <c r="AU148" s="6" t="str">
        <f>VLOOKUP(Table5[[#This Row],[TDx Number]],'M21-404 tracker - Reyhaneh'!B:AL,34,FALSE)</f>
        <v>Cohort 2b, 2ii,Cohort8</v>
      </c>
      <c r="AV148" s="6">
        <f>VLOOKUP(Table5[[#This Row],[TDx Number]],'M21-404 tracker - Reyhaneh'!B:AL,35,FALSE)</f>
        <v>0</v>
      </c>
      <c r="AW148" s="6">
        <f>VLOOKUP(Table5[[#This Row],[TDx Number]],'M21-404 tracker - Reyhaneh'!B:AL,36,FALSE)</f>
        <v>45425</v>
      </c>
      <c r="AX148" s="6">
        <f>VLOOKUP(Table5[[#This Row],[TDx Number]],'M21-404 tracker - Reyhaneh'!B:AL,37,FALSE)</f>
        <v>42</v>
      </c>
      <c r="AY148" s="6"/>
      <c r="AZ148" s="6"/>
      <c r="BA148" s="6"/>
      <c r="BB148" s="6"/>
      <c r="BC148" s="6"/>
      <c r="BD148" s="6"/>
      <c r="BE148" s="6" t="b">
        <v>0</v>
      </c>
    </row>
    <row r="149" spans="1:57" ht="22.5" customHeight="1">
      <c r="A149" s="6" t="s">
        <v>57</v>
      </c>
      <c r="B149" s="6" t="s">
        <v>878</v>
      </c>
      <c r="C149" s="79">
        <v>504001</v>
      </c>
      <c r="D149" s="6">
        <f>VLOOKUP(Table5[[#This Row],[Subjects]],'Responder Sheet'!C:H,6,FALSE)</f>
        <v>0</v>
      </c>
      <c r="E149" s="6" t="b">
        <f>IF(_xlfn.IFNA(VLOOKUP(Table5[[#This Row],[Subjects]],'Withdrawn Subject ID'!A:A,1,FALSE),TRUE) = TRUE, FALSE, TRUE)</f>
        <v>0</v>
      </c>
      <c r="F149" s="6" t="b">
        <v>1</v>
      </c>
      <c r="G149" s="6">
        <v>3263</v>
      </c>
      <c r="H149" s="6" t="str">
        <f>VLOOKUP(Table5[[#This Row],[Subjects]],'Responder Sheet'!C:G,5,FALSE)</f>
        <v>PD</v>
      </c>
      <c r="I149" s="6" t="str">
        <f>VLOOKUP(Table5[[#This Row],[Subjects]],'Responder Sheet'!C:G,3,FALSE)</f>
        <v>Non-responder</v>
      </c>
      <c r="J149" s="6" t="str">
        <f>VLOOKUP(Table5[[#This Row],[Subjects]],'Responder Sheet'!C:G,4,FALSE)</f>
        <v>Non-responder</v>
      </c>
      <c r="K149" s="6" t="str">
        <f t="shared" si="0"/>
        <v>Non-responder</v>
      </c>
      <c r="L149" s="6" t="str">
        <f>VLOOKUP(Table5[[#This Row],[TDx Number]],'M21-404 tracker - Reyhaneh'!B:AW,45,FALSE)</f>
        <v>ABBV400_VMS_504001_S23-2218_083-0023-0063-B0-1_H&amp;E.svs</v>
      </c>
      <c r="M149" s="52" t="str">
        <f>VLOOKUP(Table5[[#This Row],[TDx Number]],'M21-404 tracker - Reyhaneh'!B:AW,46,FALSE)</f>
        <v>https://concentriq.abbvienet.com/imageSets/157?slide=190998</v>
      </c>
      <c r="N149" s="6" t="str">
        <f>VLOOKUP(Table5[[#This Row],[TDx Number]],'M21-404 tracker - Reyhaneh'!B:AW,47,FALSE)</f>
        <v>default/users/73/images/165334/083-0023-0063-B0-1.svs</v>
      </c>
      <c r="O149" s="6">
        <f>VLOOKUP(Table5[[#This Row],[TDx Number]],'M21-404 tracker - Reyhaneh'!B:AW,48,FALSE)</f>
        <v>40</v>
      </c>
      <c r="P149" s="6" t="str">
        <f>VLOOKUP(Table5[[#This Row],[TDx Number]],'M21-404 tracker - Reyhaneh'!B:J,3,FALSE)</f>
        <v>Lee 이, Ki Hyeong 기형</v>
      </c>
      <c r="Q149" s="6">
        <f>VLOOKUP(Table5[[#This Row],[TDx Number]],'M21-404 tracker - Reyhaneh'!B:AL,4,FALSE)</f>
        <v>504</v>
      </c>
      <c r="R149" s="6" t="str">
        <f>VLOOKUP(Table5[[#This Row],[TDx Number]],'M21-404 tracker - Reyhaneh'!B:AL,5,FALSE)</f>
        <v>South Korea</v>
      </c>
      <c r="S149" s="6">
        <f>VLOOKUP(Table5[[#This Row],[TDx Number]],'M21-404 tracker - Reyhaneh'!B:AL,6,FALSE)</f>
        <v>504001</v>
      </c>
      <c r="T149" s="6" t="str">
        <f>VLOOKUP(Table5[[#This Row],[TDx Number]],'M21-404 tracker - Reyhaneh'!B:AL,7,FALSE)</f>
        <v>Completed</v>
      </c>
      <c r="U149" s="6" t="str">
        <f>VLOOKUP(Table5[[#This Row],[TDx Number]],'M21-404 tracker - Reyhaneh'!B:AL,8,FALSE)</f>
        <v>Treatment Discontinued</v>
      </c>
      <c r="V149" s="6" t="str">
        <f>VLOOKUP(Table5[[#This Row],[TDx Number]],'M21-404 tracker - Reyhaneh'!B:AL,9,FALSE)</f>
        <v>Screening (Day-28 to Day-1)</v>
      </c>
      <c r="W149" s="6" t="str">
        <f>VLOOKUP(Table5[[#This Row],[TDx Number]],'M21-404 tracker - Reyhaneh'!B:AL,10,FALSE)</f>
        <v>Archived or Fresh Tumor Biopsy c-Met testing (Archival)</v>
      </c>
      <c r="X149" s="6" t="str">
        <f>VLOOKUP(Table5[[#This Row],[TDx Number]],'M21-404 tracker - Reyhaneh'!B:AL,11,FALSE)</f>
        <v>Archival</v>
      </c>
      <c r="Y149" s="6" t="str">
        <f>VLOOKUP(Table5[[#This Row],[TDx Number]],'M21-404 tracker - Reyhaneh'!B:AL,12,FALSE)</f>
        <v>Archival</v>
      </c>
      <c r="Z149" s="6" t="str">
        <f>VLOOKUP(Table5[[#This Row],[TDx Number]],'M21-404 tracker - Reyhaneh'!B:AL,13,FALSE)</f>
        <v>Yes</v>
      </c>
      <c r="AA149" s="6">
        <f>VLOOKUP(Table5[[#This Row],[TDx Number]],'M21-404 tracker - Reyhaneh'!B:AL,14,FALSE)</f>
        <v>45005</v>
      </c>
      <c r="AB149" s="6">
        <f>VLOOKUP(Table5[[#This Row],[TDx Number]],'M21-404 tracker - Reyhaneh'!B:AL,15,FALSE)</f>
        <v>44991</v>
      </c>
      <c r="AC149" s="6" t="str">
        <f>VLOOKUP(Table5[[#This Row],[TDx Number]],'M21-404 tracker - Reyhaneh'!B:AL,16,FALSE)</f>
        <v>Protocol Version 4.1</v>
      </c>
      <c r="AD149" s="36">
        <f>VLOOKUP(Table5[[#This Row],[TDx Number]],'M21-404 tracker - Reyhaneh'!B:AL,17,FALSE)</f>
        <v>6604408877</v>
      </c>
      <c r="AE149" s="6">
        <f>VLOOKUP(Table5[[#This Row],[TDx Number]],'M21-404 tracker - Reyhaneh'!B:AL,18,FALSE)</f>
        <v>44971</v>
      </c>
      <c r="AF149" s="6" t="str">
        <f>VLOOKUP(Table5[[#This Row],[TDx Number]],'M21-404 tracker - Reyhaneh'!B:AL,19,FALSE)</f>
        <v>Part 2d: squamous NSCLC</v>
      </c>
      <c r="AG149" s="6">
        <f>VLOOKUP(Table5[[#This Row],[TDx Number]],'M21-404 tracker - Reyhaneh'!B:AL,20,FALSE)</f>
        <v>504001</v>
      </c>
      <c r="AH149" s="36">
        <f>VLOOKUP(Table5[[#This Row],[TDx Number]],'M21-404 tracker - Reyhaneh'!B:AL,21,FALSE)</f>
        <v>6604408877</v>
      </c>
      <c r="AI149" s="6">
        <f>VLOOKUP(Table5[[#This Row],[TDx Number]],'M21-404 tracker - Reyhaneh'!B:AL,22,FALSE)</f>
        <v>44971</v>
      </c>
      <c r="AJ149" s="6" t="str">
        <f>VLOOKUP(Table5[[#This Row],[TDx Number]],'M21-404 tracker - Reyhaneh'!B:AL,23,FALSE)</f>
        <v>Prospective - Squamous NSCLC</v>
      </c>
      <c r="AK149" s="6" t="str">
        <f>VLOOKUP(Table5[[#This Row],[TDx Number]],'M21-404 tracker - Reyhaneh'!B:AL,24,FALSE)</f>
        <v>Unstained Slide</v>
      </c>
      <c r="AL149" s="6" t="str">
        <f>VLOOKUP(Table5[[#This Row],[TDx Number]],'M21-404 tracker - Reyhaneh'!B:AL,25,FALSE)</f>
        <v>Yes</v>
      </c>
      <c r="AM149" s="6" t="str">
        <f>VLOOKUP(Table5[[#This Row],[TDx Number]],'M21-404 tracker - Reyhaneh'!B:AL,26,FALSE)</f>
        <v>Yes</v>
      </c>
      <c r="AN149" s="6" t="str">
        <f>VLOOKUP(Table5[[#This Row],[TDx Number]],'M21-404 tracker - Reyhaneh'!B:AL,27,FALSE)</f>
        <v>Yes</v>
      </c>
      <c r="AO149" s="6" t="str">
        <f>VLOOKUP(Table5[[#This Row],[TDx Number]],'M21-404 tracker - Reyhaneh'!B:AL,28,FALSE)</f>
        <v>Match</v>
      </c>
      <c r="AP149" s="6" t="str">
        <f>VLOOKUP(Table5[[#This Row],[TDx Number]],'M21-404 tracker - Reyhaneh'!B:AL,29,FALSE)</f>
        <v>fresh tumor (pre-dose)</v>
      </c>
      <c r="AQ149" s="37" t="str">
        <f>VLOOKUP(Table5[[#This Row],[TDx Number]],'M21-404 tracker - Reyhaneh'!B:AL,30,FALSE)</f>
        <v>M21-404 MET GEA= NA
M21-404 MET nsNSCLC= NA
M21-404 MET sqNSCLC= 0
M21-404METnsNSCLCv2= NA
M21-404METnsNSCLCv2b= NA</v>
      </c>
      <c r="AR149" s="6" t="str">
        <f>VLOOKUP(Table5[[#This Row],[TDx Number]],'M21-404 tracker - Reyhaneh'!B:AL,31,FALSE)</f>
        <v>Evaluable</v>
      </c>
      <c r="AS149" s="36">
        <f>VLOOKUP(Table5[[#This Row],[TDx Number]],'M21-404 tracker - Reyhaneh'!B:AL,32,FALSE)</f>
        <v>6604408877</v>
      </c>
      <c r="AT149" s="6" t="str">
        <f>VLOOKUP(Table5[[#This Row],[TDx Number]],'M21-404 tracker - Reyhaneh'!B:AL,33,FALSE)</f>
        <v>504001 2023-Feb-14</v>
      </c>
      <c r="AU149" s="6" t="str">
        <f>VLOOKUP(Table5[[#This Row],[TDx Number]],'M21-404 tracker - Reyhaneh'!B:AL,34,FALSE)</f>
        <v>Cohort 2d, 2iii,Cohort10</v>
      </c>
      <c r="AV149" s="6">
        <f>VLOOKUP(Table5[[#This Row],[TDx Number]],'M21-404 tracker - Reyhaneh'!B:AL,35,FALSE)</f>
        <v>0</v>
      </c>
      <c r="AW149" s="6">
        <f>VLOOKUP(Table5[[#This Row],[TDx Number]],'M21-404 tracker - Reyhaneh'!B:AL,36,FALSE)</f>
        <v>45397</v>
      </c>
      <c r="AX149" s="6">
        <f>VLOOKUP(Table5[[#This Row],[TDx Number]],'M21-404 tracker - Reyhaneh'!B:AL,37,FALSE)</f>
        <v>70</v>
      </c>
      <c r="AY149" s="6"/>
      <c r="AZ149" s="6"/>
      <c r="BA149" s="6"/>
      <c r="BB149" s="6"/>
      <c r="BC149" s="6"/>
      <c r="BD149" s="6"/>
      <c r="BE149" s="6" t="s">
        <v>83</v>
      </c>
    </row>
    <row r="150" spans="1:57" ht="22.5" customHeight="1">
      <c r="A150" s="6" t="s">
        <v>57</v>
      </c>
      <c r="B150" s="6" t="s">
        <v>879</v>
      </c>
      <c r="C150" s="79">
        <v>505026</v>
      </c>
      <c r="D150" s="6">
        <f>VLOOKUP(Table5[[#This Row],[Subjects]],'Responder Sheet'!C:H,6,FALSE)</f>
        <v>0</v>
      </c>
      <c r="E150" s="6" t="b">
        <f>IF(_xlfn.IFNA(VLOOKUP(Table5[[#This Row],[Subjects]],'Withdrawn Subject ID'!A:A,1,FALSE),TRUE) = TRUE, FALSE, TRUE)</f>
        <v>0</v>
      </c>
      <c r="F150" s="6" t="b">
        <v>1</v>
      </c>
      <c r="G150" s="6">
        <v>3263</v>
      </c>
      <c r="H150" s="6" t="str">
        <f>VLOOKUP(Table5[[#This Row],[Subjects]],'Responder Sheet'!C:G,5,FALSE)</f>
        <v>PD</v>
      </c>
      <c r="I150" s="6" t="str">
        <f>VLOOKUP(Table5[[#This Row],[Subjects]],'Responder Sheet'!C:G,3,FALSE)</f>
        <v>Non-responder</v>
      </c>
      <c r="J150" s="6" t="str">
        <f>VLOOKUP(Table5[[#This Row],[Subjects]],'Responder Sheet'!C:G,4,FALSE)</f>
        <v>Non-responder</v>
      </c>
      <c r="K150" s="6" t="str">
        <f t="shared" si="0"/>
        <v>Non-responder</v>
      </c>
      <c r="L150" s="6" t="str">
        <f>VLOOKUP(Table5[[#This Row],[TDx Number]],'M21-404 tracker - Reyhaneh'!B:AW,45,FALSE)</f>
        <v>ABBV400_VMS_505026_083-0022-0501-B0-1_H&amp;E.svs</v>
      </c>
      <c r="M150" s="52" t="str">
        <f>VLOOKUP(Table5[[#This Row],[TDx Number]],'M21-404 tracker - Reyhaneh'!B:AW,46,FALSE)</f>
        <v>https://concentriq.abbvienet.com/imageSets/157?slide=327857</v>
      </c>
      <c r="N150" s="6" t="str">
        <f>VLOOKUP(Table5[[#This Row],[TDx Number]],'M21-404 tracker - Reyhaneh'!B:AW,47,FALSE)</f>
        <v>default/users/181/images/248608/083-0022-0501-B0-1.svs</v>
      </c>
      <c r="O150" s="6">
        <f>VLOOKUP(Table5[[#This Row],[TDx Number]],'M21-404 tracker - Reyhaneh'!B:AW,48,FALSE)</f>
        <v>40</v>
      </c>
      <c r="P150" s="6" t="str">
        <f>VLOOKUP(Table5[[#This Row],[TDx Number]],'M21-404 tracker - Reyhaneh'!B:J,3,FALSE)</f>
        <v>Cho, Byoung Chul</v>
      </c>
      <c r="Q150" s="6">
        <f>VLOOKUP(Table5[[#This Row],[TDx Number]],'M21-404 tracker - Reyhaneh'!B:AL,4,FALSE)</f>
        <v>505</v>
      </c>
      <c r="R150" s="6" t="str">
        <f>VLOOKUP(Table5[[#This Row],[TDx Number]],'M21-404 tracker - Reyhaneh'!B:AL,5,FALSE)</f>
        <v>South Korea</v>
      </c>
      <c r="S150" s="6">
        <f>VLOOKUP(Table5[[#This Row],[TDx Number]],'M21-404 tracker - Reyhaneh'!B:AL,6,FALSE)</f>
        <v>505026</v>
      </c>
      <c r="T150" s="6" t="str">
        <f>VLOOKUP(Table5[[#This Row],[TDx Number]],'M21-404 tracker - Reyhaneh'!B:AL,7,FALSE)</f>
        <v>Completed</v>
      </c>
      <c r="U150" s="6" t="str">
        <f>VLOOKUP(Table5[[#This Row],[TDx Number]],'M21-404 tracker - Reyhaneh'!B:AL,8,FALSE)</f>
        <v>Treatment Discontinued</v>
      </c>
      <c r="V150" s="6" t="str">
        <f>VLOOKUP(Table5[[#This Row],[TDx Number]],'M21-404 tracker - Reyhaneh'!B:AL,9,FALSE)</f>
        <v>Screening (Day-28 to Day-1)</v>
      </c>
      <c r="W150" s="6" t="str">
        <f>VLOOKUP(Table5[[#This Row],[TDx Number]],'M21-404 tracker - Reyhaneh'!B:AL,10,FALSE)</f>
        <v>Archived or Fresh Tumor Biopsy c-Met testing (Fresh Biopsy/Aspirate)</v>
      </c>
      <c r="X150" s="6" t="str">
        <f>VLOOKUP(Table5[[#This Row],[TDx Number]],'M21-404 tracker - Reyhaneh'!B:AL,11,FALSE)</f>
        <v>Fresh Biopsy/Aspirate</v>
      </c>
      <c r="Y150" s="6" t="str">
        <f>VLOOKUP(Table5[[#This Row],[TDx Number]],'M21-404 tracker - Reyhaneh'!B:AL,12,FALSE)</f>
        <v>Fresh Biopsy/Aspirate</v>
      </c>
      <c r="Z150" s="6" t="str">
        <f>VLOOKUP(Table5[[#This Row],[TDx Number]],'M21-404 tracker - Reyhaneh'!B:AL,13,FALSE)</f>
        <v>Yes</v>
      </c>
      <c r="AA150" s="6">
        <f>VLOOKUP(Table5[[#This Row],[TDx Number]],'M21-404 tracker - Reyhaneh'!B:AL,14,FALSE)</f>
        <v>45272</v>
      </c>
      <c r="AB150" s="6">
        <f>VLOOKUP(Table5[[#This Row],[TDx Number]],'M21-404 tracker - Reyhaneh'!B:AL,15,FALSE)</f>
        <v>45257</v>
      </c>
      <c r="AC150" s="6" t="str">
        <f>VLOOKUP(Table5[[#This Row],[TDx Number]],'M21-404 tracker - Reyhaneh'!B:AL,16,FALSE)</f>
        <v>Protocol Version 7.0</v>
      </c>
      <c r="AD150" s="36">
        <f>VLOOKUP(Table5[[#This Row],[TDx Number]],'M21-404 tracker - Reyhaneh'!B:AL,17,FALSE)</f>
        <v>6604884431</v>
      </c>
      <c r="AE150" s="6">
        <f>VLOOKUP(Table5[[#This Row],[TDx Number]],'M21-404 tracker - Reyhaneh'!B:AL,18,FALSE)</f>
        <v>45251</v>
      </c>
      <c r="AF150" s="6" t="str">
        <f>VLOOKUP(Table5[[#This Row],[TDx Number]],'M21-404 tracker - Reyhaneh'!B:AL,19,FALSE)</f>
        <v>Part 2iii: 2.4 mg/kg squamous NSCLC</v>
      </c>
      <c r="AG150" s="6">
        <f>VLOOKUP(Table5[[#This Row],[TDx Number]],'M21-404 tracker - Reyhaneh'!B:AL,20,FALSE)</f>
        <v>505026</v>
      </c>
      <c r="AH150" s="36">
        <f>VLOOKUP(Table5[[#This Row],[TDx Number]],'M21-404 tracker - Reyhaneh'!B:AL,21,FALSE)</f>
        <v>6604884431</v>
      </c>
      <c r="AI150" s="6">
        <f>VLOOKUP(Table5[[#This Row],[TDx Number]],'M21-404 tracker - Reyhaneh'!B:AL,22,FALSE)</f>
        <v>45251</v>
      </c>
      <c r="AJ150" s="6" t="str">
        <f>VLOOKUP(Table5[[#This Row],[TDx Number]],'M21-404 tracker - Reyhaneh'!B:AL,23,FALSE)</f>
        <v>Retrospective - Solid Tumors</v>
      </c>
      <c r="AK150" s="6" t="str">
        <f>VLOOKUP(Table5[[#This Row],[TDx Number]],'M21-404 tracker - Reyhaneh'!B:AL,24,FALSE)</f>
        <v>Unstained Slide</v>
      </c>
      <c r="AL150" s="6" t="str">
        <f>VLOOKUP(Table5[[#This Row],[TDx Number]],'M21-404 tracker - Reyhaneh'!B:AL,25,FALSE)</f>
        <v>Yes</v>
      </c>
      <c r="AM150" s="6" t="str">
        <f>VLOOKUP(Table5[[#This Row],[TDx Number]],'M21-404 tracker - Reyhaneh'!B:AL,26,FALSE)</f>
        <v>Yes</v>
      </c>
      <c r="AN150" s="6" t="str">
        <f>VLOOKUP(Table5[[#This Row],[TDx Number]],'M21-404 tracker - Reyhaneh'!B:AL,27,FALSE)</f>
        <v>Yes</v>
      </c>
      <c r="AO150" s="6" t="str">
        <f>VLOOKUP(Table5[[#This Row],[TDx Number]],'M21-404 tracker - Reyhaneh'!B:AL,28,FALSE)</f>
        <v>Match</v>
      </c>
      <c r="AP150" s="6" t="str">
        <f>VLOOKUP(Table5[[#This Row],[TDx Number]],'M21-404 tracker - Reyhaneh'!B:AL,29,FALSE)</f>
        <v>fresh tumor (pre-dose)</v>
      </c>
      <c r="AQ150" s="37" t="str">
        <f>VLOOKUP(Table5[[#This Row],[TDx Number]],'M21-404 tracker - Reyhaneh'!B:AL,30,FALSE)</f>
        <v>M21-404 MET AST= 0
M21-404 MET GEA= NA
M21-404 MET nsNSCLC= NA
M21-404 MET sqNSCLC= NA</v>
      </c>
      <c r="AR150" s="6" t="str">
        <f>VLOOKUP(Table5[[#This Row],[TDx Number]],'M21-404 tracker - Reyhaneh'!B:AL,31,FALSE)</f>
        <v>Evaluable</v>
      </c>
      <c r="AS150" s="36">
        <f>VLOOKUP(Table5[[#This Row],[TDx Number]],'M21-404 tracker - Reyhaneh'!B:AL,32,FALSE)</f>
        <v>6604884431</v>
      </c>
      <c r="AT150" s="6" t="str">
        <f>VLOOKUP(Table5[[#This Row],[TDx Number]],'M21-404 tracker - Reyhaneh'!B:AL,33,FALSE)</f>
        <v>505026 2023-Nov-21</v>
      </c>
      <c r="AU150" s="6" t="str">
        <f>VLOOKUP(Table5[[#This Row],[TDx Number]],'M21-404 tracker - Reyhaneh'!B:AL,34,FALSE)</f>
        <v>Cohort 2d, 2iii,Cohort10</v>
      </c>
      <c r="AV150" s="6">
        <f>VLOOKUP(Table5[[#This Row],[TDx Number]],'M21-404 tracker - Reyhaneh'!B:AL,35,FALSE)</f>
        <v>0</v>
      </c>
      <c r="AW150" s="6">
        <f>VLOOKUP(Table5[[#This Row],[TDx Number]],'M21-404 tracker - Reyhaneh'!B:AL,36,FALSE)</f>
        <v>45397</v>
      </c>
      <c r="AX150" s="6">
        <f>VLOOKUP(Table5[[#This Row],[TDx Number]],'M21-404 tracker - Reyhaneh'!B:AL,37,FALSE)</f>
        <v>70</v>
      </c>
      <c r="AY150" s="6"/>
      <c r="AZ150" s="6"/>
      <c r="BA150" s="6"/>
      <c r="BB150" s="6"/>
      <c r="BC150" s="6"/>
      <c r="BD150" s="6"/>
      <c r="BE150" s="6" t="b">
        <v>0</v>
      </c>
    </row>
    <row r="151" spans="1:57" ht="22.5" customHeight="1">
      <c r="A151" s="6" t="s">
        <v>57</v>
      </c>
      <c r="B151" s="6" t="s">
        <v>880</v>
      </c>
      <c r="C151" s="79">
        <v>508014</v>
      </c>
      <c r="D151" s="6">
        <f>VLOOKUP(Table5[[#This Row],[Subjects]],'Responder Sheet'!C:H,6,FALSE)</f>
        <v>0</v>
      </c>
      <c r="E151" s="6" t="b">
        <f>IF(_xlfn.IFNA(VLOOKUP(Table5[[#This Row],[Subjects]],'Withdrawn Subject ID'!A:A,1,FALSE),TRUE) = TRUE, FALSE, TRUE)</f>
        <v>0</v>
      </c>
      <c r="F151" s="6" t="b">
        <v>1</v>
      </c>
      <c r="G151" s="6">
        <v>3263</v>
      </c>
      <c r="H151" s="6" t="str">
        <f>VLOOKUP(Table5[[#This Row],[Subjects]],'Responder Sheet'!C:G,5,FALSE)</f>
        <v>PR</v>
      </c>
      <c r="I151" s="6" t="str">
        <f>VLOOKUP(Table5[[#This Row],[Subjects]],'Responder Sheet'!C:G,3,FALSE)</f>
        <v>Responder</v>
      </c>
      <c r="J151" s="6" t="str">
        <f>VLOOKUP(Table5[[#This Row],[Subjects]],'Responder Sheet'!C:G,4,FALSE)</f>
        <v>Responder</v>
      </c>
      <c r="K151" s="6" t="str">
        <f t="shared" si="0"/>
        <v>Responder</v>
      </c>
      <c r="L151" s="6" t="str">
        <f>VLOOKUP(Table5[[#This Row],[TDx Number]],'M21-404 tracker - Reyhaneh'!B:AW,45,FALSE)</f>
        <v>ABBV400_VMS_508014_083-0022-0381-B0-1_H&amp;E.svs</v>
      </c>
      <c r="M151" s="52" t="str">
        <f>VLOOKUP(Table5[[#This Row],[TDx Number]],'M21-404 tracker - Reyhaneh'!B:AW,46,FALSE)</f>
        <v>https://concentriq.abbvienet.com/imageSets/157?slide=327556</v>
      </c>
      <c r="N151" s="6" t="str">
        <f>VLOOKUP(Table5[[#This Row],[TDx Number]],'M21-404 tracker - Reyhaneh'!B:AW,47,FALSE)</f>
        <v>default/users/181/images/248307/083-0022-0381-B0-1.svs</v>
      </c>
      <c r="O151" s="6">
        <f>VLOOKUP(Table5[[#This Row],[TDx Number]],'M21-404 tracker - Reyhaneh'!B:AW,48,FALSE)</f>
        <v>40</v>
      </c>
      <c r="P151" s="6" t="str">
        <f>VLOOKUP(Table5[[#This Row],[TDx Number]],'M21-404 tracker - Reyhaneh'!B:J,3,FALSE)</f>
        <v>Lee, Yun-Gyoo</v>
      </c>
      <c r="Q151" s="6">
        <f>VLOOKUP(Table5[[#This Row],[TDx Number]],'M21-404 tracker - Reyhaneh'!B:AL,4,FALSE)</f>
        <v>508</v>
      </c>
      <c r="R151" s="6" t="str">
        <f>VLOOKUP(Table5[[#This Row],[TDx Number]],'M21-404 tracker - Reyhaneh'!B:AL,5,FALSE)</f>
        <v>South Korea</v>
      </c>
      <c r="S151" s="6">
        <f>VLOOKUP(Table5[[#This Row],[TDx Number]],'M21-404 tracker - Reyhaneh'!B:AL,6,FALSE)</f>
        <v>508014</v>
      </c>
      <c r="T151" s="6" t="str">
        <f>VLOOKUP(Table5[[#This Row],[TDx Number]],'M21-404 tracker - Reyhaneh'!B:AL,7,FALSE)</f>
        <v>Enrolled</v>
      </c>
      <c r="U151" s="6" t="str">
        <f>VLOOKUP(Table5[[#This Row],[TDx Number]],'M21-404 tracker - Reyhaneh'!B:AL,8,FALSE)</f>
        <v>Enrolled</v>
      </c>
      <c r="V151" s="6" t="str">
        <f>VLOOKUP(Table5[[#This Row],[TDx Number]],'M21-404 tracker - Reyhaneh'!B:AL,9,FALSE)</f>
        <v>Screening (Day-28 to Day-1)</v>
      </c>
      <c r="W151" s="6" t="str">
        <f>VLOOKUP(Table5[[#This Row],[TDx Number]],'M21-404 tracker - Reyhaneh'!B:AL,10,FALSE)</f>
        <v>Archived or Fresh Tumor Biopsy c-Met testing (Fresh Biopsy/Aspirate)</v>
      </c>
      <c r="X151" s="6" t="str">
        <f>VLOOKUP(Table5[[#This Row],[TDx Number]],'M21-404 tracker - Reyhaneh'!B:AL,11,FALSE)</f>
        <v>Fresh Biopsy/Aspirate</v>
      </c>
      <c r="Y151" s="6" t="str">
        <f>VLOOKUP(Table5[[#This Row],[TDx Number]],'M21-404 tracker - Reyhaneh'!B:AL,12,FALSE)</f>
        <v>Fresh Biopsy/Aspirate</v>
      </c>
      <c r="Z151" s="6" t="str">
        <f>VLOOKUP(Table5[[#This Row],[TDx Number]],'M21-404 tracker - Reyhaneh'!B:AL,13,FALSE)</f>
        <v>Yes</v>
      </c>
      <c r="AA151" s="6">
        <f>VLOOKUP(Table5[[#This Row],[TDx Number]],'M21-404 tracker - Reyhaneh'!B:AL,14,FALSE)</f>
        <v>45266</v>
      </c>
      <c r="AB151" s="6">
        <f>VLOOKUP(Table5[[#This Row],[TDx Number]],'M21-404 tracker - Reyhaneh'!B:AL,15,FALSE)</f>
        <v>45217</v>
      </c>
      <c r="AC151" s="6" t="str">
        <f>VLOOKUP(Table5[[#This Row],[TDx Number]],'M21-404 tracker - Reyhaneh'!B:AL,16,FALSE)</f>
        <v>Protocol Version 7.0</v>
      </c>
      <c r="AD151" s="36">
        <f>VLOOKUP(Table5[[#This Row],[TDx Number]],'M21-404 tracker - Reyhaneh'!B:AL,17,FALSE)</f>
        <v>6604503263</v>
      </c>
      <c r="AE151" s="6">
        <f>VLOOKUP(Table5[[#This Row],[TDx Number]],'M21-404 tracker - Reyhaneh'!B:AL,18,FALSE)</f>
        <v>45177</v>
      </c>
      <c r="AF151" s="6" t="str">
        <f>VLOOKUP(Table5[[#This Row],[TDx Number]],'M21-404 tracker - Reyhaneh'!B:AL,19,FALSE)</f>
        <v>Part 2ii: 2.4 mg/kg mutEGFR NSCLC</v>
      </c>
      <c r="AG151" s="6">
        <f>VLOOKUP(Table5[[#This Row],[TDx Number]],'M21-404 tracker - Reyhaneh'!B:AL,20,FALSE)</f>
        <v>508014</v>
      </c>
      <c r="AH151" s="36">
        <f>VLOOKUP(Table5[[#This Row],[TDx Number]],'M21-404 tracker - Reyhaneh'!B:AL,21,FALSE)</f>
        <v>6604503263</v>
      </c>
      <c r="AI151" s="6">
        <f>VLOOKUP(Table5[[#This Row],[TDx Number]],'M21-404 tracker - Reyhaneh'!B:AL,22,FALSE)</f>
        <v>45177</v>
      </c>
      <c r="AJ151" s="6" t="str">
        <f>VLOOKUP(Table5[[#This Row],[TDx Number]],'M21-404 tracker - Reyhaneh'!B:AL,23,FALSE)</f>
        <v>Retrospective - Solid Tumors</v>
      </c>
      <c r="AK151" s="6" t="str">
        <f>VLOOKUP(Table5[[#This Row],[TDx Number]],'M21-404 tracker - Reyhaneh'!B:AL,24,FALSE)</f>
        <v>Unstained Slide</v>
      </c>
      <c r="AL151" s="6" t="str">
        <f>VLOOKUP(Table5[[#This Row],[TDx Number]],'M21-404 tracker - Reyhaneh'!B:AL,25,FALSE)</f>
        <v>Yes</v>
      </c>
      <c r="AM151" s="6" t="str">
        <f>VLOOKUP(Table5[[#This Row],[TDx Number]],'M21-404 tracker - Reyhaneh'!B:AL,26,FALSE)</f>
        <v>Yes</v>
      </c>
      <c r="AN151" s="6" t="str">
        <f>VLOOKUP(Table5[[#This Row],[TDx Number]],'M21-404 tracker - Reyhaneh'!B:AL,27,FALSE)</f>
        <v>Yes</v>
      </c>
      <c r="AO151" s="6" t="str">
        <f>VLOOKUP(Table5[[#This Row],[TDx Number]],'M21-404 tracker - Reyhaneh'!B:AL,28,FALSE)</f>
        <v>Match</v>
      </c>
      <c r="AP151" s="6" t="str">
        <f>VLOOKUP(Table5[[#This Row],[TDx Number]],'M21-404 tracker - Reyhaneh'!B:AL,29,FALSE)</f>
        <v>archival</v>
      </c>
      <c r="AQ151" s="37" t="str">
        <f>VLOOKUP(Table5[[#This Row],[TDx Number]],'M21-404 tracker - Reyhaneh'!B:AL,30,FALSE)</f>
        <v>M21-404 MET AST= 4
M21-404 MET GEA= NA
M21-404 MET nsNSCLC= NA
M21-404 MET sqNSCLC= NA</v>
      </c>
      <c r="AR151" s="6" t="str">
        <f>VLOOKUP(Table5[[#This Row],[TDx Number]],'M21-404 tracker - Reyhaneh'!B:AL,31,FALSE)</f>
        <v>Evaluable</v>
      </c>
      <c r="AS151" s="36">
        <f>VLOOKUP(Table5[[#This Row],[TDx Number]],'M21-404 tracker - Reyhaneh'!B:AL,32,FALSE)</f>
        <v>6604503263</v>
      </c>
      <c r="AT151" s="6" t="str">
        <f>VLOOKUP(Table5[[#This Row],[TDx Number]],'M21-404 tracker - Reyhaneh'!B:AL,33,FALSE)</f>
        <v>508014 2023-Sep-08</v>
      </c>
      <c r="AU151" s="6" t="str">
        <f>VLOOKUP(Table5[[#This Row],[TDx Number]],'M21-404 tracker - Reyhaneh'!B:AL,34,FALSE)</f>
        <v>Cohort 2b, 2ii,Cohort8</v>
      </c>
      <c r="AV151" s="6">
        <f>VLOOKUP(Table5[[#This Row],[TDx Number]],'M21-404 tracker - Reyhaneh'!B:AL,35,FALSE)</f>
        <v>0</v>
      </c>
      <c r="AW151" s="6">
        <f>VLOOKUP(Table5[[#This Row],[TDx Number]],'M21-404 tracker - Reyhaneh'!B:AL,36,FALSE)</f>
        <v>45397</v>
      </c>
      <c r="AX151" s="6">
        <f>VLOOKUP(Table5[[#This Row],[TDx Number]],'M21-404 tracker - Reyhaneh'!B:AL,37,FALSE)</f>
        <v>70</v>
      </c>
      <c r="AY151" s="6"/>
      <c r="AZ151" s="6"/>
      <c r="BA151" s="6"/>
      <c r="BB151" s="6"/>
      <c r="BC151" s="6"/>
      <c r="BD151" s="6"/>
      <c r="BE151" s="6" t="b">
        <v>0</v>
      </c>
    </row>
    <row r="152" spans="1:57" ht="22.5" customHeight="1">
      <c r="A152" s="6" t="s">
        <v>57</v>
      </c>
      <c r="B152" s="6" t="s">
        <v>881</v>
      </c>
      <c r="C152" s="79">
        <v>601001</v>
      </c>
      <c r="D152" s="6">
        <f>VLOOKUP(Table5[[#This Row],[Subjects]],'Responder Sheet'!C:H,6,FALSE)</f>
        <v>0</v>
      </c>
      <c r="E152" s="6" t="b">
        <f>IF(_xlfn.IFNA(VLOOKUP(Table5[[#This Row],[Subjects]],'Withdrawn Subject ID'!A:A,1,FALSE),TRUE) = TRUE, FALSE, TRUE)</f>
        <v>0</v>
      </c>
      <c r="F152" s="6" t="b">
        <v>1</v>
      </c>
      <c r="G152" s="6">
        <v>3263</v>
      </c>
      <c r="H152" s="6" t="str">
        <f>VLOOKUP(Table5[[#This Row],[Subjects]],'Responder Sheet'!C:G,5,FALSE)</f>
        <v>SD</v>
      </c>
      <c r="I152" s="6" t="str">
        <f>VLOOKUP(Table5[[#This Row],[Subjects]],'Responder Sheet'!C:G,3,FALSE)</f>
        <v>Non-responder</v>
      </c>
      <c r="J152" s="6" t="str">
        <f>VLOOKUP(Table5[[#This Row],[Subjects]],'Responder Sheet'!C:G,4,FALSE)</f>
        <v>Non-responder</v>
      </c>
      <c r="K152" s="6" t="str">
        <f t="shared" si="0"/>
        <v>Non-responder</v>
      </c>
      <c r="L152" s="6" t="str">
        <f>VLOOKUP(Table5[[#This Row],[TDx Number]],'M21-404 tracker - Reyhaneh'!B:AW,45,FALSE)</f>
        <v>ABBV400_VMS_601001_083-0022-0375-B1-01_H&amp;E.svs</v>
      </c>
      <c r="M152" s="52" t="str">
        <f>VLOOKUP(Table5[[#This Row],[TDx Number]],'M21-404 tracker - Reyhaneh'!B:AW,46,FALSE)</f>
        <v>https://concentriq.abbvienet.com/imageSets/157?slide=327538</v>
      </c>
      <c r="N152" s="6" t="str">
        <f>VLOOKUP(Table5[[#This Row],[TDx Number]],'M21-404 tracker - Reyhaneh'!B:AW,47,FALSE)</f>
        <v>default/users/181/images/248289/083-0022-0375-B1-01.svs</v>
      </c>
      <c r="O152" s="6">
        <f>VLOOKUP(Table5[[#This Row],[TDx Number]],'M21-404 tracker - Reyhaneh'!B:AW,48,FALSE)</f>
        <v>40</v>
      </c>
      <c r="P152" s="6" t="str">
        <f>VLOOKUP(Table5[[#This Row],[TDx Number]],'M21-404 tracker - Reyhaneh'!B:J,3,FALSE)</f>
        <v>Dr Xabier Mielgo Rubio (Elizabeth Jiménez Aguilar previous PI)</v>
      </c>
      <c r="Q152" s="6">
        <f>VLOOKUP(Table5[[#This Row],[TDx Number]],'M21-404 tracker - Reyhaneh'!B:AL,4,FALSE)</f>
        <v>601</v>
      </c>
      <c r="R152" s="6" t="str">
        <f>VLOOKUP(Table5[[#This Row],[TDx Number]],'M21-404 tracker - Reyhaneh'!B:AL,5,FALSE)</f>
        <v>SPAIN</v>
      </c>
      <c r="S152" s="6">
        <f>VLOOKUP(Table5[[#This Row],[TDx Number]],'M21-404 tracker - Reyhaneh'!B:AL,6,FALSE)</f>
        <v>601001</v>
      </c>
      <c r="T152" s="6" t="str">
        <f>VLOOKUP(Table5[[#This Row],[TDx Number]],'M21-404 tracker - Reyhaneh'!B:AL,7,FALSE)</f>
        <v>Completed</v>
      </c>
      <c r="U152" s="6" t="str">
        <f>VLOOKUP(Table5[[#This Row],[TDx Number]],'M21-404 tracker - Reyhaneh'!B:AL,8,FALSE)</f>
        <v>Treatment Discontinued</v>
      </c>
      <c r="V152" s="6" t="str">
        <f>VLOOKUP(Table5[[#This Row],[TDx Number]],'M21-404 tracker - Reyhaneh'!B:AL,9,FALSE)</f>
        <v>Screening (Day-28 to Day-1)</v>
      </c>
      <c r="W152" s="6" t="str">
        <f>VLOOKUP(Table5[[#This Row],[TDx Number]],'M21-404 tracker - Reyhaneh'!B:AL,10,FALSE)</f>
        <v>Archived or Fresh Tumor Biopsy c-Met testing (Fresh Biopsy/Aspirate)</v>
      </c>
      <c r="X152" s="6" t="str">
        <f>VLOOKUP(Table5[[#This Row],[TDx Number]],'M21-404 tracker - Reyhaneh'!B:AL,11,FALSE)</f>
        <v>Fresh Biopsy/Aspirate</v>
      </c>
      <c r="Y152" s="6" t="str">
        <f>VLOOKUP(Table5[[#This Row],[TDx Number]],'M21-404 tracker - Reyhaneh'!B:AL,12,FALSE)</f>
        <v>Fresh Biopsy/Aspirate</v>
      </c>
      <c r="Z152" s="6" t="str">
        <f>VLOOKUP(Table5[[#This Row],[TDx Number]],'M21-404 tracker - Reyhaneh'!B:AL,13,FALSE)</f>
        <v>Yes</v>
      </c>
      <c r="AA152" s="6">
        <f>VLOOKUP(Table5[[#This Row],[TDx Number]],'M21-404 tracker - Reyhaneh'!B:AL,14,FALSE)</f>
        <v>45215</v>
      </c>
      <c r="AB152" s="6">
        <f>VLOOKUP(Table5[[#This Row],[TDx Number]],'M21-404 tracker - Reyhaneh'!B:AL,15,FALSE)</f>
        <v>45197</v>
      </c>
      <c r="AC152" s="6" t="str">
        <f>VLOOKUP(Table5[[#This Row],[TDx Number]],'M21-404 tracker - Reyhaneh'!B:AL,16,FALSE)</f>
        <v>Protocol Version 7.0</v>
      </c>
      <c r="AD152" s="36">
        <f>VLOOKUP(Table5[[#This Row],[TDx Number]],'M21-404 tracker - Reyhaneh'!B:AL,17,FALSE)</f>
        <v>6221564381</v>
      </c>
      <c r="AE152" s="6">
        <f>VLOOKUP(Table5[[#This Row],[TDx Number]],'M21-404 tracker - Reyhaneh'!B:AL,18,FALSE)</f>
        <v>45196</v>
      </c>
      <c r="AF152" s="6" t="str">
        <f>VLOOKUP(Table5[[#This Row],[TDx Number]],'M21-404 tracker - Reyhaneh'!B:AL,19,FALSE)</f>
        <v>Part 2iii: 2.4 mg/kg squamous NSCLC</v>
      </c>
      <c r="AG152" s="6">
        <f>VLOOKUP(Table5[[#This Row],[TDx Number]],'M21-404 tracker - Reyhaneh'!B:AL,20,FALSE)</f>
        <v>601001</v>
      </c>
      <c r="AH152" s="36">
        <f>VLOOKUP(Table5[[#This Row],[TDx Number]],'M21-404 tracker - Reyhaneh'!B:AL,21,FALSE)</f>
        <v>6221564381</v>
      </c>
      <c r="AI152" s="6">
        <f>VLOOKUP(Table5[[#This Row],[TDx Number]],'M21-404 tracker - Reyhaneh'!B:AL,22,FALSE)</f>
        <v>45196</v>
      </c>
      <c r="AJ152" s="6" t="str">
        <f>VLOOKUP(Table5[[#This Row],[TDx Number]],'M21-404 tracker - Reyhaneh'!B:AL,23,FALSE)</f>
        <v>Part 2iii NSCLC Squamous</v>
      </c>
      <c r="AK152" s="6" t="str">
        <f>VLOOKUP(Table5[[#This Row],[TDx Number]],'M21-404 tracker - Reyhaneh'!B:AL,24,FALSE)</f>
        <v>Paraffin Block</v>
      </c>
      <c r="AL152" s="6" t="str">
        <f>VLOOKUP(Table5[[#This Row],[TDx Number]],'M21-404 tracker - Reyhaneh'!B:AL,25,FALSE)</f>
        <v>Yes</v>
      </c>
      <c r="AM152" s="6" t="str">
        <f>VLOOKUP(Table5[[#This Row],[TDx Number]],'M21-404 tracker - Reyhaneh'!B:AL,26,FALSE)</f>
        <v>Yes</v>
      </c>
      <c r="AN152" s="6" t="str">
        <f>VLOOKUP(Table5[[#This Row],[TDx Number]],'M21-404 tracker - Reyhaneh'!B:AL,27,FALSE)</f>
        <v>Yes</v>
      </c>
      <c r="AO152" s="6" t="str">
        <f>VLOOKUP(Table5[[#This Row],[TDx Number]],'M21-404 tracker - Reyhaneh'!B:AL,28,FALSE)</f>
        <v>Match</v>
      </c>
      <c r="AP152" s="6" t="str">
        <f>VLOOKUP(Table5[[#This Row],[TDx Number]],'M21-404 tracker - Reyhaneh'!B:AL,29,FALSE)</f>
        <v>fresh tumor (pre-dose)</v>
      </c>
      <c r="AQ152" s="37" t="str">
        <f>VLOOKUP(Table5[[#This Row],[TDx Number]],'M21-404 tracker - Reyhaneh'!B:AL,30,FALSE)</f>
        <v>M21-404 MET AST= 7
M21-404 MET GEA= NA
M21-404 MET nsNSCLC= NA
M21-404 MET sqNSCLC= NA</v>
      </c>
      <c r="AR152" s="6" t="str">
        <f>VLOOKUP(Table5[[#This Row],[TDx Number]],'M21-404 tracker - Reyhaneh'!B:AL,31,FALSE)</f>
        <v>Evaluable</v>
      </c>
      <c r="AS152" s="36">
        <f>VLOOKUP(Table5[[#This Row],[TDx Number]],'M21-404 tracker - Reyhaneh'!B:AL,32,FALSE)</f>
        <v>6221564381</v>
      </c>
      <c r="AT152" s="6" t="str">
        <f>VLOOKUP(Table5[[#This Row],[TDx Number]],'M21-404 tracker - Reyhaneh'!B:AL,33,FALSE)</f>
        <v>601001 2023-Sep-27</v>
      </c>
      <c r="AU152" s="6" t="str">
        <f>VLOOKUP(Table5[[#This Row],[TDx Number]],'M21-404 tracker - Reyhaneh'!B:AL,34,FALSE)</f>
        <v>Cohort 2d, 2iii,Cohort10</v>
      </c>
      <c r="AV152" s="6">
        <f>VLOOKUP(Table5[[#This Row],[TDx Number]],'M21-404 tracker - Reyhaneh'!B:AL,35,FALSE)</f>
        <v>0</v>
      </c>
      <c r="AW152" s="6">
        <f>VLOOKUP(Table5[[#This Row],[TDx Number]],'M21-404 tracker - Reyhaneh'!B:AL,36,FALSE)</f>
        <v>45397</v>
      </c>
      <c r="AX152" s="6">
        <f>VLOOKUP(Table5[[#This Row],[TDx Number]],'M21-404 tracker - Reyhaneh'!B:AL,37,FALSE)</f>
        <v>70</v>
      </c>
      <c r="AY152" s="6"/>
      <c r="AZ152" s="6"/>
      <c r="BA152" s="6"/>
      <c r="BB152" s="6"/>
      <c r="BC152" s="6"/>
      <c r="BD152" s="6"/>
      <c r="BE152" s="6" t="s">
        <v>83</v>
      </c>
    </row>
    <row r="153" spans="1:57" ht="22.5" customHeight="1">
      <c r="A153" s="6" t="s">
        <v>57</v>
      </c>
      <c r="B153" s="6" t="s">
        <v>882</v>
      </c>
      <c r="C153" s="79">
        <v>601003</v>
      </c>
      <c r="D153" s="6">
        <f>VLOOKUP(Table5[[#This Row],[Subjects]],'Responder Sheet'!C:H,6,FALSE)</f>
        <v>0</v>
      </c>
      <c r="E153" s="6" t="b">
        <f>IF(_xlfn.IFNA(VLOOKUP(Table5[[#This Row],[Subjects]],'Withdrawn Subject ID'!A:A,1,FALSE),TRUE) = TRUE, FALSE, TRUE)</f>
        <v>0</v>
      </c>
      <c r="F153" s="6" t="b">
        <v>1</v>
      </c>
      <c r="G153" s="6">
        <v>3263</v>
      </c>
      <c r="H153" s="6" t="str">
        <f>VLOOKUP(Table5[[#This Row],[Subjects]],'Responder Sheet'!C:G,5,FALSE)</f>
        <v>SD</v>
      </c>
      <c r="I153" s="6" t="str">
        <f>VLOOKUP(Table5[[#This Row],[Subjects]],'Responder Sheet'!C:G,3,FALSE)</f>
        <v>Non-responder</v>
      </c>
      <c r="J153" s="6" t="str">
        <f>VLOOKUP(Table5[[#This Row],[Subjects]],'Responder Sheet'!C:G,4,FALSE)</f>
        <v>Non-responder</v>
      </c>
      <c r="K153" s="6" t="str">
        <f t="shared" si="0"/>
        <v>Non-responder</v>
      </c>
      <c r="L153" s="6" t="str">
        <f>VLOOKUP(Table5[[#This Row],[TDx Number]],'M21-404 tracker - Reyhaneh'!B:AW,45,FALSE)</f>
        <v>ABBV400_VMS_601003_B23-013336_083-0022-0602-B1-01_H&amp;E.svs</v>
      </c>
      <c r="M153" s="52" t="str">
        <f>VLOOKUP(Table5[[#This Row],[TDx Number]],'M21-404 tracker - Reyhaneh'!B:AW,46,FALSE)</f>
        <v>https://concentriq.abbvienet.com/imageSets/157?slide=337207</v>
      </c>
      <c r="N153" s="6" t="str">
        <f>VLOOKUP(Table5[[#This Row],[TDx Number]],'M21-404 tracker - Reyhaneh'!B:AW,47,FALSE)</f>
        <v>default/users/181/images/256383/083-0022-0602-B1-01.svs</v>
      </c>
      <c r="O153" s="6">
        <f>VLOOKUP(Table5[[#This Row],[TDx Number]],'M21-404 tracker - Reyhaneh'!B:AW,48,FALSE)</f>
        <v>40</v>
      </c>
      <c r="P153" s="6" t="str">
        <f>VLOOKUP(Table5[[#This Row],[TDx Number]],'M21-404 tracker - Reyhaneh'!B:J,3,FALSE)</f>
        <v>Dr Xabier Mielgo Rubio (Elizabeth Jiménez Aguilar previous PI)</v>
      </c>
      <c r="Q153" s="6">
        <f>VLOOKUP(Table5[[#This Row],[TDx Number]],'M21-404 tracker - Reyhaneh'!B:AL,4,FALSE)</f>
        <v>601</v>
      </c>
      <c r="R153" s="6" t="str">
        <f>VLOOKUP(Table5[[#This Row],[TDx Number]],'M21-404 tracker - Reyhaneh'!B:AL,5,FALSE)</f>
        <v>SPAIN</v>
      </c>
      <c r="S153" s="6">
        <f>VLOOKUP(Table5[[#This Row],[TDx Number]],'M21-404 tracker - Reyhaneh'!B:AL,6,FALSE)</f>
        <v>601003</v>
      </c>
      <c r="T153" s="6" t="str">
        <f>VLOOKUP(Table5[[#This Row],[TDx Number]],'M21-404 tracker - Reyhaneh'!B:AL,7,FALSE)</f>
        <v>Early Terminated</v>
      </c>
      <c r="U153" s="6" t="str">
        <f>VLOOKUP(Table5[[#This Row],[TDx Number]],'M21-404 tracker - Reyhaneh'!B:AL,8,FALSE)</f>
        <v>Treatment Discontinued</v>
      </c>
      <c r="V153" s="6" t="str">
        <f>VLOOKUP(Table5[[#This Row],[TDx Number]],'M21-404 tracker - Reyhaneh'!B:AL,9,FALSE)</f>
        <v>Screening (Day-28 to Day-1)</v>
      </c>
      <c r="W153" s="6" t="str">
        <f>VLOOKUP(Table5[[#This Row],[TDx Number]],'M21-404 tracker - Reyhaneh'!B:AL,10,FALSE)</f>
        <v>Archived or Fresh Tumor Biopsy c-Met testing (Archival)</v>
      </c>
      <c r="X153" s="6" t="str">
        <f>VLOOKUP(Table5[[#This Row],[TDx Number]],'M21-404 tracker - Reyhaneh'!B:AL,11,FALSE)</f>
        <v>Archival</v>
      </c>
      <c r="Y153" s="6" t="str">
        <f>VLOOKUP(Table5[[#This Row],[TDx Number]],'M21-404 tracker - Reyhaneh'!B:AL,12,FALSE)</f>
        <v>Archival</v>
      </c>
      <c r="Z153" s="6" t="str">
        <f>VLOOKUP(Table5[[#This Row],[TDx Number]],'M21-404 tracker - Reyhaneh'!B:AL,13,FALSE)</f>
        <v>Yes</v>
      </c>
      <c r="AA153" s="6">
        <f>VLOOKUP(Table5[[#This Row],[TDx Number]],'M21-404 tracker - Reyhaneh'!B:AL,14,FALSE)</f>
        <v>45244</v>
      </c>
      <c r="AB153" s="6">
        <f>VLOOKUP(Table5[[#This Row],[TDx Number]],'M21-404 tracker - Reyhaneh'!B:AL,15,FALSE)</f>
        <v>45218</v>
      </c>
      <c r="AC153" s="6" t="str">
        <f>VLOOKUP(Table5[[#This Row],[TDx Number]],'M21-404 tracker - Reyhaneh'!B:AL,16,FALSE)</f>
        <v>Protocol Version 7.0</v>
      </c>
      <c r="AD153" s="36">
        <f>VLOOKUP(Table5[[#This Row],[TDx Number]],'M21-404 tracker - Reyhaneh'!B:AL,17,FALSE)</f>
        <v>6221564385</v>
      </c>
      <c r="AE153" s="6">
        <f>VLOOKUP(Table5[[#This Row],[TDx Number]],'M21-404 tracker - Reyhaneh'!B:AL,18,FALSE)</f>
        <v>45225</v>
      </c>
      <c r="AF153" s="6" t="str">
        <f>VLOOKUP(Table5[[#This Row],[TDx Number]],'M21-404 tracker - Reyhaneh'!B:AL,19,FALSE)</f>
        <v>Part 2iii: 2.4 mg/kg squamous NSCLC</v>
      </c>
      <c r="AG153" s="6">
        <f>VLOOKUP(Table5[[#This Row],[TDx Number]],'M21-404 tracker - Reyhaneh'!B:AL,20,FALSE)</f>
        <v>601003</v>
      </c>
      <c r="AH153" s="36">
        <f>VLOOKUP(Table5[[#This Row],[TDx Number]],'M21-404 tracker - Reyhaneh'!B:AL,21,FALSE)</f>
        <v>6221564385</v>
      </c>
      <c r="AI153" s="6">
        <f>VLOOKUP(Table5[[#This Row],[TDx Number]],'M21-404 tracker - Reyhaneh'!B:AL,22,FALSE)</f>
        <v>45225</v>
      </c>
      <c r="AJ153" s="6" t="str">
        <f>VLOOKUP(Table5[[#This Row],[TDx Number]],'M21-404 tracker - Reyhaneh'!B:AL,23,FALSE)</f>
        <v>Part 2iii NSCLC Squamous</v>
      </c>
      <c r="AK153" s="6" t="str">
        <f>VLOOKUP(Table5[[#This Row],[TDx Number]],'M21-404 tracker - Reyhaneh'!B:AL,24,FALSE)</f>
        <v>Paraffin Block</v>
      </c>
      <c r="AL153" s="6" t="str">
        <f>VLOOKUP(Table5[[#This Row],[TDx Number]],'M21-404 tracker - Reyhaneh'!B:AL,25,FALSE)</f>
        <v>Yes</v>
      </c>
      <c r="AM153" s="6" t="str">
        <f>VLOOKUP(Table5[[#This Row],[TDx Number]],'M21-404 tracker - Reyhaneh'!B:AL,26,FALSE)</f>
        <v>Yes</v>
      </c>
      <c r="AN153" s="6" t="str">
        <f>VLOOKUP(Table5[[#This Row],[TDx Number]],'M21-404 tracker - Reyhaneh'!B:AL,27,FALSE)</f>
        <v>Yes</v>
      </c>
      <c r="AO153" s="6" t="str">
        <f>VLOOKUP(Table5[[#This Row],[TDx Number]],'M21-404 tracker - Reyhaneh'!B:AL,28,FALSE)</f>
        <v>Match</v>
      </c>
      <c r="AP153" s="6" t="str">
        <f>VLOOKUP(Table5[[#This Row],[TDx Number]],'M21-404 tracker - Reyhaneh'!B:AL,29,FALSE)</f>
        <v>fresh tumor (pre-dose)</v>
      </c>
      <c r="AQ153" s="37" t="str">
        <f>VLOOKUP(Table5[[#This Row],[TDx Number]],'M21-404 tracker - Reyhaneh'!B:AL,30,FALSE)</f>
        <v>M21-404 MET AST= 93
M21-404 MET GEA= NA
M21-404 MET nsNSCLC= NA
M21-404 MET sqNSCLC= NA</v>
      </c>
      <c r="AR153" s="6" t="str">
        <f>VLOOKUP(Table5[[#This Row],[TDx Number]],'M21-404 tracker - Reyhaneh'!B:AL,31,FALSE)</f>
        <v>Evaluable</v>
      </c>
      <c r="AS153" s="36">
        <f>VLOOKUP(Table5[[#This Row],[TDx Number]],'M21-404 tracker - Reyhaneh'!B:AL,32,FALSE)</f>
        <v>6221564385</v>
      </c>
      <c r="AT153" s="6" t="str">
        <f>VLOOKUP(Table5[[#This Row],[TDx Number]],'M21-404 tracker - Reyhaneh'!B:AL,33,FALSE)</f>
        <v>601003 2023-Oct-26</v>
      </c>
      <c r="AU153" s="6" t="str">
        <f>VLOOKUP(Table5[[#This Row],[TDx Number]],'M21-404 tracker - Reyhaneh'!B:AL,34,FALSE)</f>
        <v>Cohort 2d, 2iii,Cohort10</v>
      </c>
      <c r="AV153" s="6">
        <f>VLOOKUP(Table5[[#This Row],[TDx Number]],'M21-404 tracker - Reyhaneh'!B:AL,35,FALSE)</f>
        <v>0</v>
      </c>
      <c r="AW153" s="6">
        <f>VLOOKUP(Table5[[#This Row],[TDx Number]],'M21-404 tracker - Reyhaneh'!B:AL,36,FALSE)</f>
        <v>45446</v>
      </c>
      <c r="AX153" s="6">
        <f>VLOOKUP(Table5[[#This Row],[TDx Number]],'M21-404 tracker - Reyhaneh'!B:AL,37,FALSE)</f>
        <v>21</v>
      </c>
      <c r="AY153" s="6"/>
      <c r="AZ153" s="6"/>
      <c r="BA153" s="6"/>
      <c r="BB153" s="6"/>
      <c r="BC153" s="6"/>
      <c r="BD153" s="6"/>
      <c r="BE153" s="6" t="s">
        <v>468</v>
      </c>
    </row>
    <row r="154" spans="1:57" ht="22.5" customHeight="1">
      <c r="A154" s="6" t="s">
        <v>57</v>
      </c>
      <c r="B154" s="6" t="s">
        <v>883</v>
      </c>
      <c r="C154" s="79">
        <v>606005</v>
      </c>
      <c r="D154" s="6">
        <f>VLOOKUP(Table5[[#This Row],[Subjects]],'Responder Sheet'!C:H,6,FALSE)</f>
        <v>0</v>
      </c>
      <c r="E154" s="6" t="b">
        <f>IF(_xlfn.IFNA(VLOOKUP(Table5[[#This Row],[Subjects]],'Withdrawn Subject ID'!A:A,1,FALSE),TRUE) = TRUE, FALSE, TRUE)</f>
        <v>0</v>
      </c>
      <c r="F154" s="6" t="b">
        <v>1</v>
      </c>
      <c r="G154" s="6">
        <v>3263</v>
      </c>
      <c r="H154" s="6" t="str">
        <f>VLOOKUP(Table5[[#This Row],[Subjects]],'Responder Sheet'!C:G,5,FALSE)</f>
        <v>NA</v>
      </c>
      <c r="I154" s="6" t="s">
        <v>85</v>
      </c>
      <c r="J154" s="6" t="s">
        <v>85</v>
      </c>
      <c r="K154" s="6" t="str">
        <f t="shared" si="0"/>
        <v>NA</v>
      </c>
      <c r="L154" s="6" t="str">
        <f>VLOOKUP(Table5[[#This Row],[TDx Number]],'M21-404 tracker - Reyhaneh'!B:AW,45,FALSE)</f>
        <v>ABBV400_VMS_606005_B230609225_083-0022-0583-B1-01_H&amp;E.svs</v>
      </c>
      <c r="M154" s="52" t="str">
        <f>VLOOKUP(Table5[[#This Row],[TDx Number]],'M21-404 tracker - Reyhaneh'!B:AW,46,FALSE)</f>
        <v>https://concentriq.abbvienet.com/imageSets/157?slide=337138</v>
      </c>
      <c r="N154" s="6" t="str">
        <f>VLOOKUP(Table5[[#This Row],[TDx Number]],'M21-404 tracker - Reyhaneh'!B:AW,47,FALSE)</f>
        <v>default/users/181/images/256314/083-0022-0583-B1-01.svs</v>
      </c>
      <c r="O154" s="6">
        <f>VLOOKUP(Table5[[#This Row],[TDx Number]],'M21-404 tracker - Reyhaneh'!B:AW,48,FALSE)</f>
        <v>40</v>
      </c>
      <c r="P154" s="6" t="str">
        <f>VLOOKUP(Table5[[#This Row],[TDx Number]],'M21-404 tracker - Reyhaneh'!B:J,3,FALSE)</f>
        <v>Maria de Miguel</v>
      </c>
      <c r="Q154" s="6">
        <f>VLOOKUP(Table5[[#This Row],[TDx Number]],'M21-404 tracker - Reyhaneh'!B:AL,4,FALSE)</f>
        <v>606</v>
      </c>
      <c r="R154" s="6" t="str">
        <f>VLOOKUP(Table5[[#This Row],[TDx Number]],'M21-404 tracker - Reyhaneh'!B:AL,5,FALSE)</f>
        <v>SPAIN</v>
      </c>
      <c r="S154" s="6">
        <f>VLOOKUP(Table5[[#This Row],[TDx Number]],'M21-404 tracker - Reyhaneh'!B:AL,6,FALSE)</f>
        <v>606005</v>
      </c>
      <c r="T154" s="6" t="str">
        <f>VLOOKUP(Table5[[#This Row],[TDx Number]],'M21-404 tracker - Reyhaneh'!B:AL,7,FALSE)</f>
        <v>Completed</v>
      </c>
      <c r="U154" s="6" t="str">
        <f>VLOOKUP(Table5[[#This Row],[TDx Number]],'M21-404 tracker - Reyhaneh'!B:AL,8,FALSE)</f>
        <v>Treatment Discontinued</v>
      </c>
      <c r="V154" s="6" t="str">
        <f>VLOOKUP(Table5[[#This Row],[TDx Number]],'M21-404 tracker - Reyhaneh'!B:AL,9,FALSE)</f>
        <v>Screening (Day-28 to Day-1)</v>
      </c>
      <c r="W154" s="6" t="str">
        <f>VLOOKUP(Table5[[#This Row],[TDx Number]],'M21-404 tracker - Reyhaneh'!B:AL,10,FALSE)</f>
        <v>Archived or Fresh Tumor Biopsy c-Met testing (Archival)</v>
      </c>
      <c r="X154" s="6" t="str">
        <f>VLOOKUP(Table5[[#This Row],[TDx Number]],'M21-404 tracker - Reyhaneh'!B:AL,11,FALSE)</f>
        <v>Archival</v>
      </c>
      <c r="Y154" s="6" t="str">
        <f>VLOOKUP(Table5[[#This Row],[TDx Number]],'M21-404 tracker - Reyhaneh'!B:AL,12,FALSE)</f>
        <v>Archival</v>
      </c>
      <c r="Z154" s="6" t="str">
        <f>VLOOKUP(Table5[[#This Row],[TDx Number]],'M21-404 tracker - Reyhaneh'!B:AL,13,FALSE)</f>
        <v>Yes</v>
      </c>
      <c r="AA154" s="6">
        <f>VLOOKUP(Table5[[#This Row],[TDx Number]],'M21-404 tracker - Reyhaneh'!B:AL,14,FALSE)</f>
        <v>45314</v>
      </c>
      <c r="AB154" s="6">
        <f>VLOOKUP(Table5[[#This Row],[TDx Number]],'M21-404 tracker - Reyhaneh'!B:AL,15,FALSE)</f>
        <v>45310</v>
      </c>
      <c r="AC154" s="6" t="str">
        <f>VLOOKUP(Table5[[#This Row],[TDx Number]],'M21-404 tracker - Reyhaneh'!B:AL,16,FALSE)</f>
        <v>Protocol Version 7.0</v>
      </c>
      <c r="AD154" s="36">
        <f>VLOOKUP(Table5[[#This Row],[TDx Number]],'M21-404 tracker - Reyhaneh'!B:AL,17,FALSE)</f>
        <v>6221916402</v>
      </c>
      <c r="AE154" s="6">
        <f>VLOOKUP(Table5[[#This Row],[TDx Number]],'M21-404 tracker - Reyhaneh'!B:AL,18,FALSE)</f>
        <v>45257</v>
      </c>
      <c r="AF154" s="6" t="str">
        <f>VLOOKUP(Table5[[#This Row],[TDx Number]],'M21-404 tracker - Reyhaneh'!B:AL,19,FALSE)</f>
        <v>Part 2ii: 2.4 mg/kg mutEGFR NSCLC</v>
      </c>
      <c r="AG154" s="6">
        <f>VLOOKUP(Table5[[#This Row],[TDx Number]],'M21-404 tracker - Reyhaneh'!B:AL,20,FALSE)</f>
        <v>606005</v>
      </c>
      <c r="AH154" s="36">
        <f>VLOOKUP(Table5[[#This Row],[TDx Number]],'M21-404 tracker - Reyhaneh'!B:AL,21,FALSE)</f>
        <v>6221916402</v>
      </c>
      <c r="AI154" s="6">
        <f>VLOOKUP(Table5[[#This Row],[TDx Number]],'M21-404 tracker - Reyhaneh'!B:AL,22,FALSE)</f>
        <v>45257</v>
      </c>
      <c r="AJ154" s="6" t="str">
        <f>VLOOKUP(Table5[[#This Row],[TDx Number]],'M21-404 tracker - Reyhaneh'!B:AL,23,FALSE)</f>
        <v>Part 2ii NSCLC Mut EGFR</v>
      </c>
      <c r="AK154" s="6" t="str">
        <f>VLOOKUP(Table5[[#This Row],[TDx Number]],'M21-404 tracker - Reyhaneh'!B:AL,24,FALSE)</f>
        <v>Paraffin Block</v>
      </c>
      <c r="AL154" s="6" t="str">
        <f>VLOOKUP(Table5[[#This Row],[TDx Number]],'M21-404 tracker - Reyhaneh'!B:AL,25,FALSE)</f>
        <v>Yes</v>
      </c>
      <c r="AM154" s="6" t="str">
        <f>VLOOKUP(Table5[[#This Row],[TDx Number]],'M21-404 tracker - Reyhaneh'!B:AL,26,FALSE)</f>
        <v>Yes</v>
      </c>
      <c r="AN154" s="6" t="str">
        <f>VLOOKUP(Table5[[#This Row],[TDx Number]],'M21-404 tracker - Reyhaneh'!B:AL,27,FALSE)</f>
        <v>Yes</v>
      </c>
      <c r="AO154" s="6" t="str">
        <f>VLOOKUP(Table5[[#This Row],[TDx Number]],'M21-404 tracker - Reyhaneh'!B:AL,28,FALSE)</f>
        <v>Match</v>
      </c>
      <c r="AP154" s="6" t="str">
        <f>VLOOKUP(Table5[[#This Row],[TDx Number]],'M21-404 tracker - Reyhaneh'!B:AL,29,FALSE)</f>
        <v>archival</v>
      </c>
      <c r="AQ154" s="37" t="str">
        <f>VLOOKUP(Table5[[#This Row],[TDx Number]],'M21-404 tracker - Reyhaneh'!B:AL,30,FALSE)</f>
        <v>M21-404 MET AST= 2
M21-404 MET GEA= NA
M21-404 MET nsNSCLC= NA
M21-404 MET sqNSCLC= NA</v>
      </c>
      <c r="AR154" s="6" t="str">
        <f>VLOOKUP(Table5[[#This Row],[TDx Number]],'M21-404 tracker - Reyhaneh'!B:AL,31,FALSE)</f>
        <v>Evaluable</v>
      </c>
      <c r="AS154" s="36">
        <f>VLOOKUP(Table5[[#This Row],[TDx Number]],'M21-404 tracker - Reyhaneh'!B:AL,32,FALSE)</f>
        <v>6221916402</v>
      </c>
      <c r="AT154" s="6" t="str">
        <f>VLOOKUP(Table5[[#This Row],[TDx Number]],'M21-404 tracker - Reyhaneh'!B:AL,33,FALSE)</f>
        <v>606005 2023-Nov-27</v>
      </c>
      <c r="AU154" s="6" t="str">
        <f>VLOOKUP(Table5[[#This Row],[TDx Number]],'M21-404 tracker - Reyhaneh'!B:AL,34,FALSE)</f>
        <v>Cohort 2b, 2ii,Cohort8</v>
      </c>
      <c r="AV154" s="6">
        <f>VLOOKUP(Table5[[#This Row],[TDx Number]],'M21-404 tracker - Reyhaneh'!B:AL,35,FALSE)</f>
        <v>0</v>
      </c>
      <c r="AW154" s="6">
        <f>VLOOKUP(Table5[[#This Row],[TDx Number]],'M21-404 tracker - Reyhaneh'!B:AL,36,FALSE)</f>
        <v>45411</v>
      </c>
      <c r="AX154" s="6">
        <f>VLOOKUP(Table5[[#This Row],[TDx Number]],'M21-404 tracker - Reyhaneh'!B:AL,37,FALSE)</f>
        <v>56</v>
      </c>
      <c r="AY154" s="6"/>
      <c r="AZ154" s="6"/>
      <c r="BA154" s="6"/>
      <c r="BB154" s="6"/>
      <c r="BC154" s="6"/>
      <c r="BD154" s="6"/>
      <c r="BE154" s="6" t="s">
        <v>83</v>
      </c>
    </row>
    <row r="155" spans="1:57" ht="22.5" customHeight="1">
      <c r="A155" s="6" t="s">
        <v>57</v>
      </c>
      <c r="B155" s="6" t="s">
        <v>884</v>
      </c>
      <c r="C155" s="79">
        <v>609008</v>
      </c>
      <c r="D155" s="6">
        <f>VLOOKUP(Table5[[#This Row],[Subjects]],'Responder Sheet'!C:H,6,FALSE)</f>
        <v>0</v>
      </c>
      <c r="E155" s="6" t="b">
        <f>IF(_xlfn.IFNA(VLOOKUP(Table5[[#This Row],[Subjects]],'Withdrawn Subject ID'!A:A,1,FALSE),TRUE) = TRUE, FALSE, TRUE)</f>
        <v>0</v>
      </c>
      <c r="F155" s="6" t="b">
        <v>1</v>
      </c>
      <c r="G155" s="6">
        <v>3263</v>
      </c>
      <c r="H155" s="6" t="str">
        <f>VLOOKUP(Table5[[#This Row],[Subjects]],'Responder Sheet'!C:G,5,FALSE)</f>
        <v>PR</v>
      </c>
      <c r="I155" s="6" t="str">
        <f>VLOOKUP(Table5[[#This Row],[Subjects]],'Responder Sheet'!C:G,3,FALSE)</f>
        <v>Responder</v>
      </c>
      <c r="J155" s="6" t="str">
        <f>VLOOKUP(Table5[[#This Row],[Subjects]],'Responder Sheet'!C:G,4,FALSE)</f>
        <v>Responder</v>
      </c>
      <c r="K155" s="6" t="str">
        <f t="shared" si="0"/>
        <v>Responder</v>
      </c>
      <c r="L155" s="6" t="str">
        <f>VLOOKUP(Table5[[#This Row],[TDx Number]],'M21-404 tracker - Reyhaneh'!B:AW,45,FALSE)</f>
        <v>ABBV400_VMS_609008_B24-004366_083-0022-0594-B0-1_H&amp;E.svs</v>
      </c>
      <c r="M155" s="52" t="str">
        <f>VLOOKUP(Table5[[#This Row],[TDx Number]],'M21-404 tracker - Reyhaneh'!B:AW,46,FALSE)</f>
        <v>https://concentriq.abbvienet.com/imageSets/157?slide=337178</v>
      </c>
      <c r="N155" s="6" t="str">
        <f>VLOOKUP(Table5[[#This Row],[TDx Number]],'M21-404 tracker - Reyhaneh'!B:AW,47,FALSE)</f>
        <v>default/users/181/images/256354/083-0022-0594-B0-1.svs</v>
      </c>
      <c r="O155" s="6">
        <f>VLOOKUP(Table5[[#This Row],[TDx Number]],'M21-404 tracker - Reyhaneh'!B:AW,48,FALSE)</f>
        <v>40</v>
      </c>
      <c r="P155" s="6" t="str">
        <f>VLOOKUP(Table5[[#This Row],[TDx Number]],'M21-404 tracker - Reyhaneh'!B:J,3,FALSE)</f>
        <v>Vicente Baz, David</v>
      </c>
      <c r="Q155" s="6">
        <f>VLOOKUP(Table5[[#This Row],[TDx Number]],'M21-404 tracker - Reyhaneh'!B:AL,4,FALSE)</f>
        <v>609</v>
      </c>
      <c r="R155" s="6" t="str">
        <f>VLOOKUP(Table5[[#This Row],[TDx Number]],'M21-404 tracker - Reyhaneh'!B:AL,5,FALSE)</f>
        <v>SPAIN</v>
      </c>
      <c r="S155" s="6">
        <f>VLOOKUP(Table5[[#This Row],[TDx Number]],'M21-404 tracker - Reyhaneh'!B:AL,6,FALSE)</f>
        <v>609008</v>
      </c>
      <c r="T155" s="6" t="str">
        <f>VLOOKUP(Table5[[#This Row],[TDx Number]],'M21-404 tracker - Reyhaneh'!B:AL,7,FALSE)</f>
        <v>Enrolled</v>
      </c>
      <c r="U155" s="6" t="str">
        <f>VLOOKUP(Table5[[#This Row],[TDx Number]],'M21-404 tracker - Reyhaneh'!B:AL,8,FALSE)</f>
        <v>Enrolled</v>
      </c>
      <c r="V155" s="6" t="str">
        <f>VLOOKUP(Table5[[#This Row],[TDx Number]],'M21-404 tracker - Reyhaneh'!B:AL,9,FALSE)</f>
        <v>Screening (Day-28 to Day-1)</v>
      </c>
      <c r="W155" s="6" t="str">
        <f>VLOOKUP(Table5[[#This Row],[TDx Number]],'M21-404 tracker - Reyhaneh'!B:AL,10,FALSE)</f>
        <v>Archived or Fresh Tumor Biopsy c-Met testing (Fresh Biopsy/Aspirate)</v>
      </c>
      <c r="X155" s="6" t="str">
        <f>VLOOKUP(Table5[[#This Row],[TDx Number]],'M21-404 tracker - Reyhaneh'!B:AL,11,FALSE)</f>
        <v>Fresh Biopsy/Aspirate</v>
      </c>
      <c r="Y155" s="6" t="str">
        <f>VLOOKUP(Table5[[#This Row],[TDx Number]],'M21-404 tracker - Reyhaneh'!B:AL,12,FALSE)</f>
        <v>Fresh Biopsy/Aspirate</v>
      </c>
      <c r="Z155" s="6" t="str">
        <f>VLOOKUP(Table5[[#This Row],[TDx Number]],'M21-404 tracker - Reyhaneh'!B:AL,13,FALSE)</f>
        <v>Yes</v>
      </c>
      <c r="AA155" s="6">
        <f>VLOOKUP(Table5[[#This Row],[TDx Number]],'M21-404 tracker - Reyhaneh'!B:AL,14,FALSE)</f>
        <v>45348</v>
      </c>
      <c r="AB155" s="6">
        <f>VLOOKUP(Table5[[#This Row],[TDx Number]],'M21-404 tracker - Reyhaneh'!B:AL,15,FALSE)</f>
        <v>45362</v>
      </c>
      <c r="AC155" s="6" t="str">
        <f>VLOOKUP(Table5[[#This Row],[TDx Number]],'M21-404 tracker - Reyhaneh'!B:AL,16,FALSE)</f>
        <v>Protocol Version 4.0</v>
      </c>
      <c r="AD155" s="36">
        <f>VLOOKUP(Table5[[#This Row],[TDx Number]],'M21-404 tracker - Reyhaneh'!B:AL,17,FALSE)</f>
        <v>6221880537</v>
      </c>
      <c r="AE155" s="6">
        <f>VLOOKUP(Table5[[#This Row],[TDx Number]],'M21-404 tracker - Reyhaneh'!B:AL,18,FALSE)</f>
        <v>45344</v>
      </c>
      <c r="AF155" s="6" t="str">
        <f>VLOOKUP(Table5[[#This Row],[TDx Number]],'M21-404 tracker - Reyhaneh'!B:AL,19,FALSE)</f>
        <v>Part 2ii: 2.4 mg/kg mutEGFR NSCLC</v>
      </c>
      <c r="AG155" s="6">
        <f>VLOOKUP(Table5[[#This Row],[TDx Number]],'M21-404 tracker - Reyhaneh'!B:AL,20,FALSE)</f>
        <v>609008</v>
      </c>
      <c r="AH155" s="36">
        <f>VLOOKUP(Table5[[#This Row],[TDx Number]],'M21-404 tracker - Reyhaneh'!B:AL,21,FALSE)</f>
        <v>6221880537</v>
      </c>
      <c r="AI155" s="6">
        <f>VLOOKUP(Table5[[#This Row],[TDx Number]],'M21-404 tracker - Reyhaneh'!B:AL,22,FALSE)</f>
        <v>45344</v>
      </c>
      <c r="AJ155" s="6" t="str">
        <f>VLOOKUP(Table5[[#This Row],[TDx Number]],'M21-404 tracker - Reyhaneh'!B:AL,23,FALSE)</f>
        <v>Part 2ii NSCLC Mut EGFR</v>
      </c>
      <c r="AK155" s="6" t="str">
        <f>VLOOKUP(Table5[[#This Row],[TDx Number]],'M21-404 tracker - Reyhaneh'!B:AL,24,FALSE)</f>
        <v>Unstained Slide</v>
      </c>
      <c r="AL155" s="6" t="str">
        <f>VLOOKUP(Table5[[#This Row],[TDx Number]],'M21-404 tracker - Reyhaneh'!B:AL,25,FALSE)</f>
        <v>Yes</v>
      </c>
      <c r="AM155" s="6" t="str">
        <f>VLOOKUP(Table5[[#This Row],[TDx Number]],'M21-404 tracker - Reyhaneh'!B:AL,26,FALSE)</f>
        <v>Yes</v>
      </c>
      <c r="AN155" s="6" t="str">
        <f>VLOOKUP(Table5[[#This Row],[TDx Number]],'M21-404 tracker - Reyhaneh'!B:AL,27,FALSE)</f>
        <v>Yes</v>
      </c>
      <c r="AO155" s="6" t="str">
        <f>VLOOKUP(Table5[[#This Row],[TDx Number]],'M21-404 tracker - Reyhaneh'!B:AL,28,FALSE)</f>
        <v>Match</v>
      </c>
      <c r="AP155" s="6" t="str">
        <f>VLOOKUP(Table5[[#This Row],[TDx Number]],'M21-404 tracker - Reyhaneh'!B:AL,29,FALSE)</f>
        <v>fresh tumor (pre-dose)</v>
      </c>
      <c r="AQ155" s="37" t="str">
        <f>VLOOKUP(Table5[[#This Row],[TDx Number]],'M21-404 tracker - Reyhaneh'!B:AL,30,FALSE)</f>
        <v>M21-404 MET AST= 0
M21-404 MET GEA= NA
M21-404 MET nsNSCLC= NA
M21-404 MET sqNSCLC= NA</v>
      </c>
      <c r="AR155" s="6" t="str">
        <f>VLOOKUP(Table5[[#This Row],[TDx Number]],'M21-404 tracker - Reyhaneh'!B:AL,31,FALSE)</f>
        <v>Evaluable</v>
      </c>
      <c r="AS155" s="36">
        <f>VLOOKUP(Table5[[#This Row],[TDx Number]],'M21-404 tracker - Reyhaneh'!B:AL,32,FALSE)</f>
        <v>6221880537</v>
      </c>
      <c r="AT155" s="6" t="str">
        <f>VLOOKUP(Table5[[#This Row],[TDx Number]],'M21-404 tracker - Reyhaneh'!B:AL,33,FALSE)</f>
        <v>609008 2024-Feb-22</v>
      </c>
      <c r="AU155" s="6" t="str">
        <f>VLOOKUP(Table5[[#This Row],[TDx Number]],'M21-404 tracker - Reyhaneh'!B:AL,34,FALSE)</f>
        <v>Cohort 2b, 2ii,Cohort8</v>
      </c>
      <c r="AV155" s="6">
        <f>VLOOKUP(Table5[[#This Row],[TDx Number]],'M21-404 tracker - Reyhaneh'!B:AL,35,FALSE)</f>
        <v>0</v>
      </c>
      <c r="AW155" s="6">
        <f>VLOOKUP(Table5[[#This Row],[TDx Number]],'M21-404 tracker - Reyhaneh'!B:AL,36,FALSE)</f>
        <v>45446</v>
      </c>
      <c r="AX155" s="6">
        <f>VLOOKUP(Table5[[#This Row],[TDx Number]],'M21-404 tracker - Reyhaneh'!B:AL,37,FALSE)</f>
        <v>21</v>
      </c>
      <c r="AY155" s="6"/>
      <c r="AZ155" s="6"/>
      <c r="BA155" s="6"/>
      <c r="BB155" s="6"/>
      <c r="BC155" s="6"/>
      <c r="BD155" s="6"/>
      <c r="BE155" s="6" t="s">
        <v>173</v>
      </c>
    </row>
    <row r="156" spans="1:57" ht="22.5" customHeight="1">
      <c r="A156" s="6" t="s">
        <v>57</v>
      </c>
      <c r="B156" s="6" t="s">
        <v>885</v>
      </c>
      <c r="C156" s="79">
        <v>612002</v>
      </c>
      <c r="D156" s="6">
        <f>VLOOKUP(Table5[[#This Row],[Subjects]],'Responder Sheet'!C:H,6,FALSE)</f>
        <v>0</v>
      </c>
      <c r="E156" s="6" t="b">
        <f>IF(_xlfn.IFNA(VLOOKUP(Table5[[#This Row],[Subjects]],'Withdrawn Subject ID'!A:A,1,FALSE),TRUE) = TRUE, FALSE, TRUE)</f>
        <v>0</v>
      </c>
      <c r="F156" s="6" t="b">
        <v>1</v>
      </c>
      <c r="G156" s="6">
        <v>3263</v>
      </c>
      <c r="H156" s="6" t="str">
        <f>VLOOKUP(Table5[[#This Row],[Subjects]],'Responder Sheet'!C:G,5,FALSE)</f>
        <v>SD</v>
      </c>
      <c r="I156" s="6" t="str">
        <f>VLOOKUP(Table5[[#This Row],[Subjects]],'Responder Sheet'!C:G,3,FALSE)</f>
        <v>Non-responder</v>
      </c>
      <c r="J156" s="6" t="str">
        <f>VLOOKUP(Table5[[#This Row],[Subjects]],'Responder Sheet'!C:G,4,FALSE)</f>
        <v>Non-responder</v>
      </c>
      <c r="K156" s="6" t="str">
        <f t="shared" si="0"/>
        <v>Non-responder</v>
      </c>
      <c r="L156" s="6" t="str">
        <f>VLOOKUP(Table5[[#This Row],[TDx Number]],'M21-404 tracker - Reyhaneh'!B:AW,45,FALSE)</f>
        <v>ABBV400_VMS_612002_BJ230012795_083-0022-0578-B2-01_H&amp;E.svs</v>
      </c>
      <c r="M156" s="52" t="str">
        <f>VLOOKUP(Table5[[#This Row],[TDx Number]],'M21-404 tracker - Reyhaneh'!B:AW,46,FALSE)</f>
        <v>https://concentriq.abbvienet.com/imageSets/157?slide=354788</v>
      </c>
      <c r="N156" s="6" t="str">
        <f>VLOOKUP(Table5[[#This Row],[TDx Number]],'M21-404 tracker - Reyhaneh'!B:AW,47,FALSE)</f>
        <v>default/users/181/images/267186/083-0022-0578-B2-01.svs</v>
      </c>
      <c r="O156" s="6">
        <f>VLOOKUP(Table5[[#This Row],[TDx Number]],'M21-404 tracker - Reyhaneh'!B:AW,48,FALSE)</f>
        <v>40</v>
      </c>
      <c r="P156" s="6" t="str">
        <f>VLOOKUP(Table5[[#This Row],[TDx Number]],'M21-404 tracker - Reyhaneh'!B:J,3,FALSE)</f>
        <v>Ortega, Ana Laura</v>
      </c>
      <c r="Q156" s="6">
        <f>VLOOKUP(Table5[[#This Row],[TDx Number]],'M21-404 tracker - Reyhaneh'!B:AL,4,FALSE)</f>
        <v>612</v>
      </c>
      <c r="R156" s="6" t="str">
        <f>VLOOKUP(Table5[[#This Row],[TDx Number]],'M21-404 tracker - Reyhaneh'!B:AL,5,FALSE)</f>
        <v>SPAIN</v>
      </c>
      <c r="S156" s="6">
        <f>VLOOKUP(Table5[[#This Row],[TDx Number]],'M21-404 tracker - Reyhaneh'!B:AL,6,FALSE)</f>
        <v>612002</v>
      </c>
      <c r="T156" s="6" t="str">
        <f>VLOOKUP(Table5[[#This Row],[TDx Number]],'M21-404 tracker - Reyhaneh'!B:AL,7,FALSE)</f>
        <v>Completed</v>
      </c>
      <c r="U156" s="6" t="str">
        <f>VLOOKUP(Table5[[#This Row],[TDx Number]],'M21-404 tracker - Reyhaneh'!B:AL,8,FALSE)</f>
        <v>Treatment Discontinued</v>
      </c>
      <c r="V156" s="6" t="str">
        <f>VLOOKUP(Table5[[#This Row],[TDx Number]],'M21-404 tracker - Reyhaneh'!B:AL,9,FALSE)</f>
        <v>Screening (Day-28 to Day-1)</v>
      </c>
      <c r="W156" s="6" t="str">
        <f>VLOOKUP(Table5[[#This Row],[TDx Number]],'M21-404 tracker - Reyhaneh'!B:AL,10,FALSE)</f>
        <v>Archived or Fresh Tumor Biopsy c-Met testing (Archival)</v>
      </c>
      <c r="X156" s="6" t="str">
        <f>VLOOKUP(Table5[[#This Row],[TDx Number]],'M21-404 tracker - Reyhaneh'!B:AL,11,FALSE)</f>
        <v>Archival</v>
      </c>
      <c r="Y156" s="6" t="str">
        <f>VLOOKUP(Table5[[#This Row],[TDx Number]],'M21-404 tracker - Reyhaneh'!B:AL,12,FALSE)</f>
        <v>Archival</v>
      </c>
      <c r="Z156" s="6" t="str">
        <f>VLOOKUP(Table5[[#This Row],[TDx Number]],'M21-404 tracker - Reyhaneh'!B:AL,13,FALSE)</f>
        <v>Yes</v>
      </c>
      <c r="AA156" s="6">
        <f>VLOOKUP(Table5[[#This Row],[TDx Number]],'M21-404 tracker - Reyhaneh'!B:AL,14,FALSE)</f>
        <v>45261</v>
      </c>
      <c r="AB156" s="6">
        <f>VLOOKUP(Table5[[#This Row],[TDx Number]],'M21-404 tracker - Reyhaneh'!B:AL,15,FALSE)</f>
        <v>45257</v>
      </c>
      <c r="AC156" s="6" t="str">
        <f>VLOOKUP(Table5[[#This Row],[TDx Number]],'M21-404 tracker - Reyhaneh'!B:AL,16,FALSE)</f>
        <v>Protocol Version 7.0</v>
      </c>
      <c r="AD156" s="36">
        <f>VLOOKUP(Table5[[#This Row],[TDx Number]],'M21-404 tracker - Reyhaneh'!B:AL,17,FALSE)</f>
        <v>6220402764</v>
      </c>
      <c r="AE156" s="6">
        <f>VLOOKUP(Table5[[#This Row],[TDx Number]],'M21-404 tracker - Reyhaneh'!B:AL,18,FALSE)</f>
        <v>45240</v>
      </c>
      <c r="AF156" s="6" t="str">
        <f>VLOOKUP(Table5[[#This Row],[TDx Number]],'M21-404 tracker - Reyhaneh'!B:AL,19,FALSE)</f>
        <v>Part 2iii: 2.4 mg/kg squamous NSCLC</v>
      </c>
      <c r="AG156" s="6">
        <f>VLOOKUP(Table5[[#This Row],[TDx Number]],'M21-404 tracker - Reyhaneh'!B:AL,20,FALSE)</f>
        <v>612002</v>
      </c>
      <c r="AH156" s="36">
        <f>VLOOKUP(Table5[[#This Row],[TDx Number]],'M21-404 tracker - Reyhaneh'!B:AL,21,FALSE)</f>
        <v>6220402764</v>
      </c>
      <c r="AI156" s="6">
        <f>VLOOKUP(Table5[[#This Row],[TDx Number]],'M21-404 tracker - Reyhaneh'!B:AL,22,FALSE)</f>
        <v>45240</v>
      </c>
      <c r="AJ156" s="6" t="str">
        <f>VLOOKUP(Table5[[#This Row],[TDx Number]],'M21-404 tracker - Reyhaneh'!B:AL,23,FALSE)</f>
        <v>Part 2iii NSCLC Squamous</v>
      </c>
      <c r="AK156" s="6" t="str">
        <f>VLOOKUP(Table5[[#This Row],[TDx Number]],'M21-404 tracker - Reyhaneh'!B:AL,24,FALSE)</f>
        <v>Paraffin Block</v>
      </c>
      <c r="AL156" s="6" t="str">
        <f>VLOOKUP(Table5[[#This Row],[TDx Number]],'M21-404 tracker - Reyhaneh'!B:AL,25,FALSE)</f>
        <v>Yes</v>
      </c>
      <c r="AM156" s="6" t="str">
        <f>VLOOKUP(Table5[[#This Row],[TDx Number]],'M21-404 tracker - Reyhaneh'!B:AL,26,FALSE)</f>
        <v>Yes</v>
      </c>
      <c r="AN156" s="6" t="str">
        <f>VLOOKUP(Table5[[#This Row],[TDx Number]],'M21-404 tracker - Reyhaneh'!B:AL,27,FALSE)</f>
        <v>Yes</v>
      </c>
      <c r="AO156" s="6" t="str">
        <f>VLOOKUP(Table5[[#This Row],[TDx Number]],'M21-404 tracker - Reyhaneh'!B:AL,28,FALSE)</f>
        <v>Match</v>
      </c>
      <c r="AP156" s="6" t="str">
        <f>VLOOKUP(Table5[[#This Row],[TDx Number]],'M21-404 tracker - Reyhaneh'!B:AL,29,FALSE)</f>
        <v>fresh tumor (pre-dose)</v>
      </c>
      <c r="AQ156" s="37" t="str">
        <f>VLOOKUP(Table5[[#This Row],[TDx Number]],'M21-404 tracker - Reyhaneh'!B:AL,30,FALSE)</f>
        <v>M21-404 MET AST= 30
M21-404 MET GEA= NA
M21-404 MET nsNSCLC= NA
M21-404 MET sqNSCLC= NA</v>
      </c>
      <c r="AR156" s="6" t="str">
        <f>VLOOKUP(Table5[[#This Row],[TDx Number]],'M21-404 tracker - Reyhaneh'!B:AL,31,FALSE)</f>
        <v>Evaluable</v>
      </c>
      <c r="AS156" s="36">
        <f>VLOOKUP(Table5[[#This Row],[TDx Number]],'M21-404 tracker - Reyhaneh'!B:AL,32,FALSE)</f>
        <v>6220402764</v>
      </c>
      <c r="AT156" s="6" t="str">
        <f>VLOOKUP(Table5[[#This Row],[TDx Number]],'M21-404 tracker - Reyhaneh'!B:AL,33,FALSE)</f>
        <v>612002 2023-Nov-10</v>
      </c>
      <c r="AU156" s="6" t="str">
        <f>VLOOKUP(Table5[[#This Row],[TDx Number]],'M21-404 tracker - Reyhaneh'!B:AL,34,FALSE)</f>
        <v>Cohort 2d, 2iii,Cohort10</v>
      </c>
      <c r="AV156" s="6">
        <f>VLOOKUP(Table5[[#This Row],[TDx Number]],'M21-404 tracker - Reyhaneh'!B:AL,35,FALSE)</f>
        <v>0</v>
      </c>
      <c r="AW156" s="6">
        <f>VLOOKUP(Table5[[#This Row],[TDx Number]],'M21-404 tracker - Reyhaneh'!B:AL,36,FALSE)</f>
        <v>45439</v>
      </c>
      <c r="AX156" s="6">
        <f>VLOOKUP(Table5[[#This Row],[TDx Number]],'M21-404 tracker - Reyhaneh'!B:AL,37,FALSE)</f>
        <v>28</v>
      </c>
      <c r="AY156" s="6"/>
      <c r="AZ156" s="6"/>
      <c r="BA156" s="6"/>
      <c r="BB156" s="6"/>
      <c r="BC156" s="6"/>
      <c r="BD156" s="6"/>
      <c r="BE156" s="6" t="s">
        <v>83</v>
      </c>
    </row>
    <row r="157" spans="1:57" ht="22.5" customHeight="1">
      <c r="A157" s="6" t="s">
        <v>57</v>
      </c>
      <c r="B157" s="6" t="s">
        <v>886</v>
      </c>
      <c r="C157" s="79">
        <v>505075</v>
      </c>
      <c r="D157" s="6">
        <f>VLOOKUP(Table5[[#This Row],[Subjects]],'Responder Sheet'!C:H,6,FALSE)</f>
        <v>0</v>
      </c>
      <c r="E157" s="6" t="b">
        <f>IF(_xlfn.IFNA(VLOOKUP(Table5[[#This Row],[Subjects]],'Withdrawn Subject ID'!A:A,1,FALSE),TRUE) = TRUE, FALSE, TRUE)</f>
        <v>0</v>
      </c>
      <c r="F157" s="6" t="b">
        <v>1</v>
      </c>
      <c r="G157" s="6">
        <v>3263</v>
      </c>
      <c r="H157" s="6" t="str">
        <f>VLOOKUP(Table5[[#This Row],[Subjects]],'Responder Sheet'!C:G,5,FALSE)</f>
        <v>SD</v>
      </c>
      <c r="I157" s="6" t="str">
        <f>VLOOKUP(Table5[[#This Row],[Subjects]],'Responder Sheet'!C:G,3,FALSE)</f>
        <v>Non-responder</v>
      </c>
      <c r="J157" s="6" t="str">
        <f>VLOOKUP(Table5[[#This Row],[Subjects]],'Responder Sheet'!C:G,4,FALSE)</f>
        <v>Non-responder</v>
      </c>
      <c r="K157" s="6" t="s">
        <v>143</v>
      </c>
      <c r="L157" s="6" t="str">
        <f>VLOOKUP(Table5[[#This Row],[TDx Number]],'M21-404 tracker - Reyhaneh'!B:AW,45,FALSE)</f>
        <v>ABBV400_VMS_505075_083-0022-0428-B0-1_H&amp;E.svs</v>
      </c>
      <c r="M157" s="52" t="str">
        <f>VLOOKUP(Table5[[#This Row],[TDx Number]],'M21-404 tracker - Reyhaneh'!B:AW,46,FALSE)</f>
        <v>https://concentriq.abbvienet.com/imageSets/157?slide=327661</v>
      </c>
      <c r="N157" s="6" t="str">
        <f>VLOOKUP(Table5[[#This Row],[TDx Number]],'M21-404 tracker - Reyhaneh'!B:AW,47,FALSE)</f>
        <v>default/users/181/images/248412/083-0022-0428-B0-1.svs</v>
      </c>
      <c r="O157" s="6">
        <f>VLOOKUP(Table5[[#This Row],[TDx Number]],'M21-404 tracker - Reyhaneh'!B:AW,48,FALSE)</f>
        <v>40</v>
      </c>
      <c r="P157" s="6" t="str">
        <f>VLOOKUP(Table5[[#This Row],[TDx Number]],'M21-404 tracker - Reyhaneh'!B:J,3,FALSE)</f>
        <v>Cho, Byoung Chul</v>
      </c>
      <c r="Q157" s="6">
        <f>VLOOKUP(Table5[[#This Row],[TDx Number]],'M21-404 tracker - Reyhaneh'!B:AL,4,FALSE)</f>
        <v>505</v>
      </c>
      <c r="R157" s="6" t="str">
        <f>VLOOKUP(Table5[[#This Row],[TDx Number]],'M21-404 tracker - Reyhaneh'!B:AL,5,FALSE)</f>
        <v>South Korea</v>
      </c>
      <c r="S157" s="6">
        <f>VLOOKUP(Table5[[#This Row],[TDx Number]],'M21-404 tracker - Reyhaneh'!B:AL,6,FALSE)</f>
        <v>505075</v>
      </c>
      <c r="T157" s="6" t="str">
        <f>VLOOKUP(Table5[[#This Row],[TDx Number]],'M21-404 tracker - Reyhaneh'!B:AL,7,FALSE)</f>
        <v>Completed</v>
      </c>
      <c r="U157" s="6" t="str">
        <f>VLOOKUP(Table5[[#This Row],[TDx Number]],'M21-404 tracker - Reyhaneh'!B:AL,8,FALSE)</f>
        <v>Treatment Discontinued</v>
      </c>
      <c r="V157" s="6" t="str">
        <f>VLOOKUP(Table5[[#This Row],[TDx Number]],'M21-404 tracker - Reyhaneh'!B:AL,9,FALSE)</f>
        <v>Screening (Day-28 to Day-1)</v>
      </c>
      <c r="W157" s="6" t="str">
        <f>VLOOKUP(Table5[[#This Row],[TDx Number]],'M21-404 tracker - Reyhaneh'!B:AL,10,FALSE)</f>
        <v>Archived or Fresh Tumor Biopsy c-Met testing (Fresh Biopsy/Aspirate)</v>
      </c>
      <c r="X157" s="6" t="str">
        <f>VLOOKUP(Table5[[#This Row],[TDx Number]],'M21-404 tracker - Reyhaneh'!B:AL,11,FALSE)</f>
        <v>Fresh Biopsy/Aspirate</v>
      </c>
      <c r="Y157" s="6" t="str">
        <f>VLOOKUP(Table5[[#This Row],[TDx Number]],'M21-404 tracker - Reyhaneh'!B:AL,12,FALSE)</f>
        <v>Fresh Biopsy/Aspirate</v>
      </c>
      <c r="Z157" s="6" t="str">
        <f>VLOOKUP(Table5[[#This Row],[TDx Number]],'M21-404 tracker - Reyhaneh'!B:AL,13,FALSE)</f>
        <v>Yes</v>
      </c>
      <c r="AA157" s="6">
        <f>VLOOKUP(Table5[[#This Row],[TDx Number]],'M21-404 tracker - Reyhaneh'!B:AL,14,FALSE)</f>
        <v>45244</v>
      </c>
      <c r="AB157" s="6">
        <f>VLOOKUP(Table5[[#This Row],[TDx Number]],'M21-404 tracker - Reyhaneh'!B:AL,15,FALSE)</f>
        <v>45231</v>
      </c>
      <c r="AC157" s="6" t="str">
        <f>VLOOKUP(Table5[[#This Row],[TDx Number]],'M21-404 tracker - Reyhaneh'!B:AL,16,FALSE)</f>
        <v>Protocol Version 7.0</v>
      </c>
      <c r="AD157" s="36">
        <f>VLOOKUP(Table5[[#This Row],[TDx Number]],'M21-404 tracker - Reyhaneh'!B:AL,17,FALSE)</f>
        <v>6604412254</v>
      </c>
      <c r="AE157" s="6">
        <f>VLOOKUP(Table5[[#This Row],[TDx Number]],'M21-404 tracker - Reyhaneh'!B:AL,18,FALSE)</f>
        <v>45225</v>
      </c>
      <c r="AF157" s="6" t="str">
        <f>VLOOKUP(Table5[[#This Row],[TDx Number]],'M21-404 tracker - Reyhaneh'!B:AL,19,FALSE)</f>
        <v>Part 2iii: 2.4 mg/kg squamous NSCLC</v>
      </c>
      <c r="AG157" s="6">
        <f>VLOOKUP(Table5[[#This Row],[TDx Number]],'M21-404 tracker - Reyhaneh'!B:AL,20,FALSE)</f>
        <v>505075</v>
      </c>
      <c r="AH157" s="36">
        <f>VLOOKUP(Table5[[#This Row],[TDx Number]],'M21-404 tracker - Reyhaneh'!B:AL,21,FALSE)</f>
        <v>6604412254</v>
      </c>
      <c r="AI157" s="6">
        <f>VLOOKUP(Table5[[#This Row],[TDx Number]],'M21-404 tracker - Reyhaneh'!B:AL,22,FALSE)</f>
        <v>45225</v>
      </c>
      <c r="AJ157" s="6" t="str">
        <f>VLOOKUP(Table5[[#This Row],[TDx Number]],'M21-404 tracker - Reyhaneh'!B:AL,23,FALSE)</f>
        <v>Retrospective - Solid Tumors</v>
      </c>
      <c r="AK157" s="6" t="str">
        <f>VLOOKUP(Table5[[#This Row],[TDx Number]],'M21-404 tracker - Reyhaneh'!B:AL,24,FALSE)</f>
        <v>Unstained Slide</v>
      </c>
      <c r="AL157" s="6" t="str">
        <f>VLOOKUP(Table5[[#This Row],[TDx Number]],'M21-404 tracker - Reyhaneh'!B:AL,25,FALSE)</f>
        <v>Yes</v>
      </c>
      <c r="AM157" s="6" t="str">
        <f>VLOOKUP(Table5[[#This Row],[TDx Number]],'M21-404 tracker - Reyhaneh'!B:AL,26,FALSE)</f>
        <v>Yes</v>
      </c>
      <c r="AN157" s="6" t="str">
        <f>VLOOKUP(Table5[[#This Row],[TDx Number]],'M21-404 tracker - Reyhaneh'!B:AL,27,FALSE)</f>
        <v>Yes</v>
      </c>
      <c r="AO157" s="6" t="str">
        <f>VLOOKUP(Table5[[#This Row],[TDx Number]],'M21-404 tracker - Reyhaneh'!B:AL,28,FALSE)</f>
        <v>Match</v>
      </c>
      <c r="AP157" s="6" t="str">
        <f>VLOOKUP(Table5[[#This Row],[TDx Number]],'M21-404 tracker - Reyhaneh'!B:AL,29,FALSE)</f>
        <v>fresh tumor (pre-dose)</v>
      </c>
      <c r="AQ157" s="37" t="str">
        <f>VLOOKUP(Table5[[#This Row],[TDx Number]],'M21-404 tracker - Reyhaneh'!B:AL,30,FALSE)</f>
        <v>M21-404 MET AST= 0
M21-404 MET GEA= NA
M21-404 MET nsNSCLC= NA
M21-404 MET sqNSCLC= NA</v>
      </c>
      <c r="AR157" s="6" t="str">
        <f>VLOOKUP(Table5[[#This Row],[TDx Number]],'M21-404 tracker - Reyhaneh'!B:AL,31,FALSE)</f>
        <v>Evaluable</v>
      </c>
      <c r="AS157" s="36">
        <f>VLOOKUP(Table5[[#This Row],[TDx Number]],'M21-404 tracker - Reyhaneh'!B:AL,32,FALSE)</f>
        <v>6604412254</v>
      </c>
      <c r="AT157" s="6" t="str">
        <f>VLOOKUP(Table5[[#This Row],[TDx Number]],'M21-404 tracker - Reyhaneh'!B:AL,33,FALSE)</f>
        <v>505075 2023-Oct-26</v>
      </c>
      <c r="AU157" s="6" t="str">
        <f>VLOOKUP(Table5[[#This Row],[TDx Number]],'M21-404 tracker - Reyhaneh'!B:AL,34,FALSE)</f>
        <v>Cohort 2d, 2iii,Cohort10</v>
      </c>
      <c r="AV157" s="6">
        <f>VLOOKUP(Table5[[#This Row],[TDx Number]],'M21-404 tracker - Reyhaneh'!B:AL,35,FALSE)</f>
        <v>0</v>
      </c>
      <c r="AW157" s="6">
        <f>VLOOKUP(Table5[[#This Row],[TDx Number]],'M21-404 tracker - Reyhaneh'!B:AL,36,FALSE)</f>
        <v>45446</v>
      </c>
      <c r="AX157" s="6">
        <f>VLOOKUP(Table5[[#This Row],[TDx Number]],'M21-404 tracker - Reyhaneh'!B:AL,37,FALSE)</f>
        <v>21</v>
      </c>
      <c r="AY157" s="6"/>
      <c r="AZ157" s="6"/>
      <c r="BA157" s="6"/>
      <c r="BB157" s="6"/>
      <c r="BC157" s="6"/>
      <c r="BD157" s="6"/>
      <c r="BE157" s="6" t="b">
        <v>0</v>
      </c>
    </row>
    <row r="158" spans="1:57" ht="22.5" customHeight="1">
      <c r="A158" s="6" t="s">
        <v>57</v>
      </c>
      <c r="B158" s="6" t="s">
        <v>887</v>
      </c>
      <c r="C158" s="79">
        <v>505087</v>
      </c>
      <c r="D158" s="6">
        <f>VLOOKUP(Table5[[#This Row],[Subjects]],'Responder Sheet'!C:H,6,FALSE)</f>
        <v>0</v>
      </c>
      <c r="E158" s="6" t="b">
        <f>IF(_xlfn.IFNA(VLOOKUP(Table5[[#This Row],[Subjects]],'Withdrawn Subject ID'!A:A,1,FALSE),TRUE) = TRUE, FALSE, TRUE)</f>
        <v>0</v>
      </c>
      <c r="F158" s="6" t="b">
        <v>1</v>
      </c>
      <c r="G158" s="6">
        <v>3263</v>
      </c>
      <c r="H158" s="6" t="str">
        <f>VLOOKUP(Table5[[#This Row],[Subjects]],'Responder Sheet'!C:G,5,FALSE)</f>
        <v>SD</v>
      </c>
      <c r="I158" s="6" t="str">
        <f>VLOOKUP(Table5[[#This Row],[Subjects]],'Responder Sheet'!C:G,3,FALSE)</f>
        <v>Non-responder</v>
      </c>
      <c r="J158" s="6" t="str">
        <f>VLOOKUP(Table5[[#This Row],[Subjects]],'Responder Sheet'!C:G,4,FALSE)</f>
        <v>Responder</v>
      </c>
      <c r="K158" s="6" t="s">
        <v>96</v>
      </c>
      <c r="L158" s="6" t="str">
        <f>VLOOKUP(Table5[[#This Row],[TDx Number]],'M21-404 tracker - Reyhaneh'!B:AW,45,FALSE)</f>
        <v>ABBV400_VMS_505087_083-0022-0442-B0-1_H&amp;E.svs</v>
      </c>
      <c r="M158" s="52" t="str">
        <f>VLOOKUP(Table5[[#This Row],[TDx Number]],'M21-404 tracker - Reyhaneh'!B:AW,46,FALSE)</f>
        <v>https://concentriq.abbvienet.com/imageSets/157?slide=327696</v>
      </c>
      <c r="N158" s="6" t="str">
        <f>VLOOKUP(Table5[[#This Row],[TDx Number]],'M21-404 tracker - Reyhaneh'!B:AW,47,FALSE)</f>
        <v>default/users/181/images/248447/083-0022-0442-B0-1.svs</v>
      </c>
      <c r="O158" s="6">
        <f>VLOOKUP(Table5[[#This Row],[TDx Number]],'M21-404 tracker - Reyhaneh'!B:AW,48,FALSE)</f>
        <v>40</v>
      </c>
      <c r="P158" s="6" t="str">
        <f>VLOOKUP(Table5[[#This Row],[TDx Number]],'M21-404 tracker - Reyhaneh'!B:J,3,FALSE)</f>
        <v>Cho, Byoung Chul</v>
      </c>
      <c r="Q158" s="6">
        <f>VLOOKUP(Table5[[#This Row],[TDx Number]],'M21-404 tracker - Reyhaneh'!B:AL,4,FALSE)</f>
        <v>505</v>
      </c>
      <c r="R158" s="6" t="str">
        <f>VLOOKUP(Table5[[#This Row],[TDx Number]],'M21-404 tracker - Reyhaneh'!B:AL,5,FALSE)</f>
        <v>South Korea</v>
      </c>
      <c r="S158" s="6">
        <f>VLOOKUP(Table5[[#This Row],[TDx Number]],'M21-404 tracker - Reyhaneh'!B:AL,6,FALSE)</f>
        <v>505087</v>
      </c>
      <c r="T158" s="6" t="str">
        <f>VLOOKUP(Table5[[#This Row],[TDx Number]],'M21-404 tracker - Reyhaneh'!B:AL,7,FALSE)</f>
        <v>Enrolled</v>
      </c>
      <c r="U158" s="6" t="str">
        <f>VLOOKUP(Table5[[#This Row],[TDx Number]],'M21-404 tracker - Reyhaneh'!B:AL,8,FALSE)</f>
        <v>Enrolled</v>
      </c>
      <c r="V158" s="6" t="str">
        <f>VLOOKUP(Table5[[#This Row],[TDx Number]],'M21-404 tracker - Reyhaneh'!B:AL,9,FALSE)</f>
        <v>Screening (Day-28 to Day-1)</v>
      </c>
      <c r="W158" s="6" t="str">
        <f>VLOOKUP(Table5[[#This Row],[TDx Number]],'M21-404 tracker - Reyhaneh'!B:AL,10,FALSE)</f>
        <v>Archived or Fresh Tumor Biopsy c-Met testing (Fresh Biopsy/Aspirate)</v>
      </c>
      <c r="X158" s="6" t="str">
        <f>VLOOKUP(Table5[[#This Row],[TDx Number]],'M21-404 tracker - Reyhaneh'!B:AL,11,FALSE)</f>
        <v>Fresh Biopsy/Aspirate</v>
      </c>
      <c r="Y158" s="6" t="str">
        <f>VLOOKUP(Table5[[#This Row],[TDx Number]],'M21-404 tracker - Reyhaneh'!B:AL,12,FALSE)</f>
        <v>Fresh Biopsy/Aspirate</v>
      </c>
      <c r="Z158" s="6" t="str">
        <f>VLOOKUP(Table5[[#This Row],[TDx Number]],'M21-404 tracker - Reyhaneh'!B:AL,13,FALSE)</f>
        <v>Yes</v>
      </c>
      <c r="AA158" s="6">
        <f>VLOOKUP(Table5[[#This Row],[TDx Number]],'M21-404 tracker - Reyhaneh'!B:AL,14,FALSE)</f>
        <v>45247</v>
      </c>
      <c r="AB158" s="6">
        <f>VLOOKUP(Table5[[#This Row],[TDx Number]],'M21-404 tracker - Reyhaneh'!B:AL,15,FALSE)</f>
        <v>45433</v>
      </c>
      <c r="AC158" s="6" t="str">
        <f>VLOOKUP(Table5[[#This Row],[TDx Number]],'M21-404 tracker - Reyhaneh'!B:AL,16,FALSE)</f>
        <v>Protocol Version 8.0</v>
      </c>
      <c r="AD158" s="36">
        <f>VLOOKUP(Table5[[#This Row],[TDx Number]],'M21-404 tracker - Reyhaneh'!B:AL,17,FALSE)</f>
        <v>6604412257</v>
      </c>
      <c r="AE158" s="6">
        <f>VLOOKUP(Table5[[#This Row],[TDx Number]],'M21-404 tracker - Reyhaneh'!B:AL,18,FALSE)</f>
        <v>45217</v>
      </c>
      <c r="AF158" s="6" t="str">
        <f>VLOOKUP(Table5[[#This Row],[TDx Number]],'M21-404 tracker - Reyhaneh'!B:AL,19,FALSE)</f>
        <v>Part 2iii: 2.4 mg/kg squamous NSCLC</v>
      </c>
      <c r="AG158" s="6">
        <f>VLOOKUP(Table5[[#This Row],[TDx Number]],'M21-404 tracker - Reyhaneh'!B:AL,20,FALSE)</f>
        <v>505087</v>
      </c>
      <c r="AH158" s="36">
        <f>VLOOKUP(Table5[[#This Row],[TDx Number]],'M21-404 tracker - Reyhaneh'!B:AL,21,FALSE)</f>
        <v>6604412257</v>
      </c>
      <c r="AI158" s="6">
        <f>VLOOKUP(Table5[[#This Row],[TDx Number]],'M21-404 tracker - Reyhaneh'!B:AL,22,FALSE)</f>
        <v>45217</v>
      </c>
      <c r="AJ158" s="6" t="str">
        <f>VLOOKUP(Table5[[#This Row],[TDx Number]],'M21-404 tracker - Reyhaneh'!B:AL,23,FALSE)</f>
        <v>Retrospective - Solid Tumors</v>
      </c>
      <c r="AK158" s="6" t="str">
        <f>VLOOKUP(Table5[[#This Row],[TDx Number]],'M21-404 tracker - Reyhaneh'!B:AL,24,FALSE)</f>
        <v>Unstained Slide</v>
      </c>
      <c r="AL158" s="6" t="str">
        <f>VLOOKUP(Table5[[#This Row],[TDx Number]],'M21-404 tracker - Reyhaneh'!B:AL,25,FALSE)</f>
        <v>Yes</v>
      </c>
      <c r="AM158" s="6" t="str">
        <f>VLOOKUP(Table5[[#This Row],[TDx Number]],'M21-404 tracker - Reyhaneh'!B:AL,26,FALSE)</f>
        <v>Yes</v>
      </c>
      <c r="AN158" s="6" t="str">
        <f>VLOOKUP(Table5[[#This Row],[TDx Number]],'M21-404 tracker - Reyhaneh'!B:AL,27,FALSE)</f>
        <v>Yes</v>
      </c>
      <c r="AO158" s="6" t="str">
        <f>VLOOKUP(Table5[[#This Row],[TDx Number]],'M21-404 tracker - Reyhaneh'!B:AL,28,FALSE)</f>
        <v>Match</v>
      </c>
      <c r="AP158" s="6" t="str">
        <f>VLOOKUP(Table5[[#This Row],[TDx Number]],'M21-404 tracker - Reyhaneh'!B:AL,29,FALSE)</f>
        <v>fresh tumor (pre-dose)</v>
      </c>
      <c r="AQ158" s="37" t="str">
        <f>VLOOKUP(Table5[[#This Row],[TDx Number]],'M21-404 tracker - Reyhaneh'!B:AL,30,FALSE)</f>
        <v>M21-404 MET AST= 99
M21-404 MET GEA= NA
M21-404 MET nsNSCLC= NA
M21-404 MET sqNSCLC= NA</v>
      </c>
      <c r="AR158" s="6" t="str">
        <f>VLOOKUP(Table5[[#This Row],[TDx Number]],'M21-404 tracker - Reyhaneh'!B:AL,31,FALSE)</f>
        <v>Evaluable</v>
      </c>
      <c r="AS158" s="36">
        <f>VLOOKUP(Table5[[#This Row],[TDx Number]],'M21-404 tracker - Reyhaneh'!B:AL,32,FALSE)</f>
        <v>6604412257</v>
      </c>
      <c r="AT158" s="6" t="str">
        <f>VLOOKUP(Table5[[#This Row],[TDx Number]],'M21-404 tracker - Reyhaneh'!B:AL,33,FALSE)</f>
        <v>505087 2023-Oct-18</v>
      </c>
      <c r="AU158" s="6" t="str">
        <f>VLOOKUP(Table5[[#This Row],[TDx Number]],'M21-404 tracker - Reyhaneh'!B:AL,34,FALSE)</f>
        <v>Cohort 2d, 2iii,Cohort10</v>
      </c>
      <c r="AV158" s="6">
        <f>VLOOKUP(Table5[[#This Row],[TDx Number]],'M21-404 tracker - Reyhaneh'!B:AL,35,FALSE)</f>
        <v>0</v>
      </c>
      <c r="AW158" s="6">
        <f>VLOOKUP(Table5[[#This Row],[TDx Number]],'M21-404 tracker - Reyhaneh'!B:AL,36,FALSE)</f>
        <v>45460</v>
      </c>
      <c r="AX158" s="6">
        <f>VLOOKUP(Table5[[#This Row],[TDx Number]],'M21-404 tracker - Reyhaneh'!B:AL,37,FALSE)</f>
        <v>7</v>
      </c>
      <c r="AY158" s="6"/>
      <c r="AZ158" s="6"/>
      <c r="BA158" s="6"/>
      <c r="BB158" s="6"/>
      <c r="BC158" s="6"/>
      <c r="BD158" s="6"/>
      <c r="BE158" s="6" t="b">
        <v>0</v>
      </c>
    </row>
    <row r="159" spans="1:57" ht="22.5" customHeight="1">
      <c r="A159" s="6" t="s">
        <v>141</v>
      </c>
      <c r="B159" s="6" t="s">
        <v>888</v>
      </c>
      <c r="C159" s="79">
        <v>408011</v>
      </c>
      <c r="D159" s="6">
        <f>VLOOKUP(Table5[[#This Row],[Subjects]],'Responder Sheet'!C:H,6,FALSE)</f>
        <v>0</v>
      </c>
      <c r="E159" s="6" t="b">
        <f>IF(_xlfn.IFNA(VLOOKUP(Table5[[#This Row],[Subjects]],'Withdrawn Subject ID'!A:A,1,FALSE),TRUE) = TRUE, FALSE, TRUE)</f>
        <v>0</v>
      </c>
      <c r="F159" s="6" t="b">
        <v>1</v>
      </c>
      <c r="G159" s="6">
        <v>3263</v>
      </c>
      <c r="H159" s="6" t="str">
        <f>VLOOKUP(Table5[[#This Row],[Subjects]],'Responder Sheet'!C:G,5,FALSE)</f>
        <v>SD</v>
      </c>
      <c r="I159" s="6" t="str">
        <f>VLOOKUP(Table5[[#This Row],[Subjects]],'Responder Sheet'!C:G,3,FALSE)</f>
        <v>Non-responder</v>
      </c>
      <c r="J159" s="6" t="str">
        <f>VLOOKUP(Table5[[#This Row],[Subjects]],'Responder Sheet'!C:G,4,FALSE)</f>
        <v>Responder</v>
      </c>
      <c r="K159" s="6" t="s">
        <v>96</v>
      </c>
      <c r="L159" s="6" t="str">
        <f>VLOOKUP(Table5[[#This Row],[TDx Number]],'M21-404 tracker - Reyhaneh'!B:AW,45,FALSE)</f>
        <v>ABBV400_VMS_408011_083-0022-0538-B1-01_H&amp;E.svs</v>
      </c>
      <c r="M159" s="52" t="str">
        <f>VLOOKUP(Table5[[#This Row],[TDx Number]],'M21-404 tracker - Reyhaneh'!B:AW,46,FALSE)</f>
        <v>https://concentriq.abbvienet.com/imageSets/157?slide=327963</v>
      </c>
      <c r="N159" s="6" t="str">
        <f>VLOOKUP(Table5[[#This Row],[TDx Number]],'M21-404 tracker - Reyhaneh'!B:AW,47,FALSE)</f>
        <v>default/users/181/images/248714/083-0022-0538-B1-01.svs</v>
      </c>
      <c r="O159" s="6">
        <f>VLOOKUP(Table5[[#This Row],[TDx Number]],'M21-404 tracker - Reyhaneh'!B:AW,48,FALSE)</f>
        <v>40</v>
      </c>
      <c r="P159" s="6" t="str">
        <f>VLOOKUP(Table5[[#This Row],[TDx Number]],'M21-404 tracker - Reyhaneh'!B:J,3,FALSE)</f>
        <v>Cousins, Sophie</v>
      </c>
      <c r="Q159" s="6">
        <f>VLOOKUP(Table5[[#This Row],[TDx Number]],'M21-404 tracker - Reyhaneh'!B:AL,4,FALSE)</f>
        <v>408</v>
      </c>
      <c r="R159" s="6" t="str">
        <f>VLOOKUP(Table5[[#This Row],[TDx Number]],'M21-404 tracker - Reyhaneh'!B:AL,5,FALSE)</f>
        <v>FRANCE</v>
      </c>
      <c r="S159" s="6">
        <f>VLOOKUP(Table5[[#This Row],[TDx Number]],'M21-404 tracker - Reyhaneh'!B:AL,6,FALSE)</f>
        <v>408011</v>
      </c>
      <c r="T159" s="6" t="str">
        <f>VLOOKUP(Table5[[#This Row],[TDx Number]],'M21-404 tracker - Reyhaneh'!B:AL,7,FALSE)</f>
        <v>Enrolled</v>
      </c>
      <c r="U159" s="6" t="str">
        <f>VLOOKUP(Table5[[#This Row],[TDx Number]],'M21-404 tracker - Reyhaneh'!B:AL,8,FALSE)</f>
        <v>Enrolled</v>
      </c>
      <c r="V159" s="6" t="str">
        <f>VLOOKUP(Table5[[#This Row],[TDx Number]],'M21-404 tracker - Reyhaneh'!B:AL,9,FALSE)</f>
        <v>Screening (Day-28 to Day-1)</v>
      </c>
      <c r="W159" s="6" t="str">
        <f>VLOOKUP(Table5[[#This Row],[TDx Number]],'M21-404 tracker - Reyhaneh'!B:AL,10,FALSE)</f>
        <v>Fresh Tumor Biopsy Pre-dose</v>
      </c>
      <c r="X159" s="6">
        <f>VLOOKUP(Table5[[#This Row],[TDx Number]],'M21-404 tracker - Reyhaneh'!B:AL,11,FALSE)</f>
        <v>0</v>
      </c>
      <c r="Y159" s="6" t="str">
        <f>VLOOKUP(Table5[[#This Row],[TDx Number]],'M21-404 tracker - Reyhaneh'!B:AL,12,FALSE)</f>
        <v>Fresh Tumor Biopsy Pre-dose</v>
      </c>
      <c r="Z159" s="6" t="str">
        <f>VLOOKUP(Table5[[#This Row],[TDx Number]],'M21-404 tracker - Reyhaneh'!B:AL,13,FALSE)</f>
        <v>Yes</v>
      </c>
      <c r="AA159" s="6">
        <f>VLOOKUP(Table5[[#This Row],[TDx Number]],'M21-404 tracker - Reyhaneh'!B:AL,14,FALSE)</f>
        <v>45295</v>
      </c>
      <c r="AB159" s="6">
        <f>VLOOKUP(Table5[[#This Row],[TDx Number]],'M21-404 tracker - Reyhaneh'!B:AL,15,FALSE)</f>
        <v>45267</v>
      </c>
      <c r="AC159" s="6" t="str">
        <f>VLOOKUP(Table5[[#This Row],[TDx Number]],'M21-404 tracker - Reyhaneh'!B:AL,16,FALSE)</f>
        <v>Protocol Version 7.0</v>
      </c>
      <c r="AD159" s="36">
        <f>VLOOKUP(Table5[[#This Row],[TDx Number]],'M21-404 tracker - Reyhaneh'!B:AL,17,FALSE)</f>
        <v>6222333870</v>
      </c>
      <c r="AE159" s="6">
        <f>VLOOKUP(Table5[[#This Row],[TDx Number]],'M21-404 tracker - Reyhaneh'!B:AL,18,FALSE)</f>
        <v>45272</v>
      </c>
      <c r="AF159" s="6" t="str">
        <f>VLOOKUP(Table5[[#This Row],[TDx Number]],'M21-404 tracker - Reyhaneh'!B:AL,19,FALSE)</f>
        <v>Part 2iii: 2.4 mg/kg squamous NSCLC</v>
      </c>
      <c r="AG159" s="6">
        <f>VLOOKUP(Table5[[#This Row],[TDx Number]],'M21-404 tracker - Reyhaneh'!B:AL,20,FALSE)</f>
        <v>408011</v>
      </c>
      <c r="AH159" s="36">
        <f>VLOOKUP(Table5[[#This Row],[TDx Number]],'M21-404 tracker - Reyhaneh'!B:AL,21,FALSE)</f>
        <v>6222333870</v>
      </c>
      <c r="AI159" s="6">
        <f>VLOOKUP(Table5[[#This Row],[TDx Number]],'M21-404 tracker - Reyhaneh'!B:AL,22,FALSE)</f>
        <v>45272</v>
      </c>
      <c r="AJ159" s="6" t="str">
        <f>VLOOKUP(Table5[[#This Row],[TDx Number]],'M21-404 tracker - Reyhaneh'!B:AL,23,FALSE)</f>
        <v>Retrospective - Solid Tumors</v>
      </c>
      <c r="AK159" s="6" t="str">
        <f>VLOOKUP(Table5[[#This Row],[TDx Number]],'M21-404 tracker - Reyhaneh'!B:AL,24,FALSE)</f>
        <v>Paraffin Block</v>
      </c>
      <c r="AL159" s="6" t="str">
        <f>VLOOKUP(Table5[[#This Row],[TDx Number]],'M21-404 tracker - Reyhaneh'!B:AL,25,FALSE)</f>
        <v>Yes</v>
      </c>
      <c r="AM159" s="6" t="str">
        <f>VLOOKUP(Table5[[#This Row],[TDx Number]],'M21-404 tracker - Reyhaneh'!B:AL,26,FALSE)</f>
        <v>Yes</v>
      </c>
      <c r="AN159" s="6" t="str">
        <f>VLOOKUP(Table5[[#This Row],[TDx Number]],'M21-404 tracker - Reyhaneh'!B:AL,27,FALSE)</f>
        <v>Yes</v>
      </c>
      <c r="AO159" s="6" t="str">
        <f>VLOOKUP(Table5[[#This Row],[TDx Number]],'M21-404 tracker - Reyhaneh'!B:AL,28,FALSE)</f>
        <v>Match</v>
      </c>
      <c r="AP159" s="6" t="str">
        <f>VLOOKUP(Table5[[#This Row],[TDx Number]],'M21-404 tracker - Reyhaneh'!B:AL,29,FALSE)</f>
        <v>fresh tumor (pre-dose)</v>
      </c>
      <c r="AQ159" s="37" t="str">
        <f>VLOOKUP(Table5[[#This Row],[TDx Number]],'M21-404 tracker - Reyhaneh'!B:AL,30,FALSE)</f>
        <v>M21-404 MET AST= 0
M21-404 MET GEA= NA
M21-404 MET nsNSCLC= NA
M21-404 MET sqNSCLC= NA</v>
      </c>
      <c r="AR159" s="6" t="str">
        <f>VLOOKUP(Table5[[#This Row],[TDx Number]],'M21-404 tracker - Reyhaneh'!B:AL,31,FALSE)</f>
        <v>Evaluable</v>
      </c>
      <c r="AS159" s="36">
        <f>VLOOKUP(Table5[[#This Row],[TDx Number]],'M21-404 tracker - Reyhaneh'!B:AL,32,FALSE)</f>
        <v>6222333870</v>
      </c>
      <c r="AT159" s="6" t="str">
        <f>VLOOKUP(Table5[[#This Row],[TDx Number]],'M21-404 tracker - Reyhaneh'!B:AL,33,FALSE)</f>
        <v>408011 2023-Dec-12</v>
      </c>
      <c r="AU159" s="6" t="str">
        <f>VLOOKUP(Table5[[#This Row],[TDx Number]],'M21-404 tracker - Reyhaneh'!B:AL,34,FALSE)</f>
        <v>Cohort 2d, 2iii,Cohort10</v>
      </c>
      <c r="AV159" s="6">
        <f>VLOOKUP(Table5[[#This Row],[TDx Number]],'M21-404 tracker - Reyhaneh'!B:AL,35,FALSE)</f>
        <v>0</v>
      </c>
      <c r="AW159" s="6">
        <f>VLOOKUP(Table5[[#This Row],[TDx Number]],'M21-404 tracker - Reyhaneh'!B:AL,36,FALSE)</f>
        <v>45397</v>
      </c>
      <c r="AX159" s="6">
        <f>VLOOKUP(Table5[[#This Row],[TDx Number]],'M21-404 tracker - Reyhaneh'!B:AL,37,FALSE)</f>
        <v>70</v>
      </c>
      <c r="AY159" s="6"/>
      <c r="AZ159" s="6"/>
      <c r="BA159" s="6"/>
      <c r="BB159" s="6"/>
      <c r="BC159" s="6"/>
      <c r="BD159" s="6"/>
      <c r="BE159" s="6" t="s">
        <v>83</v>
      </c>
    </row>
    <row r="160" spans="1:57" ht="22.5" customHeight="1">
      <c r="A160" s="6" t="s">
        <v>57</v>
      </c>
      <c r="B160" s="55" t="s">
        <v>889</v>
      </c>
      <c r="C160" s="79">
        <v>304020</v>
      </c>
      <c r="D160" s="6">
        <f>VLOOKUP(Table5[[#This Row],[Subjects]],'Responder Sheet'!C:H,6,FALSE)</f>
        <v>0</v>
      </c>
      <c r="E160" s="6" t="b">
        <f>IF(_xlfn.IFNA(VLOOKUP(Table5[[#This Row],[Subjects]],'Withdrawn Subject ID'!A:A,1,FALSE),TRUE) = TRUE, FALSE, TRUE)</f>
        <v>0</v>
      </c>
      <c r="F160" s="6" t="b">
        <v>1</v>
      </c>
      <c r="G160" s="6">
        <v>3263</v>
      </c>
      <c r="H160" s="6" t="str">
        <f>VLOOKUP(Table5[[#This Row],[Subjects]],'Responder Sheet'!C:G,5,FALSE)</f>
        <v>PR</v>
      </c>
      <c r="I160" s="6" t="str">
        <f>VLOOKUP(Table5[[#This Row],[Subjects]],'Responder Sheet'!C:G,3,FALSE)</f>
        <v>Responder</v>
      </c>
      <c r="J160" s="6" t="str">
        <f>VLOOKUP(Table5[[#This Row],[Subjects]],'Responder Sheet'!C:G,4,FALSE)</f>
        <v>Responder</v>
      </c>
      <c r="K160" s="6" t="s">
        <v>59</v>
      </c>
      <c r="L160" s="6" t="str">
        <f>VLOOKUP(Table5[[#This Row],[TDx Number]],'M21-404 tracker - Reyhaneh'!B:AW,45,FALSE)</f>
        <v>ABBV400_VMS_304020_083-0022-0560-B1-01_H&amp;E.svs</v>
      </c>
      <c r="M160" s="52" t="str">
        <f>VLOOKUP(Table5[[#This Row],[TDx Number]],'M21-404 tracker - Reyhaneh'!B:AW,46,FALSE)</f>
        <v>https://concentriq.abbvienet.com/imageSets/157?slide=328023</v>
      </c>
      <c r="N160" s="6" t="str">
        <f>VLOOKUP(Table5[[#This Row],[TDx Number]],'M21-404 tracker - Reyhaneh'!B:AW,47,FALSE)</f>
        <v>default/users/181/images/248774/083-0022-0560-B1-01.svs</v>
      </c>
      <c r="O160" s="6">
        <f>VLOOKUP(Table5[[#This Row],[TDx Number]],'M21-404 tracker - Reyhaneh'!B:AW,48,FALSE)</f>
        <v>40</v>
      </c>
      <c r="P160" s="6" t="str">
        <f>VLOOKUP(Table5[[#This Row],[TDx Number]],'M21-404 tracker - Reyhaneh'!B:J,3,FALSE)</f>
        <v>Stemmer, Salomon. M</v>
      </c>
      <c r="Q160" s="6">
        <f>VLOOKUP(Table5[[#This Row],[TDx Number]],'M21-404 tracker - Reyhaneh'!B:AL,4,FALSE)</f>
        <v>304</v>
      </c>
      <c r="R160" s="6" t="str">
        <f>VLOOKUP(Table5[[#This Row],[TDx Number]],'M21-404 tracker - Reyhaneh'!B:AL,5,FALSE)</f>
        <v>ISRAEL</v>
      </c>
      <c r="S160" s="6">
        <f>VLOOKUP(Table5[[#This Row],[TDx Number]],'M21-404 tracker - Reyhaneh'!B:AL,6,FALSE)</f>
        <v>304020</v>
      </c>
      <c r="T160" s="6" t="str">
        <f>VLOOKUP(Table5[[#This Row],[TDx Number]],'M21-404 tracker - Reyhaneh'!B:AL,7,FALSE)</f>
        <v>Enrolled</v>
      </c>
      <c r="U160" s="6" t="str">
        <f>VLOOKUP(Table5[[#This Row],[TDx Number]],'M21-404 tracker - Reyhaneh'!B:AL,8,FALSE)</f>
        <v>Enrolled</v>
      </c>
      <c r="V160" s="6" t="str">
        <f>VLOOKUP(Table5[[#This Row],[TDx Number]],'M21-404 tracker - Reyhaneh'!B:AL,9,FALSE)</f>
        <v>Screening (Day-28 to Day-1)</v>
      </c>
      <c r="W160" s="6" t="str">
        <f>VLOOKUP(Table5[[#This Row],[TDx Number]],'M21-404 tracker - Reyhaneh'!B:AL,10,FALSE)</f>
        <v>Archived or Fresh Tumor Biopsy c-Met testing (Fresh Biopsy/Aspirate)</v>
      </c>
      <c r="X160" s="6" t="str">
        <f>VLOOKUP(Table5[[#This Row],[TDx Number]],'M21-404 tracker - Reyhaneh'!B:AL,11,FALSE)</f>
        <v>Fresh Biopsy/Aspirate</v>
      </c>
      <c r="Y160" s="6" t="str">
        <f>VLOOKUP(Table5[[#This Row],[TDx Number]],'M21-404 tracker - Reyhaneh'!B:AL,12,FALSE)</f>
        <v>Fresh Biopsy/Aspirate</v>
      </c>
      <c r="Z160" s="6" t="str">
        <f>VLOOKUP(Table5[[#This Row],[TDx Number]],'M21-404 tracker - Reyhaneh'!B:AL,13,FALSE)</f>
        <v>Yes</v>
      </c>
      <c r="AA160" s="6">
        <f>VLOOKUP(Table5[[#This Row],[TDx Number]],'M21-404 tracker - Reyhaneh'!B:AL,14,FALSE)</f>
        <v>45320</v>
      </c>
      <c r="AB160" s="6">
        <f>VLOOKUP(Table5[[#This Row],[TDx Number]],'M21-404 tracker - Reyhaneh'!B:AL,15,FALSE)</f>
        <v>45320</v>
      </c>
      <c r="AC160" s="6" t="str">
        <f>VLOOKUP(Table5[[#This Row],[TDx Number]],'M21-404 tracker - Reyhaneh'!B:AL,16,FALSE)</f>
        <v>Protocol Version 8.0</v>
      </c>
      <c r="AD160" s="36">
        <f>VLOOKUP(Table5[[#This Row],[TDx Number]],'M21-404 tracker - Reyhaneh'!B:AL,17,FALSE)</f>
        <v>6221927978</v>
      </c>
      <c r="AE160" s="6">
        <f>VLOOKUP(Table5[[#This Row],[TDx Number]],'M21-404 tracker - Reyhaneh'!B:AL,18,FALSE)</f>
        <v>45307</v>
      </c>
      <c r="AF160" s="6" t="str">
        <f>VLOOKUP(Table5[[#This Row],[TDx Number]],'M21-404 tracker - Reyhaneh'!B:AL,19,FALSE)</f>
        <v>Part 2ii: 2.4 mg/kg mutEGFR NSCLC</v>
      </c>
      <c r="AG160" s="6">
        <f>VLOOKUP(Table5[[#This Row],[TDx Number]],'M21-404 tracker - Reyhaneh'!B:AL,20,FALSE)</f>
        <v>304020</v>
      </c>
      <c r="AH160" s="36">
        <f>VLOOKUP(Table5[[#This Row],[TDx Number]],'M21-404 tracker - Reyhaneh'!B:AL,21,FALSE)</f>
        <v>6221927978</v>
      </c>
      <c r="AI160" s="6">
        <f>VLOOKUP(Table5[[#This Row],[TDx Number]],'M21-404 tracker - Reyhaneh'!B:AL,22,FALSE)</f>
        <v>45307</v>
      </c>
      <c r="AJ160" s="6" t="str">
        <f>VLOOKUP(Table5[[#This Row],[TDx Number]],'M21-404 tracker - Reyhaneh'!B:AL,23,FALSE)</f>
        <v>Part 2ii NSCLC Mut EGFR</v>
      </c>
      <c r="AK160" s="6" t="str">
        <f>VLOOKUP(Table5[[#This Row],[TDx Number]],'M21-404 tracker - Reyhaneh'!B:AL,24,FALSE)</f>
        <v>Paraffin Block</v>
      </c>
      <c r="AL160" s="6" t="str">
        <f>VLOOKUP(Table5[[#This Row],[TDx Number]],'M21-404 tracker - Reyhaneh'!B:AL,25,FALSE)</f>
        <v>Yes</v>
      </c>
      <c r="AM160" s="6" t="str">
        <f>VLOOKUP(Table5[[#This Row],[TDx Number]],'M21-404 tracker - Reyhaneh'!B:AL,26,FALSE)</f>
        <v>Yes</v>
      </c>
      <c r="AN160" s="6" t="str">
        <f>VLOOKUP(Table5[[#This Row],[TDx Number]],'M21-404 tracker - Reyhaneh'!B:AL,27,FALSE)</f>
        <v>Yes</v>
      </c>
      <c r="AO160" s="6" t="str">
        <f>VLOOKUP(Table5[[#This Row],[TDx Number]],'M21-404 tracker - Reyhaneh'!B:AL,28,FALSE)</f>
        <v>Match</v>
      </c>
      <c r="AP160" s="6" t="str">
        <f>VLOOKUP(Table5[[#This Row],[TDx Number]],'M21-404 tracker - Reyhaneh'!B:AL,29,FALSE)</f>
        <v>fresh tumor (pre-dose)</v>
      </c>
      <c r="AQ160" s="37" t="str">
        <f>VLOOKUP(Table5[[#This Row],[TDx Number]],'M21-404 tracker - Reyhaneh'!B:AL,30,FALSE)</f>
        <v>M21-404 MET AST= 0
M21-404 MET GEA= NA
M21-404 MET nsNSCLC= NA
M21-404 MET sqNSCLC= NA</v>
      </c>
      <c r="AR160" s="6" t="str">
        <f>VLOOKUP(Table5[[#This Row],[TDx Number]],'M21-404 tracker - Reyhaneh'!B:AL,31,FALSE)</f>
        <v>Evaluable</v>
      </c>
      <c r="AS160" s="36">
        <f>VLOOKUP(Table5[[#This Row],[TDx Number]],'M21-404 tracker - Reyhaneh'!B:AL,32,FALSE)</f>
        <v>6221927978</v>
      </c>
      <c r="AT160" s="6" t="str">
        <f>VLOOKUP(Table5[[#This Row],[TDx Number]],'M21-404 tracker - Reyhaneh'!B:AL,33,FALSE)</f>
        <v>304020 2024-Jan-16</v>
      </c>
      <c r="AU160" s="6" t="str">
        <f>VLOOKUP(Table5[[#This Row],[TDx Number]],'M21-404 tracker - Reyhaneh'!B:AL,34,FALSE)</f>
        <v>Cohort 2b, 2ii,Cohort8</v>
      </c>
      <c r="AV160" s="6" t="str">
        <f>VLOOKUP(Table5[[#This Row],[TDx Number]],'M21-404 tracker - Reyhaneh'!B:AL,35,FALSE)</f>
        <v> </v>
      </c>
      <c r="AW160" s="6">
        <f>VLOOKUP(Table5[[#This Row],[TDx Number]],'M21-404 tracker - Reyhaneh'!B:AL,36,FALSE)</f>
        <v>45397</v>
      </c>
      <c r="AX160" s="6">
        <f>VLOOKUP(Table5[[#This Row],[TDx Number]],'M21-404 tracker - Reyhaneh'!B:AL,37,FALSE)</f>
        <v>70</v>
      </c>
      <c r="AY160" s="6"/>
      <c r="AZ160" s="6"/>
      <c r="BA160" s="6"/>
      <c r="BB160" s="6"/>
      <c r="BC160" s="6"/>
      <c r="BD160" s="6"/>
      <c r="BE160" s="6" t="s">
        <v>664</v>
      </c>
    </row>
    <row r="161" spans="1:57" ht="22.5" customHeight="1">
      <c r="A161" s="6" t="s">
        <v>57</v>
      </c>
      <c r="B161" s="6" t="s">
        <v>890</v>
      </c>
      <c r="C161" s="79">
        <v>505090</v>
      </c>
      <c r="D161" s="6">
        <f>VLOOKUP(Table5[[#This Row],[Subjects]],'Responder Sheet'!C:H,6,FALSE)</f>
        <v>0</v>
      </c>
      <c r="E161" s="6" t="b">
        <f>IF(_xlfn.IFNA(VLOOKUP(Table5[[#This Row],[Subjects]],'Withdrawn Subject ID'!A:A,1,FALSE),TRUE) = TRUE, FALSE, TRUE)</f>
        <v>0</v>
      </c>
      <c r="F161" s="6" t="b">
        <v>1</v>
      </c>
      <c r="G161" s="6">
        <v>3263</v>
      </c>
      <c r="H161" s="6" t="str">
        <f>VLOOKUP(Table5[[#This Row],[Subjects]],'Responder Sheet'!C:G,5,FALSE)</f>
        <v>SD</v>
      </c>
      <c r="I161" s="6" t="str">
        <f>VLOOKUP(Table5[[#This Row],[Subjects]],'Responder Sheet'!C:G,3,FALSE)</f>
        <v>Non-responder</v>
      </c>
      <c r="J161" s="6" t="str">
        <f>VLOOKUP(Table5[[#This Row],[Subjects]],'Responder Sheet'!C:G,4,FALSE)</f>
        <v>Non-responder</v>
      </c>
      <c r="K161" s="6" t="s">
        <v>143</v>
      </c>
      <c r="L161" s="6" t="str">
        <f>VLOOKUP(Table5[[#This Row],[TDx Number]],'M21-404 tracker - Reyhaneh'!B:AW,45,FALSE)</f>
        <v>ABBV400_VMS_505090_083-0022-0467-B0-1_H&amp;E.svs</v>
      </c>
      <c r="M161" s="52" t="str">
        <f>VLOOKUP(Table5[[#This Row],[TDx Number]],'M21-404 tracker - Reyhaneh'!B:AW,46,FALSE)</f>
        <v>https://concentriq.abbvienet.com/imageSets/157?slide=327773</v>
      </c>
      <c r="N161" s="6" t="str">
        <f>VLOOKUP(Table5[[#This Row],[TDx Number]],'M21-404 tracker - Reyhaneh'!B:AW,47,FALSE)</f>
        <v>default/users/181/images/248524/083-0022-0467-B0-1.svs</v>
      </c>
      <c r="O161" s="6">
        <f>VLOOKUP(Table5[[#This Row],[TDx Number]],'M21-404 tracker - Reyhaneh'!B:AW,48,FALSE)</f>
        <v>40</v>
      </c>
      <c r="P161" s="6" t="str">
        <f>VLOOKUP(Table5[[#This Row],[TDx Number]],'M21-404 tracker - Reyhaneh'!B:J,3,FALSE)</f>
        <v>Cho, Byoung Chul</v>
      </c>
      <c r="Q161" s="6">
        <f>VLOOKUP(Table5[[#This Row],[TDx Number]],'M21-404 tracker - Reyhaneh'!B:AL,4,FALSE)</f>
        <v>505</v>
      </c>
      <c r="R161" s="6" t="str">
        <f>VLOOKUP(Table5[[#This Row],[TDx Number]],'M21-404 tracker - Reyhaneh'!B:AL,5,FALSE)</f>
        <v>South Korea</v>
      </c>
      <c r="S161" s="6">
        <f>VLOOKUP(Table5[[#This Row],[TDx Number]],'M21-404 tracker - Reyhaneh'!B:AL,6,FALSE)</f>
        <v>505090</v>
      </c>
      <c r="T161" s="6" t="str">
        <f>VLOOKUP(Table5[[#This Row],[TDx Number]],'M21-404 tracker - Reyhaneh'!B:AL,7,FALSE)</f>
        <v>Early Terminated</v>
      </c>
      <c r="U161" s="6" t="str">
        <f>VLOOKUP(Table5[[#This Row],[TDx Number]],'M21-404 tracker - Reyhaneh'!B:AL,8,FALSE)</f>
        <v>Treatment Discontinued</v>
      </c>
      <c r="V161" s="6" t="str">
        <f>VLOOKUP(Table5[[#This Row],[TDx Number]],'M21-404 tracker - Reyhaneh'!B:AL,9,FALSE)</f>
        <v>Screening (Day-28 to Day-1)</v>
      </c>
      <c r="W161" s="6" t="str">
        <f>VLOOKUP(Table5[[#This Row],[TDx Number]],'M21-404 tracker - Reyhaneh'!B:AL,10,FALSE)</f>
        <v>Archived or Fresh Tumor Biopsy c-Met testing (Fresh Biopsy/Aspirate)</v>
      </c>
      <c r="X161" s="6" t="str">
        <f>VLOOKUP(Table5[[#This Row],[TDx Number]],'M21-404 tracker - Reyhaneh'!B:AL,11,FALSE)</f>
        <v>Fresh Biopsy/Aspirate</v>
      </c>
      <c r="Y161" s="6" t="str">
        <f>VLOOKUP(Table5[[#This Row],[TDx Number]],'M21-404 tracker - Reyhaneh'!B:AL,12,FALSE)</f>
        <v>Fresh Biopsy/Aspirate</v>
      </c>
      <c r="Z161" s="6" t="str">
        <f>VLOOKUP(Table5[[#This Row],[TDx Number]],'M21-404 tracker - Reyhaneh'!B:AL,13,FALSE)</f>
        <v>Yes</v>
      </c>
      <c r="AA161" s="6">
        <f>VLOOKUP(Table5[[#This Row],[TDx Number]],'M21-404 tracker - Reyhaneh'!B:AL,14,FALSE)</f>
        <v>45258</v>
      </c>
      <c r="AB161" s="6">
        <f>VLOOKUP(Table5[[#This Row],[TDx Number]],'M21-404 tracker - Reyhaneh'!B:AL,15,FALSE)</f>
        <v>45243</v>
      </c>
      <c r="AC161" s="6" t="str">
        <f>VLOOKUP(Table5[[#This Row],[TDx Number]],'M21-404 tracker - Reyhaneh'!B:AL,16,FALSE)</f>
        <v>Protocol Version 7.0</v>
      </c>
      <c r="AD161" s="36">
        <f>VLOOKUP(Table5[[#This Row],[TDx Number]],'M21-404 tracker - Reyhaneh'!B:AL,17,FALSE)</f>
        <v>6604884424</v>
      </c>
      <c r="AE161" s="6">
        <f>VLOOKUP(Table5[[#This Row],[TDx Number]],'M21-404 tracker - Reyhaneh'!B:AL,18,FALSE)</f>
        <v>45236</v>
      </c>
      <c r="AF161" s="6" t="str">
        <f>VLOOKUP(Table5[[#This Row],[TDx Number]],'M21-404 tracker - Reyhaneh'!B:AL,19,FALSE)</f>
        <v>Part 2iii: 2.4 mg/kg squamous NSCLC</v>
      </c>
      <c r="AG161" s="6">
        <f>VLOOKUP(Table5[[#This Row],[TDx Number]],'M21-404 tracker - Reyhaneh'!B:AL,20,FALSE)</f>
        <v>505090</v>
      </c>
      <c r="AH161" s="36">
        <f>VLOOKUP(Table5[[#This Row],[TDx Number]],'M21-404 tracker - Reyhaneh'!B:AL,21,FALSE)</f>
        <v>6604884424</v>
      </c>
      <c r="AI161" s="6">
        <f>VLOOKUP(Table5[[#This Row],[TDx Number]],'M21-404 tracker - Reyhaneh'!B:AL,22,FALSE)</f>
        <v>45236</v>
      </c>
      <c r="AJ161" s="6" t="str">
        <f>VLOOKUP(Table5[[#This Row],[TDx Number]],'M21-404 tracker - Reyhaneh'!B:AL,23,FALSE)</f>
        <v>Retrospective - Solid Tumors</v>
      </c>
      <c r="AK161" s="6" t="str">
        <f>VLOOKUP(Table5[[#This Row],[TDx Number]],'M21-404 tracker - Reyhaneh'!B:AL,24,FALSE)</f>
        <v>Unstained Slide</v>
      </c>
      <c r="AL161" s="6" t="str">
        <f>VLOOKUP(Table5[[#This Row],[TDx Number]],'M21-404 tracker - Reyhaneh'!B:AL,25,FALSE)</f>
        <v>Yes</v>
      </c>
      <c r="AM161" s="6" t="str">
        <f>VLOOKUP(Table5[[#This Row],[TDx Number]],'M21-404 tracker - Reyhaneh'!B:AL,26,FALSE)</f>
        <v>Yes</v>
      </c>
      <c r="AN161" s="6" t="str">
        <f>VLOOKUP(Table5[[#This Row],[TDx Number]],'M21-404 tracker - Reyhaneh'!B:AL,27,FALSE)</f>
        <v>Yes</v>
      </c>
      <c r="AO161" s="6" t="str">
        <f>VLOOKUP(Table5[[#This Row],[TDx Number]],'M21-404 tracker - Reyhaneh'!B:AL,28,FALSE)</f>
        <v>Match</v>
      </c>
      <c r="AP161" s="6" t="str">
        <f>VLOOKUP(Table5[[#This Row],[TDx Number]],'M21-404 tracker - Reyhaneh'!B:AL,29,FALSE)</f>
        <v>fresh tumor (pre-dose)</v>
      </c>
      <c r="AQ161" s="37" t="str">
        <f>VLOOKUP(Table5[[#This Row],[TDx Number]],'M21-404 tracker - Reyhaneh'!B:AL,30,FALSE)</f>
        <v>M21-404 MET AST= 44
M21-404 MET GEA= NA
M21-404 MET nsNSCLC= NA
M21-404 MET sqNSCLC= NA</v>
      </c>
      <c r="AR161" s="6" t="str">
        <f>VLOOKUP(Table5[[#This Row],[TDx Number]],'M21-404 tracker - Reyhaneh'!B:AL,31,FALSE)</f>
        <v>Evaluable</v>
      </c>
      <c r="AS161" s="36">
        <f>VLOOKUP(Table5[[#This Row],[TDx Number]],'M21-404 tracker - Reyhaneh'!B:AL,32,FALSE)</f>
        <v>6604884424</v>
      </c>
      <c r="AT161" s="6" t="str">
        <f>VLOOKUP(Table5[[#This Row],[TDx Number]],'M21-404 tracker - Reyhaneh'!B:AL,33,FALSE)</f>
        <v>505090 2023-Nov-06</v>
      </c>
      <c r="AU161" s="6" t="str">
        <f>VLOOKUP(Table5[[#This Row],[TDx Number]],'M21-404 tracker - Reyhaneh'!B:AL,34,FALSE)</f>
        <v>Cohort 2d, 2iii,Cohort10</v>
      </c>
      <c r="AV161" s="6">
        <f>VLOOKUP(Table5[[#This Row],[TDx Number]],'M21-404 tracker - Reyhaneh'!B:AL,35,FALSE)</f>
        <v>0</v>
      </c>
      <c r="AW161" s="6">
        <f>VLOOKUP(Table5[[#This Row],[TDx Number]],'M21-404 tracker - Reyhaneh'!B:AL,36,FALSE)</f>
        <v>45397</v>
      </c>
      <c r="AX161" s="6">
        <f>VLOOKUP(Table5[[#This Row],[TDx Number]],'M21-404 tracker - Reyhaneh'!B:AL,37,FALSE)</f>
        <v>70</v>
      </c>
      <c r="AY161" s="6"/>
      <c r="AZ161" s="6"/>
      <c r="BA161" s="6"/>
      <c r="BB161" s="6"/>
      <c r="BC161" s="6"/>
      <c r="BD161" s="6"/>
      <c r="BE161" s="6" t="b">
        <v>0</v>
      </c>
    </row>
  </sheetData>
  <conditionalFormatting sqref="B1:B1048576">
    <cfRule type="duplicateValues" dxfId="254" priority="1"/>
  </conditionalFormatting>
  <conditionalFormatting sqref="C1:C1048576">
    <cfRule type="duplicateValues" dxfId="253" priority="82"/>
  </conditionalFormatting>
  <hyperlinks>
    <hyperlink ref="M2" r:id="rId1" xr:uid="{2A0B66CE-7E9B-4787-BCE7-D0C1DC702C21}"/>
    <hyperlink ref="M3" r:id="rId2" xr:uid="{0452B80F-122D-4D9F-B59C-E9937001B46B}"/>
    <hyperlink ref="M4" r:id="rId3" xr:uid="{71FA2991-044B-4E24-B15F-A66EE2FCD677}"/>
    <hyperlink ref="M5" r:id="rId4" xr:uid="{057E13B1-18D0-4623-8E84-118470BF3DA3}"/>
    <hyperlink ref="M6" r:id="rId5" xr:uid="{2F86DE9F-8C6C-4B1A-96BF-BD3F69B4D84B}"/>
    <hyperlink ref="M7" r:id="rId6" xr:uid="{95203EEB-062B-4DED-B194-1AD160056689}"/>
    <hyperlink ref="M8" r:id="rId7" xr:uid="{9D614833-AAFD-43CB-A940-04FC10B63F6B}"/>
    <hyperlink ref="M9" r:id="rId8" xr:uid="{10D95EA5-92D1-474D-BBBE-DC4DEE21E0EE}"/>
    <hyperlink ref="M10" r:id="rId9" xr:uid="{3A4860F1-CC69-43C2-A89E-B05DDFC0AE92}"/>
    <hyperlink ref="M11" r:id="rId10" xr:uid="{E4117163-D532-4720-9BB7-FAB83C2E22FE}"/>
    <hyperlink ref="M12" r:id="rId11" xr:uid="{373A8A9C-3FC9-4132-B002-D3656D983722}"/>
    <hyperlink ref="M13" r:id="rId12" xr:uid="{08BFB944-C931-4B73-89B7-4897985DCD44}"/>
    <hyperlink ref="M14" r:id="rId13" xr:uid="{EE17F6E3-0868-441A-B569-5D0665919B85}"/>
    <hyperlink ref="M15" r:id="rId14" xr:uid="{3D27B428-3B1A-4485-A13A-673231CEA90E}"/>
    <hyperlink ref="M16" r:id="rId15" xr:uid="{8DE9DCCF-AFF9-4EAC-9ABF-78DC546D53FB}"/>
    <hyperlink ref="M17" r:id="rId16" xr:uid="{0D113031-5C82-4DF2-AF84-FE378D3E2597}"/>
    <hyperlink ref="M18" r:id="rId17" xr:uid="{B17968CA-975C-4ACB-A355-A053DE1E04DE}"/>
    <hyperlink ref="M19" r:id="rId18" xr:uid="{AAD0F456-6F9D-431C-A87D-9A1DEEF55F94}"/>
    <hyperlink ref="M20" r:id="rId19" xr:uid="{08986231-0C8C-4FC1-8625-CB8CC4731069}"/>
    <hyperlink ref="M21" r:id="rId20" xr:uid="{2157CC4B-BA23-457E-ABA6-B68A2E3DB347}"/>
    <hyperlink ref="M22" r:id="rId21" xr:uid="{4C9EC7CA-1433-4AE6-BFD9-6A1EA2E1CB30}"/>
    <hyperlink ref="M23" r:id="rId22" xr:uid="{FFA1B3D6-C2D6-4663-A577-3F5095E4FDB1}"/>
    <hyperlink ref="M24" r:id="rId23" xr:uid="{8D2E6BC2-1ECF-44DC-9F05-9AE7D2C1410A}"/>
    <hyperlink ref="M25" r:id="rId24" xr:uid="{0D5C199B-A28E-49EC-8783-11FA462613D9}"/>
    <hyperlink ref="M26" r:id="rId25" xr:uid="{EEBEA647-0873-4A7B-AEFD-30526A185C0F}"/>
    <hyperlink ref="M27" r:id="rId26" xr:uid="{5E330167-C2BC-4370-9B09-380E6AAE88BA}"/>
    <hyperlink ref="M28" r:id="rId27" xr:uid="{12C2C9F1-C4F5-49FA-A38C-2365A8D3F16C}"/>
    <hyperlink ref="M29" r:id="rId28" xr:uid="{CCFC4B67-C244-4D06-86B4-24F3B7B8AC2D}"/>
    <hyperlink ref="M30" r:id="rId29" xr:uid="{5B86FFE3-F1D8-4276-ABA0-F43A64198AB2}"/>
    <hyperlink ref="M31" r:id="rId30" xr:uid="{39407F44-365C-41D6-B973-07E938E587D6}"/>
    <hyperlink ref="M32" r:id="rId31" xr:uid="{9C43DB52-6B5E-4EA9-B61E-540BE56925B7}"/>
    <hyperlink ref="M33" r:id="rId32" xr:uid="{8F45A919-FE81-4F83-98E4-798BEAB1973C}"/>
    <hyperlink ref="M34" r:id="rId33" xr:uid="{9F289BC9-5838-4097-8F4D-3871B8A68276}"/>
    <hyperlink ref="M35" r:id="rId34" xr:uid="{497F7B96-DBEF-475A-9F6C-D151527A3229}"/>
    <hyperlink ref="M36" r:id="rId35" xr:uid="{FC4B8D1F-49B6-429C-BD28-23F25E4558DE}"/>
    <hyperlink ref="M37" r:id="rId36" xr:uid="{32125D9C-C6A0-4563-B195-01D70E73E56C}"/>
    <hyperlink ref="M38" r:id="rId37" xr:uid="{C2894C82-7D0B-454D-8F7B-47849463EF32}"/>
    <hyperlink ref="M39" r:id="rId38" xr:uid="{0D50B94A-6EA9-4019-9F07-4B28D28C6FD7}"/>
    <hyperlink ref="M40" r:id="rId39" xr:uid="{B4386789-5094-40F3-A515-DCA8621A96DC}"/>
    <hyperlink ref="M41" r:id="rId40" xr:uid="{97DBD877-9944-433A-B1E8-B3312B084616}"/>
    <hyperlink ref="M42" r:id="rId41" xr:uid="{4ECEB19F-3DE9-424F-B52B-F80615041A22}"/>
    <hyperlink ref="M43" r:id="rId42" xr:uid="{49991BCA-DA2D-4D75-A70B-9040034F1C44}"/>
    <hyperlink ref="M44" r:id="rId43" xr:uid="{5003E2FA-F11A-4F7E-AB81-28F11075780F}"/>
    <hyperlink ref="M45" r:id="rId44" xr:uid="{D02BF01E-872F-4D57-8EB3-54D220F48EA5}"/>
    <hyperlink ref="M46" r:id="rId45" xr:uid="{9F73EC5B-5FAE-4E9A-A9C7-D935A26EA8F5}"/>
    <hyperlink ref="M47" r:id="rId46" xr:uid="{C426C113-5F4E-4540-99E4-81A7BE3CD258}"/>
    <hyperlink ref="M48" r:id="rId47" xr:uid="{37B61FAB-DFF7-4BE6-AADC-991153663BFC}"/>
    <hyperlink ref="M49" r:id="rId48" xr:uid="{768DF389-245D-44D5-8AE0-A29D0E5A6AD7}"/>
    <hyperlink ref="M50" r:id="rId49" xr:uid="{6B9F118D-F025-4308-923F-EA3A3EAB3AD3}"/>
    <hyperlink ref="M51" r:id="rId50" xr:uid="{EC78C55D-1E8B-4A5E-9B3C-6DAE3C3D4CAD}"/>
    <hyperlink ref="M52" r:id="rId51" xr:uid="{C6B64EC6-337D-4568-B672-DEBAB6674352}"/>
    <hyperlink ref="M53" r:id="rId52" xr:uid="{FC38279F-16E7-4993-A639-3EACDE171BBE}"/>
    <hyperlink ref="M54" r:id="rId53" xr:uid="{4AC6A24D-1573-4814-B052-82A828570CAA}"/>
    <hyperlink ref="M55" r:id="rId54" xr:uid="{D43BF340-B283-472F-BDB1-C2B5E2E660A7}"/>
    <hyperlink ref="M56" r:id="rId55" xr:uid="{D1F2F031-4FE3-4102-B871-B5DB18B0A3EC}"/>
    <hyperlink ref="M57" r:id="rId56" xr:uid="{6776CE11-A7B4-4C2C-958B-63B9FCC873C4}"/>
    <hyperlink ref="M58" r:id="rId57" xr:uid="{652964E6-68F6-490F-A5B7-42613B956B5F}"/>
    <hyperlink ref="M59" r:id="rId58" xr:uid="{D381B7C9-BC3F-47E3-A44A-7EAE20C47BD7}"/>
    <hyperlink ref="M60" r:id="rId59" xr:uid="{F8E731FE-7B00-4B56-A33B-7E4F2045BB72}"/>
    <hyperlink ref="M61" r:id="rId60" xr:uid="{193646B6-829B-4265-AA06-E6DB13B2274E}"/>
    <hyperlink ref="M62" r:id="rId61" xr:uid="{D9000D2B-373D-44EB-A1D6-D3F9017D24BE}"/>
    <hyperlink ref="M63" r:id="rId62" xr:uid="{80360883-0D1C-4F86-BA0F-38253C5B0619}"/>
    <hyperlink ref="M64" r:id="rId63" xr:uid="{6BF542BD-BE07-41F8-A761-9F9460141324}"/>
    <hyperlink ref="M65" r:id="rId64" xr:uid="{E7A28633-1606-4E90-BB44-C1EEE5CD68AF}"/>
    <hyperlink ref="M66" r:id="rId65" xr:uid="{7EC5CC9D-1A69-43E6-8BE4-C233051C5A03}"/>
    <hyperlink ref="M67" r:id="rId66" xr:uid="{E76CD459-A7CE-47C1-8EF1-5BBD31BCD734}"/>
    <hyperlink ref="M68" r:id="rId67" xr:uid="{D09FE9C2-AB72-4049-B407-DB37A42C1E5A}"/>
    <hyperlink ref="M69" r:id="rId68" xr:uid="{D78808A5-8F5F-465B-864E-604A36FDE572}"/>
    <hyperlink ref="M70" r:id="rId69" xr:uid="{D8066D19-6C4A-44A1-A3B9-8A019D10AC6A}"/>
    <hyperlink ref="M71" r:id="rId70" xr:uid="{A008F1AD-408C-462E-A6F7-EC010E925BC1}"/>
    <hyperlink ref="M72" r:id="rId71" xr:uid="{F5287585-8136-44FF-8AD9-D437F42575E1}"/>
    <hyperlink ref="M73" r:id="rId72" xr:uid="{1603F5E8-A2DE-41F4-84CA-588BEE3974F8}"/>
    <hyperlink ref="M74" r:id="rId73" xr:uid="{F9E4F80E-D953-4EF7-82F7-093B730412CA}"/>
    <hyperlink ref="M75" r:id="rId74" xr:uid="{AF098260-3E54-40EC-81A7-F73D6E77ED1F}"/>
    <hyperlink ref="M76" r:id="rId75" xr:uid="{3612F6B7-3DDB-47D8-AB29-11398CEF3601}"/>
    <hyperlink ref="M77" r:id="rId76" xr:uid="{9FB5A6B9-C7A0-4F57-94A5-95E445A60256}"/>
    <hyperlink ref="M78" r:id="rId77" xr:uid="{2A4540C3-8853-49B3-8571-CD9FDB5D30AA}"/>
    <hyperlink ref="M79" r:id="rId78" xr:uid="{EFF296AE-8AF3-4150-9856-BA7F9BBB0F40}"/>
    <hyperlink ref="M80" r:id="rId79" xr:uid="{851F9F72-19D8-4DAD-8822-408342ED225E}"/>
    <hyperlink ref="M81" r:id="rId80" xr:uid="{C70C0BCC-8D67-4FFD-809A-70E74F71B02D}"/>
    <hyperlink ref="M82" r:id="rId81" xr:uid="{5694393C-E8DF-4E57-912C-0D6258BEAE5C}"/>
    <hyperlink ref="M83" r:id="rId82" xr:uid="{8AB7ECAE-12E1-440A-8B8B-00BF516FD3DF}"/>
    <hyperlink ref="M84" r:id="rId83" xr:uid="{9269D8FB-84F3-4AE0-814B-BCC96B3DFBE1}"/>
    <hyperlink ref="M85" r:id="rId84" xr:uid="{72EDD6A9-A4B9-41C4-8610-E5AF6A518FC8}"/>
    <hyperlink ref="M86" r:id="rId85" xr:uid="{C0F77938-CD6B-443D-B04E-C2897D6542CF}"/>
    <hyperlink ref="M87" r:id="rId86" xr:uid="{52C30D85-745C-4F51-BD60-42F504C72D8C}"/>
    <hyperlink ref="M88" r:id="rId87" xr:uid="{D31D0041-612D-4516-9A64-C24FD4F4FB7D}"/>
    <hyperlink ref="M89" r:id="rId88" xr:uid="{3ECD75A3-C24D-4EA4-99C6-F5A5DB9835E1}"/>
    <hyperlink ref="M90" r:id="rId89" xr:uid="{91BF3EF6-6A66-4B4C-A190-687F3662ED32}"/>
    <hyperlink ref="M91" r:id="rId90" xr:uid="{D048B666-EEC6-4B03-B2C1-554FBA465F7D}"/>
    <hyperlink ref="M92" r:id="rId91" xr:uid="{05FF4B71-A202-4592-9C5A-1E7E6910EB3A}"/>
    <hyperlink ref="M93" r:id="rId92" xr:uid="{806341D0-2672-40CB-BD19-F2A427C1CD50}"/>
    <hyperlink ref="M94" r:id="rId93" xr:uid="{DAAD1F1A-A8BD-4D64-8499-7B17646EDE7C}"/>
    <hyperlink ref="M95" r:id="rId94" xr:uid="{8BB44D8F-A137-4D06-A060-9779A6761985}"/>
    <hyperlink ref="M96" r:id="rId95" xr:uid="{E05138E3-C7FC-4F1F-AB7B-2710D84B9A8E}"/>
    <hyperlink ref="M97" r:id="rId96" xr:uid="{F1FC9918-39A9-481E-8F66-E34F619A0F12}"/>
    <hyperlink ref="M98" r:id="rId97" xr:uid="{C5114D2D-A4B1-48BE-988C-9FAC693087E8}"/>
    <hyperlink ref="M99" r:id="rId98" xr:uid="{C2E0973C-AFE9-4C0D-94A5-833B632FC178}"/>
    <hyperlink ref="M100" r:id="rId99" xr:uid="{3E240DE2-D265-46FB-83E7-C4E3C2A3B167}"/>
    <hyperlink ref="M101" r:id="rId100" xr:uid="{1F065CAB-C276-4281-98C3-1D3D57E5285A}"/>
    <hyperlink ref="M102" r:id="rId101" xr:uid="{8136E51A-BA93-483B-95EE-1F316FEE92A7}"/>
    <hyperlink ref="M103" r:id="rId102" xr:uid="{2DB8B9E0-ED9D-4F91-8E0B-4F564FD00EB4}"/>
    <hyperlink ref="M104" r:id="rId103" xr:uid="{77ADEDCD-72C9-4E83-B3CE-D6512B91167E}"/>
    <hyperlink ref="M105" r:id="rId104" xr:uid="{CA0D3647-FE1D-4D35-B040-6BFC1E7B1447}"/>
    <hyperlink ref="M106" r:id="rId105" xr:uid="{DF0C5E59-5352-4E0C-A6FA-D8AA4002AA50}"/>
    <hyperlink ref="M107" r:id="rId106" xr:uid="{5BAC3701-5778-4332-BE0C-3777FD038CD6}"/>
    <hyperlink ref="M108" r:id="rId107" xr:uid="{EB29A848-837E-4C16-80BF-815700B98CF0}"/>
    <hyperlink ref="M109" r:id="rId108" xr:uid="{ADEF2AF0-4C5F-48F8-A987-9AADC2D55A71}"/>
    <hyperlink ref="M110" r:id="rId109" xr:uid="{3D370A1E-73D5-4B18-B72C-E08639FC3A6B}"/>
    <hyperlink ref="M111" r:id="rId110" xr:uid="{F06852CD-409D-43D9-8182-6209C943B7DA}"/>
    <hyperlink ref="M112" r:id="rId111" xr:uid="{5AF2F2B1-E6D5-44F0-BB39-224F814BB1BC}"/>
    <hyperlink ref="M113" r:id="rId112" xr:uid="{820EB8BA-CA54-4CA8-AF9E-2CBD8A09CCC0}"/>
    <hyperlink ref="M114" r:id="rId113" xr:uid="{D4897F39-CB5F-4A1E-8613-8444C19B444C}"/>
    <hyperlink ref="M115" r:id="rId114" xr:uid="{86BEAA69-13A6-4D71-88A6-C44BB449E61C}"/>
    <hyperlink ref="M116" r:id="rId115" xr:uid="{706892FA-3808-42D3-A150-60EF68C2C14C}"/>
    <hyperlink ref="M117" r:id="rId116" xr:uid="{61216359-A200-408A-8465-7920E21B6515}"/>
    <hyperlink ref="M118" r:id="rId117" xr:uid="{CA761B6A-D2E4-4742-8B9A-2F15D3629068}"/>
    <hyperlink ref="M119" r:id="rId118" xr:uid="{7D4DD1AF-8EDB-40E5-B38D-40EE72C241B9}"/>
    <hyperlink ref="M120" r:id="rId119" xr:uid="{6557A113-A417-4F82-A510-023D7473B4C0}"/>
    <hyperlink ref="M121" r:id="rId120" xr:uid="{D74CAC4A-742A-4CAC-8E56-1B4BE4619024}"/>
    <hyperlink ref="M122" r:id="rId121" xr:uid="{F3892894-A517-4BF9-A1CA-E0226B4CE5E9}"/>
    <hyperlink ref="M123" r:id="rId122" xr:uid="{E604CBBE-73E5-470D-B616-2FA5F6A47E0D}"/>
    <hyperlink ref="M124" r:id="rId123" xr:uid="{4C20401E-0769-4BE7-AED3-A7D87D2DD6C8}"/>
    <hyperlink ref="M125" r:id="rId124" xr:uid="{B52E42D8-D009-4EFF-A472-41166E39DA21}"/>
    <hyperlink ref="M127" r:id="rId125" xr:uid="{1895CDBC-2EB3-4A20-867F-82BE8ED9B93D}"/>
    <hyperlink ref="M128" r:id="rId126" xr:uid="{D559B8C0-6843-4BD0-9CFF-A8CF78AC6DF5}"/>
    <hyperlink ref="M126" r:id="rId127" xr:uid="{1E2701FE-4337-42F2-96C8-43168F1077CD}"/>
  </hyperlinks>
  <pageMargins left="0.7" right="0.7" top="0.75" bottom="0.75" header="0.3" footer="0.3"/>
  <tableParts count="1">
    <tablePart r:id="rId12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11E5-2D06-4426-A15B-A57A8E9A6E49}">
  <dimension ref="A1:M131"/>
  <sheetViews>
    <sheetView topLeftCell="A99" workbookViewId="0">
      <selection activeCell="A131" sqref="A131"/>
    </sheetView>
  </sheetViews>
  <sheetFormatPr defaultColWidth="8.85546875" defaultRowHeight="15"/>
  <cols>
    <col min="1" max="1" width="30.7109375" bestFit="1" customWidth="1"/>
    <col min="2" max="2" width="11.85546875" bestFit="1" customWidth="1"/>
    <col min="3" max="3" width="15.140625" bestFit="1" customWidth="1"/>
    <col min="4" max="4" width="26" bestFit="1" customWidth="1"/>
    <col min="5" max="5" width="20" bestFit="1" customWidth="1"/>
    <col min="6" max="6" width="30.7109375" bestFit="1" customWidth="1"/>
    <col min="7" max="7" width="16.7109375" bestFit="1" customWidth="1"/>
    <col min="8" max="8" width="30.7109375" bestFit="1" customWidth="1"/>
    <col min="9" max="9" width="23.42578125" bestFit="1" customWidth="1"/>
    <col min="10" max="11" width="14.28515625" customWidth="1"/>
    <col min="13" max="13" width="29" bestFit="1" customWidth="1"/>
  </cols>
  <sheetData>
    <row r="1" spans="1:13">
      <c r="A1" t="s">
        <v>5115</v>
      </c>
      <c r="B1" t="s">
        <v>0</v>
      </c>
      <c r="C1" s="13" t="s">
        <v>3439</v>
      </c>
      <c r="D1" s="16" t="s">
        <v>4169</v>
      </c>
      <c r="E1" t="s">
        <v>895</v>
      </c>
      <c r="F1" t="s">
        <v>896</v>
      </c>
      <c r="G1" t="s">
        <v>897</v>
      </c>
      <c r="H1" t="s">
        <v>898</v>
      </c>
      <c r="I1" t="s">
        <v>899</v>
      </c>
      <c r="J1" t="s">
        <v>8</v>
      </c>
      <c r="K1" t="s">
        <v>9</v>
      </c>
      <c r="L1" t="s">
        <v>10</v>
      </c>
      <c r="M1" t="s">
        <v>903</v>
      </c>
    </row>
    <row r="2" spans="1:13">
      <c r="A2" t="s">
        <v>904</v>
      </c>
      <c r="B2" t="s">
        <v>57</v>
      </c>
      <c r="C2" s="6" t="s">
        <v>58</v>
      </c>
      <c r="D2" s="6" t="str">
        <f>VLOOKUP(Table6[[#This Row],[TDx Number ]],'Send to PathAI (Internal)'!E:G,3,FALSE)</f>
        <v>Screening (Day-28 to Day-1)</v>
      </c>
      <c r="E2" t="s">
        <v>69</v>
      </c>
      <c r="F2" t="s">
        <v>905</v>
      </c>
      <c r="G2" t="s">
        <v>906</v>
      </c>
      <c r="H2" t="s">
        <v>907</v>
      </c>
      <c r="J2" t="s">
        <v>5116</v>
      </c>
      <c r="K2" t="s">
        <v>5116</v>
      </c>
      <c r="L2" t="s">
        <v>5116</v>
      </c>
      <c r="M2" t="s">
        <v>5117</v>
      </c>
    </row>
    <row r="3" spans="1:13">
      <c r="A3" t="s">
        <v>918</v>
      </c>
      <c r="B3" t="s">
        <v>141</v>
      </c>
      <c r="C3" s="6" t="s">
        <v>142</v>
      </c>
      <c r="D3" s="6" t="str">
        <f>VLOOKUP(Table6[[#This Row],[TDx Number ]],'Send to PathAI (Internal)'!E:G,3,FALSE)</f>
        <v>Screening (Day-28 to Day-1)</v>
      </c>
      <c r="E3" t="s">
        <v>69</v>
      </c>
      <c r="G3" t="s">
        <v>906</v>
      </c>
      <c r="H3" t="s">
        <v>919</v>
      </c>
      <c r="J3" t="s">
        <v>5118</v>
      </c>
      <c r="K3" t="s">
        <v>5118</v>
      </c>
      <c r="L3" t="s">
        <v>5118</v>
      </c>
      <c r="M3" t="s">
        <v>5117</v>
      </c>
    </row>
    <row r="4" spans="1:13">
      <c r="A4" t="s">
        <v>5119</v>
      </c>
      <c r="B4" t="s">
        <v>57</v>
      </c>
      <c r="C4" s="6" t="s">
        <v>153</v>
      </c>
      <c r="D4" s="6" t="str">
        <f>VLOOKUP(Table6[[#This Row],[TDx Number ]],'Send to PathAI (Internal)'!E:G,3,FALSE)</f>
        <v>Screening (Day-28 to Day-1)</v>
      </c>
      <c r="E4" t="s">
        <v>69</v>
      </c>
      <c r="F4" t="s">
        <v>926</v>
      </c>
      <c r="G4" t="s">
        <v>906</v>
      </c>
      <c r="H4" t="s">
        <v>907</v>
      </c>
      <c r="J4" t="s">
        <v>5118</v>
      </c>
      <c r="K4" t="s">
        <v>5118</v>
      </c>
      <c r="L4" t="s">
        <v>5120</v>
      </c>
      <c r="M4" t="s">
        <v>5117</v>
      </c>
    </row>
    <row r="5" spans="1:13">
      <c r="A5" t="s">
        <v>927</v>
      </c>
      <c r="B5" t="s">
        <v>141</v>
      </c>
      <c r="C5" s="6" t="s">
        <v>207</v>
      </c>
      <c r="D5" s="6" t="str">
        <f>VLOOKUP(Table6[[#This Row],[TDx Number ]],'Send to PathAI (Internal)'!E:G,3,FALSE)</f>
        <v>Screening (Day-28 to Day-1)</v>
      </c>
      <c r="E5" t="s">
        <v>69</v>
      </c>
      <c r="F5" t="s">
        <v>928</v>
      </c>
      <c r="G5" t="s">
        <v>915</v>
      </c>
      <c r="I5" t="s">
        <v>213</v>
      </c>
      <c r="J5" t="s">
        <v>5116</v>
      </c>
      <c r="K5" t="s">
        <v>5116</v>
      </c>
      <c r="L5" t="s">
        <v>5116</v>
      </c>
      <c r="M5" t="s">
        <v>5117</v>
      </c>
    </row>
    <row r="6" spans="1:13">
      <c r="A6" t="s">
        <v>935</v>
      </c>
      <c r="B6" t="s">
        <v>57</v>
      </c>
      <c r="C6" s="6" t="s">
        <v>240</v>
      </c>
      <c r="D6" s="6" t="str">
        <f>VLOOKUP(Table6[[#This Row],[TDx Number ]],'Send to PathAI (Internal)'!E:G,3,FALSE)</f>
        <v>Screening (Day-28 to Day-1)</v>
      </c>
      <c r="E6" t="s">
        <v>69</v>
      </c>
      <c r="F6" t="s">
        <v>936</v>
      </c>
      <c r="G6" t="s">
        <v>936</v>
      </c>
      <c r="J6" t="s">
        <v>5116</v>
      </c>
      <c r="K6" t="s">
        <v>5116</v>
      </c>
      <c r="L6" t="s">
        <v>5116</v>
      </c>
      <c r="M6" t="s">
        <v>5117</v>
      </c>
    </row>
    <row r="7" spans="1:13">
      <c r="A7" t="s">
        <v>937</v>
      </c>
      <c r="B7" t="s">
        <v>57</v>
      </c>
      <c r="C7" s="6" t="s">
        <v>249</v>
      </c>
      <c r="D7" s="6" t="str">
        <f>VLOOKUP(Table6[[#This Row],[TDx Number ]],'Send to PathAI (Internal)'!E:G,3,FALSE)</f>
        <v>Screening (Day-28 to Day-1)</v>
      </c>
      <c r="E7" t="s">
        <v>69</v>
      </c>
      <c r="F7" t="s">
        <v>938</v>
      </c>
      <c r="G7" t="s">
        <v>915</v>
      </c>
      <c r="H7" t="s">
        <v>907</v>
      </c>
      <c r="I7" t="s">
        <v>255</v>
      </c>
      <c r="J7" t="s">
        <v>5116</v>
      </c>
      <c r="K7" t="s">
        <v>5116</v>
      </c>
      <c r="L7" t="s">
        <v>5116</v>
      </c>
      <c r="M7" t="s">
        <v>5117</v>
      </c>
    </row>
    <row r="8" spans="1:13">
      <c r="A8" t="s">
        <v>5121</v>
      </c>
      <c r="B8" t="s">
        <v>57</v>
      </c>
      <c r="C8" s="6" t="s">
        <v>256</v>
      </c>
      <c r="D8" s="6" t="str">
        <f>VLOOKUP(Table6[[#This Row],[TDx Number ]],'Send to PathAI (Internal)'!E:G,3,FALSE)</f>
        <v>Screening (Day-28 to Day-1)</v>
      </c>
      <c r="E8" t="s">
        <v>69</v>
      </c>
      <c r="F8" t="s">
        <v>979</v>
      </c>
      <c r="G8" t="s">
        <v>906</v>
      </c>
      <c r="H8" t="s">
        <v>1046</v>
      </c>
      <c r="J8" t="s">
        <v>5116</v>
      </c>
      <c r="K8" t="s">
        <v>5116</v>
      </c>
      <c r="L8" t="s">
        <v>5116</v>
      </c>
      <c r="M8" t="s">
        <v>5117</v>
      </c>
    </row>
    <row r="9" spans="1:13">
      <c r="A9" t="s">
        <v>5122</v>
      </c>
      <c r="B9" t="s">
        <v>57</v>
      </c>
      <c r="C9" s="6" t="s">
        <v>2172</v>
      </c>
      <c r="D9" s="6" t="str">
        <f>VLOOKUP(Table6[[#This Row],[TDx Number ]],'Send to PathAI (Internal)'!E:G,3,FALSE)</f>
        <v>Screening (Day-28 to Day-1)</v>
      </c>
      <c r="E9" t="s">
        <v>69</v>
      </c>
      <c r="F9" t="s">
        <v>926</v>
      </c>
      <c r="G9" t="s">
        <v>915</v>
      </c>
      <c r="I9" t="s">
        <v>133</v>
      </c>
      <c r="J9" t="s">
        <v>5116</v>
      </c>
      <c r="K9" t="s">
        <v>5116</v>
      </c>
      <c r="L9" t="s">
        <v>5116</v>
      </c>
      <c r="M9" t="s">
        <v>5117</v>
      </c>
    </row>
    <row r="10" spans="1:13">
      <c r="A10" t="s">
        <v>940</v>
      </c>
      <c r="B10" t="s">
        <v>141</v>
      </c>
      <c r="C10" s="6" t="s">
        <v>274</v>
      </c>
      <c r="D10" s="6" t="str">
        <f>VLOOKUP(Table6[[#This Row],[TDx Number ]],'Send to PathAI (Internal)'!E:G,3,FALSE)</f>
        <v>Screening (Day-28 to Day-1)</v>
      </c>
      <c r="E10" t="s">
        <v>69</v>
      </c>
      <c r="F10" t="s">
        <v>926</v>
      </c>
      <c r="G10" t="s">
        <v>906</v>
      </c>
      <c r="H10" t="s">
        <v>941</v>
      </c>
      <c r="J10" t="s">
        <v>5118</v>
      </c>
      <c r="K10" t="s">
        <v>5118</v>
      </c>
      <c r="L10" t="s">
        <v>5118</v>
      </c>
      <c r="M10" t="s">
        <v>5117</v>
      </c>
    </row>
    <row r="11" spans="1:13">
      <c r="A11" t="s">
        <v>5123</v>
      </c>
      <c r="B11" t="s">
        <v>141</v>
      </c>
      <c r="C11" s="6" t="s">
        <v>2234</v>
      </c>
      <c r="D11" s="6" t="str">
        <f>VLOOKUP(Table6[[#This Row],[TDx Number ]],'Send to PathAI (Internal)'!E:G,3,FALSE)</f>
        <v>Screening (Day-28 to Day-1)</v>
      </c>
      <c r="E11" t="s">
        <v>69</v>
      </c>
      <c r="F11" t="s">
        <v>938</v>
      </c>
      <c r="G11" t="s">
        <v>915</v>
      </c>
      <c r="H11" t="s">
        <v>941</v>
      </c>
      <c r="I11" t="s">
        <v>133</v>
      </c>
      <c r="J11" t="s">
        <v>5118</v>
      </c>
      <c r="K11" t="s">
        <v>5118</v>
      </c>
      <c r="L11" t="s">
        <v>5118</v>
      </c>
      <c r="M11" t="s">
        <v>5117</v>
      </c>
    </row>
    <row r="12" spans="1:13">
      <c r="A12" t="s">
        <v>942</v>
      </c>
      <c r="B12" t="s">
        <v>141</v>
      </c>
      <c r="C12" s="6" t="s">
        <v>282</v>
      </c>
      <c r="D12" s="6" t="str">
        <f>VLOOKUP(Table6[[#This Row],[TDx Number ]],'Send to PathAI (Internal)'!E:G,3,FALSE)</f>
        <v>Screening (Day-28 to Day-1)</v>
      </c>
      <c r="E12" t="s">
        <v>69</v>
      </c>
      <c r="F12" t="s">
        <v>926</v>
      </c>
      <c r="G12" t="s">
        <v>906</v>
      </c>
      <c r="H12" t="s">
        <v>941</v>
      </c>
      <c r="J12" t="s">
        <v>5118</v>
      </c>
      <c r="K12" t="s">
        <v>5118</v>
      </c>
      <c r="L12" t="s">
        <v>5120</v>
      </c>
      <c r="M12" t="s">
        <v>5117</v>
      </c>
    </row>
    <row r="13" spans="1:13">
      <c r="A13" t="s">
        <v>944</v>
      </c>
      <c r="B13" t="s">
        <v>141</v>
      </c>
      <c r="C13" s="6" t="s">
        <v>294</v>
      </c>
      <c r="D13" s="6" t="str">
        <f>VLOOKUP(Table6[[#This Row],[TDx Number ]],'Send to PathAI (Internal)'!E:G,3,FALSE)</f>
        <v>Screening (Day-28 to Day-1)</v>
      </c>
      <c r="E13" t="s">
        <v>69</v>
      </c>
      <c r="F13" t="s">
        <v>926</v>
      </c>
      <c r="G13" t="s">
        <v>906</v>
      </c>
      <c r="H13" t="s">
        <v>941</v>
      </c>
      <c r="J13" t="s">
        <v>5116</v>
      </c>
      <c r="K13" t="s">
        <v>5116</v>
      </c>
      <c r="L13" t="s">
        <v>5116</v>
      </c>
      <c r="M13" t="s">
        <v>5117</v>
      </c>
    </row>
    <row r="14" spans="1:13">
      <c r="A14" t="s">
        <v>960</v>
      </c>
      <c r="B14" t="s">
        <v>141</v>
      </c>
      <c r="C14" s="6" t="s">
        <v>396</v>
      </c>
      <c r="D14" s="6" t="str">
        <f>VLOOKUP(Table6[[#This Row],[TDx Number ]],'Send to PathAI (Internal)'!E:G,3,FALSE)</f>
        <v>Screening (Day-28 to Day-1)</v>
      </c>
      <c r="E14" t="s">
        <v>69</v>
      </c>
      <c r="F14" t="s">
        <v>926</v>
      </c>
      <c r="G14" t="s">
        <v>915</v>
      </c>
      <c r="H14" t="s">
        <v>4258</v>
      </c>
      <c r="I14" t="s">
        <v>173</v>
      </c>
      <c r="J14" t="s">
        <v>5118</v>
      </c>
      <c r="K14" t="s">
        <v>5116</v>
      </c>
      <c r="L14" t="s">
        <v>5120</v>
      </c>
      <c r="M14" t="s">
        <v>5117</v>
      </c>
    </row>
    <row r="15" spans="1:13">
      <c r="A15" t="s">
        <v>5124</v>
      </c>
      <c r="B15" t="s">
        <v>141</v>
      </c>
      <c r="C15" s="6" t="s">
        <v>402</v>
      </c>
      <c r="D15" s="6" t="str">
        <f>VLOOKUP(Table6[[#This Row],[TDx Number ]],'Send to PathAI (Internal)'!E:G,3,FALSE)</f>
        <v>Screening (Day-28 to Day-1)</v>
      </c>
      <c r="E15" t="s">
        <v>69</v>
      </c>
      <c r="F15" t="s">
        <v>926</v>
      </c>
      <c r="G15" t="s">
        <v>915</v>
      </c>
      <c r="H15" t="s">
        <v>973</v>
      </c>
      <c r="J15" t="s">
        <v>5118</v>
      </c>
      <c r="K15" t="s">
        <v>5125</v>
      </c>
      <c r="L15" t="s">
        <v>5125</v>
      </c>
      <c r="M15" t="s">
        <v>5117</v>
      </c>
    </row>
    <row r="16" spans="1:13">
      <c r="A16" t="s">
        <v>962</v>
      </c>
      <c r="B16" t="s">
        <v>141</v>
      </c>
      <c r="C16" s="6" t="s">
        <v>408</v>
      </c>
      <c r="D16" s="6" t="str">
        <f>VLOOKUP(Table6[[#This Row],[TDx Number ]],'Send to PathAI (Internal)'!E:G,3,FALSE)</f>
        <v>Screening (Day-28 to Day-1)</v>
      </c>
      <c r="E16" t="s">
        <v>69</v>
      </c>
      <c r="F16" t="s">
        <v>938</v>
      </c>
      <c r="G16" t="s">
        <v>906</v>
      </c>
      <c r="H16" t="s">
        <v>941</v>
      </c>
      <c r="J16" t="s">
        <v>5118</v>
      </c>
      <c r="K16" t="s">
        <v>5116</v>
      </c>
      <c r="L16" t="s">
        <v>5120</v>
      </c>
      <c r="M16" t="s">
        <v>5117</v>
      </c>
    </row>
    <row r="17" spans="1:13">
      <c r="A17" t="s">
        <v>1056</v>
      </c>
      <c r="B17" t="s">
        <v>57</v>
      </c>
      <c r="C17" s="6" t="s">
        <v>836</v>
      </c>
      <c r="D17" s="6" t="str">
        <f>VLOOKUP(Table6[[#This Row],[TDx Number ]],'Send to PathAI (Internal)'!E:G,3,FALSE)</f>
        <v> </v>
      </c>
      <c r="E17">
        <v>0</v>
      </c>
      <c r="F17" t="s">
        <v>938</v>
      </c>
      <c r="G17" t="s">
        <v>915</v>
      </c>
      <c r="H17" t="s">
        <v>907</v>
      </c>
      <c r="I17" t="s">
        <v>133</v>
      </c>
      <c r="J17" t="s">
        <v>5118</v>
      </c>
      <c r="K17" t="s">
        <v>5118</v>
      </c>
      <c r="L17" t="s">
        <v>5120</v>
      </c>
    </row>
    <row r="18" spans="1:13">
      <c r="A18" t="s">
        <v>909</v>
      </c>
      <c r="B18" t="s">
        <v>57</v>
      </c>
      <c r="C18" s="6" t="s">
        <v>84</v>
      </c>
      <c r="D18" s="6" t="str">
        <f>VLOOKUP(Table6[[#This Row],[TDx Number ]],'Send to PathAI (Internal)'!E:G,3,FALSE)</f>
        <v>Screening (Day-28 to Day-1)</v>
      </c>
      <c r="E18" t="s">
        <v>69</v>
      </c>
      <c r="F18" t="s">
        <v>981</v>
      </c>
      <c r="G18" t="s">
        <v>915</v>
      </c>
      <c r="H18" t="s">
        <v>916</v>
      </c>
      <c r="I18" t="s">
        <v>94</v>
      </c>
      <c r="J18" t="s">
        <v>5118</v>
      </c>
      <c r="K18" t="s">
        <v>5125</v>
      </c>
      <c r="L18" t="s">
        <v>5125</v>
      </c>
    </row>
    <row r="19" spans="1:13">
      <c r="A19" t="s">
        <v>910</v>
      </c>
      <c r="B19" t="s">
        <v>57</v>
      </c>
      <c r="C19" s="6" t="s">
        <v>95</v>
      </c>
      <c r="D19" s="6" t="str">
        <f>VLOOKUP(Table6[[#This Row],[TDx Number ]],'Send to PathAI (Internal)'!E:G,3,FALSE)</f>
        <v>Screening (Day-28 to Day-1)</v>
      </c>
      <c r="E19" t="s">
        <v>69</v>
      </c>
      <c r="F19" t="s">
        <v>911</v>
      </c>
      <c r="G19" t="s">
        <v>906</v>
      </c>
      <c r="H19" t="s">
        <v>907</v>
      </c>
      <c r="J19" t="s">
        <v>5118</v>
      </c>
      <c r="K19" t="s">
        <v>5116</v>
      </c>
      <c r="L19" t="s">
        <v>5120</v>
      </c>
    </row>
    <row r="20" spans="1:13">
      <c r="A20" t="s">
        <v>912</v>
      </c>
      <c r="B20" t="s">
        <v>57</v>
      </c>
      <c r="C20" s="6" t="s">
        <v>106</v>
      </c>
      <c r="D20" s="6" t="str">
        <f>VLOOKUP(Table6[[#This Row],[TDx Number ]],'Send to PathAI (Internal)'!E:G,3,FALSE)</f>
        <v>Screening (Day-28 to Day-1)</v>
      </c>
      <c r="E20">
        <v>0</v>
      </c>
      <c r="G20" t="s">
        <v>906</v>
      </c>
      <c r="J20" t="s">
        <v>5116</v>
      </c>
      <c r="K20" t="s">
        <v>5116</v>
      </c>
      <c r="L20" t="s">
        <v>5116</v>
      </c>
    </row>
    <row r="21" spans="1:13">
      <c r="A21" t="s">
        <v>5126</v>
      </c>
      <c r="B21" t="s">
        <v>57</v>
      </c>
      <c r="C21" s="6" t="s">
        <v>117</v>
      </c>
      <c r="D21" s="6" t="str">
        <f>VLOOKUP(Table6[[#This Row],[TDx Number ]],'Send to PathAI (Internal)'!E:G,3,FALSE)</f>
        <v>Screening (Day-28 to Day-1)</v>
      </c>
      <c r="E21" t="s">
        <v>69</v>
      </c>
      <c r="F21" t="s">
        <v>926</v>
      </c>
      <c r="G21" t="s">
        <v>906</v>
      </c>
      <c r="H21" t="s">
        <v>907</v>
      </c>
      <c r="J21" t="s">
        <v>5118</v>
      </c>
      <c r="K21" t="s">
        <v>5125</v>
      </c>
      <c r="L21" t="s">
        <v>5125</v>
      </c>
    </row>
    <row r="22" spans="1:13">
      <c r="A22" t="s">
        <v>913</v>
      </c>
      <c r="B22" t="s">
        <v>57</v>
      </c>
      <c r="C22" s="6" t="s">
        <v>124</v>
      </c>
      <c r="D22" s="6" t="str">
        <f>VLOOKUP(Table6[[#This Row],[TDx Number ]],'Send to PathAI (Internal)'!E:G,3,FALSE)</f>
        <v>Screening (Day-28 to Day-1)</v>
      </c>
      <c r="E22" t="s">
        <v>112</v>
      </c>
      <c r="F22" t="s">
        <v>914</v>
      </c>
      <c r="G22" t="s">
        <v>915</v>
      </c>
      <c r="H22" t="s">
        <v>916</v>
      </c>
      <c r="I22" t="s">
        <v>133</v>
      </c>
      <c r="J22" t="s">
        <v>5118</v>
      </c>
      <c r="K22" t="s">
        <v>5116</v>
      </c>
      <c r="L22" t="s">
        <v>5120</v>
      </c>
    </row>
    <row r="23" spans="1:13">
      <c r="A23" t="s">
        <v>917</v>
      </c>
      <c r="B23" t="s">
        <v>57</v>
      </c>
      <c r="C23" s="6" t="s">
        <v>134</v>
      </c>
      <c r="D23" s="6" t="str">
        <f>VLOOKUP(Table6[[#This Row],[TDx Number ]],'Send to PathAI (Internal)'!E:G,3,FALSE)</f>
        <v>Screening (Day-28 to Day-1)</v>
      </c>
      <c r="E23" t="s">
        <v>69</v>
      </c>
      <c r="J23" t="s">
        <v>5116</v>
      </c>
      <c r="K23" t="s">
        <v>5116</v>
      </c>
      <c r="L23" t="s">
        <v>5116</v>
      </c>
    </row>
    <row r="24" spans="1:13">
      <c r="A24" t="s">
        <v>5127</v>
      </c>
      <c r="B24" t="s">
        <v>141</v>
      </c>
      <c r="C24" s="6" t="s">
        <v>1679</v>
      </c>
      <c r="D24" s="6" t="str">
        <f>VLOOKUP(Table6[[#This Row],[TDx Number ]],'Send to PathAI (Internal)'!E:G,3,FALSE)</f>
        <v>Cycle2 Day2 (1)</v>
      </c>
      <c r="E24" t="s">
        <v>112</v>
      </c>
      <c r="J24" t="s">
        <v>5116</v>
      </c>
      <c r="K24" t="s">
        <v>5116</v>
      </c>
      <c r="L24" t="s">
        <v>5116</v>
      </c>
      <c r="M24" t="s">
        <v>5128</v>
      </c>
    </row>
    <row r="25" spans="1:13">
      <c r="A25" t="s">
        <v>921</v>
      </c>
      <c r="B25" t="s">
        <v>57</v>
      </c>
      <c r="C25" s="6" t="s">
        <v>174</v>
      </c>
      <c r="D25" s="6" t="str">
        <f>VLOOKUP(Table6[[#This Row],[TDx Number ]],'Send to PathAI (Internal)'!E:G,3,FALSE)</f>
        <v>Screening (Day-28 to Day-1)</v>
      </c>
      <c r="E25" t="s">
        <v>112</v>
      </c>
      <c r="G25" t="s">
        <v>915</v>
      </c>
      <c r="H25" t="s">
        <v>916</v>
      </c>
      <c r="I25" t="s">
        <v>133</v>
      </c>
      <c r="J25" t="s">
        <v>5116</v>
      </c>
      <c r="K25" t="s">
        <v>5116</v>
      </c>
      <c r="L25" t="s">
        <v>5116</v>
      </c>
    </row>
    <row r="26" spans="1:13">
      <c r="A26" t="s">
        <v>922</v>
      </c>
      <c r="B26" t="s">
        <v>57</v>
      </c>
      <c r="C26" s="6" t="s">
        <v>180</v>
      </c>
      <c r="D26" s="6" t="str">
        <f>VLOOKUP(Table6[[#This Row],[TDx Number ]],'Send to PathAI (Internal)'!E:G,3,FALSE)</f>
        <v>Screening (Day-28 to Day-1)</v>
      </c>
      <c r="E26" t="s">
        <v>69</v>
      </c>
      <c r="F26" t="s">
        <v>4318</v>
      </c>
      <c r="G26" t="s">
        <v>915</v>
      </c>
      <c r="H26" t="s">
        <v>907</v>
      </c>
      <c r="I26" t="s">
        <v>133</v>
      </c>
      <c r="J26" t="s">
        <v>5116</v>
      </c>
      <c r="K26" t="s">
        <v>5116</v>
      </c>
      <c r="L26" t="s">
        <v>5116</v>
      </c>
    </row>
    <row r="27" spans="1:13">
      <c r="A27" t="s">
        <v>923</v>
      </c>
      <c r="B27" t="s">
        <v>57</v>
      </c>
      <c r="C27" s="6" t="s">
        <v>189</v>
      </c>
      <c r="D27" s="6" t="str">
        <f>VLOOKUP(Table6[[#This Row],[TDx Number ]],'Send to PathAI (Internal)'!E:G,3,FALSE)</f>
        <v>Screening (Day-28 to Day-1)</v>
      </c>
      <c r="E27">
        <v>0</v>
      </c>
      <c r="F27" t="s">
        <v>924</v>
      </c>
      <c r="G27" t="s">
        <v>915</v>
      </c>
      <c r="H27" t="s">
        <v>916</v>
      </c>
      <c r="I27" t="s">
        <v>173</v>
      </c>
      <c r="J27" t="s">
        <v>5118</v>
      </c>
      <c r="K27" t="s">
        <v>5116</v>
      </c>
      <c r="L27" t="s">
        <v>5120</v>
      </c>
    </row>
    <row r="28" spans="1:13">
      <c r="A28" t="s">
        <v>5129</v>
      </c>
      <c r="B28" t="s">
        <v>57</v>
      </c>
      <c r="C28" s="6" t="s">
        <v>194</v>
      </c>
      <c r="D28" s="6" t="str">
        <f>VLOOKUP(Table6[[#This Row],[TDx Number ]],'Send to PathAI (Internal)'!E:G,3,FALSE)</f>
        <v>Screening (Day-28 to Day-1)</v>
      </c>
      <c r="E28">
        <v>0</v>
      </c>
      <c r="F28" t="s">
        <v>924</v>
      </c>
      <c r="G28" t="s">
        <v>906</v>
      </c>
      <c r="H28" t="s">
        <v>916</v>
      </c>
      <c r="J28" t="s">
        <v>5118</v>
      </c>
      <c r="K28" t="s">
        <v>5125</v>
      </c>
      <c r="L28" t="s">
        <v>5125</v>
      </c>
    </row>
    <row r="29" spans="1:13">
      <c r="A29" t="s">
        <v>5130</v>
      </c>
      <c r="B29" t="s">
        <v>141</v>
      </c>
      <c r="C29" s="6" t="s">
        <v>1895</v>
      </c>
      <c r="D29" s="6" t="str">
        <f>VLOOKUP(Table6[[#This Row],[TDx Number ]],'Send to PathAI (Internal)'!E:G,3,FALSE)</f>
        <v>Cycle2 Day2 (1)</v>
      </c>
      <c r="E29" t="s">
        <v>112</v>
      </c>
      <c r="F29" t="s">
        <v>926</v>
      </c>
      <c r="G29" t="s">
        <v>915</v>
      </c>
      <c r="I29" t="s">
        <v>213</v>
      </c>
      <c r="J29" t="s">
        <v>5118</v>
      </c>
      <c r="K29" t="s">
        <v>5118</v>
      </c>
      <c r="L29" t="s">
        <v>5120</v>
      </c>
      <c r="M29" t="s">
        <v>5128</v>
      </c>
    </row>
    <row r="30" spans="1:13">
      <c r="A30" t="s">
        <v>929</v>
      </c>
      <c r="B30" t="s">
        <v>141</v>
      </c>
      <c r="C30" s="6" t="s">
        <v>214</v>
      </c>
      <c r="D30" s="6" t="str">
        <f>VLOOKUP(Table6[[#This Row],[TDx Number ]],'Send to PathAI (Internal)'!E:G,3,FALSE)</f>
        <v>Screening (Day-28 to Day-1)</v>
      </c>
      <c r="E30" t="s">
        <v>69</v>
      </c>
      <c r="F30" t="s">
        <v>930</v>
      </c>
      <c r="G30" t="s">
        <v>915</v>
      </c>
      <c r="I30" t="s">
        <v>220</v>
      </c>
      <c r="J30" t="s">
        <v>5118</v>
      </c>
      <c r="K30" t="s">
        <v>5118</v>
      </c>
      <c r="L30" t="s">
        <v>5120</v>
      </c>
    </row>
    <row r="31" spans="1:13">
      <c r="A31" t="s">
        <v>931</v>
      </c>
      <c r="B31" t="s">
        <v>141</v>
      </c>
      <c r="C31" s="6" t="s">
        <v>221</v>
      </c>
      <c r="D31" s="6" t="str">
        <f>VLOOKUP(Table6[[#This Row],[TDx Number ]],'Send to PathAI (Internal)'!E:G,3,FALSE)</f>
        <v>Screening (Day-28 to Day-1)</v>
      </c>
      <c r="E31" t="s">
        <v>69</v>
      </c>
      <c r="F31" t="s">
        <v>932</v>
      </c>
      <c r="G31" t="s">
        <v>906</v>
      </c>
      <c r="H31" t="s">
        <v>919</v>
      </c>
      <c r="J31" t="s">
        <v>5116</v>
      </c>
      <c r="K31" t="s">
        <v>5116</v>
      </c>
      <c r="L31" t="s">
        <v>5116</v>
      </c>
    </row>
    <row r="32" spans="1:13">
      <c r="A32" t="s">
        <v>5131</v>
      </c>
      <c r="B32" t="s">
        <v>141</v>
      </c>
      <c r="C32" s="6" t="s">
        <v>2010</v>
      </c>
      <c r="D32" s="6" t="str">
        <f>VLOOKUP(Table6[[#This Row],[TDx Number ]],'Send to PathAI (Internal)'!E:G,3,FALSE)</f>
        <v>Screening (Day-28 to Day-1)</v>
      </c>
      <c r="E32" t="s">
        <v>69</v>
      </c>
      <c r="F32" t="s">
        <v>930</v>
      </c>
      <c r="G32" t="s">
        <v>915</v>
      </c>
      <c r="I32" t="s">
        <v>3849</v>
      </c>
      <c r="J32" t="s">
        <v>5118</v>
      </c>
      <c r="K32" t="s">
        <v>5118</v>
      </c>
      <c r="L32" t="s">
        <v>5118</v>
      </c>
    </row>
    <row r="33" spans="1:13">
      <c r="A33" t="s">
        <v>5132</v>
      </c>
      <c r="B33" t="s">
        <v>141</v>
      </c>
      <c r="C33" s="6" t="s">
        <v>2106</v>
      </c>
      <c r="D33" s="6" t="str">
        <f>VLOOKUP(Table6[[#This Row],[TDx Number ]],'Send to PathAI (Internal)'!E:G,3,FALSE)</f>
        <v>Screening (Day-28 to Day-1)</v>
      </c>
      <c r="E33">
        <v>0</v>
      </c>
      <c r="J33" t="s">
        <v>5116</v>
      </c>
      <c r="K33" t="s">
        <v>5116</v>
      </c>
      <c r="L33" t="s">
        <v>5116</v>
      </c>
    </row>
    <row r="34" spans="1:13">
      <c r="A34" t="s">
        <v>5133</v>
      </c>
      <c r="B34" t="s">
        <v>141</v>
      </c>
      <c r="C34" s="6" t="s">
        <v>2208</v>
      </c>
      <c r="D34" s="6" t="str">
        <f>VLOOKUP(Table6[[#This Row],[TDx Number ]],'Send to PathAI (Internal)'!E:G,3,FALSE)</f>
        <v>Cycle2 Day2 (1)</v>
      </c>
      <c r="E34" t="s">
        <v>112</v>
      </c>
      <c r="J34" t="s">
        <v>5118</v>
      </c>
      <c r="K34" t="s">
        <v>5118</v>
      </c>
      <c r="L34" t="s">
        <v>5120</v>
      </c>
      <c r="M34" t="s">
        <v>5128</v>
      </c>
    </row>
    <row r="35" spans="1:13">
      <c r="A35" t="s">
        <v>939</v>
      </c>
      <c r="B35" t="s">
        <v>57</v>
      </c>
      <c r="C35" s="6" t="s">
        <v>269</v>
      </c>
      <c r="D35" s="6" t="str">
        <f>VLOOKUP(Table6[[#This Row],[TDx Number ]],'Send to PathAI (Internal)'!E:G,3,FALSE)</f>
        <v>Screening (Day-28 to Day-1)</v>
      </c>
      <c r="E35" t="s">
        <v>69</v>
      </c>
      <c r="F35" t="s">
        <v>924</v>
      </c>
      <c r="G35" t="s">
        <v>906</v>
      </c>
      <c r="H35" t="s">
        <v>916</v>
      </c>
      <c r="J35" t="s">
        <v>5116</v>
      </c>
      <c r="K35" t="s">
        <v>5116</v>
      </c>
      <c r="L35" t="s">
        <v>5116</v>
      </c>
    </row>
    <row r="36" spans="1:13">
      <c r="A36" t="s">
        <v>943</v>
      </c>
      <c r="B36" t="s">
        <v>141</v>
      </c>
      <c r="C36" s="6" t="s">
        <v>288</v>
      </c>
      <c r="D36" s="6" t="str">
        <f>VLOOKUP(Table6[[#This Row],[TDx Number ]],'Send to PathAI (Internal)'!E:G,3,FALSE)</f>
        <v>Screening (Day-28 to Day-1)</v>
      </c>
      <c r="E36" t="s">
        <v>69</v>
      </c>
      <c r="F36" t="s">
        <v>926</v>
      </c>
      <c r="G36" t="s">
        <v>906</v>
      </c>
      <c r="H36" t="s">
        <v>941</v>
      </c>
      <c r="J36" t="s">
        <v>5118</v>
      </c>
      <c r="K36" t="s">
        <v>5118</v>
      </c>
      <c r="L36" t="s">
        <v>5118</v>
      </c>
    </row>
    <row r="37" spans="1:13">
      <c r="A37" t="s">
        <v>5134</v>
      </c>
      <c r="B37" t="s">
        <v>141</v>
      </c>
      <c r="C37" s="6" t="s">
        <v>2241</v>
      </c>
      <c r="D37" s="6" t="str">
        <f>VLOOKUP(Table6[[#This Row],[TDx Number ]],'Send to PathAI (Internal)'!E:G,3,FALSE)</f>
        <v>Cycle2 Day2 (1)</v>
      </c>
      <c r="E37" t="s">
        <v>112</v>
      </c>
      <c r="J37" t="s">
        <v>5116</v>
      </c>
      <c r="K37" t="s">
        <v>5116</v>
      </c>
      <c r="L37" t="s">
        <v>5116</v>
      </c>
      <c r="M37" t="s">
        <v>5128</v>
      </c>
    </row>
    <row r="38" spans="1:13">
      <c r="A38" t="s">
        <v>5135</v>
      </c>
      <c r="B38" t="s">
        <v>141</v>
      </c>
      <c r="C38" s="6" t="s">
        <v>2247</v>
      </c>
      <c r="D38" s="6" t="str">
        <f>VLOOKUP(Table6[[#This Row],[TDx Number ]],'Send to PathAI (Internal)'!E:G,3,FALSE)</f>
        <v>Cycle2 Day2 (1)</v>
      </c>
      <c r="E38" t="s">
        <v>112</v>
      </c>
      <c r="J38" t="s">
        <v>5118</v>
      </c>
      <c r="K38" t="s">
        <v>5118</v>
      </c>
      <c r="L38" t="s">
        <v>5120</v>
      </c>
      <c r="M38" t="s">
        <v>5128</v>
      </c>
    </row>
    <row r="39" spans="1:13">
      <c r="A39" t="s">
        <v>5136</v>
      </c>
      <c r="B39" t="s">
        <v>141</v>
      </c>
      <c r="C39" s="6" t="s">
        <v>2257</v>
      </c>
      <c r="D39" s="6" t="str">
        <f>VLOOKUP(Table6[[#This Row],[TDx Number ]],'Send to PathAI (Internal)'!E:G,3,FALSE)</f>
        <v>Cycle2 Day2 (1)</v>
      </c>
      <c r="E39" t="s">
        <v>112</v>
      </c>
      <c r="F39" t="s">
        <v>926</v>
      </c>
      <c r="G39" t="s">
        <v>906</v>
      </c>
      <c r="H39" t="s">
        <v>941</v>
      </c>
      <c r="J39" t="s">
        <v>5118</v>
      </c>
      <c r="K39" t="s">
        <v>5116</v>
      </c>
      <c r="L39" t="s">
        <v>5120</v>
      </c>
      <c r="M39" t="s">
        <v>5128</v>
      </c>
    </row>
    <row r="40" spans="1:13">
      <c r="A40" t="s">
        <v>5137</v>
      </c>
      <c r="B40" t="s">
        <v>141</v>
      </c>
      <c r="C40" s="6" t="s">
        <v>2262</v>
      </c>
      <c r="D40" s="6" t="str">
        <f>VLOOKUP(Table6[[#This Row],[TDx Number ]],'Send to PathAI (Internal)'!E:G,3,FALSE)</f>
        <v>Cycle2 Day2 (1)</v>
      </c>
      <c r="E40" t="s">
        <v>112</v>
      </c>
      <c r="J40" t="s">
        <v>5116</v>
      </c>
      <c r="K40" t="s">
        <v>5116</v>
      </c>
      <c r="L40" t="s">
        <v>5116</v>
      </c>
      <c r="M40" t="s">
        <v>5128</v>
      </c>
    </row>
    <row r="41" spans="1:13">
      <c r="A41" t="s">
        <v>5138</v>
      </c>
      <c r="B41" t="s">
        <v>141</v>
      </c>
      <c r="C41" s="6" t="s">
        <v>2282</v>
      </c>
      <c r="D41" s="6" t="str">
        <f>VLOOKUP(Table6[[#This Row],[TDx Number ]],'Send to PathAI (Internal)'!E:G,3,FALSE)</f>
        <v>Cycle2 Day2 (1)</v>
      </c>
      <c r="E41" t="s">
        <v>112</v>
      </c>
      <c r="J41" t="s">
        <v>5118</v>
      </c>
      <c r="K41" t="s">
        <v>5118</v>
      </c>
      <c r="L41" t="s">
        <v>5120</v>
      </c>
      <c r="M41" t="s">
        <v>5128</v>
      </c>
    </row>
    <row r="42" spans="1:13">
      <c r="A42" t="s">
        <v>5139</v>
      </c>
      <c r="B42" t="s">
        <v>141</v>
      </c>
      <c r="C42" s="6" t="s">
        <v>2410</v>
      </c>
      <c r="D42" s="6" t="str">
        <f>VLOOKUP(Table6[[#This Row],[TDx Number ]],'Send to PathAI (Internal)'!E:G,3,FALSE)</f>
        <v>Cycle2 Day2 (1)</v>
      </c>
      <c r="E42" t="s">
        <v>112</v>
      </c>
      <c r="J42" t="s">
        <v>5118</v>
      </c>
      <c r="K42" t="s">
        <v>5118</v>
      </c>
      <c r="L42" t="s">
        <v>5118</v>
      </c>
      <c r="M42" t="s">
        <v>5128</v>
      </c>
    </row>
    <row r="43" spans="1:13">
      <c r="A43" t="s">
        <v>5140</v>
      </c>
      <c r="B43" t="s">
        <v>141</v>
      </c>
      <c r="C43" s="6" t="s">
        <v>2416</v>
      </c>
      <c r="D43" s="6" t="str">
        <f>VLOOKUP(Table6[[#This Row],[TDx Number ]],'Send to PathAI (Internal)'!E:G,3,FALSE)</f>
        <v>Cycle2 Day2 (1)</v>
      </c>
      <c r="E43" t="s">
        <v>112</v>
      </c>
      <c r="J43" t="s">
        <v>5118</v>
      </c>
      <c r="K43" t="s">
        <v>5118</v>
      </c>
      <c r="L43" t="s">
        <v>5118</v>
      </c>
      <c r="M43" t="s">
        <v>5128</v>
      </c>
    </row>
    <row r="44" spans="1:13">
      <c r="A44" t="s">
        <v>952</v>
      </c>
      <c r="B44" t="s">
        <v>57</v>
      </c>
      <c r="C44" s="6" t="s">
        <v>337</v>
      </c>
      <c r="D44" s="6" t="str">
        <f>VLOOKUP(Table6[[#This Row],[TDx Number ]],'Send to PathAI (Internal)'!E:G,3,FALSE)</f>
        <v>Screening (Day-28 to Day-1)</v>
      </c>
      <c r="E44">
        <v>0</v>
      </c>
      <c r="F44" t="s">
        <v>926</v>
      </c>
      <c r="G44" t="s">
        <v>915</v>
      </c>
      <c r="H44" t="s">
        <v>907</v>
      </c>
      <c r="I44" t="s">
        <v>133</v>
      </c>
      <c r="J44" t="s">
        <v>5118</v>
      </c>
      <c r="K44" t="s">
        <v>5118</v>
      </c>
      <c r="L44" t="s">
        <v>5118</v>
      </c>
    </row>
    <row r="45" spans="1:13">
      <c r="A45" t="s">
        <v>5141</v>
      </c>
      <c r="B45" t="s">
        <v>57</v>
      </c>
      <c r="C45" s="6" t="s">
        <v>345</v>
      </c>
      <c r="D45" s="6" t="str">
        <f>VLOOKUP(Table6[[#This Row],[TDx Number ]],'Send to PathAI (Internal)'!E:G,3,FALSE)</f>
        <v>Screening (Day-28 to Day-1)</v>
      </c>
      <c r="E45" t="s">
        <v>112</v>
      </c>
      <c r="F45" t="s">
        <v>924</v>
      </c>
      <c r="G45" t="s">
        <v>906</v>
      </c>
      <c r="H45" t="s">
        <v>907</v>
      </c>
      <c r="J45" t="s">
        <v>5118</v>
      </c>
      <c r="K45" t="s">
        <v>5116</v>
      </c>
      <c r="L45" t="s">
        <v>5120</v>
      </c>
    </row>
    <row r="46" spans="1:13">
      <c r="A46" t="s">
        <v>5142</v>
      </c>
      <c r="B46" t="s">
        <v>57</v>
      </c>
      <c r="C46" s="6" t="s">
        <v>2426</v>
      </c>
      <c r="D46" s="6" t="str">
        <f>VLOOKUP(Table6[[#This Row],[TDx Number ]],'Send to PathAI (Internal)'!E:G,3,FALSE)</f>
        <v>Screening (Day-28 to Day-1)</v>
      </c>
      <c r="E46" t="s">
        <v>69</v>
      </c>
      <c r="F46" t="s">
        <v>924</v>
      </c>
      <c r="G46" t="s">
        <v>906</v>
      </c>
      <c r="H46" t="s">
        <v>907</v>
      </c>
      <c r="J46" t="s">
        <v>5118</v>
      </c>
      <c r="K46" t="s">
        <v>5116</v>
      </c>
      <c r="L46" t="s">
        <v>5120</v>
      </c>
    </row>
    <row r="47" spans="1:13">
      <c r="A47" t="s">
        <v>954</v>
      </c>
      <c r="B47" t="s">
        <v>57</v>
      </c>
      <c r="C47" s="6" t="s">
        <v>358</v>
      </c>
      <c r="D47" s="6" t="str">
        <f>VLOOKUP(Table6[[#This Row],[TDx Number ]],'Send to PathAI (Internal)'!E:G,3,FALSE)</f>
        <v>Screening (Day-28 to Day-1)</v>
      </c>
      <c r="E47" t="s">
        <v>69</v>
      </c>
      <c r="F47" t="s">
        <v>4439</v>
      </c>
      <c r="G47" t="s">
        <v>906</v>
      </c>
      <c r="H47" t="s">
        <v>907</v>
      </c>
      <c r="J47" t="s">
        <v>5116</v>
      </c>
      <c r="K47" t="s">
        <v>5116</v>
      </c>
      <c r="L47" t="s">
        <v>5116</v>
      </c>
    </row>
    <row r="48" spans="1:13">
      <c r="A48" t="s">
        <v>955</v>
      </c>
      <c r="B48" t="s">
        <v>57</v>
      </c>
      <c r="C48" s="6" t="s">
        <v>364</v>
      </c>
      <c r="D48" s="6" t="str">
        <f>VLOOKUP(Table6[[#This Row],[TDx Number ]],'Send to PathAI (Internal)'!E:G,3,FALSE)</f>
        <v>Screening (Day-28 to Day-1)</v>
      </c>
      <c r="E48" t="s">
        <v>69</v>
      </c>
      <c r="F48" t="s">
        <v>981</v>
      </c>
      <c r="G48" t="s">
        <v>915</v>
      </c>
      <c r="H48" t="s">
        <v>907</v>
      </c>
      <c r="I48" t="s">
        <v>133</v>
      </c>
      <c r="J48" t="s">
        <v>5116</v>
      </c>
      <c r="K48" t="s">
        <v>5116</v>
      </c>
      <c r="L48" t="s">
        <v>5116</v>
      </c>
    </row>
    <row r="49" spans="1:13">
      <c r="A49" t="s">
        <v>956</v>
      </c>
      <c r="B49" t="s">
        <v>57</v>
      </c>
      <c r="C49" s="6" t="s">
        <v>369</v>
      </c>
      <c r="D49" s="6" t="str">
        <f>VLOOKUP(Table6[[#This Row],[TDx Number ]],'Send to PathAI (Internal)'!E:G,3,FALSE)</f>
        <v>Screening (Day-28 to Day-1)</v>
      </c>
      <c r="E49" t="s">
        <v>69</v>
      </c>
      <c r="J49" t="s">
        <v>5116</v>
      </c>
      <c r="K49" t="s">
        <v>5116</v>
      </c>
      <c r="L49" t="s">
        <v>5116</v>
      </c>
    </row>
    <row r="50" spans="1:13">
      <c r="A50" t="s">
        <v>957</v>
      </c>
      <c r="B50" t="s">
        <v>141</v>
      </c>
      <c r="C50" s="6" t="s">
        <v>376</v>
      </c>
      <c r="D50" s="6" t="str">
        <f>VLOOKUP(Table6[[#This Row],[TDx Number ]],'Send to PathAI (Internal)'!E:G,3,FALSE)</f>
        <v>Screening (Day-28 to Day-1)</v>
      </c>
      <c r="E50" t="s">
        <v>69</v>
      </c>
      <c r="J50" t="s">
        <v>5116</v>
      </c>
      <c r="K50" t="s">
        <v>5116</v>
      </c>
      <c r="L50" t="s">
        <v>5116</v>
      </c>
    </row>
    <row r="51" spans="1:13">
      <c r="A51" t="s">
        <v>958</v>
      </c>
      <c r="B51" t="s">
        <v>141</v>
      </c>
      <c r="C51" s="6" t="s">
        <v>383</v>
      </c>
      <c r="D51" s="6" t="str">
        <f>VLOOKUP(Table6[[#This Row],[TDx Number ]],'Send to PathAI (Internal)'!E:G,3,FALSE)</f>
        <v>Screening (Day-28 to Day-1)</v>
      </c>
      <c r="E51" t="s">
        <v>69</v>
      </c>
      <c r="F51" t="s">
        <v>938</v>
      </c>
      <c r="G51" t="s">
        <v>915</v>
      </c>
      <c r="H51" t="s">
        <v>941</v>
      </c>
      <c r="I51" t="s">
        <v>173</v>
      </c>
      <c r="J51" t="s">
        <v>5118</v>
      </c>
      <c r="K51" t="s">
        <v>5118</v>
      </c>
      <c r="L51" t="s">
        <v>5118</v>
      </c>
    </row>
    <row r="52" spans="1:13">
      <c r="A52" t="s">
        <v>5143</v>
      </c>
      <c r="B52" t="s">
        <v>57</v>
      </c>
      <c r="C52" s="6" t="s">
        <v>2465</v>
      </c>
      <c r="D52" s="6" t="str">
        <f>VLOOKUP(Table6[[#This Row],[TDx Number ]],'Send to PathAI (Internal)'!E:G,3,FALSE)</f>
        <v>Screening (Day-28 to Day-1)</v>
      </c>
      <c r="E52">
        <v>0</v>
      </c>
      <c r="F52" t="s">
        <v>926</v>
      </c>
      <c r="G52" t="s">
        <v>906</v>
      </c>
      <c r="H52" t="s">
        <v>907</v>
      </c>
      <c r="J52" t="s">
        <v>5116</v>
      </c>
      <c r="K52" t="s">
        <v>5116</v>
      </c>
      <c r="L52" t="s">
        <v>5116</v>
      </c>
    </row>
    <row r="53" spans="1:13">
      <c r="A53" t="s">
        <v>959</v>
      </c>
      <c r="B53" t="s">
        <v>141</v>
      </c>
      <c r="C53" s="6" t="s">
        <v>389</v>
      </c>
      <c r="D53" s="6" t="str">
        <f>VLOOKUP(Table6[[#This Row],[TDx Number ]],'Send to PathAI (Internal)'!E:G,3,FALSE)</f>
        <v>Screening (Day-28 to Day-1)</v>
      </c>
      <c r="E53" t="s">
        <v>69</v>
      </c>
      <c r="F53" t="s">
        <v>938</v>
      </c>
      <c r="G53" t="s">
        <v>915</v>
      </c>
      <c r="H53" t="s">
        <v>936</v>
      </c>
      <c r="I53" t="s">
        <v>133</v>
      </c>
      <c r="J53" t="s">
        <v>5116</v>
      </c>
      <c r="K53" t="s">
        <v>5116</v>
      </c>
      <c r="L53" t="s">
        <v>5116</v>
      </c>
    </row>
    <row r="54" spans="1:13">
      <c r="A54" t="s">
        <v>963</v>
      </c>
      <c r="B54" t="s">
        <v>57</v>
      </c>
      <c r="C54" s="6" t="s">
        <v>413</v>
      </c>
      <c r="D54" s="6" t="str">
        <f>VLOOKUP(Table6[[#This Row],[TDx Number ]],'Send to PathAI (Internal)'!E:G,3,FALSE)</f>
        <v>Screening (Day-28 to Day-1)</v>
      </c>
      <c r="E54" t="s">
        <v>69</v>
      </c>
      <c r="F54" t="s">
        <v>938</v>
      </c>
      <c r="G54" t="s">
        <v>906</v>
      </c>
      <c r="H54" t="s">
        <v>907</v>
      </c>
      <c r="J54" t="s">
        <v>5116</v>
      </c>
      <c r="K54" t="s">
        <v>5116</v>
      </c>
      <c r="L54" t="s">
        <v>5116</v>
      </c>
    </row>
    <row r="55" spans="1:13">
      <c r="A55" t="s">
        <v>964</v>
      </c>
      <c r="B55" t="s">
        <v>57</v>
      </c>
      <c r="C55" s="6" t="s">
        <v>419</v>
      </c>
      <c r="D55" s="6" t="str">
        <f>VLOOKUP(Table6[[#This Row],[TDx Number ]],'Send to PathAI (Internal)'!E:G,3,FALSE)</f>
        <v>Screening (Day-28 to Day-1)</v>
      </c>
      <c r="E55" t="s">
        <v>69</v>
      </c>
      <c r="F55" t="s">
        <v>926</v>
      </c>
      <c r="G55" t="s">
        <v>915</v>
      </c>
      <c r="H55" t="s">
        <v>907</v>
      </c>
      <c r="I55" t="s">
        <v>83</v>
      </c>
      <c r="J55" t="s">
        <v>5116</v>
      </c>
      <c r="K55" t="s">
        <v>5116</v>
      </c>
      <c r="L55" t="s">
        <v>5116</v>
      </c>
    </row>
    <row r="56" spans="1:13">
      <c r="A56" t="s">
        <v>5144</v>
      </c>
      <c r="B56" t="s">
        <v>57</v>
      </c>
      <c r="C56" s="6" t="s">
        <v>2576</v>
      </c>
      <c r="D56" s="6" t="str">
        <f>VLOOKUP(Table6[[#This Row],[TDx Number ]],'Send to PathAI (Internal)'!E:G,3,FALSE)</f>
        <v>Screening (Day-28 to Day-1)</v>
      </c>
      <c r="E56">
        <v>0</v>
      </c>
      <c r="G56" t="s">
        <v>906</v>
      </c>
      <c r="H56" t="s">
        <v>907</v>
      </c>
      <c r="J56" t="s">
        <v>5118</v>
      </c>
      <c r="K56" t="s">
        <v>5125</v>
      </c>
      <c r="L56" t="s">
        <v>5125</v>
      </c>
    </row>
    <row r="57" spans="1:13">
      <c r="A57" t="s">
        <v>5145</v>
      </c>
      <c r="B57" t="s">
        <v>141</v>
      </c>
      <c r="C57" s="6" t="s">
        <v>2612</v>
      </c>
      <c r="D57" s="6" t="str">
        <f>VLOOKUP(Table6[[#This Row],[TDx Number ]],'Send to PathAI (Internal)'!E:G,3,FALSE)</f>
        <v>Unscheduled  08 NOV 2023</v>
      </c>
      <c r="E57" t="s">
        <v>112</v>
      </c>
      <c r="G57" t="s">
        <v>906</v>
      </c>
      <c r="H57" t="s">
        <v>966</v>
      </c>
      <c r="J57" t="s">
        <v>5118</v>
      </c>
      <c r="K57" t="s">
        <v>5116</v>
      </c>
      <c r="L57" t="s">
        <v>5120</v>
      </c>
    </row>
    <row r="58" spans="1:13">
      <c r="A58" t="s">
        <v>5146</v>
      </c>
      <c r="B58" t="s">
        <v>141</v>
      </c>
      <c r="C58" s="6" t="s">
        <v>430</v>
      </c>
      <c r="D58" s="6" t="str">
        <f>VLOOKUP(Table6[[#This Row],[TDx Number ]],'Send to PathAI (Internal)'!E:G,3,FALSE)</f>
        <v>Screening (Day-28 to Day-1)</v>
      </c>
      <c r="E58">
        <v>0</v>
      </c>
      <c r="G58" t="s">
        <v>915</v>
      </c>
      <c r="H58" t="s">
        <v>966</v>
      </c>
      <c r="I58" t="s">
        <v>220</v>
      </c>
      <c r="J58" t="s">
        <v>5118</v>
      </c>
      <c r="K58" t="s">
        <v>5118</v>
      </c>
      <c r="L58" t="s">
        <v>5120</v>
      </c>
    </row>
    <row r="59" spans="1:13">
      <c r="A59" t="s">
        <v>967</v>
      </c>
      <c r="B59" t="s">
        <v>141</v>
      </c>
      <c r="C59" s="6" t="s">
        <v>436</v>
      </c>
      <c r="D59" s="6" t="str">
        <f>VLOOKUP(Table6[[#This Row],[TDx Number ]],'Send to PathAI (Internal)'!E:G,3,FALSE)</f>
        <v>Screening (Day-28 to Day-1)</v>
      </c>
      <c r="E59">
        <v>0</v>
      </c>
      <c r="J59" t="s">
        <v>5118</v>
      </c>
      <c r="K59" t="s">
        <v>5118</v>
      </c>
      <c r="L59" t="s">
        <v>5118</v>
      </c>
    </row>
    <row r="60" spans="1:13">
      <c r="A60" t="s">
        <v>968</v>
      </c>
      <c r="B60" t="s">
        <v>141</v>
      </c>
      <c r="C60" s="6" t="s">
        <v>441</v>
      </c>
      <c r="D60" s="6" t="str">
        <f>VLOOKUP(Table6[[#This Row],[TDx Number ]],'Send to PathAI (Internal)'!E:G,3,FALSE)</f>
        <v>Screening (Day-28 to Day-1)</v>
      </c>
      <c r="E60" t="s">
        <v>69</v>
      </c>
      <c r="F60" t="s">
        <v>926</v>
      </c>
      <c r="G60" t="s">
        <v>906</v>
      </c>
      <c r="H60" t="s">
        <v>4508</v>
      </c>
      <c r="J60" t="s">
        <v>5116</v>
      </c>
      <c r="K60" t="s">
        <v>5116</v>
      </c>
      <c r="L60" t="s">
        <v>5116</v>
      </c>
    </row>
    <row r="61" spans="1:13">
      <c r="A61" t="s">
        <v>969</v>
      </c>
      <c r="B61" t="s">
        <v>141</v>
      </c>
      <c r="C61" s="6" t="s">
        <v>446</v>
      </c>
      <c r="D61" s="6" t="str">
        <f>VLOOKUP(Table6[[#This Row],[TDx Number ]],'Send to PathAI (Internal)'!E:G,3,FALSE)</f>
        <v>Screening (Day-28 to Day-1)</v>
      </c>
      <c r="E61">
        <v>0</v>
      </c>
      <c r="G61" t="s">
        <v>915</v>
      </c>
      <c r="H61" t="s">
        <v>966</v>
      </c>
      <c r="I61" t="s">
        <v>451</v>
      </c>
      <c r="J61" t="s">
        <v>5118</v>
      </c>
      <c r="K61" t="s">
        <v>5125</v>
      </c>
      <c r="L61" t="s">
        <v>5125</v>
      </c>
    </row>
    <row r="62" spans="1:13">
      <c r="A62" t="s">
        <v>970</v>
      </c>
      <c r="B62" t="s">
        <v>57</v>
      </c>
      <c r="C62" s="6" t="s">
        <v>452</v>
      </c>
      <c r="D62" s="6" t="str">
        <f>VLOOKUP(Table6[[#This Row],[TDx Number ]],'Send to PathAI (Internal)'!E:G,3,FALSE)</f>
        <v>Screening (Day-28 to Day-1)</v>
      </c>
      <c r="E62" t="s">
        <v>69</v>
      </c>
      <c r="F62" t="s">
        <v>926</v>
      </c>
      <c r="G62" t="s">
        <v>915</v>
      </c>
      <c r="H62" t="s">
        <v>907</v>
      </c>
      <c r="I62" t="s">
        <v>133</v>
      </c>
      <c r="J62" t="s">
        <v>5118</v>
      </c>
      <c r="K62" t="s">
        <v>5125</v>
      </c>
      <c r="L62" t="s">
        <v>5125</v>
      </c>
    </row>
    <row r="63" spans="1:13">
      <c r="A63" t="s">
        <v>5147</v>
      </c>
      <c r="B63" t="s">
        <v>141</v>
      </c>
      <c r="C63" s="6" t="s">
        <v>2732</v>
      </c>
      <c r="D63" s="6" t="str">
        <f>VLOOKUP(Table6[[#This Row],[TDx Number ]],'Send to PathAI (Internal)'!E:G,3,FALSE)</f>
        <v>Cycle2 Day2 (1)</v>
      </c>
      <c r="E63" t="s">
        <v>112</v>
      </c>
      <c r="F63" t="s">
        <v>3875</v>
      </c>
      <c r="G63" t="s">
        <v>915</v>
      </c>
      <c r="H63" t="s">
        <v>973</v>
      </c>
      <c r="I63" t="s">
        <v>1003</v>
      </c>
      <c r="J63" t="s">
        <v>5118</v>
      </c>
      <c r="K63" t="s">
        <v>5118</v>
      </c>
      <c r="L63" t="s">
        <v>5120</v>
      </c>
      <c r="M63" t="s">
        <v>5128</v>
      </c>
    </row>
    <row r="64" spans="1:13">
      <c r="A64" t="s">
        <v>974</v>
      </c>
      <c r="B64" t="s">
        <v>57</v>
      </c>
      <c r="C64" s="6" t="s">
        <v>463</v>
      </c>
      <c r="D64" s="6" t="str">
        <f>VLOOKUP(Table6[[#This Row],[TDx Number ]],'Send to PathAI (Internal)'!E:G,3,FALSE)</f>
        <v>Screening (Day-28 to Day-1)</v>
      </c>
      <c r="E64" t="s">
        <v>112</v>
      </c>
      <c r="F64" t="s">
        <v>975</v>
      </c>
      <c r="G64" t="s">
        <v>915</v>
      </c>
      <c r="H64" t="s">
        <v>907</v>
      </c>
      <c r="I64" t="s">
        <v>468</v>
      </c>
      <c r="J64" t="s">
        <v>5118</v>
      </c>
      <c r="K64" t="s">
        <v>5116</v>
      </c>
      <c r="L64" t="s">
        <v>5120</v>
      </c>
    </row>
    <row r="65" spans="1:13">
      <c r="A65" t="s">
        <v>978</v>
      </c>
      <c r="B65" t="s">
        <v>57</v>
      </c>
      <c r="C65" s="6" t="s">
        <v>481</v>
      </c>
      <c r="D65" s="6" t="str">
        <f>VLOOKUP(Table6[[#This Row],[TDx Number ]],'Send to PathAI (Internal)'!E:G,3,FALSE)</f>
        <v>Screening (Day-28 to Day-1)</v>
      </c>
      <c r="E65" t="s">
        <v>69</v>
      </c>
      <c r="F65" t="s">
        <v>979</v>
      </c>
      <c r="G65" t="s">
        <v>915</v>
      </c>
      <c r="H65" t="s">
        <v>907</v>
      </c>
      <c r="I65" t="s">
        <v>468</v>
      </c>
      <c r="J65" t="s">
        <v>5116</v>
      </c>
      <c r="K65" t="s">
        <v>5116</v>
      </c>
      <c r="L65" t="s">
        <v>5116</v>
      </c>
    </row>
    <row r="66" spans="1:13">
      <c r="A66" t="s">
        <v>980</v>
      </c>
      <c r="B66" t="s">
        <v>57</v>
      </c>
      <c r="C66" s="6" t="s">
        <v>487</v>
      </c>
      <c r="D66" s="6" t="str">
        <f>VLOOKUP(Table6[[#This Row],[TDx Number ]],'Send to PathAI (Internal)'!E:G,3,FALSE)</f>
        <v>Screening (Day-28 to Day-1)</v>
      </c>
      <c r="E66" t="s">
        <v>69</v>
      </c>
      <c r="F66" t="s">
        <v>981</v>
      </c>
      <c r="G66" t="s">
        <v>915</v>
      </c>
      <c r="H66" t="s">
        <v>982</v>
      </c>
      <c r="I66" t="s">
        <v>133</v>
      </c>
      <c r="J66" t="s">
        <v>5118</v>
      </c>
      <c r="K66" t="s">
        <v>5125</v>
      </c>
      <c r="L66" t="s">
        <v>5125</v>
      </c>
    </row>
    <row r="67" spans="1:13">
      <c r="A67" t="s">
        <v>983</v>
      </c>
      <c r="B67" t="s">
        <v>57</v>
      </c>
      <c r="C67" s="6" t="s">
        <v>492</v>
      </c>
      <c r="D67" s="6" t="str">
        <f>VLOOKUP(Table6[[#This Row],[TDx Number ]],'Send to PathAI (Internal)'!E:G,3,FALSE)</f>
        <v>Screening (Day-28 to Day-1)</v>
      </c>
      <c r="E67">
        <v>0</v>
      </c>
      <c r="J67" t="s">
        <v>5118</v>
      </c>
      <c r="K67" t="s">
        <v>5118</v>
      </c>
      <c r="L67" t="s">
        <v>5120</v>
      </c>
    </row>
    <row r="68" spans="1:13">
      <c r="A68" t="s">
        <v>984</v>
      </c>
      <c r="B68" t="s">
        <v>141</v>
      </c>
      <c r="C68" s="6" t="s">
        <v>500</v>
      </c>
      <c r="D68" s="6" t="str">
        <f>VLOOKUP(Table6[[#This Row],[TDx Number ]],'Send to PathAI (Internal)'!E:G,3,FALSE)</f>
        <v>Screening (Day-28 to Day-1)</v>
      </c>
      <c r="E68" t="s">
        <v>112</v>
      </c>
      <c r="J68" t="s">
        <v>5118</v>
      </c>
      <c r="K68" t="s">
        <v>5118</v>
      </c>
      <c r="L68" t="s">
        <v>5118</v>
      </c>
    </row>
    <row r="69" spans="1:13">
      <c r="A69" t="s">
        <v>985</v>
      </c>
      <c r="B69" t="s">
        <v>57</v>
      </c>
      <c r="C69" s="6" t="s">
        <v>506</v>
      </c>
      <c r="D69" s="6" t="str">
        <f>VLOOKUP(Table6[[#This Row],[TDx Number ]],'Send to PathAI (Internal)'!E:G,3,FALSE)</f>
        <v>Screening (Day-28 to Day-1)</v>
      </c>
      <c r="E69" t="s">
        <v>69</v>
      </c>
      <c r="J69" t="s">
        <v>5118</v>
      </c>
      <c r="K69" t="s">
        <v>5118</v>
      </c>
      <c r="L69" t="s">
        <v>5120</v>
      </c>
    </row>
    <row r="70" spans="1:13">
      <c r="A70" t="s">
        <v>986</v>
      </c>
      <c r="B70" t="s">
        <v>141</v>
      </c>
      <c r="C70" s="6" t="s">
        <v>512</v>
      </c>
      <c r="D70" s="6" t="str">
        <f>VLOOKUP(Table6[[#This Row],[TDx Number ]],'Send to PathAI (Internal)'!E:G,3,FALSE)</f>
        <v>Screening (Day-28 to Day-1)</v>
      </c>
      <c r="E70" t="s">
        <v>69</v>
      </c>
      <c r="J70" t="s">
        <v>5118</v>
      </c>
      <c r="K70" t="s">
        <v>5118</v>
      </c>
      <c r="L70" t="s">
        <v>5118</v>
      </c>
    </row>
    <row r="71" spans="1:13">
      <c r="A71" t="s">
        <v>987</v>
      </c>
      <c r="B71" t="s">
        <v>57</v>
      </c>
      <c r="C71" s="6" t="s">
        <v>517</v>
      </c>
      <c r="D71" s="6" t="str">
        <f>VLOOKUP(Table6[[#This Row],[TDx Number ]],'Send to PathAI (Internal)'!E:G,3,FALSE)</f>
        <v>Screening (Day-28 to Day-1)</v>
      </c>
      <c r="E71" t="s">
        <v>69</v>
      </c>
      <c r="J71" t="s">
        <v>5116</v>
      </c>
      <c r="K71" t="s">
        <v>5116</v>
      </c>
      <c r="L71" t="s">
        <v>5116</v>
      </c>
    </row>
    <row r="72" spans="1:13">
      <c r="A72" t="s">
        <v>5148</v>
      </c>
      <c r="B72" t="s">
        <v>141</v>
      </c>
      <c r="C72" s="6" t="s">
        <v>2812</v>
      </c>
      <c r="D72" s="6" t="str">
        <f>VLOOKUP(Table6[[#This Row],[TDx Number ]],'Send to PathAI (Internal)'!E:G,3,FALSE)</f>
        <v>Cycle2 Day2 (1)</v>
      </c>
      <c r="E72" t="s">
        <v>112</v>
      </c>
      <c r="G72" t="s">
        <v>906</v>
      </c>
      <c r="H72" t="s">
        <v>966</v>
      </c>
      <c r="J72" t="s">
        <v>5118</v>
      </c>
      <c r="K72" t="s">
        <v>5118</v>
      </c>
      <c r="L72" t="s">
        <v>5120</v>
      </c>
      <c r="M72" t="s">
        <v>5128</v>
      </c>
    </row>
    <row r="73" spans="1:13">
      <c r="A73" t="s">
        <v>989</v>
      </c>
      <c r="B73" t="s">
        <v>141</v>
      </c>
      <c r="C73" s="6" t="s">
        <v>527</v>
      </c>
      <c r="D73" s="6" t="str">
        <f>VLOOKUP(Table6[[#This Row],[TDx Number ]],'Send to PathAI (Internal)'!E:G,3,FALSE)</f>
        <v>Screening (Day-28 to Day-1)</v>
      </c>
      <c r="E73">
        <v>0</v>
      </c>
      <c r="J73" t="s">
        <v>5118</v>
      </c>
      <c r="K73" t="s">
        <v>5118</v>
      </c>
      <c r="L73" t="s">
        <v>5120</v>
      </c>
    </row>
    <row r="74" spans="1:13">
      <c r="A74" t="s">
        <v>5149</v>
      </c>
      <c r="B74" t="s">
        <v>57</v>
      </c>
      <c r="C74" s="6" t="s">
        <v>2823</v>
      </c>
      <c r="D74" s="6" t="str">
        <f>VLOOKUP(Table6[[#This Row],[TDx Number ]],'Send to PathAI (Internal)'!E:G,3,FALSE)</f>
        <v>Screening (Day-28 to Day-1)</v>
      </c>
      <c r="E74" t="s">
        <v>69</v>
      </c>
      <c r="J74" t="s">
        <v>5116</v>
      </c>
      <c r="K74" t="s">
        <v>5116</v>
      </c>
      <c r="L74" t="s">
        <v>5116</v>
      </c>
    </row>
    <row r="75" spans="1:13">
      <c r="A75" t="s">
        <v>5150</v>
      </c>
      <c r="B75" t="s">
        <v>141</v>
      </c>
      <c r="C75" s="6" t="s">
        <v>2828</v>
      </c>
      <c r="D75" s="6" t="str">
        <f>VLOOKUP(Table6[[#This Row],[TDx Number ]],'Send to PathAI (Internal)'!E:G,3,FALSE)</f>
        <v>Cycle2 Day2 (1)</v>
      </c>
      <c r="E75" t="s">
        <v>112</v>
      </c>
      <c r="J75" t="s">
        <v>5118</v>
      </c>
      <c r="K75" t="s">
        <v>5118</v>
      </c>
      <c r="L75" t="s">
        <v>5118</v>
      </c>
      <c r="M75" t="s">
        <v>5128</v>
      </c>
    </row>
    <row r="76" spans="1:13">
      <c r="A76" t="s">
        <v>992</v>
      </c>
      <c r="B76" t="s">
        <v>57</v>
      </c>
      <c r="C76" s="6" t="s">
        <v>543</v>
      </c>
      <c r="D76" s="6" t="str">
        <f>VLOOKUP(Table6[[#This Row],[TDx Number ]],'Send to PathAI (Internal)'!E:G,3,FALSE)</f>
        <v>Screening (Day-28 to Day-1)</v>
      </c>
      <c r="E76">
        <v>0</v>
      </c>
      <c r="J76" t="s">
        <v>5116</v>
      </c>
      <c r="K76" t="s">
        <v>5116</v>
      </c>
      <c r="L76" t="s">
        <v>5116</v>
      </c>
    </row>
    <row r="77" spans="1:13">
      <c r="A77" t="s">
        <v>993</v>
      </c>
      <c r="B77" t="s">
        <v>57</v>
      </c>
      <c r="C77" s="6" t="s">
        <v>548</v>
      </c>
      <c r="D77" s="6" t="str">
        <f>VLOOKUP(Table6[[#This Row],[TDx Number ]],'Send to PathAI (Internal)'!E:G,3,FALSE)</f>
        <v>Screening (Day-28 to Day-1)</v>
      </c>
      <c r="E77" t="s">
        <v>69</v>
      </c>
      <c r="J77" t="s">
        <v>5116</v>
      </c>
      <c r="K77" t="s">
        <v>5116</v>
      </c>
      <c r="L77" t="s">
        <v>5116</v>
      </c>
    </row>
    <row r="78" spans="1:13">
      <c r="A78" t="s">
        <v>994</v>
      </c>
      <c r="B78" t="s">
        <v>141</v>
      </c>
      <c r="C78" s="6" t="s">
        <v>553</v>
      </c>
      <c r="D78" s="6" t="str">
        <f>VLOOKUP(Table6[[#This Row],[TDx Number ]],'Send to PathAI (Internal)'!E:G,3,FALSE)</f>
        <v>Screening (Day-28 to Day-1)</v>
      </c>
      <c r="E78">
        <v>0</v>
      </c>
      <c r="J78" t="s">
        <v>5118</v>
      </c>
      <c r="K78" t="s">
        <v>5116</v>
      </c>
      <c r="L78" t="s">
        <v>5120</v>
      </c>
    </row>
    <row r="79" spans="1:13">
      <c r="A79" t="s">
        <v>995</v>
      </c>
      <c r="B79" t="s">
        <v>141</v>
      </c>
      <c r="C79" s="6" t="s">
        <v>558</v>
      </c>
      <c r="D79" s="6" t="str">
        <f>VLOOKUP(Table6[[#This Row],[TDx Number ]],'Send to PathAI (Internal)'!E:G,3,FALSE)</f>
        <v>Screening (Day-28 to Day-1)</v>
      </c>
      <c r="E79">
        <v>0</v>
      </c>
      <c r="F79" t="s">
        <v>996</v>
      </c>
      <c r="G79" t="s">
        <v>906</v>
      </c>
      <c r="H79" t="s">
        <v>966</v>
      </c>
      <c r="J79" t="s">
        <v>5118</v>
      </c>
      <c r="K79" t="s">
        <v>5118</v>
      </c>
      <c r="L79" t="s">
        <v>5120</v>
      </c>
    </row>
    <row r="80" spans="1:13">
      <c r="A80" t="s">
        <v>997</v>
      </c>
      <c r="B80" t="s">
        <v>57</v>
      </c>
      <c r="C80" s="6" t="s">
        <v>564</v>
      </c>
      <c r="D80" s="6" t="str">
        <f>VLOOKUP(Table6[[#This Row],[TDx Number ]],'Send to PathAI (Internal)'!E:G,3,FALSE)</f>
        <v>Screening (Day-28 to Day-1)</v>
      </c>
      <c r="E80">
        <v>0</v>
      </c>
      <c r="F80" t="s">
        <v>975</v>
      </c>
      <c r="G80" t="s">
        <v>906</v>
      </c>
      <c r="H80" t="s">
        <v>907</v>
      </c>
      <c r="J80" t="s">
        <v>5116</v>
      </c>
      <c r="K80" t="s">
        <v>5116</v>
      </c>
      <c r="L80" t="s">
        <v>5116</v>
      </c>
    </row>
    <row r="81" spans="1:13">
      <c r="A81" t="s">
        <v>998</v>
      </c>
      <c r="B81" t="s">
        <v>141</v>
      </c>
      <c r="C81" s="6" t="s">
        <v>569</v>
      </c>
      <c r="D81" s="6" t="str">
        <f>VLOOKUP(Table6[[#This Row],[TDx Number ]],'Send to PathAI (Internal)'!E:G,3,FALSE)</f>
        <v>Screening (Day-28 to Day-1)</v>
      </c>
      <c r="E81" t="s">
        <v>112</v>
      </c>
      <c r="F81" t="s">
        <v>924</v>
      </c>
      <c r="G81" t="s">
        <v>915</v>
      </c>
      <c r="H81" t="s">
        <v>966</v>
      </c>
      <c r="I81" t="s">
        <v>173</v>
      </c>
      <c r="J81" t="s">
        <v>5118</v>
      </c>
      <c r="K81" t="s">
        <v>5118</v>
      </c>
      <c r="L81" t="s">
        <v>5118</v>
      </c>
    </row>
    <row r="82" spans="1:13">
      <c r="A82" t="s">
        <v>999</v>
      </c>
      <c r="B82" t="s">
        <v>57</v>
      </c>
      <c r="C82" s="6" t="s">
        <v>574</v>
      </c>
      <c r="D82" s="6" t="str">
        <f>VLOOKUP(Table6[[#This Row],[TDx Number ]],'Send to PathAI (Internal)'!E:G,3,FALSE)</f>
        <v>Screening (Day-28 to Day-1)</v>
      </c>
      <c r="E82">
        <v>0</v>
      </c>
      <c r="F82" t="s">
        <v>975</v>
      </c>
      <c r="G82" t="s">
        <v>915</v>
      </c>
      <c r="H82" t="s">
        <v>907</v>
      </c>
      <c r="I82" t="s">
        <v>83</v>
      </c>
      <c r="J82" t="s">
        <v>5118</v>
      </c>
      <c r="K82" t="s">
        <v>5116</v>
      </c>
      <c r="L82" t="s">
        <v>5120</v>
      </c>
    </row>
    <row r="83" spans="1:13">
      <c r="A83" t="s">
        <v>1000</v>
      </c>
      <c r="B83" t="s">
        <v>57</v>
      </c>
      <c r="C83" s="6" t="s">
        <v>579</v>
      </c>
      <c r="D83" s="6" t="str">
        <f>VLOOKUP(Table6[[#This Row],[TDx Number ]],'Send to PathAI (Internal)'!E:G,3,FALSE)</f>
        <v>Screening (Day-28 to Day-1)</v>
      </c>
      <c r="E83" t="s">
        <v>69</v>
      </c>
      <c r="F83" t="s">
        <v>926</v>
      </c>
      <c r="G83" t="s">
        <v>906</v>
      </c>
      <c r="H83" t="s">
        <v>907</v>
      </c>
      <c r="J83" t="s">
        <v>5118</v>
      </c>
      <c r="K83" t="s">
        <v>5118</v>
      </c>
      <c r="L83" t="s">
        <v>5120</v>
      </c>
    </row>
    <row r="84" spans="1:13">
      <c r="A84" t="s">
        <v>5151</v>
      </c>
      <c r="B84" t="s">
        <v>57</v>
      </c>
      <c r="C84" s="6" t="s">
        <v>2878</v>
      </c>
      <c r="D84" s="6" t="str">
        <f>VLOOKUP(Table6[[#This Row],[TDx Number ]],'Send to PathAI (Internal)'!E:G,3,FALSE)</f>
        <v>Screening (Day-28 to Day-1)</v>
      </c>
      <c r="E84" t="s">
        <v>69</v>
      </c>
      <c r="F84" t="s">
        <v>926</v>
      </c>
      <c r="G84" t="s">
        <v>915</v>
      </c>
      <c r="H84" t="s">
        <v>907</v>
      </c>
      <c r="I84" t="s">
        <v>860</v>
      </c>
      <c r="J84" t="s">
        <v>5116</v>
      </c>
      <c r="K84" t="s">
        <v>5116</v>
      </c>
      <c r="L84" t="s">
        <v>5116</v>
      </c>
    </row>
    <row r="85" spans="1:13">
      <c r="A85" t="s">
        <v>1002</v>
      </c>
      <c r="B85" t="s">
        <v>57</v>
      </c>
      <c r="C85" s="6" t="s">
        <v>590</v>
      </c>
      <c r="D85" s="6" t="str">
        <f>VLOOKUP(Table6[[#This Row],[TDx Number ]],'Send to PathAI (Internal)'!E:G,3,FALSE)</f>
        <v>Screening (Day-28 to Day-1)</v>
      </c>
      <c r="E85" t="s">
        <v>112</v>
      </c>
      <c r="F85" t="s">
        <v>926</v>
      </c>
      <c r="G85" t="s">
        <v>451</v>
      </c>
      <c r="H85" t="s">
        <v>907</v>
      </c>
      <c r="I85" t="s">
        <v>1003</v>
      </c>
      <c r="J85" t="s">
        <v>5116</v>
      </c>
      <c r="K85" t="s">
        <v>5116</v>
      </c>
      <c r="L85" t="s">
        <v>5116</v>
      </c>
    </row>
    <row r="86" spans="1:13">
      <c r="A86" t="s">
        <v>1004</v>
      </c>
      <c r="B86" t="s">
        <v>57</v>
      </c>
      <c r="C86" s="6" t="s">
        <v>595</v>
      </c>
      <c r="D86" s="6" t="str">
        <f>VLOOKUP(Table6[[#This Row],[TDx Number ]],'Send to PathAI (Internal)'!E:G,3,FALSE)</f>
        <v>Screening (Day-28 to Day-1)</v>
      </c>
      <c r="E86" t="s">
        <v>112</v>
      </c>
      <c r="F86" t="s">
        <v>926</v>
      </c>
      <c r="G86" t="s">
        <v>915</v>
      </c>
      <c r="H86" t="s">
        <v>907</v>
      </c>
      <c r="I86" t="s">
        <v>600</v>
      </c>
      <c r="J86" t="s">
        <v>5118</v>
      </c>
      <c r="K86" t="s">
        <v>5118</v>
      </c>
      <c r="L86" t="s">
        <v>5118</v>
      </c>
    </row>
    <row r="87" spans="1:13">
      <c r="A87" t="s">
        <v>1005</v>
      </c>
      <c r="B87" t="s">
        <v>57</v>
      </c>
      <c r="C87" s="6" t="s">
        <v>601</v>
      </c>
      <c r="D87" s="6" t="str">
        <f>VLOOKUP(Table6[[#This Row],[TDx Number ]],'Send to PathAI (Internal)'!E:G,3,FALSE)</f>
        <v>Screening (Day-28 to Day-1)</v>
      </c>
      <c r="E87" t="s">
        <v>69</v>
      </c>
      <c r="F87" t="s">
        <v>926</v>
      </c>
      <c r="G87" t="s">
        <v>915</v>
      </c>
      <c r="H87" t="s">
        <v>907</v>
      </c>
      <c r="I87" t="s">
        <v>600</v>
      </c>
      <c r="J87" t="s">
        <v>5118</v>
      </c>
      <c r="K87" t="s">
        <v>5116</v>
      </c>
      <c r="L87" t="s">
        <v>5120</v>
      </c>
    </row>
    <row r="88" spans="1:13">
      <c r="A88" t="s">
        <v>1006</v>
      </c>
      <c r="B88" t="s">
        <v>57</v>
      </c>
      <c r="C88" s="6" t="s">
        <v>607</v>
      </c>
      <c r="D88" s="6" t="str">
        <f>VLOOKUP(Table6[[#This Row],[TDx Number ]],'Send to PathAI (Internal)'!E:G,3,FALSE)</f>
        <v>Screening (Day-28 to Day-1)</v>
      </c>
      <c r="E88">
        <v>0</v>
      </c>
      <c r="F88" t="s">
        <v>1007</v>
      </c>
      <c r="G88" t="s">
        <v>915</v>
      </c>
      <c r="H88" t="s">
        <v>907</v>
      </c>
      <c r="I88" t="s">
        <v>468</v>
      </c>
      <c r="J88" t="s">
        <v>5118</v>
      </c>
      <c r="K88" t="s">
        <v>5118</v>
      </c>
      <c r="L88" t="s">
        <v>5120</v>
      </c>
    </row>
    <row r="89" spans="1:13">
      <c r="A89" t="s">
        <v>1008</v>
      </c>
      <c r="B89" t="s">
        <v>57</v>
      </c>
      <c r="C89" s="6" t="s">
        <v>612</v>
      </c>
      <c r="D89" s="6" t="str">
        <f>VLOOKUP(Table6[[#This Row],[TDx Number ]],'Send to PathAI (Internal)'!E:G,3,FALSE)</f>
        <v>Screening (Day-28 to Day-1)</v>
      </c>
      <c r="E89" t="s">
        <v>112</v>
      </c>
      <c r="F89" t="s">
        <v>1007</v>
      </c>
      <c r="G89" t="s">
        <v>915</v>
      </c>
      <c r="H89" t="s">
        <v>1009</v>
      </c>
      <c r="I89" t="s">
        <v>83</v>
      </c>
      <c r="J89" t="s">
        <v>5118</v>
      </c>
      <c r="K89" t="s">
        <v>5116</v>
      </c>
      <c r="L89" t="s">
        <v>5120</v>
      </c>
    </row>
    <row r="90" spans="1:13">
      <c r="A90" t="s">
        <v>1010</v>
      </c>
      <c r="B90" t="s">
        <v>57</v>
      </c>
      <c r="C90" s="6" t="s">
        <v>617</v>
      </c>
      <c r="D90" s="6" t="str">
        <f>VLOOKUP(Table6[[#This Row],[TDx Number ]],'Send to PathAI (Internal)'!E:G,3,FALSE)</f>
        <v>Screening (Day-28 to Day-1)</v>
      </c>
      <c r="E90" t="s">
        <v>69</v>
      </c>
      <c r="F90" t="s">
        <v>979</v>
      </c>
      <c r="G90" t="s">
        <v>915</v>
      </c>
      <c r="H90" t="s">
        <v>1011</v>
      </c>
      <c r="I90" t="s">
        <v>83</v>
      </c>
      <c r="J90" t="s">
        <v>5118</v>
      </c>
      <c r="K90" t="s">
        <v>5116</v>
      </c>
      <c r="L90" t="s">
        <v>5120</v>
      </c>
    </row>
    <row r="91" spans="1:13">
      <c r="A91" t="s">
        <v>1012</v>
      </c>
      <c r="B91" t="s">
        <v>57</v>
      </c>
      <c r="C91" s="6" t="s">
        <v>623</v>
      </c>
      <c r="D91" s="6" t="str">
        <f>VLOOKUP(Table6[[#This Row],[TDx Number ]],'Send to PathAI (Internal)'!E:G,3,FALSE)</f>
        <v>Screening (Day-28 to Day-1)</v>
      </c>
      <c r="E91" t="s">
        <v>112</v>
      </c>
      <c r="F91" t="s">
        <v>1013</v>
      </c>
      <c r="G91" t="s">
        <v>915</v>
      </c>
      <c r="I91" t="s">
        <v>173</v>
      </c>
      <c r="J91" t="s">
        <v>5118</v>
      </c>
      <c r="K91" t="s">
        <v>5116</v>
      </c>
      <c r="L91" t="s">
        <v>5120</v>
      </c>
    </row>
    <row r="92" spans="1:13">
      <c r="A92" t="s">
        <v>1014</v>
      </c>
      <c r="B92" t="s">
        <v>57</v>
      </c>
      <c r="C92" s="6" t="s">
        <v>629</v>
      </c>
      <c r="D92" s="6" t="str">
        <f>VLOOKUP(Table6[[#This Row],[TDx Number ]],'Send to PathAI (Internal)'!E:G,3,FALSE)</f>
        <v>Screening (Day-28 to Day-1)</v>
      </c>
      <c r="E92">
        <v>0</v>
      </c>
      <c r="J92" t="s">
        <v>5118</v>
      </c>
      <c r="K92" t="s">
        <v>5116</v>
      </c>
      <c r="L92" t="s">
        <v>5120</v>
      </c>
    </row>
    <row r="93" spans="1:13">
      <c r="A93" t="s">
        <v>1015</v>
      </c>
      <c r="B93" t="s">
        <v>57</v>
      </c>
      <c r="C93" s="6" t="s">
        <v>636</v>
      </c>
      <c r="D93" s="6" t="str">
        <f>VLOOKUP(Table6[[#This Row],[TDx Number ]],'Send to PathAI (Internal)'!E:G,3,FALSE)</f>
        <v>Screening (Day-28 to Day-1)</v>
      </c>
      <c r="E93" t="s">
        <v>112</v>
      </c>
      <c r="J93" t="s">
        <v>5118</v>
      </c>
      <c r="K93" t="s">
        <v>5116</v>
      </c>
      <c r="L93" t="s">
        <v>5120</v>
      </c>
    </row>
    <row r="94" spans="1:13">
      <c r="A94" t="s">
        <v>1016</v>
      </c>
      <c r="B94" t="s">
        <v>57</v>
      </c>
      <c r="C94" s="6" t="s">
        <v>641</v>
      </c>
      <c r="D94" s="6" t="str">
        <f>VLOOKUP(Table6[[#This Row],[TDx Number ]],'Send to PathAI (Internal)'!E:G,3,FALSE)</f>
        <v>Screening (Day-28 to Day-1)</v>
      </c>
      <c r="E94">
        <v>0</v>
      </c>
      <c r="J94" t="s">
        <v>5116</v>
      </c>
      <c r="K94" t="s">
        <v>5116</v>
      </c>
      <c r="L94" t="s">
        <v>5116</v>
      </c>
    </row>
    <row r="95" spans="1:13">
      <c r="A95" t="s">
        <v>1074</v>
      </c>
      <c r="B95" t="s">
        <v>141</v>
      </c>
      <c r="C95" s="6" t="s">
        <v>871</v>
      </c>
      <c r="D95" s="6" t="str">
        <f>VLOOKUP(Table6[[#This Row],[TDx Number ]],'Send to PathAI (Internal)'!E:G,3,FALSE)</f>
        <v>Cycle2 Day2 (1)</v>
      </c>
      <c r="E95" t="s">
        <v>112</v>
      </c>
      <c r="F95" t="s">
        <v>1075</v>
      </c>
      <c r="G95" t="s">
        <v>915</v>
      </c>
      <c r="H95" t="s">
        <v>966</v>
      </c>
      <c r="I95" t="s">
        <v>206</v>
      </c>
      <c r="J95" t="s">
        <v>5118</v>
      </c>
      <c r="K95" t="s">
        <v>5116</v>
      </c>
      <c r="L95" t="s">
        <v>5120</v>
      </c>
      <c r="M95" t="s">
        <v>5128</v>
      </c>
    </row>
    <row r="96" spans="1:13">
      <c r="A96" t="s">
        <v>5152</v>
      </c>
      <c r="B96" t="s">
        <v>141</v>
      </c>
      <c r="C96" s="6" t="s">
        <v>3018</v>
      </c>
      <c r="D96" s="6" t="str">
        <f>VLOOKUP(Table6[[#This Row],[TDx Number ]],'Send to PathAI (Internal)'!E:G,3,FALSE)</f>
        <v>Cycle2 Day2 (1)</v>
      </c>
      <c r="E96" t="s">
        <v>112</v>
      </c>
      <c r="F96" t="s">
        <v>1018</v>
      </c>
      <c r="G96" t="s">
        <v>915</v>
      </c>
      <c r="H96" t="s">
        <v>966</v>
      </c>
      <c r="I96" t="s">
        <v>173</v>
      </c>
      <c r="J96" t="s">
        <v>5118</v>
      </c>
      <c r="K96" t="s">
        <v>5118</v>
      </c>
      <c r="L96" t="s">
        <v>5120</v>
      </c>
      <c r="M96" t="s">
        <v>5128</v>
      </c>
    </row>
    <row r="97" spans="1:13">
      <c r="A97" t="s">
        <v>5153</v>
      </c>
      <c r="B97" t="s">
        <v>141</v>
      </c>
      <c r="C97" s="6" t="s">
        <v>3028</v>
      </c>
      <c r="D97" s="6" t="str">
        <f>VLOOKUP(Table6[[#This Row],[TDx Number ]],'Send to PathAI (Internal)'!E:G,3,FALSE)</f>
        <v>Cycle2 Day2 (1)</v>
      </c>
      <c r="E97" t="s">
        <v>112</v>
      </c>
      <c r="F97" t="s">
        <v>1018</v>
      </c>
      <c r="G97" t="s">
        <v>906</v>
      </c>
      <c r="H97" t="s">
        <v>966</v>
      </c>
      <c r="J97" t="s">
        <v>5116</v>
      </c>
      <c r="K97" t="s">
        <v>5116</v>
      </c>
      <c r="L97" t="s">
        <v>5116</v>
      </c>
      <c r="M97" t="s">
        <v>5128</v>
      </c>
    </row>
    <row r="98" spans="1:13">
      <c r="A98" t="s">
        <v>1078</v>
      </c>
      <c r="B98" t="s">
        <v>57</v>
      </c>
      <c r="C98" s="6" t="s">
        <v>659</v>
      </c>
      <c r="D98" s="6" t="str">
        <f>VLOOKUP(Table6[[#This Row],[TDx Number ]],'Send to PathAI (Internal)'!E:G,3,FALSE)</f>
        <v>Screening (Day-28 to Day-1)</v>
      </c>
      <c r="E98" t="s">
        <v>69</v>
      </c>
      <c r="J98" t="s">
        <v>5118</v>
      </c>
      <c r="K98" t="s">
        <v>5116</v>
      </c>
      <c r="L98" t="s">
        <v>5120</v>
      </c>
    </row>
    <row r="99" spans="1:13">
      <c r="A99" t="s">
        <v>1017</v>
      </c>
      <c r="B99" t="s">
        <v>141</v>
      </c>
      <c r="C99" s="6" t="s">
        <v>665</v>
      </c>
      <c r="D99" s="6" t="str">
        <f>VLOOKUP(Table6[[#This Row],[TDx Number ]],'Send to PathAI (Internal)'!E:G,3,FALSE)</f>
        <v>Screening (Day-28 to Day-1)</v>
      </c>
      <c r="E99">
        <v>0</v>
      </c>
      <c r="F99" t="s">
        <v>1018</v>
      </c>
      <c r="G99" t="s">
        <v>906</v>
      </c>
      <c r="H99" t="s">
        <v>966</v>
      </c>
      <c r="J99" t="s">
        <v>5118</v>
      </c>
      <c r="K99" t="s">
        <v>5116</v>
      </c>
      <c r="L99" t="s">
        <v>5120</v>
      </c>
    </row>
    <row r="100" spans="1:13">
      <c r="A100" t="s">
        <v>1019</v>
      </c>
      <c r="B100" t="s">
        <v>57</v>
      </c>
      <c r="C100" s="6" t="s">
        <v>670</v>
      </c>
      <c r="D100" s="6" t="str">
        <f>VLOOKUP(Table6[[#This Row],[TDx Number ]],'Send to PathAI (Internal)'!E:G,3,FALSE)</f>
        <v>Screening (Day-28 to Day-1)</v>
      </c>
      <c r="E100" t="s">
        <v>69</v>
      </c>
      <c r="F100" t="s">
        <v>924</v>
      </c>
      <c r="G100" t="s">
        <v>915</v>
      </c>
      <c r="H100" t="s">
        <v>907</v>
      </c>
      <c r="I100" t="s">
        <v>173</v>
      </c>
      <c r="J100" t="s">
        <v>5118</v>
      </c>
      <c r="K100" t="s">
        <v>5118</v>
      </c>
      <c r="L100" t="s">
        <v>5120</v>
      </c>
    </row>
    <row r="101" spans="1:13">
      <c r="A101" t="s">
        <v>5154</v>
      </c>
      <c r="B101" t="s">
        <v>141</v>
      </c>
      <c r="C101" s="6" t="s">
        <v>3090</v>
      </c>
      <c r="D101" s="6" t="str">
        <f>VLOOKUP(Table6[[#This Row],[TDx Number ]],'Send to PathAI (Internal)'!E:G,3,FALSE)</f>
        <v>Cycle2 Day2 (1)</v>
      </c>
      <c r="E101" t="s">
        <v>112</v>
      </c>
      <c r="F101" t="s">
        <v>1018</v>
      </c>
      <c r="G101" t="s">
        <v>915</v>
      </c>
      <c r="H101" t="s">
        <v>966</v>
      </c>
      <c r="I101" t="s">
        <v>173</v>
      </c>
      <c r="J101" t="s">
        <v>5116</v>
      </c>
      <c r="K101" t="s">
        <v>5116</v>
      </c>
      <c r="L101" t="s">
        <v>5116</v>
      </c>
      <c r="M101" t="s">
        <v>5128</v>
      </c>
    </row>
    <row r="102" spans="1:13">
      <c r="A102" t="s">
        <v>5155</v>
      </c>
      <c r="B102" t="s">
        <v>141</v>
      </c>
      <c r="C102" s="6" t="s">
        <v>3100</v>
      </c>
      <c r="D102" s="6" t="str">
        <f>VLOOKUP(Table6[[#This Row],[TDx Number ]],'Send to PathAI (Internal)'!E:G,3,FALSE)</f>
        <v>Cycle2 Day2 (1)</v>
      </c>
      <c r="E102" t="s">
        <v>112</v>
      </c>
      <c r="F102" t="s">
        <v>1018</v>
      </c>
      <c r="G102" t="s">
        <v>906</v>
      </c>
      <c r="H102" t="s">
        <v>966</v>
      </c>
      <c r="J102" t="s">
        <v>5116</v>
      </c>
      <c r="K102" t="s">
        <v>5116</v>
      </c>
      <c r="L102" t="s">
        <v>5116</v>
      </c>
      <c r="M102" t="s">
        <v>5128</v>
      </c>
    </row>
    <row r="103" spans="1:13">
      <c r="A103" t="s">
        <v>1022</v>
      </c>
      <c r="B103" t="s">
        <v>57</v>
      </c>
      <c r="C103" s="6" t="s">
        <v>686</v>
      </c>
      <c r="D103" s="6" t="str">
        <f>VLOOKUP(Table6[[#This Row],[TDx Number ]],'Send to PathAI (Internal)'!E:G,3,FALSE)</f>
        <v>Screening (Day-28 to Day-1)</v>
      </c>
      <c r="E103" t="s">
        <v>69</v>
      </c>
      <c r="F103" t="s">
        <v>4130</v>
      </c>
      <c r="G103" t="s">
        <v>915</v>
      </c>
      <c r="H103" t="s">
        <v>907</v>
      </c>
      <c r="I103" t="s">
        <v>133</v>
      </c>
      <c r="J103" t="s">
        <v>5118</v>
      </c>
      <c r="K103" t="s">
        <v>5118</v>
      </c>
      <c r="L103" t="s">
        <v>5120</v>
      </c>
    </row>
    <row r="104" spans="1:13">
      <c r="A104" t="s">
        <v>5156</v>
      </c>
      <c r="B104" t="s">
        <v>141</v>
      </c>
      <c r="C104" s="6" t="s">
        <v>3109</v>
      </c>
      <c r="D104" s="6" t="str">
        <f>VLOOKUP(Table6[[#This Row],[TDx Number ]],'Send to PathAI (Internal)'!E:G,3,FALSE)</f>
        <v>Cycle2 Day2 (1)</v>
      </c>
      <c r="E104" t="s">
        <v>112</v>
      </c>
      <c r="F104" t="s">
        <v>1018</v>
      </c>
      <c r="G104" t="s">
        <v>915</v>
      </c>
      <c r="H104" t="s">
        <v>966</v>
      </c>
      <c r="I104" t="s">
        <v>173</v>
      </c>
      <c r="J104" t="s">
        <v>5118</v>
      </c>
      <c r="K104" t="s">
        <v>5118</v>
      </c>
      <c r="L104" t="s">
        <v>5120</v>
      </c>
      <c r="M104" t="s">
        <v>5128</v>
      </c>
    </row>
    <row r="105" spans="1:13">
      <c r="A105" t="s">
        <v>1024</v>
      </c>
      <c r="B105" t="s">
        <v>141</v>
      </c>
      <c r="C105" s="6" t="s">
        <v>698</v>
      </c>
      <c r="D105" s="6" t="str">
        <f>VLOOKUP(Table6[[#This Row],[TDx Number ]],'Send to PathAI (Internal)'!E:G,3,FALSE)</f>
        <v>Screening (Day-28 to Day-1)</v>
      </c>
      <c r="E105">
        <v>0</v>
      </c>
      <c r="F105" t="s">
        <v>975</v>
      </c>
      <c r="G105" t="s">
        <v>1025</v>
      </c>
      <c r="H105" t="s">
        <v>919</v>
      </c>
      <c r="I105" t="s">
        <v>152</v>
      </c>
      <c r="J105" t="s">
        <v>5118</v>
      </c>
      <c r="K105" t="s">
        <v>5125</v>
      </c>
      <c r="L105" t="s">
        <v>5125</v>
      </c>
    </row>
    <row r="106" spans="1:13">
      <c r="A106" t="s">
        <v>5157</v>
      </c>
      <c r="B106" t="s">
        <v>57</v>
      </c>
      <c r="C106" s="6" t="s">
        <v>3124</v>
      </c>
      <c r="D106" s="6" t="str">
        <f>VLOOKUP(Table6[[#This Row],[TDx Number ]],'Send to PathAI (Internal)'!E:G,3,FALSE)</f>
        <v>Screening (Day-28 to Day-1)</v>
      </c>
      <c r="E106" t="s">
        <v>112</v>
      </c>
      <c r="F106" t="s">
        <v>924</v>
      </c>
      <c r="G106" t="s">
        <v>906</v>
      </c>
      <c r="H106" t="s">
        <v>916</v>
      </c>
      <c r="J106" t="s">
        <v>5116</v>
      </c>
      <c r="K106" t="s">
        <v>5116</v>
      </c>
      <c r="L106" t="s">
        <v>5116</v>
      </c>
    </row>
    <row r="107" spans="1:13">
      <c r="A107" t="s">
        <v>1027</v>
      </c>
      <c r="B107" t="s">
        <v>57</v>
      </c>
      <c r="C107" s="6" t="s">
        <v>710</v>
      </c>
      <c r="D107" s="6" t="str">
        <f>VLOOKUP(Table6[[#This Row],[TDx Number ]],'Send to PathAI (Internal)'!E:G,3,FALSE)</f>
        <v>Screening (Day-28 to Day-1)</v>
      </c>
      <c r="E107">
        <v>0</v>
      </c>
      <c r="F107" t="s">
        <v>924</v>
      </c>
      <c r="G107" t="s">
        <v>915</v>
      </c>
      <c r="H107" t="s">
        <v>907</v>
      </c>
      <c r="I107" t="s">
        <v>173</v>
      </c>
      <c r="J107" t="s">
        <v>5116</v>
      </c>
      <c r="K107" t="s">
        <v>5116</v>
      </c>
      <c r="L107" t="s">
        <v>5116</v>
      </c>
    </row>
    <row r="108" spans="1:13">
      <c r="A108" t="s">
        <v>1028</v>
      </c>
      <c r="B108" t="s">
        <v>57</v>
      </c>
      <c r="C108" s="6" t="s">
        <v>715</v>
      </c>
      <c r="D108" s="6" t="str">
        <f>VLOOKUP(Table6[[#This Row],[TDx Number ]],'Send to PathAI (Internal)'!E:G,3,FALSE)</f>
        <v>Screening (Day-28 to Day-1)</v>
      </c>
      <c r="E108">
        <v>0</v>
      </c>
      <c r="F108" t="s">
        <v>924</v>
      </c>
      <c r="G108" t="s">
        <v>915</v>
      </c>
      <c r="H108" t="s">
        <v>907</v>
      </c>
      <c r="I108" t="s">
        <v>164</v>
      </c>
      <c r="J108" t="s">
        <v>5118</v>
      </c>
      <c r="K108" t="s">
        <v>5116</v>
      </c>
      <c r="L108" t="s">
        <v>5120</v>
      </c>
    </row>
    <row r="109" spans="1:13">
      <c r="A109" t="s">
        <v>5158</v>
      </c>
      <c r="B109" t="s">
        <v>57</v>
      </c>
      <c r="C109" s="6" t="s">
        <v>3148</v>
      </c>
      <c r="D109" s="6" t="str">
        <f>VLOOKUP(Table6[[#This Row],[TDx Number ]],'Send to PathAI (Internal)'!E:G,3,FALSE)</f>
        <v>Screening (Day-28 to Day-1)</v>
      </c>
      <c r="E109" t="s">
        <v>112</v>
      </c>
      <c r="F109" t="s">
        <v>924</v>
      </c>
      <c r="G109" t="s">
        <v>906</v>
      </c>
      <c r="H109" t="s">
        <v>907</v>
      </c>
      <c r="J109" t="s">
        <v>5116</v>
      </c>
      <c r="K109" t="s">
        <v>5116</v>
      </c>
      <c r="L109" t="s">
        <v>5116</v>
      </c>
    </row>
    <row r="110" spans="1:13">
      <c r="A110" t="s">
        <v>5159</v>
      </c>
      <c r="B110" t="s">
        <v>57</v>
      </c>
      <c r="C110" s="6" t="s">
        <v>3153</v>
      </c>
      <c r="D110" s="6" t="str">
        <f>VLOOKUP(Table6[[#This Row],[TDx Number ]],'Send to PathAI (Internal)'!E:G,3,FALSE)</f>
        <v>Screening (Day-28 to Day-1)</v>
      </c>
      <c r="E110" t="s">
        <v>69</v>
      </c>
      <c r="F110" t="s">
        <v>924</v>
      </c>
      <c r="G110" t="s">
        <v>906</v>
      </c>
      <c r="H110" t="s">
        <v>907</v>
      </c>
      <c r="J110" t="s">
        <v>5116</v>
      </c>
      <c r="K110" t="s">
        <v>5116</v>
      </c>
      <c r="L110" t="s">
        <v>5116</v>
      </c>
    </row>
    <row r="111" spans="1:13">
      <c r="A111" t="s">
        <v>5160</v>
      </c>
      <c r="B111" t="s">
        <v>57</v>
      </c>
      <c r="C111" s="6" t="s">
        <v>3158</v>
      </c>
      <c r="D111" s="6" t="str">
        <f>VLOOKUP(Table6[[#This Row],[TDx Number ]],'Send to PathAI (Internal)'!E:G,3,FALSE)</f>
        <v>Screening (Day-28 to Day-1)</v>
      </c>
      <c r="E111" t="s">
        <v>69</v>
      </c>
      <c r="F111" t="s">
        <v>924</v>
      </c>
      <c r="G111" t="s">
        <v>906</v>
      </c>
      <c r="H111" t="s">
        <v>907</v>
      </c>
      <c r="J111" t="s">
        <v>5116</v>
      </c>
      <c r="K111" t="s">
        <v>5116</v>
      </c>
      <c r="L111" t="s">
        <v>5116</v>
      </c>
    </row>
    <row r="112" spans="1:13">
      <c r="A112" t="s">
        <v>1031</v>
      </c>
      <c r="B112" t="s">
        <v>57</v>
      </c>
      <c r="C112" s="6" t="s">
        <v>730</v>
      </c>
      <c r="D112" s="6" t="str">
        <f>VLOOKUP(Table6[[#This Row],[TDx Number ]],'Send to PathAI (Internal)'!E:G,3,FALSE)</f>
        <v>Screening (Day-28 to Day-1)</v>
      </c>
      <c r="E112" t="s">
        <v>112</v>
      </c>
      <c r="F112" t="s">
        <v>926</v>
      </c>
      <c r="G112" t="s">
        <v>906</v>
      </c>
      <c r="H112" t="s">
        <v>907</v>
      </c>
      <c r="J112" t="s">
        <v>5116</v>
      </c>
      <c r="K112" t="s">
        <v>5116</v>
      </c>
      <c r="L112" t="s">
        <v>5116</v>
      </c>
    </row>
    <row r="113" spans="1:13">
      <c r="A113" t="s">
        <v>1032</v>
      </c>
      <c r="B113" t="s">
        <v>57</v>
      </c>
      <c r="C113" s="6" t="s">
        <v>737</v>
      </c>
      <c r="D113" s="6" t="str">
        <f>VLOOKUP(Table6[[#This Row],[TDx Number ]],'Send to PathAI (Internal)'!E:G,3,FALSE)</f>
        <v>Screening (Day-28 to Day-1)</v>
      </c>
      <c r="E113" t="s">
        <v>112</v>
      </c>
      <c r="F113" t="s">
        <v>926</v>
      </c>
      <c r="G113" t="s">
        <v>906</v>
      </c>
      <c r="H113" t="s">
        <v>907</v>
      </c>
      <c r="J113" t="s">
        <v>5116</v>
      </c>
      <c r="K113" t="s">
        <v>5116</v>
      </c>
      <c r="L113" t="s">
        <v>5116</v>
      </c>
    </row>
    <row r="114" spans="1:13">
      <c r="A114" t="s">
        <v>1033</v>
      </c>
      <c r="B114" t="s">
        <v>141</v>
      </c>
      <c r="C114" s="6" t="s">
        <v>742</v>
      </c>
      <c r="D114" s="6" t="str">
        <f>VLOOKUP(Table6[[#This Row],[TDx Number ]],'Send to PathAI (Internal)'!E:G,3,FALSE)</f>
        <v>Screening (Day-28 to Day-1)</v>
      </c>
      <c r="E114" t="s">
        <v>69</v>
      </c>
      <c r="F114" t="s">
        <v>926</v>
      </c>
      <c r="G114" t="s">
        <v>915</v>
      </c>
      <c r="H114" t="s">
        <v>941</v>
      </c>
      <c r="I114" t="s">
        <v>173</v>
      </c>
      <c r="J114" t="s">
        <v>5116</v>
      </c>
      <c r="K114" t="s">
        <v>5116</v>
      </c>
      <c r="L114" t="s">
        <v>5116</v>
      </c>
    </row>
    <row r="115" spans="1:13">
      <c r="A115" t="s">
        <v>1034</v>
      </c>
      <c r="B115" t="s">
        <v>57</v>
      </c>
      <c r="C115" s="6" t="s">
        <v>749</v>
      </c>
      <c r="D115" s="6" t="str">
        <f>VLOOKUP(Table6[[#This Row],[TDx Number ]],'Send to PathAI (Internal)'!E:G,3,FALSE)</f>
        <v>Screening (Day-28 to Day-1)</v>
      </c>
      <c r="E115" t="s">
        <v>69</v>
      </c>
      <c r="F115" t="s">
        <v>926</v>
      </c>
      <c r="G115" t="s">
        <v>915</v>
      </c>
      <c r="H115" t="s">
        <v>907</v>
      </c>
      <c r="I115" t="s">
        <v>173</v>
      </c>
      <c r="J115" t="s">
        <v>5116</v>
      </c>
      <c r="K115" t="s">
        <v>5116</v>
      </c>
      <c r="L115" t="s">
        <v>5116</v>
      </c>
    </row>
    <row r="116" spans="1:13">
      <c r="A116" t="s">
        <v>1035</v>
      </c>
      <c r="B116" t="s">
        <v>57</v>
      </c>
      <c r="C116" s="6" t="s">
        <v>754</v>
      </c>
      <c r="D116" s="6" t="str">
        <f>VLOOKUP(Table6[[#This Row],[TDx Number ]],'Send to PathAI (Internal)'!E:G,3,FALSE)</f>
        <v>Screening (Day-28 to Day-1)</v>
      </c>
      <c r="E116" t="s">
        <v>69</v>
      </c>
      <c r="F116" t="s">
        <v>924</v>
      </c>
      <c r="G116" t="s">
        <v>906</v>
      </c>
      <c r="H116" t="s">
        <v>1053</v>
      </c>
      <c r="J116" t="s">
        <v>5116</v>
      </c>
      <c r="K116" t="s">
        <v>5116</v>
      </c>
      <c r="L116" t="s">
        <v>5116</v>
      </c>
    </row>
    <row r="117" spans="1:13">
      <c r="A117" t="s">
        <v>1036</v>
      </c>
      <c r="B117" t="s">
        <v>57</v>
      </c>
      <c r="C117" s="6" t="s">
        <v>760</v>
      </c>
      <c r="D117" s="6" t="str">
        <f>VLOOKUP(Table6[[#This Row],[TDx Number ]],'Send to PathAI (Internal)'!E:G,3,FALSE)</f>
        <v>Screening (Day-28 to Day-1)</v>
      </c>
      <c r="E117" t="s">
        <v>112</v>
      </c>
      <c r="F117" t="s">
        <v>1037</v>
      </c>
      <c r="J117" t="s">
        <v>5116</v>
      </c>
      <c r="K117" t="s">
        <v>5116</v>
      </c>
      <c r="L117" t="s">
        <v>5116</v>
      </c>
    </row>
    <row r="118" spans="1:13">
      <c r="A118" t="s">
        <v>1038</v>
      </c>
      <c r="B118" t="s">
        <v>57</v>
      </c>
      <c r="C118" s="6" t="s">
        <v>765</v>
      </c>
      <c r="D118" s="6" t="str">
        <f>VLOOKUP(Table6[[#This Row],[TDx Number ]],'Send to PathAI (Internal)'!E:G,3,FALSE)</f>
        <v>Screening (Day-28 to Day-1)</v>
      </c>
      <c r="E118" t="s">
        <v>112</v>
      </c>
      <c r="F118" t="s">
        <v>924</v>
      </c>
      <c r="J118" t="s">
        <v>5116</v>
      </c>
      <c r="K118" t="s">
        <v>5116</v>
      </c>
      <c r="L118" t="s">
        <v>5116</v>
      </c>
    </row>
    <row r="119" spans="1:13">
      <c r="A119" t="s">
        <v>1039</v>
      </c>
      <c r="B119" t="s">
        <v>57</v>
      </c>
      <c r="C119" s="6" t="s">
        <v>770</v>
      </c>
      <c r="D119" s="6" t="str">
        <f>VLOOKUP(Table6[[#This Row],[TDx Number ]],'Send to PathAI (Internal)'!E:G,3,FALSE)</f>
        <v>Screening (Day-28 to Day-1)</v>
      </c>
      <c r="E119" t="s">
        <v>112</v>
      </c>
      <c r="F119" t="s">
        <v>924</v>
      </c>
      <c r="J119" t="s">
        <v>5116</v>
      </c>
      <c r="K119" t="s">
        <v>5116</v>
      </c>
      <c r="L119" t="s">
        <v>5116</v>
      </c>
    </row>
    <row r="120" spans="1:13">
      <c r="A120" t="s">
        <v>1040</v>
      </c>
      <c r="B120" t="s">
        <v>57</v>
      </c>
      <c r="C120" s="6" t="s">
        <v>775</v>
      </c>
      <c r="D120" s="6" t="str">
        <f>VLOOKUP(Table6[[#This Row],[TDx Number ]],'Send to PathAI (Internal)'!E:G,3,FALSE)</f>
        <v>Screening (Day-28 to Day-1)</v>
      </c>
      <c r="E120" t="s">
        <v>112</v>
      </c>
      <c r="F120" t="s">
        <v>924</v>
      </c>
      <c r="J120" t="s">
        <v>5118</v>
      </c>
      <c r="K120" t="s">
        <v>5116</v>
      </c>
      <c r="L120" t="s">
        <v>5120</v>
      </c>
    </row>
    <row r="121" spans="1:13">
      <c r="A121" t="s">
        <v>1041</v>
      </c>
      <c r="B121" t="s">
        <v>57</v>
      </c>
      <c r="C121" s="6" t="s">
        <v>780</v>
      </c>
      <c r="D121" s="6" t="str">
        <f>VLOOKUP(Table6[[#This Row],[TDx Number ]],'Send to PathAI (Internal)'!E:G,3,FALSE)</f>
        <v>Screening (Day-28 to Day-1)</v>
      </c>
      <c r="E121">
        <v>0</v>
      </c>
      <c r="J121" t="s">
        <v>5116</v>
      </c>
      <c r="K121" t="s">
        <v>5116</v>
      </c>
      <c r="L121" t="s">
        <v>5116</v>
      </c>
    </row>
    <row r="122" spans="1:13">
      <c r="A122" t="s">
        <v>1042</v>
      </c>
      <c r="B122" t="s">
        <v>57</v>
      </c>
      <c r="C122" s="6" t="s">
        <v>786</v>
      </c>
      <c r="D122" s="6" t="str">
        <f>VLOOKUP(Table6[[#This Row],[TDx Number ]],'Send to PathAI (Internal)'!E:G,3,FALSE)</f>
        <v>Screening (Day-28 to Day-1)</v>
      </c>
      <c r="E122" t="s">
        <v>112</v>
      </c>
      <c r="J122" t="s">
        <v>5116</v>
      </c>
      <c r="K122" t="s">
        <v>5116</v>
      </c>
      <c r="L122" t="s">
        <v>5116</v>
      </c>
    </row>
    <row r="123" spans="1:13">
      <c r="A123" t="s">
        <v>5161</v>
      </c>
      <c r="B123" t="s">
        <v>57</v>
      </c>
      <c r="C123" s="6" t="s">
        <v>3325</v>
      </c>
      <c r="D123" s="6" t="str">
        <f>VLOOKUP(Table6[[#This Row],[TDx Number ]],'Send to PathAI (Internal)'!E:G,3,FALSE)</f>
        <v>Screening (Day-28 to Day-1)</v>
      </c>
      <c r="E123" t="s">
        <v>69</v>
      </c>
      <c r="J123" t="s">
        <v>5118</v>
      </c>
      <c r="K123" t="s">
        <v>5118</v>
      </c>
      <c r="L123" t="s">
        <v>5120</v>
      </c>
    </row>
    <row r="124" spans="1:13">
      <c r="A124" t="s">
        <v>1044</v>
      </c>
      <c r="B124" t="s">
        <v>57</v>
      </c>
      <c r="C124" s="6" t="s">
        <v>798</v>
      </c>
      <c r="D124" s="6" t="str">
        <f>VLOOKUP(Table6[[#This Row],[TDx Number ]],'Send to PathAI (Internal)'!E:G,3,FALSE)</f>
        <v>Screening (Day-28 to Day-1)</v>
      </c>
      <c r="E124" t="s">
        <v>69</v>
      </c>
      <c r="F124" t="s">
        <v>1045</v>
      </c>
      <c r="G124" t="s">
        <v>915</v>
      </c>
      <c r="H124" t="s">
        <v>1046</v>
      </c>
      <c r="J124" t="s">
        <v>5118</v>
      </c>
      <c r="K124" t="s">
        <v>5116</v>
      </c>
      <c r="L124" t="s">
        <v>5120</v>
      </c>
    </row>
    <row r="125" spans="1:13">
      <c r="A125" t="s">
        <v>5162</v>
      </c>
      <c r="B125" t="s">
        <v>141</v>
      </c>
      <c r="C125" s="6" t="s">
        <v>3349</v>
      </c>
      <c r="D125" s="6" t="str">
        <f>VLOOKUP(Table6[[#This Row],[TDx Number ]],'Send to PathAI (Internal)'!E:G,3,FALSE)</f>
        <v>Cycle2 Day2 (1)</v>
      </c>
      <c r="E125" t="s">
        <v>112</v>
      </c>
      <c r="F125" t="s">
        <v>924</v>
      </c>
      <c r="G125" t="s">
        <v>915</v>
      </c>
      <c r="H125" t="s">
        <v>1048</v>
      </c>
      <c r="J125" t="s">
        <v>5118</v>
      </c>
      <c r="K125" t="s">
        <v>5116</v>
      </c>
      <c r="L125" t="s">
        <v>5120</v>
      </c>
      <c r="M125" t="s">
        <v>5128</v>
      </c>
    </row>
    <row r="126" spans="1:13">
      <c r="A126" t="s">
        <v>5163</v>
      </c>
      <c r="B126" t="s">
        <v>57</v>
      </c>
      <c r="C126" s="6" t="s">
        <v>3359</v>
      </c>
      <c r="D126" s="6" t="str">
        <f>VLOOKUP(Table6[[#This Row],[TDx Number ]],'Send to PathAI (Internal)'!E:G,3,FALSE)</f>
        <v>Screening (Day-28 to Day-1)</v>
      </c>
      <c r="E126" t="s">
        <v>69</v>
      </c>
      <c r="F126" t="s">
        <v>3971</v>
      </c>
      <c r="G126" t="s">
        <v>1025</v>
      </c>
      <c r="H126" t="s">
        <v>916</v>
      </c>
      <c r="I126" t="s">
        <v>83</v>
      </c>
      <c r="J126" t="s">
        <v>5116</v>
      </c>
      <c r="K126" t="s">
        <v>5116</v>
      </c>
      <c r="L126" t="s">
        <v>5116</v>
      </c>
    </row>
    <row r="127" spans="1:13">
      <c r="A127" t="s">
        <v>1050</v>
      </c>
      <c r="B127" t="s">
        <v>57</v>
      </c>
      <c r="C127" s="6" t="s">
        <v>815</v>
      </c>
      <c r="D127" s="6" t="str">
        <f>VLOOKUP(Table6[[#This Row],[TDx Number ]],'Send to PathAI (Internal)'!E:G,3,FALSE)</f>
        <v>Screening (Day-28 to Day-1)</v>
      </c>
      <c r="E127" t="s">
        <v>112</v>
      </c>
      <c r="J127" t="s">
        <v>5116</v>
      </c>
      <c r="K127" t="s">
        <v>5116</v>
      </c>
      <c r="L127" t="s">
        <v>5116</v>
      </c>
    </row>
    <row r="128" spans="1:13">
      <c r="A128" t="s">
        <v>1051</v>
      </c>
      <c r="B128" t="s">
        <v>57</v>
      </c>
      <c r="C128" s="6" t="s">
        <v>820</v>
      </c>
      <c r="D128" s="6" t="str">
        <f>VLOOKUP(Table6[[#This Row],[TDx Number ]],'Send to PathAI (Internal)'!E:G,3,FALSE)</f>
        <v>Screening (Day-28 to Day-1)</v>
      </c>
      <c r="E128" t="s">
        <v>69</v>
      </c>
      <c r="F128" t="s">
        <v>1052</v>
      </c>
      <c r="G128" t="s">
        <v>906</v>
      </c>
      <c r="H128" t="s">
        <v>1053</v>
      </c>
      <c r="J128" t="s">
        <v>5118</v>
      </c>
      <c r="K128" t="s">
        <v>5116</v>
      </c>
      <c r="L128" t="s">
        <v>5120</v>
      </c>
    </row>
    <row r="129" spans="1:13">
      <c r="A129" t="s">
        <v>5164</v>
      </c>
      <c r="B129" t="s">
        <v>57</v>
      </c>
      <c r="C129" s="6" t="s">
        <v>3384</v>
      </c>
      <c r="D129" s="6" t="str">
        <f>VLOOKUP(Table6[[#This Row],[TDx Number ]],'Send to PathAI (Internal)'!E:G,3,FALSE)</f>
        <v>Screening (Day-28 to Day-1)</v>
      </c>
      <c r="E129" t="s">
        <v>69</v>
      </c>
      <c r="J129" t="s">
        <v>5116</v>
      </c>
      <c r="K129" t="s">
        <v>5116</v>
      </c>
      <c r="L129" t="s">
        <v>5116</v>
      </c>
    </row>
    <row r="130" spans="1:13">
      <c r="A130" t="s">
        <v>1055</v>
      </c>
      <c r="B130" t="s">
        <v>57</v>
      </c>
      <c r="C130" s="6" t="s">
        <v>831</v>
      </c>
      <c r="D130" s="6" t="str">
        <f>VLOOKUP(Table6[[#This Row],[TDx Number ]],'Send to PathAI (Internal)'!E:G,3,FALSE)</f>
        <v>Screening (Day-28 to Day-1)</v>
      </c>
      <c r="E130">
        <v>0</v>
      </c>
      <c r="J130" t="s">
        <v>5116</v>
      </c>
      <c r="K130" t="s">
        <v>5116</v>
      </c>
      <c r="L130" t="s">
        <v>5116</v>
      </c>
    </row>
    <row r="131" spans="1:13">
      <c r="A131" t="s">
        <v>1057</v>
      </c>
      <c r="B131" t="s">
        <v>57</v>
      </c>
      <c r="C131" s="6" t="s">
        <v>848</v>
      </c>
      <c r="D131" s="6">
        <f>VLOOKUP(Table6[[#This Row],[TDx Number ]],'Send to PathAI (Internal)'!E:G,3,FALSE)</f>
        <v>0</v>
      </c>
      <c r="E131">
        <v>0</v>
      </c>
      <c r="J131" t="s">
        <v>5116</v>
      </c>
      <c r="K131" t="s">
        <v>5116</v>
      </c>
      <c r="L131" t="s">
        <v>5116</v>
      </c>
      <c r="M131" t="s">
        <v>5128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20EA-EB80-4F1A-B405-FBA8C9142E5C}">
  <dimension ref="A1:AW234"/>
  <sheetViews>
    <sheetView workbookViewId="0">
      <selection activeCell="H42" sqref="H42"/>
    </sheetView>
  </sheetViews>
  <sheetFormatPr defaultColWidth="25.7109375" defaultRowHeight="24.75" customHeight="1"/>
  <sheetData>
    <row r="1" spans="1:49" ht="24.75" customHeight="1">
      <c r="A1" s="49" t="s">
        <v>2</v>
      </c>
      <c r="B1" s="43" t="s">
        <v>1099</v>
      </c>
      <c r="C1" s="42" t="s">
        <v>1101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1100</v>
      </c>
      <c r="I1" s="43" t="s">
        <v>15</v>
      </c>
      <c r="J1" s="43" t="s">
        <v>16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23</v>
      </c>
      <c r="R1" s="42" t="s">
        <v>24</v>
      </c>
      <c r="S1" s="43" t="s">
        <v>25</v>
      </c>
      <c r="T1" s="43" t="s">
        <v>26</v>
      </c>
      <c r="U1" s="43" t="s">
        <v>27</v>
      </c>
      <c r="V1" s="43" t="s">
        <v>28</v>
      </c>
      <c r="W1" s="43" t="s">
        <v>29</v>
      </c>
      <c r="X1" s="43" t="s">
        <v>30</v>
      </c>
      <c r="Y1" s="43" t="s">
        <v>31</v>
      </c>
      <c r="Z1" s="43" t="s">
        <v>32</v>
      </c>
      <c r="AA1" s="43" t="s">
        <v>33</v>
      </c>
      <c r="AB1" s="43" t="s">
        <v>34</v>
      </c>
      <c r="AC1" s="43" t="s">
        <v>35</v>
      </c>
      <c r="AD1" s="43" t="s">
        <v>36</v>
      </c>
      <c r="AE1" s="43" t="s">
        <v>37</v>
      </c>
      <c r="AF1" s="43" t="s">
        <v>38</v>
      </c>
      <c r="AG1" s="43" t="s">
        <v>39</v>
      </c>
      <c r="AH1" s="43" t="s">
        <v>40</v>
      </c>
      <c r="AI1" s="43" t="s">
        <v>41</v>
      </c>
      <c r="AJ1" s="42" t="s">
        <v>42</v>
      </c>
      <c r="AK1" s="42" t="s">
        <v>43</v>
      </c>
      <c r="AL1" s="42" t="s">
        <v>44</v>
      </c>
      <c r="AM1" s="42" t="s">
        <v>45</v>
      </c>
      <c r="AN1" s="42" t="s">
        <v>46</v>
      </c>
      <c r="AO1" s="42" t="s">
        <v>47</v>
      </c>
      <c r="AP1" s="43" t="s">
        <v>48</v>
      </c>
      <c r="AQ1" s="43" t="s">
        <v>49</v>
      </c>
      <c r="AR1" s="43" t="s">
        <v>50</v>
      </c>
      <c r="AS1" s="43" t="s">
        <v>51</v>
      </c>
      <c r="AT1" s="43" t="s">
        <v>52</v>
      </c>
      <c r="AU1" s="43" t="s">
        <v>53</v>
      </c>
      <c r="AV1" s="43" t="s">
        <v>54</v>
      </c>
      <c r="AW1" s="43" t="s">
        <v>55</v>
      </c>
    </row>
    <row r="2" spans="1:49" ht="24.75" customHeight="1">
      <c r="A2" s="6">
        <v>102001</v>
      </c>
      <c r="B2" s="6" t="s">
        <v>1280</v>
      </c>
      <c r="C2" s="6">
        <v>337249</v>
      </c>
      <c r="D2" s="6" t="s">
        <v>1285</v>
      </c>
      <c r="E2" s="15" t="s">
        <v>1286</v>
      </c>
      <c r="F2" s="6" t="s">
        <v>1287</v>
      </c>
      <c r="G2" s="6">
        <v>40</v>
      </c>
      <c r="H2" s="6" t="b">
        <v>1</v>
      </c>
      <c r="I2" s="6" t="s">
        <v>63</v>
      </c>
      <c r="J2" s="6">
        <v>102</v>
      </c>
      <c r="K2" s="6" t="s">
        <v>64</v>
      </c>
      <c r="L2" s="6">
        <v>102001</v>
      </c>
      <c r="M2" s="6" t="s">
        <v>65</v>
      </c>
      <c r="N2" s="6" t="s">
        <v>66</v>
      </c>
      <c r="O2" s="6" t="s">
        <v>1281</v>
      </c>
      <c r="P2" s="6" t="s">
        <v>1282</v>
      </c>
      <c r="Q2" s="6" t="s">
        <v>82</v>
      </c>
      <c r="R2" s="6" t="s">
        <v>1282</v>
      </c>
      <c r="S2" s="6" t="s">
        <v>70</v>
      </c>
      <c r="T2" s="6" t="s">
        <v>71</v>
      </c>
      <c r="U2" s="6" t="s">
        <v>71</v>
      </c>
      <c r="V2" s="6" t="s">
        <v>72</v>
      </c>
      <c r="W2" s="36">
        <v>6520000000</v>
      </c>
      <c r="X2" s="6" t="s">
        <v>71</v>
      </c>
      <c r="Y2" s="6" t="s">
        <v>73</v>
      </c>
      <c r="Z2" s="6">
        <v>102001</v>
      </c>
      <c r="AA2" s="36">
        <v>6520000000</v>
      </c>
      <c r="AB2" s="6" t="s">
        <v>71</v>
      </c>
      <c r="AC2" s="6" t="s">
        <v>1283</v>
      </c>
      <c r="AD2" s="6" t="s">
        <v>75</v>
      </c>
      <c r="AE2" s="6" t="s">
        <v>70</v>
      </c>
      <c r="AF2" s="6" t="s">
        <v>70</v>
      </c>
      <c r="AG2" s="6" t="s">
        <v>70</v>
      </c>
      <c r="AH2" s="6" t="s">
        <v>76</v>
      </c>
      <c r="AI2" s="6" t="s">
        <v>238</v>
      </c>
      <c r="AJ2" s="37" t="s">
        <v>266</v>
      </c>
      <c r="AK2" s="6" t="s">
        <v>79</v>
      </c>
      <c r="AL2" s="36">
        <v>6520000000</v>
      </c>
      <c r="AM2" s="6" t="s">
        <v>1284</v>
      </c>
      <c r="AN2" s="6" t="s">
        <v>81</v>
      </c>
      <c r="AO2" s="6" t="s">
        <v>82</v>
      </c>
      <c r="AP2" s="6" t="s">
        <v>71</v>
      </c>
      <c r="AQ2" s="6">
        <v>48</v>
      </c>
      <c r="AR2" s="6" t="s">
        <v>82</v>
      </c>
      <c r="AS2" s="6" t="s">
        <v>82</v>
      </c>
      <c r="AT2" s="6" t="s">
        <v>82</v>
      </c>
      <c r="AU2" s="6" t="s">
        <v>82</v>
      </c>
      <c r="AV2" s="6" t="s">
        <v>82</v>
      </c>
      <c r="AW2" s="6" t="s">
        <v>82</v>
      </c>
    </row>
    <row r="3" spans="1:49" ht="24.75" customHeight="1">
      <c r="A3" s="6">
        <v>102001</v>
      </c>
      <c r="B3" s="6" t="s">
        <v>58</v>
      </c>
      <c r="C3" s="6">
        <v>157799</v>
      </c>
      <c r="D3" s="6" t="s">
        <v>60</v>
      </c>
      <c r="E3" s="15" t="s">
        <v>61</v>
      </c>
      <c r="F3" s="6" t="s">
        <v>62</v>
      </c>
      <c r="G3" s="6">
        <v>40</v>
      </c>
      <c r="H3" s="6" t="b">
        <v>1</v>
      </c>
      <c r="I3" s="6" t="s">
        <v>63</v>
      </c>
      <c r="J3" s="6">
        <v>102</v>
      </c>
      <c r="K3" s="6" t="s">
        <v>64</v>
      </c>
      <c r="L3" s="6">
        <v>102001</v>
      </c>
      <c r="M3" s="6" t="s">
        <v>65</v>
      </c>
      <c r="N3" s="6" t="s">
        <v>66</v>
      </c>
      <c r="O3" s="6" t="s">
        <v>67</v>
      </c>
      <c r="P3" s="6" t="s">
        <v>68</v>
      </c>
      <c r="Q3" s="6" t="s">
        <v>69</v>
      </c>
      <c r="R3" s="6" t="s">
        <v>69</v>
      </c>
      <c r="S3" s="6" t="s">
        <v>70</v>
      </c>
      <c r="T3" s="6" t="s">
        <v>71</v>
      </c>
      <c r="U3" s="6" t="s">
        <v>71</v>
      </c>
      <c r="V3" s="6" t="s">
        <v>72</v>
      </c>
      <c r="W3" s="36">
        <v>6520000000</v>
      </c>
      <c r="X3" s="6" t="s">
        <v>71</v>
      </c>
      <c r="Y3" s="6" t="s">
        <v>73</v>
      </c>
      <c r="Z3" s="6">
        <v>102001</v>
      </c>
      <c r="AA3" s="36">
        <v>6520000000</v>
      </c>
      <c r="AB3" s="6" t="s">
        <v>71</v>
      </c>
      <c r="AC3" s="6" t="s">
        <v>74</v>
      </c>
      <c r="AD3" s="6" t="s">
        <v>75</v>
      </c>
      <c r="AE3" s="6" t="s">
        <v>70</v>
      </c>
      <c r="AF3" s="6" t="s">
        <v>70</v>
      </c>
      <c r="AG3" s="6" t="s">
        <v>70</v>
      </c>
      <c r="AH3" s="6" t="s">
        <v>76</v>
      </c>
      <c r="AI3" s="6" t="s">
        <v>77</v>
      </c>
      <c r="AJ3" s="37" t="s">
        <v>78</v>
      </c>
      <c r="AK3" s="6" t="s">
        <v>79</v>
      </c>
      <c r="AL3" s="36">
        <v>6520000000</v>
      </c>
      <c r="AM3" s="6" t="s">
        <v>80</v>
      </c>
      <c r="AN3" s="6" t="s">
        <v>81</v>
      </c>
      <c r="AO3" s="6" t="s">
        <v>82</v>
      </c>
      <c r="AP3" s="6" t="s">
        <v>71</v>
      </c>
      <c r="AQ3" s="6">
        <v>70</v>
      </c>
      <c r="AR3" s="6" t="s">
        <v>82</v>
      </c>
      <c r="AS3" s="6" t="s">
        <v>82</v>
      </c>
      <c r="AT3" s="6" t="s">
        <v>82</v>
      </c>
      <c r="AU3" s="6" t="s">
        <v>82</v>
      </c>
      <c r="AV3" s="6" t="s">
        <v>82</v>
      </c>
      <c r="AW3" s="6" t="s">
        <v>82</v>
      </c>
    </row>
    <row r="4" spans="1:49" ht="24.75" customHeight="1">
      <c r="A4" s="6">
        <v>102006</v>
      </c>
      <c r="B4" s="6" t="s">
        <v>82</v>
      </c>
      <c r="C4" s="6"/>
      <c r="D4" s="6"/>
      <c r="E4" s="6"/>
      <c r="F4" s="6"/>
      <c r="G4" s="6"/>
      <c r="H4" s="6" t="b">
        <v>0</v>
      </c>
      <c r="I4" s="6" t="s">
        <v>63</v>
      </c>
      <c r="J4" s="6">
        <v>102</v>
      </c>
      <c r="K4" s="6" t="s">
        <v>64</v>
      </c>
      <c r="L4" s="6">
        <v>102006</v>
      </c>
      <c r="M4" s="6" t="s">
        <v>121</v>
      </c>
      <c r="N4" s="6" t="s">
        <v>66</v>
      </c>
      <c r="O4" s="6" t="s">
        <v>67</v>
      </c>
      <c r="P4" s="6" t="s">
        <v>68</v>
      </c>
      <c r="Q4" s="6" t="s">
        <v>69</v>
      </c>
      <c r="R4" s="6" t="s">
        <v>69</v>
      </c>
      <c r="S4" s="6" t="s">
        <v>70</v>
      </c>
      <c r="T4" s="6" t="s">
        <v>71</v>
      </c>
      <c r="U4" s="6" t="s">
        <v>71</v>
      </c>
      <c r="V4" s="6" t="s">
        <v>260</v>
      </c>
      <c r="W4" s="36">
        <v>6520000000</v>
      </c>
      <c r="X4" s="6" t="s">
        <v>71</v>
      </c>
      <c r="Y4" s="6" t="s">
        <v>342</v>
      </c>
      <c r="Z4" s="6" t="s">
        <v>82</v>
      </c>
      <c r="AA4" s="6" t="s">
        <v>82</v>
      </c>
      <c r="AB4" s="6" t="s">
        <v>82</v>
      </c>
      <c r="AC4" s="6" t="s">
        <v>82</v>
      </c>
      <c r="AD4" s="6" t="s">
        <v>82</v>
      </c>
      <c r="AE4" s="6" t="s">
        <v>82</v>
      </c>
      <c r="AF4" s="6" t="s">
        <v>82</v>
      </c>
      <c r="AG4" s="6" t="s">
        <v>82</v>
      </c>
      <c r="AH4" s="6" t="s">
        <v>1145</v>
      </c>
      <c r="AI4" s="6" t="s">
        <v>82</v>
      </c>
      <c r="AJ4" s="48" t="s">
        <v>1146</v>
      </c>
      <c r="AK4" s="48" t="s">
        <v>1146</v>
      </c>
      <c r="AL4" s="36">
        <v>6520000000</v>
      </c>
      <c r="AM4" s="6" t="s">
        <v>841</v>
      </c>
      <c r="AN4" s="6" t="s">
        <v>132</v>
      </c>
      <c r="AO4" s="6" t="s">
        <v>82</v>
      </c>
      <c r="AP4" s="6" t="s">
        <v>71</v>
      </c>
      <c r="AQ4" s="6">
        <v>42</v>
      </c>
      <c r="AR4" s="6" t="s">
        <v>82</v>
      </c>
      <c r="AS4" s="6" t="s">
        <v>82</v>
      </c>
      <c r="AT4" s="6" t="s">
        <v>82</v>
      </c>
      <c r="AU4" s="6" t="s">
        <v>82</v>
      </c>
      <c r="AV4" s="6" t="s">
        <v>82</v>
      </c>
      <c r="AW4" s="6" t="s">
        <v>82</v>
      </c>
    </row>
    <row r="5" spans="1:49" ht="24.75" customHeight="1">
      <c r="A5" s="6">
        <v>102006</v>
      </c>
      <c r="B5" s="6" t="s">
        <v>836</v>
      </c>
      <c r="C5" s="6">
        <v>190989</v>
      </c>
      <c r="D5" s="6" t="s">
        <v>837</v>
      </c>
      <c r="E5" s="15" t="s">
        <v>838</v>
      </c>
      <c r="F5" s="6" t="s">
        <v>1288</v>
      </c>
      <c r="G5" s="6">
        <v>40</v>
      </c>
      <c r="H5" s="6" t="b">
        <v>1</v>
      </c>
      <c r="I5" s="6" t="s">
        <v>82</v>
      </c>
      <c r="J5" s="6" t="s">
        <v>82</v>
      </c>
      <c r="K5" s="6" t="s">
        <v>82</v>
      </c>
      <c r="L5" s="6" t="s">
        <v>82</v>
      </c>
      <c r="M5" s="6" t="s">
        <v>121</v>
      </c>
      <c r="N5" s="6" t="s">
        <v>66</v>
      </c>
      <c r="O5" s="6" t="s">
        <v>82</v>
      </c>
      <c r="P5" s="6" t="s">
        <v>82</v>
      </c>
      <c r="Q5" s="6" t="s">
        <v>82</v>
      </c>
      <c r="R5" s="6" t="s">
        <v>82</v>
      </c>
      <c r="S5" s="6" t="s">
        <v>82</v>
      </c>
      <c r="T5" s="6" t="s">
        <v>82</v>
      </c>
      <c r="U5" s="6" t="s">
        <v>82</v>
      </c>
      <c r="V5" s="6" t="s">
        <v>82</v>
      </c>
      <c r="W5" s="6" t="s">
        <v>82</v>
      </c>
      <c r="X5" s="6" t="s">
        <v>82</v>
      </c>
      <c r="Y5" s="6" t="s">
        <v>82</v>
      </c>
      <c r="Z5" s="6">
        <v>102006</v>
      </c>
      <c r="AA5" s="36">
        <v>6520000000</v>
      </c>
      <c r="AB5" s="6" t="s">
        <v>71</v>
      </c>
      <c r="AC5" s="6" t="s">
        <v>186</v>
      </c>
      <c r="AD5" s="6" t="s">
        <v>130</v>
      </c>
      <c r="AE5" s="6" t="s">
        <v>82</v>
      </c>
      <c r="AF5" s="6" t="s">
        <v>82</v>
      </c>
      <c r="AG5" s="6" t="s">
        <v>82</v>
      </c>
      <c r="AH5" s="6" t="s">
        <v>840</v>
      </c>
      <c r="AI5" s="6" t="s">
        <v>77</v>
      </c>
      <c r="AJ5" s="37" t="s">
        <v>510</v>
      </c>
      <c r="AK5" s="6" t="s">
        <v>79</v>
      </c>
      <c r="AL5" s="36">
        <v>6520000000</v>
      </c>
      <c r="AM5" s="6" t="s">
        <v>841</v>
      </c>
      <c r="AN5" s="6" t="s">
        <v>132</v>
      </c>
      <c r="AO5" s="6" t="s">
        <v>82</v>
      </c>
      <c r="AP5" s="6" t="s">
        <v>71</v>
      </c>
      <c r="AQ5" s="6">
        <v>35</v>
      </c>
      <c r="AR5" s="6" t="s">
        <v>82</v>
      </c>
      <c r="AS5" s="6" t="s">
        <v>82</v>
      </c>
      <c r="AT5" s="6" t="s">
        <v>82</v>
      </c>
      <c r="AU5" s="6" t="s">
        <v>82</v>
      </c>
      <c r="AV5" s="6" t="s">
        <v>82</v>
      </c>
      <c r="AW5" s="6" t="s">
        <v>82</v>
      </c>
    </row>
    <row r="6" spans="1:49" ht="24.75" customHeight="1">
      <c r="A6" s="6">
        <v>102016</v>
      </c>
      <c r="B6" s="6" t="s">
        <v>84</v>
      </c>
      <c r="C6" s="6">
        <v>330958</v>
      </c>
      <c r="D6" s="6" t="s">
        <v>86</v>
      </c>
      <c r="E6" s="15" t="s">
        <v>87</v>
      </c>
      <c r="F6" s="6" t="s">
        <v>88</v>
      </c>
      <c r="G6" s="6">
        <v>40</v>
      </c>
      <c r="H6" s="6" t="b">
        <v>1</v>
      </c>
      <c r="I6" s="6" t="s">
        <v>63</v>
      </c>
      <c r="J6" s="6">
        <v>102</v>
      </c>
      <c r="K6" s="6" t="s">
        <v>64</v>
      </c>
      <c r="L6" s="6">
        <v>102016</v>
      </c>
      <c r="M6" s="6" t="s">
        <v>65</v>
      </c>
      <c r="N6" s="6" t="s">
        <v>66</v>
      </c>
      <c r="O6" s="6" t="s">
        <v>67</v>
      </c>
      <c r="P6" s="6" t="s">
        <v>68</v>
      </c>
      <c r="Q6" s="6" t="s">
        <v>69</v>
      </c>
      <c r="R6" s="6" t="s">
        <v>69</v>
      </c>
      <c r="S6" s="6" t="s">
        <v>70</v>
      </c>
      <c r="T6" s="6" t="s">
        <v>71</v>
      </c>
      <c r="U6" s="6" t="s">
        <v>71</v>
      </c>
      <c r="V6" s="6" t="s">
        <v>72</v>
      </c>
      <c r="W6" s="36">
        <v>6520000000</v>
      </c>
      <c r="X6" s="6" t="s">
        <v>71</v>
      </c>
      <c r="Y6" s="6" t="s">
        <v>89</v>
      </c>
      <c r="Z6" s="6">
        <v>102016</v>
      </c>
      <c r="AA6" s="36">
        <v>6520000000</v>
      </c>
      <c r="AB6" s="6" t="s">
        <v>71</v>
      </c>
      <c r="AC6" s="6" t="s">
        <v>90</v>
      </c>
      <c r="AD6" s="6" t="s">
        <v>75</v>
      </c>
      <c r="AE6" s="6" t="s">
        <v>70</v>
      </c>
      <c r="AF6" s="6" t="s">
        <v>70</v>
      </c>
      <c r="AG6" s="6" t="s">
        <v>70</v>
      </c>
      <c r="AH6" s="6" t="s">
        <v>76</v>
      </c>
      <c r="AI6" s="6" t="s">
        <v>77</v>
      </c>
      <c r="AJ6" s="37" t="s">
        <v>91</v>
      </c>
      <c r="AK6" s="6" t="s">
        <v>79</v>
      </c>
      <c r="AL6" s="36">
        <v>6520000000</v>
      </c>
      <c r="AM6" s="6" t="s">
        <v>92</v>
      </c>
      <c r="AN6" s="6" t="s">
        <v>93</v>
      </c>
      <c r="AO6" s="6" t="s">
        <v>82</v>
      </c>
      <c r="AP6" s="6" t="s">
        <v>71</v>
      </c>
      <c r="AQ6" s="6">
        <v>70</v>
      </c>
      <c r="AR6" s="6" t="s">
        <v>82</v>
      </c>
      <c r="AS6" s="6" t="s">
        <v>82</v>
      </c>
      <c r="AT6" s="6" t="s">
        <v>82</v>
      </c>
      <c r="AU6" s="6" t="s">
        <v>82</v>
      </c>
      <c r="AV6" s="6" t="s">
        <v>82</v>
      </c>
      <c r="AW6" s="6" t="s">
        <v>82</v>
      </c>
    </row>
    <row r="7" spans="1:49" ht="24.75" customHeight="1">
      <c r="A7" s="6">
        <v>102021</v>
      </c>
      <c r="B7" s="6" t="s">
        <v>1289</v>
      </c>
      <c r="C7" s="6"/>
      <c r="D7" s="6"/>
      <c r="E7" s="6"/>
      <c r="F7" s="6"/>
      <c r="G7" s="6"/>
      <c r="H7" s="6" t="b">
        <v>0</v>
      </c>
      <c r="I7" s="6" t="s">
        <v>63</v>
      </c>
      <c r="J7" s="6">
        <v>102</v>
      </c>
      <c r="K7" s="6" t="s">
        <v>64</v>
      </c>
      <c r="L7" s="6">
        <v>102021</v>
      </c>
      <c r="M7" s="6" t="s">
        <v>100</v>
      </c>
      <c r="N7" s="6" t="s">
        <v>100</v>
      </c>
      <c r="O7" s="6" t="s">
        <v>67</v>
      </c>
      <c r="P7" s="6" t="s">
        <v>68</v>
      </c>
      <c r="Q7" s="6" t="s">
        <v>69</v>
      </c>
      <c r="R7" s="6" t="s">
        <v>69</v>
      </c>
      <c r="S7" s="6" t="s">
        <v>70</v>
      </c>
      <c r="T7" s="6" t="s">
        <v>71</v>
      </c>
      <c r="U7" s="6" t="s">
        <v>71</v>
      </c>
      <c r="V7" s="6" t="s">
        <v>72</v>
      </c>
      <c r="W7" s="36">
        <v>6520000000</v>
      </c>
      <c r="X7" s="6" t="s">
        <v>71</v>
      </c>
      <c r="Y7" s="6" t="s">
        <v>185</v>
      </c>
      <c r="Z7" s="6">
        <v>102021</v>
      </c>
      <c r="AA7" s="36">
        <v>6520000000</v>
      </c>
      <c r="AB7" s="6" t="s">
        <v>71</v>
      </c>
      <c r="AC7" s="6" t="s">
        <v>186</v>
      </c>
      <c r="AD7" s="6" t="s">
        <v>75</v>
      </c>
      <c r="AE7" s="6" t="s">
        <v>70</v>
      </c>
      <c r="AF7" s="6" t="s">
        <v>70</v>
      </c>
      <c r="AG7" s="6" t="s">
        <v>70</v>
      </c>
      <c r="AH7" s="6" t="s">
        <v>76</v>
      </c>
      <c r="AI7" s="6" t="s">
        <v>114</v>
      </c>
      <c r="AJ7" s="37" t="s">
        <v>187</v>
      </c>
      <c r="AK7" s="6" t="s">
        <v>79</v>
      </c>
      <c r="AL7" s="36">
        <v>6520000000</v>
      </c>
      <c r="AM7" s="6" t="s">
        <v>1290</v>
      </c>
      <c r="AN7" s="6" t="s">
        <v>132</v>
      </c>
      <c r="AO7" s="6" t="s">
        <v>82</v>
      </c>
      <c r="AP7" s="6" t="s">
        <v>71</v>
      </c>
      <c r="AQ7" s="6">
        <v>70</v>
      </c>
      <c r="AR7" s="6" t="s">
        <v>82</v>
      </c>
      <c r="AS7" s="6" t="s">
        <v>82</v>
      </c>
      <c r="AT7" s="6" t="s">
        <v>82</v>
      </c>
      <c r="AU7" s="6" t="s">
        <v>82</v>
      </c>
      <c r="AV7" s="6" t="s">
        <v>82</v>
      </c>
      <c r="AW7" s="6" t="s">
        <v>82</v>
      </c>
    </row>
    <row r="8" spans="1:49" ht="24.75" customHeight="1">
      <c r="A8" s="6">
        <v>102028</v>
      </c>
      <c r="B8" s="6" t="s">
        <v>95</v>
      </c>
      <c r="C8" s="6">
        <v>327491</v>
      </c>
      <c r="D8" s="6" t="s">
        <v>97</v>
      </c>
      <c r="E8" s="15" t="s">
        <v>98</v>
      </c>
      <c r="F8" s="6" t="s">
        <v>99</v>
      </c>
      <c r="G8" s="6">
        <v>40</v>
      </c>
      <c r="H8" s="6" t="b">
        <v>1</v>
      </c>
      <c r="I8" s="6" t="s">
        <v>63</v>
      </c>
      <c r="J8" s="6">
        <v>102</v>
      </c>
      <c r="K8" s="6" t="s">
        <v>64</v>
      </c>
      <c r="L8" s="6">
        <v>102028</v>
      </c>
      <c r="M8" s="6" t="s">
        <v>100</v>
      </c>
      <c r="N8" s="6" t="s">
        <v>100</v>
      </c>
      <c r="O8" s="6" t="s">
        <v>67</v>
      </c>
      <c r="P8" s="6" t="s">
        <v>68</v>
      </c>
      <c r="Q8" s="6" t="s">
        <v>69</v>
      </c>
      <c r="R8" s="6" t="s">
        <v>69</v>
      </c>
      <c r="S8" s="6" t="s">
        <v>70</v>
      </c>
      <c r="T8" s="6" t="s">
        <v>71</v>
      </c>
      <c r="U8" s="6" t="s">
        <v>71</v>
      </c>
      <c r="V8" s="6" t="s">
        <v>101</v>
      </c>
      <c r="W8" s="36">
        <v>6520000000</v>
      </c>
      <c r="X8" s="6" t="s">
        <v>71</v>
      </c>
      <c r="Y8" s="6" t="s">
        <v>102</v>
      </c>
      <c r="Z8" s="6">
        <v>102028</v>
      </c>
      <c r="AA8" s="36">
        <v>6520000000</v>
      </c>
      <c r="AB8" s="6" t="s">
        <v>71</v>
      </c>
      <c r="AC8" s="6" t="s">
        <v>103</v>
      </c>
      <c r="AD8" s="6" t="s">
        <v>75</v>
      </c>
      <c r="AE8" s="6" t="s">
        <v>70</v>
      </c>
      <c r="AF8" s="6" t="s">
        <v>70</v>
      </c>
      <c r="AG8" s="6" t="s">
        <v>70</v>
      </c>
      <c r="AH8" s="6" t="s">
        <v>76</v>
      </c>
      <c r="AI8" s="6" t="s">
        <v>77</v>
      </c>
      <c r="AJ8" s="37" t="s">
        <v>104</v>
      </c>
      <c r="AK8" s="6" t="s">
        <v>79</v>
      </c>
      <c r="AL8" s="36">
        <v>6520000000</v>
      </c>
      <c r="AM8" s="6" t="s">
        <v>105</v>
      </c>
      <c r="AN8" s="6" t="s">
        <v>93</v>
      </c>
      <c r="AO8" s="6" t="s">
        <v>82</v>
      </c>
      <c r="AP8" s="6" t="s">
        <v>71</v>
      </c>
      <c r="AQ8" s="6">
        <v>70</v>
      </c>
      <c r="AR8" s="6" t="s">
        <v>82</v>
      </c>
      <c r="AS8" s="6" t="s">
        <v>82</v>
      </c>
      <c r="AT8" s="6" t="s">
        <v>82</v>
      </c>
      <c r="AU8" s="6" t="s">
        <v>82</v>
      </c>
      <c r="AV8" s="6" t="s">
        <v>82</v>
      </c>
      <c r="AW8" s="6" t="s">
        <v>82</v>
      </c>
    </row>
    <row r="9" spans="1:49" ht="24.75" customHeight="1">
      <c r="A9" s="6">
        <v>104011</v>
      </c>
      <c r="B9" s="6" t="s">
        <v>1371</v>
      </c>
      <c r="C9" s="6">
        <v>173987</v>
      </c>
      <c r="D9" s="6" t="s">
        <v>1373</v>
      </c>
      <c r="E9" s="15" t="s">
        <v>1374</v>
      </c>
      <c r="F9" s="6" t="s">
        <v>1375</v>
      </c>
      <c r="G9" s="6">
        <v>40</v>
      </c>
      <c r="H9" s="6" t="b">
        <v>1</v>
      </c>
      <c r="I9" s="6" t="s">
        <v>110</v>
      </c>
      <c r="J9" s="6">
        <v>104</v>
      </c>
      <c r="K9" s="6" t="s">
        <v>64</v>
      </c>
      <c r="L9" s="6">
        <v>104011</v>
      </c>
      <c r="M9" s="6" t="s">
        <v>100</v>
      </c>
      <c r="N9" s="6" t="s">
        <v>100</v>
      </c>
      <c r="O9" s="6" t="s">
        <v>67</v>
      </c>
      <c r="P9" s="6" t="s">
        <v>68</v>
      </c>
      <c r="Q9" s="6" t="s">
        <v>69</v>
      </c>
      <c r="R9" s="6" t="s">
        <v>69</v>
      </c>
      <c r="S9" s="6" t="s">
        <v>70</v>
      </c>
      <c r="T9" s="6" t="s">
        <v>71</v>
      </c>
      <c r="U9" s="6" t="s">
        <v>71</v>
      </c>
      <c r="V9" s="6" t="s">
        <v>113</v>
      </c>
      <c r="W9" s="36">
        <v>6520000000</v>
      </c>
      <c r="X9" s="6" t="s">
        <v>71</v>
      </c>
      <c r="Y9" s="6" t="s">
        <v>102</v>
      </c>
      <c r="Z9" s="6">
        <v>104011</v>
      </c>
      <c r="AA9" s="36">
        <v>6520000000</v>
      </c>
      <c r="AB9" s="6" t="s">
        <v>71</v>
      </c>
      <c r="AC9" s="6" t="s">
        <v>90</v>
      </c>
      <c r="AD9" s="6" t="s">
        <v>75</v>
      </c>
      <c r="AE9" s="6" t="s">
        <v>70</v>
      </c>
      <c r="AF9" s="6" t="s">
        <v>70</v>
      </c>
      <c r="AG9" s="6" t="s">
        <v>70</v>
      </c>
      <c r="AH9" s="6" t="s">
        <v>76</v>
      </c>
      <c r="AI9" s="6" t="s">
        <v>77</v>
      </c>
      <c r="AJ9" s="37" t="s">
        <v>187</v>
      </c>
      <c r="AK9" s="6" t="s">
        <v>79</v>
      </c>
      <c r="AL9" s="36">
        <v>6520000000</v>
      </c>
      <c r="AM9" s="6" t="s">
        <v>1372</v>
      </c>
      <c r="AN9" s="6" t="s">
        <v>93</v>
      </c>
      <c r="AO9" s="6" t="s">
        <v>82</v>
      </c>
      <c r="AP9" s="6" t="s">
        <v>71</v>
      </c>
      <c r="AQ9" s="6">
        <v>70</v>
      </c>
      <c r="AR9" s="6" t="s">
        <v>82</v>
      </c>
      <c r="AS9" s="6" t="s">
        <v>82</v>
      </c>
      <c r="AT9" s="6" t="s">
        <v>82</v>
      </c>
      <c r="AU9" s="6" t="s">
        <v>82</v>
      </c>
      <c r="AV9" s="6" t="s">
        <v>82</v>
      </c>
      <c r="AW9" s="6" t="s">
        <v>82</v>
      </c>
    </row>
    <row r="10" spans="1:49" ht="24.75" customHeight="1">
      <c r="A10" s="6">
        <v>104011</v>
      </c>
      <c r="B10" s="6" t="s">
        <v>106</v>
      </c>
      <c r="C10" s="6">
        <v>327902</v>
      </c>
      <c r="D10" s="6" t="s">
        <v>107</v>
      </c>
      <c r="E10" s="15" t="s">
        <v>108</v>
      </c>
      <c r="F10" s="6" t="s">
        <v>109</v>
      </c>
      <c r="G10" s="6">
        <v>40</v>
      </c>
      <c r="H10" s="6" t="b">
        <v>1</v>
      </c>
      <c r="I10" s="6" t="s">
        <v>110</v>
      </c>
      <c r="J10" s="6">
        <v>104</v>
      </c>
      <c r="K10" s="6" t="s">
        <v>64</v>
      </c>
      <c r="L10" s="6">
        <v>104011</v>
      </c>
      <c r="M10" s="6" t="s">
        <v>100</v>
      </c>
      <c r="N10" s="6" t="s">
        <v>100</v>
      </c>
      <c r="O10" s="6" t="s">
        <v>67</v>
      </c>
      <c r="P10" s="6" t="s">
        <v>111</v>
      </c>
      <c r="Q10" s="6" t="s">
        <v>82</v>
      </c>
      <c r="R10" s="6" t="s">
        <v>111</v>
      </c>
      <c r="S10" s="6" t="s">
        <v>70</v>
      </c>
      <c r="T10" s="6" t="s">
        <v>71</v>
      </c>
      <c r="U10" s="6" t="s">
        <v>71</v>
      </c>
      <c r="V10" s="6" t="s">
        <v>113</v>
      </c>
      <c r="W10" s="36">
        <v>6520000000</v>
      </c>
      <c r="X10" s="6" t="s">
        <v>71</v>
      </c>
      <c r="Y10" s="6" t="s">
        <v>102</v>
      </c>
      <c r="Z10" s="6">
        <v>104011</v>
      </c>
      <c r="AA10" s="36">
        <v>6520000000</v>
      </c>
      <c r="AB10" s="6" t="s">
        <v>71</v>
      </c>
      <c r="AC10" s="6" t="s">
        <v>103</v>
      </c>
      <c r="AD10" s="6" t="s">
        <v>75</v>
      </c>
      <c r="AE10" s="6" t="s">
        <v>70</v>
      </c>
      <c r="AF10" s="6" t="s">
        <v>70</v>
      </c>
      <c r="AG10" s="6" t="s">
        <v>70</v>
      </c>
      <c r="AH10" s="6" t="s">
        <v>76</v>
      </c>
      <c r="AI10" s="6" t="s">
        <v>114</v>
      </c>
      <c r="AJ10" s="37" t="s">
        <v>115</v>
      </c>
      <c r="AK10" s="6" t="s">
        <v>79</v>
      </c>
      <c r="AL10" s="36">
        <v>6520000000</v>
      </c>
      <c r="AM10" s="6" t="s">
        <v>116</v>
      </c>
      <c r="AN10" s="6" t="s">
        <v>93</v>
      </c>
      <c r="AO10" s="6" t="s">
        <v>82</v>
      </c>
      <c r="AP10" s="6" t="s">
        <v>71</v>
      </c>
      <c r="AQ10" s="6">
        <v>70</v>
      </c>
      <c r="AR10" s="6" t="s">
        <v>82</v>
      </c>
      <c r="AS10" s="6" t="s">
        <v>82</v>
      </c>
      <c r="AT10" s="6" t="s">
        <v>82</v>
      </c>
      <c r="AU10" s="6" t="s">
        <v>82</v>
      </c>
      <c r="AV10" s="6" t="s">
        <v>82</v>
      </c>
      <c r="AW10" s="6" t="s">
        <v>82</v>
      </c>
    </row>
    <row r="11" spans="1:49" ht="24.75" customHeight="1">
      <c r="A11" s="6">
        <v>104027</v>
      </c>
      <c r="B11" s="6" t="s">
        <v>117</v>
      </c>
      <c r="C11" s="6">
        <v>327485</v>
      </c>
      <c r="D11" s="6" t="s">
        <v>118</v>
      </c>
      <c r="E11" s="15" t="s">
        <v>119</v>
      </c>
      <c r="F11" s="6" t="s">
        <v>120</v>
      </c>
      <c r="G11" s="6">
        <v>40</v>
      </c>
      <c r="H11" s="6" t="b">
        <v>1</v>
      </c>
      <c r="I11" s="6" t="s">
        <v>110</v>
      </c>
      <c r="J11" s="6">
        <v>104</v>
      </c>
      <c r="K11" s="6" t="s">
        <v>64</v>
      </c>
      <c r="L11" s="6">
        <v>104027</v>
      </c>
      <c r="M11" s="6" t="s">
        <v>121</v>
      </c>
      <c r="N11" s="6" t="s">
        <v>66</v>
      </c>
      <c r="O11" s="6" t="s">
        <v>67</v>
      </c>
      <c r="P11" s="6" t="s">
        <v>68</v>
      </c>
      <c r="Q11" s="6" t="s">
        <v>69</v>
      </c>
      <c r="R11" s="6" t="s">
        <v>69</v>
      </c>
      <c r="S11" s="6" t="s">
        <v>70</v>
      </c>
      <c r="T11" s="6" t="s">
        <v>71</v>
      </c>
      <c r="U11" s="6" t="s">
        <v>71</v>
      </c>
      <c r="V11" s="6" t="s">
        <v>101</v>
      </c>
      <c r="W11" s="36">
        <v>6520000000</v>
      </c>
      <c r="X11" s="6" t="s">
        <v>71</v>
      </c>
      <c r="Y11" s="6" t="s">
        <v>102</v>
      </c>
      <c r="Z11" s="6">
        <v>104027</v>
      </c>
      <c r="AA11" s="36">
        <v>6520000000</v>
      </c>
      <c r="AB11" s="6" t="s">
        <v>71</v>
      </c>
      <c r="AC11" s="6" t="s">
        <v>103</v>
      </c>
      <c r="AD11" s="6" t="s">
        <v>75</v>
      </c>
      <c r="AE11" s="6" t="s">
        <v>70</v>
      </c>
      <c r="AF11" s="6" t="s">
        <v>70</v>
      </c>
      <c r="AG11" s="6" t="s">
        <v>70</v>
      </c>
      <c r="AH11" s="6" t="s">
        <v>76</v>
      </c>
      <c r="AI11" s="6" t="s">
        <v>77</v>
      </c>
      <c r="AJ11" s="37" t="s">
        <v>122</v>
      </c>
      <c r="AK11" s="6" t="s">
        <v>79</v>
      </c>
      <c r="AL11" s="36">
        <v>6520000000</v>
      </c>
      <c r="AM11" s="6" t="s">
        <v>123</v>
      </c>
      <c r="AN11" s="6" t="s">
        <v>93</v>
      </c>
      <c r="AO11" s="6" t="s">
        <v>82</v>
      </c>
      <c r="AP11" s="6" t="s">
        <v>71</v>
      </c>
      <c r="AQ11" s="6">
        <v>70</v>
      </c>
      <c r="AR11" s="6" t="s">
        <v>82</v>
      </c>
      <c r="AS11" s="6" t="s">
        <v>82</v>
      </c>
      <c r="AT11" s="6" t="s">
        <v>82</v>
      </c>
      <c r="AU11" s="6" t="s">
        <v>82</v>
      </c>
      <c r="AV11" s="6" t="s">
        <v>82</v>
      </c>
      <c r="AW11" s="6" t="s">
        <v>82</v>
      </c>
    </row>
    <row r="12" spans="1:49" ht="24.75" customHeight="1">
      <c r="A12" s="6">
        <v>104028</v>
      </c>
      <c r="B12" s="6" t="s">
        <v>1491</v>
      </c>
      <c r="C12" s="6">
        <v>327499</v>
      </c>
      <c r="D12" s="6" t="s">
        <v>1493</v>
      </c>
      <c r="E12" s="15" t="s">
        <v>1494</v>
      </c>
      <c r="F12" s="6" t="s">
        <v>1495</v>
      </c>
      <c r="G12" s="6">
        <v>40</v>
      </c>
      <c r="H12" s="6" t="b">
        <v>1</v>
      </c>
      <c r="I12" s="6" t="s">
        <v>110</v>
      </c>
      <c r="J12" s="6">
        <v>104</v>
      </c>
      <c r="K12" s="6" t="s">
        <v>64</v>
      </c>
      <c r="L12" s="6">
        <v>104028</v>
      </c>
      <c r="M12" s="6" t="s">
        <v>65</v>
      </c>
      <c r="N12" s="6" t="s">
        <v>66</v>
      </c>
      <c r="O12" s="6" t="s">
        <v>67</v>
      </c>
      <c r="P12" s="6" t="s">
        <v>68</v>
      </c>
      <c r="Q12" s="6" t="s">
        <v>69</v>
      </c>
      <c r="R12" s="6" t="s">
        <v>69</v>
      </c>
      <c r="S12" s="6" t="s">
        <v>70</v>
      </c>
      <c r="T12" s="6" t="s">
        <v>71</v>
      </c>
      <c r="U12" s="6" t="s">
        <v>71</v>
      </c>
      <c r="V12" s="6" t="s">
        <v>113</v>
      </c>
      <c r="W12" s="36">
        <v>6520000000</v>
      </c>
      <c r="X12" s="6" t="s">
        <v>71</v>
      </c>
      <c r="Y12" s="6" t="s">
        <v>129</v>
      </c>
      <c r="Z12" s="6">
        <v>104028</v>
      </c>
      <c r="AA12" s="36">
        <v>6520000000</v>
      </c>
      <c r="AB12" s="6" t="s">
        <v>71</v>
      </c>
      <c r="AC12" s="6" t="s">
        <v>103</v>
      </c>
      <c r="AD12" s="6" t="s">
        <v>75</v>
      </c>
      <c r="AE12" s="6" t="s">
        <v>70</v>
      </c>
      <c r="AF12" s="6" t="s">
        <v>70</v>
      </c>
      <c r="AG12" s="6" t="s">
        <v>70</v>
      </c>
      <c r="AH12" s="6" t="s">
        <v>76</v>
      </c>
      <c r="AI12" s="6" t="s">
        <v>77</v>
      </c>
      <c r="AJ12" s="37" t="s">
        <v>115</v>
      </c>
      <c r="AK12" s="6" t="s">
        <v>79</v>
      </c>
      <c r="AL12" s="36">
        <v>6520000000</v>
      </c>
      <c r="AM12" s="6" t="s">
        <v>1492</v>
      </c>
      <c r="AN12" s="6" t="s">
        <v>132</v>
      </c>
      <c r="AO12" s="6" t="s">
        <v>82</v>
      </c>
      <c r="AP12" s="6" t="s">
        <v>71</v>
      </c>
      <c r="AQ12" s="6">
        <v>70</v>
      </c>
      <c r="AR12" s="6" t="s">
        <v>82</v>
      </c>
      <c r="AS12" s="6" t="s">
        <v>82</v>
      </c>
      <c r="AT12" s="6" t="s">
        <v>82</v>
      </c>
      <c r="AU12" s="6" t="s">
        <v>82</v>
      </c>
      <c r="AV12" s="6" t="s">
        <v>82</v>
      </c>
      <c r="AW12" s="6" t="s">
        <v>82</v>
      </c>
    </row>
    <row r="13" spans="1:49" ht="24.75" customHeight="1">
      <c r="A13" s="6">
        <v>104028</v>
      </c>
      <c r="B13" s="6" t="s">
        <v>124</v>
      </c>
      <c r="C13" s="6">
        <v>327476</v>
      </c>
      <c r="D13" s="6" t="s">
        <v>125</v>
      </c>
      <c r="E13" s="15" t="s">
        <v>126</v>
      </c>
      <c r="F13" s="6" t="s">
        <v>127</v>
      </c>
      <c r="G13" s="6">
        <v>40</v>
      </c>
      <c r="H13" s="6" t="b">
        <v>1</v>
      </c>
      <c r="I13" s="6" t="s">
        <v>110</v>
      </c>
      <c r="J13" s="6">
        <v>104</v>
      </c>
      <c r="K13" s="6" t="s">
        <v>64</v>
      </c>
      <c r="L13" s="6">
        <v>104028</v>
      </c>
      <c r="M13" s="6" t="s">
        <v>65</v>
      </c>
      <c r="N13" s="6" t="s">
        <v>66</v>
      </c>
      <c r="O13" s="6" t="s">
        <v>67</v>
      </c>
      <c r="P13" s="6" t="s">
        <v>128</v>
      </c>
      <c r="Q13" s="6" t="s">
        <v>112</v>
      </c>
      <c r="R13" s="6" t="s">
        <v>112</v>
      </c>
      <c r="S13" s="6" t="s">
        <v>70</v>
      </c>
      <c r="T13" s="6" t="s">
        <v>71</v>
      </c>
      <c r="U13" s="6" t="s">
        <v>71</v>
      </c>
      <c r="V13" s="6" t="s">
        <v>113</v>
      </c>
      <c r="W13" s="36">
        <v>6520000000</v>
      </c>
      <c r="X13" s="6" t="s">
        <v>71</v>
      </c>
      <c r="Y13" s="6" t="s">
        <v>129</v>
      </c>
      <c r="Z13" s="6">
        <v>104028</v>
      </c>
      <c r="AA13" s="36">
        <v>6520000000</v>
      </c>
      <c r="AB13" s="6" t="s">
        <v>71</v>
      </c>
      <c r="AC13" s="6" t="s">
        <v>103</v>
      </c>
      <c r="AD13" s="6" t="s">
        <v>130</v>
      </c>
      <c r="AE13" s="6" t="s">
        <v>70</v>
      </c>
      <c r="AF13" s="6" t="s">
        <v>70</v>
      </c>
      <c r="AG13" s="6" t="s">
        <v>70</v>
      </c>
      <c r="AH13" s="6" t="s">
        <v>76</v>
      </c>
      <c r="AI13" s="6" t="s">
        <v>114</v>
      </c>
      <c r="AJ13" s="37" t="s">
        <v>122</v>
      </c>
      <c r="AK13" s="6" t="s">
        <v>79</v>
      </c>
      <c r="AL13" s="36">
        <v>6520000000</v>
      </c>
      <c r="AM13" s="6" t="s">
        <v>131</v>
      </c>
      <c r="AN13" s="6" t="s">
        <v>132</v>
      </c>
      <c r="AO13" s="6" t="s">
        <v>82</v>
      </c>
      <c r="AP13" s="6" t="s">
        <v>71</v>
      </c>
      <c r="AQ13" s="6">
        <v>70</v>
      </c>
      <c r="AR13" s="6" t="s">
        <v>82</v>
      </c>
      <c r="AS13" s="6" t="s">
        <v>82</v>
      </c>
      <c r="AT13" s="6" t="s">
        <v>82</v>
      </c>
      <c r="AU13" s="6" t="s">
        <v>82</v>
      </c>
      <c r="AV13" s="6" t="s">
        <v>82</v>
      </c>
      <c r="AW13" s="6" t="s">
        <v>82</v>
      </c>
    </row>
    <row r="14" spans="1:49" ht="24.75" customHeight="1">
      <c r="A14" s="6">
        <v>104031</v>
      </c>
      <c r="B14" s="6" t="s">
        <v>134</v>
      </c>
      <c r="C14" s="6">
        <v>328053</v>
      </c>
      <c r="D14" s="6" t="s">
        <v>135</v>
      </c>
      <c r="E14" s="15" t="s">
        <v>136</v>
      </c>
      <c r="F14" s="6" t="s">
        <v>137</v>
      </c>
      <c r="G14" s="6">
        <v>40</v>
      </c>
      <c r="H14" s="6" t="b">
        <v>1</v>
      </c>
      <c r="I14" s="6" t="s">
        <v>110</v>
      </c>
      <c r="J14" s="6">
        <v>104</v>
      </c>
      <c r="K14" s="6" t="s">
        <v>64</v>
      </c>
      <c r="L14" s="6">
        <v>104031</v>
      </c>
      <c r="M14" s="6" t="s">
        <v>100</v>
      </c>
      <c r="N14" s="6" t="s">
        <v>100</v>
      </c>
      <c r="O14" s="6" t="s">
        <v>67</v>
      </c>
      <c r="P14" s="6" t="s">
        <v>68</v>
      </c>
      <c r="Q14" s="6" t="s">
        <v>69</v>
      </c>
      <c r="R14" s="6" t="s">
        <v>69</v>
      </c>
      <c r="S14" s="6" t="s">
        <v>70</v>
      </c>
      <c r="T14" s="6" t="s">
        <v>71</v>
      </c>
      <c r="U14" s="6" t="s">
        <v>71</v>
      </c>
      <c r="V14" s="6" t="s">
        <v>113</v>
      </c>
      <c r="W14" s="36">
        <v>6520000000</v>
      </c>
      <c r="X14" s="6" t="s">
        <v>71</v>
      </c>
      <c r="Y14" s="6" t="s">
        <v>102</v>
      </c>
      <c r="Z14" s="6">
        <v>104031</v>
      </c>
      <c r="AA14" s="36">
        <v>6520000000</v>
      </c>
      <c r="AB14" s="6" t="s">
        <v>71</v>
      </c>
      <c r="AC14" s="6" t="s">
        <v>138</v>
      </c>
      <c r="AD14" s="6" t="s">
        <v>75</v>
      </c>
      <c r="AE14" s="6" t="s">
        <v>70</v>
      </c>
      <c r="AF14" s="6" t="s">
        <v>70</v>
      </c>
      <c r="AG14" s="6" t="s">
        <v>70</v>
      </c>
      <c r="AH14" s="6" t="s">
        <v>76</v>
      </c>
      <c r="AI14" s="6" t="s">
        <v>77</v>
      </c>
      <c r="AJ14" s="37" t="s">
        <v>139</v>
      </c>
      <c r="AK14" s="6" t="s">
        <v>79</v>
      </c>
      <c r="AL14" s="36">
        <v>6520000000</v>
      </c>
      <c r="AM14" s="6" t="s">
        <v>140</v>
      </c>
      <c r="AN14" s="6" t="s">
        <v>93</v>
      </c>
      <c r="AO14" s="6" t="s">
        <v>82</v>
      </c>
      <c r="AP14" s="6" t="s">
        <v>71</v>
      </c>
      <c r="AQ14" s="6">
        <v>70</v>
      </c>
      <c r="AR14" s="6" t="s">
        <v>82</v>
      </c>
      <c r="AS14" s="6" t="s">
        <v>82</v>
      </c>
      <c r="AT14" s="6" t="s">
        <v>82</v>
      </c>
      <c r="AU14" s="6" t="s">
        <v>82</v>
      </c>
      <c r="AV14" s="6" t="s">
        <v>82</v>
      </c>
      <c r="AW14" s="6" t="s">
        <v>82</v>
      </c>
    </row>
    <row r="15" spans="1:49" ht="24.75" customHeight="1">
      <c r="A15" s="6">
        <v>105005</v>
      </c>
      <c r="B15" s="6" t="s">
        <v>142</v>
      </c>
      <c r="C15" s="6">
        <v>190903</v>
      </c>
      <c r="D15" s="6" t="s">
        <v>144</v>
      </c>
      <c r="E15" s="15" t="s">
        <v>145</v>
      </c>
      <c r="F15" s="6" t="s">
        <v>146</v>
      </c>
      <c r="G15" s="6">
        <v>40</v>
      </c>
      <c r="H15" s="6" t="b">
        <v>1</v>
      </c>
      <c r="I15" s="6" t="s">
        <v>147</v>
      </c>
      <c r="J15" s="6">
        <v>105</v>
      </c>
      <c r="K15" s="6" t="s">
        <v>64</v>
      </c>
      <c r="L15" s="6">
        <v>105005</v>
      </c>
      <c r="M15" s="6" t="s">
        <v>121</v>
      </c>
      <c r="N15" s="6" t="s">
        <v>66</v>
      </c>
      <c r="O15" s="6" t="s">
        <v>67</v>
      </c>
      <c r="P15" s="6" t="s">
        <v>68</v>
      </c>
      <c r="Q15" s="6" t="s">
        <v>69</v>
      </c>
      <c r="R15" s="6" t="s">
        <v>69</v>
      </c>
      <c r="S15" s="6" t="s">
        <v>70</v>
      </c>
      <c r="T15" s="6" t="s">
        <v>71</v>
      </c>
      <c r="U15" s="6" t="s">
        <v>71</v>
      </c>
      <c r="V15" s="6" t="s">
        <v>148</v>
      </c>
      <c r="W15" s="36">
        <v>6520000000</v>
      </c>
      <c r="X15" s="6" t="s">
        <v>71</v>
      </c>
      <c r="Y15" s="6" t="s">
        <v>149</v>
      </c>
      <c r="Z15" s="6">
        <v>105005</v>
      </c>
      <c r="AA15" s="36">
        <v>6520000000</v>
      </c>
      <c r="AB15" s="6" t="s">
        <v>71</v>
      </c>
      <c r="AC15" s="6" t="s">
        <v>103</v>
      </c>
      <c r="AD15" s="6" t="s">
        <v>130</v>
      </c>
      <c r="AE15" s="6" t="s">
        <v>70</v>
      </c>
      <c r="AF15" s="6" t="s">
        <v>70</v>
      </c>
      <c r="AG15" s="6" t="s">
        <v>70</v>
      </c>
      <c r="AH15" s="6" t="s">
        <v>76</v>
      </c>
      <c r="AI15" s="6" t="s">
        <v>77</v>
      </c>
      <c r="AJ15" s="37" t="s">
        <v>150</v>
      </c>
      <c r="AK15" s="6" t="s">
        <v>79</v>
      </c>
      <c r="AL15" s="36">
        <v>6520000000</v>
      </c>
      <c r="AM15" s="6" t="s">
        <v>151</v>
      </c>
      <c r="AN15" s="6" t="s">
        <v>81</v>
      </c>
      <c r="AO15" s="6" t="s">
        <v>82</v>
      </c>
      <c r="AP15" s="6" t="s">
        <v>71</v>
      </c>
      <c r="AQ15" s="6">
        <v>70</v>
      </c>
      <c r="AR15" s="6" t="s">
        <v>82</v>
      </c>
      <c r="AS15" s="6" t="s">
        <v>82</v>
      </c>
      <c r="AT15" s="6" t="s">
        <v>82</v>
      </c>
      <c r="AU15" s="6" t="s">
        <v>82</v>
      </c>
      <c r="AV15" s="6" t="s">
        <v>82</v>
      </c>
      <c r="AW15" s="6" t="s">
        <v>82</v>
      </c>
    </row>
    <row r="16" spans="1:49" ht="24.75" customHeight="1">
      <c r="A16" s="6">
        <v>106001</v>
      </c>
      <c r="B16" s="6" t="s">
        <v>153</v>
      </c>
      <c r="C16" s="6">
        <v>133583</v>
      </c>
      <c r="D16" s="6" t="s">
        <v>154</v>
      </c>
      <c r="E16" s="15" t="s">
        <v>155</v>
      </c>
      <c r="F16" s="6" t="s">
        <v>156</v>
      </c>
      <c r="G16" s="6">
        <v>40</v>
      </c>
      <c r="H16" s="6" t="b">
        <v>1</v>
      </c>
      <c r="I16" s="6" t="s">
        <v>157</v>
      </c>
      <c r="J16" s="6">
        <v>106</v>
      </c>
      <c r="K16" s="6" t="s">
        <v>64</v>
      </c>
      <c r="L16" s="6">
        <v>106001</v>
      </c>
      <c r="M16" s="6" t="s">
        <v>121</v>
      </c>
      <c r="N16" s="6" t="s">
        <v>66</v>
      </c>
      <c r="O16" s="6" t="s">
        <v>67</v>
      </c>
      <c r="P16" s="6" t="s">
        <v>158</v>
      </c>
      <c r="Q16" s="6" t="s">
        <v>69</v>
      </c>
      <c r="R16" s="6" t="s">
        <v>69</v>
      </c>
      <c r="S16" s="6" t="s">
        <v>70</v>
      </c>
      <c r="T16" s="6" t="s">
        <v>71</v>
      </c>
      <c r="U16" s="6" t="s">
        <v>71</v>
      </c>
      <c r="V16" s="6" t="s">
        <v>159</v>
      </c>
      <c r="W16" s="36">
        <v>6520000000</v>
      </c>
      <c r="X16" s="6" t="s">
        <v>71</v>
      </c>
      <c r="Y16" s="6" t="s">
        <v>160</v>
      </c>
      <c r="Z16" s="6">
        <v>106001</v>
      </c>
      <c r="AA16" s="36">
        <v>6520000000</v>
      </c>
      <c r="AB16" s="6" t="s">
        <v>71</v>
      </c>
      <c r="AC16" s="6" t="s">
        <v>161</v>
      </c>
      <c r="AD16" s="6" t="s">
        <v>75</v>
      </c>
      <c r="AE16" s="6" t="s">
        <v>70</v>
      </c>
      <c r="AF16" s="6" t="s">
        <v>70</v>
      </c>
      <c r="AG16" s="6" t="s">
        <v>70</v>
      </c>
      <c r="AH16" s="6" t="s">
        <v>76</v>
      </c>
      <c r="AI16" s="6" t="s">
        <v>77</v>
      </c>
      <c r="AJ16" s="37" t="s">
        <v>162</v>
      </c>
      <c r="AK16" s="6" t="s">
        <v>79</v>
      </c>
      <c r="AL16" s="36">
        <v>6520000000</v>
      </c>
      <c r="AM16" s="6" t="s">
        <v>163</v>
      </c>
      <c r="AN16" s="6" t="s">
        <v>81</v>
      </c>
      <c r="AO16" s="6" t="s">
        <v>82</v>
      </c>
      <c r="AP16" s="6" t="s">
        <v>71</v>
      </c>
      <c r="AQ16" s="6">
        <v>70</v>
      </c>
      <c r="AR16" s="6" t="s">
        <v>82</v>
      </c>
      <c r="AS16" s="6" t="s">
        <v>82</v>
      </c>
      <c r="AT16" s="6" t="s">
        <v>82</v>
      </c>
      <c r="AU16" s="6" t="s">
        <v>82</v>
      </c>
      <c r="AV16" s="6" t="s">
        <v>82</v>
      </c>
      <c r="AW16" s="6" t="s">
        <v>82</v>
      </c>
    </row>
    <row r="17" spans="1:49" ht="24.75" customHeight="1">
      <c r="A17" s="6">
        <v>106019</v>
      </c>
      <c r="B17" s="6" t="s">
        <v>1679</v>
      </c>
      <c r="C17" s="6">
        <v>337106</v>
      </c>
      <c r="D17" s="6" t="s">
        <v>1681</v>
      </c>
      <c r="E17" s="15" t="s">
        <v>1682</v>
      </c>
      <c r="F17" s="6" t="s">
        <v>1683</v>
      </c>
      <c r="G17" s="6">
        <v>40</v>
      </c>
      <c r="H17" s="6" t="b">
        <v>1</v>
      </c>
      <c r="I17" s="6" t="s">
        <v>157</v>
      </c>
      <c r="J17" s="6">
        <v>106</v>
      </c>
      <c r="K17" s="6" t="s">
        <v>64</v>
      </c>
      <c r="L17" s="6">
        <v>106019</v>
      </c>
      <c r="M17" s="6" t="s">
        <v>65</v>
      </c>
      <c r="N17" s="6" t="s">
        <v>66</v>
      </c>
      <c r="O17" s="6" t="s">
        <v>1167</v>
      </c>
      <c r="P17" s="6" t="s">
        <v>158</v>
      </c>
      <c r="Q17" s="6" t="s">
        <v>112</v>
      </c>
      <c r="R17" s="6" t="s">
        <v>112</v>
      </c>
      <c r="S17" s="6" t="s">
        <v>70</v>
      </c>
      <c r="T17" s="6" t="s">
        <v>71</v>
      </c>
      <c r="U17" s="6" t="s">
        <v>71</v>
      </c>
      <c r="V17" s="6" t="s">
        <v>113</v>
      </c>
      <c r="W17" s="36">
        <v>6520000000</v>
      </c>
      <c r="X17" s="6" t="s">
        <v>71</v>
      </c>
      <c r="Y17" s="6" t="s">
        <v>169</v>
      </c>
      <c r="Z17" s="6">
        <v>106019</v>
      </c>
      <c r="AA17" s="36">
        <v>6520000000</v>
      </c>
      <c r="AB17" s="6" t="s">
        <v>71</v>
      </c>
      <c r="AC17" s="6" t="s">
        <v>170</v>
      </c>
      <c r="AD17" s="6" t="s">
        <v>130</v>
      </c>
      <c r="AE17" s="6" t="s">
        <v>70</v>
      </c>
      <c r="AF17" s="6" t="s">
        <v>70</v>
      </c>
      <c r="AG17" s="6" t="s">
        <v>70</v>
      </c>
      <c r="AH17" s="6" t="s">
        <v>76</v>
      </c>
      <c r="AI17" s="6" t="s">
        <v>238</v>
      </c>
      <c r="AJ17" s="37" t="s">
        <v>150</v>
      </c>
      <c r="AK17" s="6" t="s">
        <v>79</v>
      </c>
      <c r="AL17" s="36">
        <v>6520000000</v>
      </c>
      <c r="AM17" s="6" t="s">
        <v>1680</v>
      </c>
      <c r="AN17" s="6" t="s">
        <v>172</v>
      </c>
      <c r="AO17" s="6" t="s">
        <v>82</v>
      </c>
      <c r="AP17" s="6" t="s">
        <v>71</v>
      </c>
      <c r="AQ17" s="6">
        <v>70</v>
      </c>
      <c r="AR17" s="6" t="s">
        <v>82</v>
      </c>
      <c r="AS17" s="6" t="s">
        <v>82</v>
      </c>
      <c r="AT17" s="6" t="s">
        <v>82</v>
      </c>
      <c r="AU17" s="6" t="s">
        <v>82</v>
      </c>
      <c r="AV17" s="6" t="s">
        <v>82</v>
      </c>
      <c r="AW17" s="6" t="s">
        <v>82</v>
      </c>
    </row>
    <row r="18" spans="1:49" ht="24.75" customHeight="1">
      <c r="A18" s="6">
        <v>106019</v>
      </c>
      <c r="B18" s="6" t="s">
        <v>82</v>
      </c>
      <c r="C18" s="6"/>
      <c r="D18" s="6"/>
      <c r="E18" s="6"/>
      <c r="F18" s="6"/>
      <c r="G18" s="6"/>
      <c r="H18" s="6" t="b">
        <v>0</v>
      </c>
      <c r="I18" s="6" t="s">
        <v>157</v>
      </c>
      <c r="J18" s="6">
        <v>106</v>
      </c>
      <c r="K18" s="6" t="s">
        <v>64</v>
      </c>
      <c r="L18" s="6">
        <v>106019</v>
      </c>
      <c r="M18" s="6" t="s">
        <v>65</v>
      </c>
      <c r="N18" s="6" t="s">
        <v>66</v>
      </c>
      <c r="O18" s="6" t="s">
        <v>67</v>
      </c>
      <c r="P18" s="6" t="s">
        <v>68</v>
      </c>
      <c r="Q18" s="6" t="s">
        <v>69</v>
      </c>
      <c r="R18" s="6" t="s">
        <v>69</v>
      </c>
      <c r="S18" s="6" t="s">
        <v>70</v>
      </c>
      <c r="T18" s="6" t="s">
        <v>71</v>
      </c>
      <c r="U18" s="6" t="s">
        <v>71</v>
      </c>
      <c r="V18" s="6" t="s">
        <v>113</v>
      </c>
      <c r="W18" s="36">
        <v>6520000000</v>
      </c>
      <c r="X18" s="6" t="s">
        <v>71</v>
      </c>
      <c r="Y18" s="6" t="s">
        <v>169</v>
      </c>
      <c r="Z18" s="6" t="s">
        <v>82</v>
      </c>
      <c r="AA18" s="6" t="s">
        <v>82</v>
      </c>
      <c r="AB18" s="6" t="s">
        <v>82</v>
      </c>
      <c r="AC18" s="6" t="s">
        <v>82</v>
      </c>
      <c r="AD18" s="6" t="s">
        <v>82</v>
      </c>
      <c r="AE18" s="6" t="s">
        <v>82</v>
      </c>
      <c r="AF18" s="6" t="s">
        <v>82</v>
      </c>
      <c r="AG18" s="6" t="s">
        <v>82</v>
      </c>
      <c r="AH18" s="6" t="s">
        <v>1145</v>
      </c>
      <c r="AI18" s="6" t="s">
        <v>82</v>
      </c>
      <c r="AJ18" s="48" t="s">
        <v>1146</v>
      </c>
      <c r="AK18" s="48" t="s">
        <v>1146</v>
      </c>
      <c r="AL18" s="36">
        <v>6520000000</v>
      </c>
      <c r="AM18" s="6" t="s">
        <v>1684</v>
      </c>
      <c r="AN18" s="6" t="s">
        <v>172</v>
      </c>
      <c r="AO18" s="6" t="s">
        <v>82</v>
      </c>
      <c r="AP18" s="6" t="s">
        <v>71</v>
      </c>
      <c r="AQ18" s="6">
        <v>70</v>
      </c>
      <c r="AR18" s="6" t="s">
        <v>82</v>
      </c>
      <c r="AS18" s="6" t="s">
        <v>82</v>
      </c>
      <c r="AT18" s="6" t="s">
        <v>82</v>
      </c>
      <c r="AU18" s="6" t="s">
        <v>82</v>
      </c>
      <c r="AV18" s="6" t="s">
        <v>82</v>
      </c>
      <c r="AW18" s="6" t="s">
        <v>82</v>
      </c>
    </row>
    <row r="19" spans="1:49" ht="24.75" customHeight="1">
      <c r="A19" s="6">
        <v>106019</v>
      </c>
      <c r="B19" s="6" t="s">
        <v>165</v>
      </c>
      <c r="C19" s="6">
        <v>337110</v>
      </c>
      <c r="D19" s="6" t="s">
        <v>166</v>
      </c>
      <c r="E19" s="15" t="s">
        <v>167</v>
      </c>
      <c r="F19" s="6" t="s">
        <v>168</v>
      </c>
      <c r="G19" s="6">
        <v>40</v>
      </c>
      <c r="H19" s="6" t="b">
        <v>1</v>
      </c>
      <c r="I19" s="6" t="s">
        <v>157</v>
      </c>
      <c r="J19" s="6">
        <v>106</v>
      </c>
      <c r="K19" s="6" t="s">
        <v>64</v>
      </c>
      <c r="L19" s="6">
        <v>106019</v>
      </c>
      <c r="M19" s="6" t="s">
        <v>65</v>
      </c>
      <c r="N19" s="6" t="s">
        <v>66</v>
      </c>
      <c r="O19" s="6" t="s">
        <v>67</v>
      </c>
      <c r="P19" s="6" t="s">
        <v>128</v>
      </c>
      <c r="Q19" s="6" t="s">
        <v>112</v>
      </c>
      <c r="R19" s="6" t="s">
        <v>112</v>
      </c>
      <c r="S19" s="6" t="s">
        <v>70</v>
      </c>
      <c r="T19" s="6" t="s">
        <v>71</v>
      </c>
      <c r="U19" s="6" t="s">
        <v>71</v>
      </c>
      <c r="V19" s="6" t="s">
        <v>113</v>
      </c>
      <c r="W19" s="36">
        <v>6520000000</v>
      </c>
      <c r="X19" s="6" t="s">
        <v>71</v>
      </c>
      <c r="Y19" s="6" t="s">
        <v>169</v>
      </c>
      <c r="Z19" s="6">
        <v>106019</v>
      </c>
      <c r="AA19" s="36">
        <v>6520000000</v>
      </c>
      <c r="AB19" s="6" t="s">
        <v>71</v>
      </c>
      <c r="AC19" s="6" t="s">
        <v>170</v>
      </c>
      <c r="AD19" s="6" t="s">
        <v>130</v>
      </c>
      <c r="AE19" s="6" t="s">
        <v>70</v>
      </c>
      <c r="AF19" s="6" t="s">
        <v>70</v>
      </c>
      <c r="AG19" s="6" t="s">
        <v>70</v>
      </c>
      <c r="AH19" s="6" t="s">
        <v>76</v>
      </c>
      <c r="AI19" s="6" t="s">
        <v>114</v>
      </c>
      <c r="AJ19" s="37" t="s">
        <v>150</v>
      </c>
      <c r="AK19" s="6" t="s">
        <v>79</v>
      </c>
      <c r="AL19" s="36">
        <v>6520000000</v>
      </c>
      <c r="AM19" s="6" t="s">
        <v>171</v>
      </c>
      <c r="AN19" s="6" t="s">
        <v>172</v>
      </c>
      <c r="AO19" s="6" t="s">
        <v>82</v>
      </c>
      <c r="AP19" s="6" t="s">
        <v>71</v>
      </c>
      <c r="AQ19" s="6">
        <v>70</v>
      </c>
      <c r="AR19" s="6" t="s">
        <v>82</v>
      </c>
      <c r="AS19" s="6" t="s">
        <v>82</v>
      </c>
      <c r="AT19" s="6" t="s">
        <v>82</v>
      </c>
      <c r="AU19" s="6" t="s">
        <v>82</v>
      </c>
      <c r="AV19" s="6" t="s">
        <v>82</v>
      </c>
      <c r="AW19" s="6" t="s">
        <v>82</v>
      </c>
    </row>
    <row r="20" spans="1:49" ht="24.75" customHeight="1">
      <c r="A20" s="6">
        <v>106020</v>
      </c>
      <c r="B20" s="6" t="s">
        <v>174</v>
      </c>
      <c r="C20" s="6">
        <v>327924</v>
      </c>
      <c r="D20" s="6" t="s">
        <v>175</v>
      </c>
      <c r="E20" s="15" t="s">
        <v>176</v>
      </c>
      <c r="F20" s="6" t="s">
        <v>177</v>
      </c>
      <c r="G20" s="6">
        <v>40</v>
      </c>
      <c r="H20" s="6" t="b">
        <v>1</v>
      </c>
      <c r="I20" s="6" t="s">
        <v>157</v>
      </c>
      <c r="J20" s="6">
        <v>106</v>
      </c>
      <c r="K20" s="6" t="s">
        <v>64</v>
      </c>
      <c r="L20" s="6">
        <v>106020</v>
      </c>
      <c r="M20" s="6" t="s">
        <v>65</v>
      </c>
      <c r="N20" s="6" t="s">
        <v>66</v>
      </c>
      <c r="O20" s="6" t="s">
        <v>67</v>
      </c>
      <c r="P20" s="6" t="s">
        <v>128</v>
      </c>
      <c r="Q20" s="6" t="s">
        <v>112</v>
      </c>
      <c r="R20" s="6" t="s">
        <v>112</v>
      </c>
      <c r="S20" s="6" t="s">
        <v>70</v>
      </c>
      <c r="T20" s="6" t="s">
        <v>71</v>
      </c>
      <c r="U20" s="6" t="s">
        <v>71</v>
      </c>
      <c r="V20" s="6" t="s">
        <v>113</v>
      </c>
      <c r="W20" s="36">
        <v>6520000000</v>
      </c>
      <c r="X20" s="6" t="s">
        <v>71</v>
      </c>
      <c r="Y20" s="6" t="s">
        <v>102</v>
      </c>
      <c r="Z20" s="6">
        <v>106020</v>
      </c>
      <c r="AA20" s="36">
        <v>6520000000</v>
      </c>
      <c r="AB20" s="6" t="s">
        <v>71</v>
      </c>
      <c r="AC20" s="6" t="s">
        <v>103</v>
      </c>
      <c r="AD20" s="6" t="s">
        <v>130</v>
      </c>
      <c r="AE20" s="6" t="s">
        <v>70</v>
      </c>
      <c r="AF20" s="6" t="s">
        <v>70</v>
      </c>
      <c r="AG20" s="6" t="s">
        <v>70</v>
      </c>
      <c r="AH20" s="6" t="s">
        <v>76</v>
      </c>
      <c r="AI20" s="6" t="s">
        <v>114</v>
      </c>
      <c r="AJ20" s="37" t="s">
        <v>178</v>
      </c>
      <c r="AK20" s="6" t="s">
        <v>79</v>
      </c>
      <c r="AL20" s="36">
        <v>6520000000</v>
      </c>
      <c r="AM20" s="6" t="s">
        <v>179</v>
      </c>
      <c r="AN20" s="6" t="s">
        <v>93</v>
      </c>
      <c r="AO20" s="6" t="s">
        <v>82</v>
      </c>
      <c r="AP20" s="6" t="s">
        <v>71</v>
      </c>
      <c r="AQ20" s="6">
        <v>0</v>
      </c>
      <c r="AR20" s="6" t="s">
        <v>82</v>
      </c>
      <c r="AS20" s="6" t="s">
        <v>82</v>
      </c>
      <c r="AT20" s="6" t="s">
        <v>82</v>
      </c>
      <c r="AU20" s="6" t="s">
        <v>82</v>
      </c>
      <c r="AV20" s="6" t="s">
        <v>82</v>
      </c>
      <c r="AW20" s="6" t="s">
        <v>82</v>
      </c>
    </row>
    <row r="21" spans="1:49" ht="24.75" customHeight="1">
      <c r="A21" s="6">
        <v>107006</v>
      </c>
      <c r="B21" s="6" t="s">
        <v>180</v>
      </c>
      <c r="C21" s="6">
        <v>331272</v>
      </c>
      <c r="D21" s="6" t="s">
        <v>181</v>
      </c>
      <c r="E21" s="15" t="s">
        <v>182</v>
      </c>
      <c r="F21" s="6" t="s">
        <v>183</v>
      </c>
      <c r="G21" s="6">
        <v>40</v>
      </c>
      <c r="H21" s="6" t="b">
        <v>1</v>
      </c>
      <c r="I21" s="6" t="s">
        <v>184</v>
      </c>
      <c r="J21" s="6">
        <v>107</v>
      </c>
      <c r="K21" s="6" t="s">
        <v>64</v>
      </c>
      <c r="L21" s="6">
        <v>107006</v>
      </c>
      <c r="M21" s="6" t="s">
        <v>121</v>
      </c>
      <c r="N21" s="6" t="s">
        <v>66</v>
      </c>
      <c r="O21" s="6" t="s">
        <v>67</v>
      </c>
      <c r="P21" s="6" t="s">
        <v>68</v>
      </c>
      <c r="Q21" s="6" t="s">
        <v>69</v>
      </c>
      <c r="R21" s="6" t="s">
        <v>69</v>
      </c>
      <c r="S21" s="6" t="s">
        <v>70</v>
      </c>
      <c r="T21" s="6" t="s">
        <v>71</v>
      </c>
      <c r="U21" s="6" t="s">
        <v>71</v>
      </c>
      <c r="V21" s="6" t="s">
        <v>113</v>
      </c>
      <c r="W21" s="36">
        <v>6520000000</v>
      </c>
      <c r="X21" s="6" t="s">
        <v>71</v>
      </c>
      <c r="Y21" s="6" t="s">
        <v>185</v>
      </c>
      <c r="Z21" s="6">
        <v>107006</v>
      </c>
      <c r="AA21" s="36">
        <v>6520000000</v>
      </c>
      <c r="AB21" s="6" t="s">
        <v>71</v>
      </c>
      <c r="AC21" s="6" t="s">
        <v>186</v>
      </c>
      <c r="AD21" s="6" t="s">
        <v>75</v>
      </c>
      <c r="AE21" s="6" t="s">
        <v>70</v>
      </c>
      <c r="AF21" s="6" t="s">
        <v>70</v>
      </c>
      <c r="AG21" s="6" t="s">
        <v>70</v>
      </c>
      <c r="AH21" s="6" t="s">
        <v>76</v>
      </c>
      <c r="AI21" s="6" t="s">
        <v>77</v>
      </c>
      <c r="AJ21" s="37" t="s">
        <v>187</v>
      </c>
      <c r="AK21" s="6" t="s">
        <v>79</v>
      </c>
      <c r="AL21" s="36">
        <v>6520000000</v>
      </c>
      <c r="AM21" s="6" t="s">
        <v>188</v>
      </c>
      <c r="AN21" s="6" t="s">
        <v>132</v>
      </c>
      <c r="AO21" s="6" t="s">
        <v>82</v>
      </c>
      <c r="AP21" s="6" t="s">
        <v>71</v>
      </c>
      <c r="AQ21" s="6">
        <v>70</v>
      </c>
      <c r="AR21" s="6" t="s">
        <v>82</v>
      </c>
      <c r="AS21" s="6" t="s">
        <v>82</v>
      </c>
      <c r="AT21" s="6" t="s">
        <v>82</v>
      </c>
      <c r="AU21" s="6" t="s">
        <v>82</v>
      </c>
      <c r="AV21" s="6" t="s">
        <v>82</v>
      </c>
      <c r="AW21" s="6" t="s">
        <v>82</v>
      </c>
    </row>
    <row r="22" spans="1:49" ht="24.75" customHeight="1">
      <c r="A22" s="6">
        <v>107009</v>
      </c>
      <c r="B22" s="6" t="s">
        <v>1720</v>
      </c>
      <c r="C22" s="6">
        <v>331414</v>
      </c>
      <c r="D22" s="6" t="s">
        <v>1723</v>
      </c>
      <c r="E22" s="15" t="s">
        <v>1724</v>
      </c>
      <c r="F22" s="6" t="s">
        <v>1725</v>
      </c>
      <c r="G22" s="6">
        <v>40</v>
      </c>
      <c r="H22" s="6" t="b">
        <v>1</v>
      </c>
      <c r="I22" s="6" t="s">
        <v>184</v>
      </c>
      <c r="J22" s="6">
        <v>107</v>
      </c>
      <c r="K22" s="6" t="s">
        <v>64</v>
      </c>
      <c r="L22" s="6">
        <v>107009</v>
      </c>
      <c r="M22" s="6" t="s">
        <v>100</v>
      </c>
      <c r="N22" s="6" t="s">
        <v>100</v>
      </c>
      <c r="O22" s="6" t="s">
        <v>67</v>
      </c>
      <c r="P22" s="6" t="s">
        <v>68</v>
      </c>
      <c r="Q22" s="6" t="s">
        <v>69</v>
      </c>
      <c r="R22" s="6" t="s">
        <v>69</v>
      </c>
      <c r="S22" s="6" t="s">
        <v>70</v>
      </c>
      <c r="T22" s="6" t="s">
        <v>71</v>
      </c>
      <c r="U22" s="6" t="s">
        <v>71</v>
      </c>
      <c r="V22" s="6" t="s">
        <v>113</v>
      </c>
      <c r="W22" s="36">
        <v>6520000000</v>
      </c>
      <c r="X22" s="6" t="s">
        <v>71</v>
      </c>
      <c r="Y22" s="6" t="s">
        <v>102</v>
      </c>
      <c r="Z22" s="6">
        <v>107009</v>
      </c>
      <c r="AA22" s="36">
        <v>6520000000</v>
      </c>
      <c r="AB22" s="6" t="s">
        <v>71</v>
      </c>
      <c r="AC22" s="6" t="s">
        <v>90</v>
      </c>
      <c r="AD22" s="6" t="s">
        <v>75</v>
      </c>
      <c r="AE22" s="6" t="s">
        <v>70</v>
      </c>
      <c r="AF22" s="6" t="s">
        <v>70</v>
      </c>
      <c r="AG22" s="6" t="s">
        <v>70</v>
      </c>
      <c r="AH22" s="6" t="s">
        <v>76</v>
      </c>
      <c r="AI22" s="6" t="s">
        <v>77</v>
      </c>
      <c r="AJ22" s="37" t="s">
        <v>1721</v>
      </c>
      <c r="AK22" s="6" t="s">
        <v>79</v>
      </c>
      <c r="AL22" s="36">
        <v>6520000000</v>
      </c>
      <c r="AM22" s="6" t="s">
        <v>1722</v>
      </c>
      <c r="AN22" s="6" t="s">
        <v>93</v>
      </c>
      <c r="AO22" s="6" t="s">
        <v>82</v>
      </c>
      <c r="AP22" s="6" t="s">
        <v>71</v>
      </c>
      <c r="AQ22" s="6">
        <v>70</v>
      </c>
      <c r="AR22" s="6" t="s">
        <v>82</v>
      </c>
      <c r="AS22" s="6" t="s">
        <v>82</v>
      </c>
      <c r="AT22" s="6" t="s">
        <v>82</v>
      </c>
      <c r="AU22" s="6" t="s">
        <v>82</v>
      </c>
      <c r="AV22" s="6" t="s">
        <v>82</v>
      </c>
      <c r="AW22" s="6" t="s">
        <v>82</v>
      </c>
    </row>
    <row r="23" spans="1:49" ht="24.75" customHeight="1">
      <c r="A23" s="6">
        <v>107009</v>
      </c>
      <c r="B23" s="6" t="s">
        <v>189</v>
      </c>
      <c r="C23" s="6">
        <v>327607</v>
      </c>
      <c r="D23" s="6" t="s">
        <v>190</v>
      </c>
      <c r="E23" s="15" t="s">
        <v>191</v>
      </c>
      <c r="F23" s="6" t="s">
        <v>192</v>
      </c>
      <c r="G23" s="6">
        <v>40</v>
      </c>
      <c r="H23" s="6" t="b">
        <v>1</v>
      </c>
      <c r="I23" s="6" t="s">
        <v>184</v>
      </c>
      <c r="J23" s="6">
        <v>107</v>
      </c>
      <c r="K23" s="6" t="s">
        <v>64</v>
      </c>
      <c r="L23" s="6">
        <v>107009</v>
      </c>
      <c r="M23" s="6" t="s">
        <v>100</v>
      </c>
      <c r="N23" s="6" t="s">
        <v>100</v>
      </c>
      <c r="O23" s="6" t="s">
        <v>67</v>
      </c>
      <c r="P23" s="6" t="s">
        <v>111</v>
      </c>
      <c r="Q23" s="6" t="s">
        <v>82</v>
      </c>
      <c r="R23" s="6" t="s">
        <v>111</v>
      </c>
      <c r="S23" s="6" t="s">
        <v>70</v>
      </c>
      <c r="T23" s="6" t="s">
        <v>71</v>
      </c>
      <c r="U23" s="6" t="s">
        <v>71</v>
      </c>
      <c r="V23" s="6" t="s">
        <v>113</v>
      </c>
      <c r="W23" s="36">
        <v>6520000000</v>
      </c>
      <c r="X23" s="6" t="s">
        <v>71</v>
      </c>
      <c r="Y23" s="6" t="s">
        <v>102</v>
      </c>
      <c r="Z23" s="6">
        <v>107009</v>
      </c>
      <c r="AA23" s="36">
        <v>6520000000</v>
      </c>
      <c r="AB23" s="6" t="s">
        <v>71</v>
      </c>
      <c r="AC23" s="6" t="s">
        <v>103</v>
      </c>
      <c r="AD23" s="6" t="s">
        <v>130</v>
      </c>
      <c r="AE23" s="6" t="s">
        <v>70</v>
      </c>
      <c r="AF23" s="6" t="s">
        <v>70</v>
      </c>
      <c r="AG23" s="6" t="s">
        <v>70</v>
      </c>
      <c r="AH23" s="6" t="s">
        <v>76</v>
      </c>
      <c r="AI23" s="6" t="s">
        <v>114</v>
      </c>
      <c r="AJ23" s="37" t="s">
        <v>115</v>
      </c>
      <c r="AK23" s="6" t="s">
        <v>79</v>
      </c>
      <c r="AL23" s="36">
        <v>6520000000</v>
      </c>
      <c r="AM23" s="6" t="s">
        <v>193</v>
      </c>
      <c r="AN23" s="6" t="s">
        <v>93</v>
      </c>
      <c r="AO23" s="6" t="s">
        <v>82</v>
      </c>
      <c r="AP23" s="6" t="s">
        <v>71</v>
      </c>
      <c r="AQ23" s="6">
        <v>70</v>
      </c>
      <c r="AR23" s="6" t="s">
        <v>82</v>
      </c>
      <c r="AS23" s="6" t="s">
        <v>82</v>
      </c>
      <c r="AT23" s="6" t="s">
        <v>82</v>
      </c>
      <c r="AU23" s="6" t="s">
        <v>82</v>
      </c>
      <c r="AV23" s="6" t="s">
        <v>82</v>
      </c>
      <c r="AW23" s="6" t="s">
        <v>82</v>
      </c>
    </row>
    <row r="24" spans="1:49" ht="24.75" customHeight="1">
      <c r="A24" s="6">
        <v>107012</v>
      </c>
      <c r="B24" s="6" t="s">
        <v>1726</v>
      </c>
      <c r="C24" s="6">
        <v>327440</v>
      </c>
      <c r="D24" s="6" t="s">
        <v>1729</v>
      </c>
      <c r="E24" s="15" t="s">
        <v>1730</v>
      </c>
      <c r="F24" s="6" t="s">
        <v>1731</v>
      </c>
      <c r="G24" s="6">
        <v>40</v>
      </c>
      <c r="H24" s="6" t="b">
        <v>1</v>
      </c>
      <c r="I24" s="6" t="s">
        <v>184</v>
      </c>
      <c r="J24" s="6">
        <v>107</v>
      </c>
      <c r="K24" s="6" t="s">
        <v>64</v>
      </c>
      <c r="L24" s="6">
        <v>107012</v>
      </c>
      <c r="M24" s="6" t="s">
        <v>121</v>
      </c>
      <c r="N24" s="6" t="s">
        <v>66</v>
      </c>
      <c r="O24" s="6" t="s">
        <v>67</v>
      </c>
      <c r="P24" s="6" t="s">
        <v>68</v>
      </c>
      <c r="Q24" s="6" t="s">
        <v>69</v>
      </c>
      <c r="R24" s="6" t="s">
        <v>69</v>
      </c>
      <c r="S24" s="6" t="s">
        <v>70</v>
      </c>
      <c r="T24" s="6" t="s">
        <v>71</v>
      </c>
      <c r="U24" s="6" t="s">
        <v>71</v>
      </c>
      <c r="V24" s="6" t="s">
        <v>101</v>
      </c>
      <c r="W24" s="36">
        <v>6520000000</v>
      </c>
      <c r="X24" s="6" t="s">
        <v>71</v>
      </c>
      <c r="Y24" s="6" t="s">
        <v>129</v>
      </c>
      <c r="Z24" s="6">
        <v>107012</v>
      </c>
      <c r="AA24" s="36">
        <v>6520000000</v>
      </c>
      <c r="AB24" s="6" t="s">
        <v>71</v>
      </c>
      <c r="AC24" s="6" t="s">
        <v>103</v>
      </c>
      <c r="AD24" s="6" t="s">
        <v>75</v>
      </c>
      <c r="AE24" s="6" t="s">
        <v>70</v>
      </c>
      <c r="AF24" s="6" t="s">
        <v>70</v>
      </c>
      <c r="AG24" s="6" t="s">
        <v>70</v>
      </c>
      <c r="AH24" s="6" t="s">
        <v>76</v>
      </c>
      <c r="AI24" s="6" t="s">
        <v>77</v>
      </c>
      <c r="AJ24" s="37" t="s">
        <v>1727</v>
      </c>
      <c r="AK24" s="6" t="s">
        <v>79</v>
      </c>
      <c r="AL24" s="36">
        <v>6520000000</v>
      </c>
      <c r="AM24" s="6" t="s">
        <v>1728</v>
      </c>
      <c r="AN24" s="6" t="s">
        <v>132</v>
      </c>
      <c r="AO24" s="6" t="s">
        <v>82</v>
      </c>
      <c r="AP24" s="6" t="s">
        <v>71</v>
      </c>
      <c r="AQ24" s="6">
        <v>70</v>
      </c>
      <c r="AR24" s="6" t="s">
        <v>82</v>
      </c>
      <c r="AS24" s="6" t="s">
        <v>82</v>
      </c>
      <c r="AT24" s="6" t="s">
        <v>82</v>
      </c>
      <c r="AU24" s="6" t="s">
        <v>82</v>
      </c>
      <c r="AV24" s="6" t="s">
        <v>82</v>
      </c>
      <c r="AW24" s="6" t="s">
        <v>82</v>
      </c>
    </row>
    <row r="25" spans="1:49" ht="24.75" customHeight="1">
      <c r="A25" s="6">
        <v>107012</v>
      </c>
      <c r="B25" s="6" t="s">
        <v>194</v>
      </c>
      <c r="C25" s="6">
        <v>327610</v>
      </c>
      <c r="D25" s="6" t="s">
        <v>195</v>
      </c>
      <c r="E25" s="15" t="s">
        <v>196</v>
      </c>
      <c r="F25" s="6" t="s">
        <v>197</v>
      </c>
      <c r="G25" s="6">
        <v>40</v>
      </c>
      <c r="H25" s="6" t="b">
        <v>1</v>
      </c>
      <c r="I25" s="6" t="s">
        <v>184</v>
      </c>
      <c r="J25" s="6">
        <v>107</v>
      </c>
      <c r="K25" s="6" t="s">
        <v>64</v>
      </c>
      <c r="L25" s="6">
        <v>107012</v>
      </c>
      <c r="M25" s="6" t="s">
        <v>121</v>
      </c>
      <c r="N25" s="6" t="s">
        <v>66</v>
      </c>
      <c r="O25" s="6" t="s">
        <v>67</v>
      </c>
      <c r="P25" s="6" t="s">
        <v>111</v>
      </c>
      <c r="Q25" s="6" t="s">
        <v>82</v>
      </c>
      <c r="R25" s="6" t="s">
        <v>111</v>
      </c>
      <c r="S25" s="6" t="s">
        <v>70</v>
      </c>
      <c r="T25" s="6" t="s">
        <v>71</v>
      </c>
      <c r="U25" s="6" t="s">
        <v>71</v>
      </c>
      <c r="V25" s="6" t="s">
        <v>101</v>
      </c>
      <c r="W25" s="36">
        <v>6520000000</v>
      </c>
      <c r="X25" s="6" t="s">
        <v>71</v>
      </c>
      <c r="Y25" s="6" t="s">
        <v>129</v>
      </c>
      <c r="Z25" s="6">
        <v>107012</v>
      </c>
      <c r="AA25" s="36">
        <v>6520000000</v>
      </c>
      <c r="AB25" s="6" t="s">
        <v>71</v>
      </c>
      <c r="AC25" s="6" t="s">
        <v>198</v>
      </c>
      <c r="AD25" s="6" t="s">
        <v>75</v>
      </c>
      <c r="AE25" s="6" t="s">
        <v>70</v>
      </c>
      <c r="AF25" s="6" t="s">
        <v>70</v>
      </c>
      <c r="AG25" s="6" t="s">
        <v>70</v>
      </c>
      <c r="AH25" s="6" t="s">
        <v>76</v>
      </c>
      <c r="AI25" s="6" t="s">
        <v>114</v>
      </c>
      <c r="AJ25" s="37" t="s">
        <v>122</v>
      </c>
      <c r="AK25" s="6" t="s">
        <v>79</v>
      </c>
      <c r="AL25" s="36">
        <v>6520000000</v>
      </c>
      <c r="AM25" s="6" t="s">
        <v>199</v>
      </c>
      <c r="AN25" s="6" t="s">
        <v>132</v>
      </c>
      <c r="AO25" s="6" t="s">
        <v>82</v>
      </c>
      <c r="AP25" s="6" t="s">
        <v>71</v>
      </c>
      <c r="AQ25" s="6">
        <v>70</v>
      </c>
      <c r="AR25" s="6" t="s">
        <v>82</v>
      </c>
      <c r="AS25" s="6" t="s">
        <v>82</v>
      </c>
      <c r="AT25" s="6" t="s">
        <v>82</v>
      </c>
      <c r="AU25" s="6" t="s">
        <v>82</v>
      </c>
      <c r="AV25" s="6" t="s">
        <v>82</v>
      </c>
      <c r="AW25" s="6" t="s">
        <v>82</v>
      </c>
    </row>
    <row r="26" spans="1:49" ht="24.75" customHeight="1">
      <c r="A26" s="6">
        <v>109023</v>
      </c>
      <c r="B26" s="6" t="s">
        <v>1895</v>
      </c>
      <c r="C26" s="6">
        <v>327470</v>
      </c>
      <c r="D26" s="6" t="s">
        <v>1897</v>
      </c>
      <c r="E26" s="15" t="s">
        <v>1898</v>
      </c>
      <c r="F26" s="6" t="s">
        <v>1899</v>
      </c>
      <c r="G26" s="6">
        <v>40</v>
      </c>
      <c r="H26" s="6" t="b">
        <v>1</v>
      </c>
      <c r="I26" s="6" t="s">
        <v>204</v>
      </c>
      <c r="J26" s="6">
        <v>109</v>
      </c>
      <c r="K26" s="6" t="s">
        <v>64</v>
      </c>
      <c r="L26" s="6">
        <v>109023</v>
      </c>
      <c r="M26" s="6" t="s">
        <v>121</v>
      </c>
      <c r="N26" s="6" t="s">
        <v>66</v>
      </c>
      <c r="O26" s="6" t="s">
        <v>1167</v>
      </c>
      <c r="P26" s="6" t="s">
        <v>158</v>
      </c>
      <c r="Q26" s="6" t="s">
        <v>112</v>
      </c>
      <c r="R26" s="6" t="s">
        <v>112</v>
      </c>
      <c r="S26" s="6" t="s">
        <v>70</v>
      </c>
      <c r="T26" s="6" t="s">
        <v>71</v>
      </c>
      <c r="U26" s="6" t="s">
        <v>71</v>
      </c>
      <c r="V26" s="6" t="s">
        <v>101</v>
      </c>
      <c r="W26" s="36">
        <v>6520000000</v>
      </c>
      <c r="X26" s="6" t="s">
        <v>71</v>
      </c>
      <c r="Y26" s="6" t="s">
        <v>169</v>
      </c>
      <c r="Z26" s="6">
        <v>109023</v>
      </c>
      <c r="AA26" s="36">
        <v>6520000000</v>
      </c>
      <c r="AB26" s="6" t="s">
        <v>71</v>
      </c>
      <c r="AC26" s="6" t="s">
        <v>103</v>
      </c>
      <c r="AD26" s="6" t="s">
        <v>130</v>
      </c>
      <c r="AE26" s="6" t="s">
        <v>70</v>
      </c>
      <c r="AF26" s="6" t="s">
        <v>70</v>
      </c>
      <c r="AG26" s="6" t="s">
        <v>70</v>
      </c>
      <c r="AH26" s="6" t="s">
        <v>76</v>
      </c>
      <c r="AI26" s="6" t="s">
        <v>238</v>
      </c>
      <c r="AJ26" s="37" t="s">
        <v>115</v>
      </c>
      <c r="AK26" s="6" t="s">
        <v>79</v>
      </c>
      <c r="AL26" s="36">
        <v>6520000000</v>
      </c>
      <c r="AM26" s="6" t="s">
        <v>1896</v>
      </c>
      <c r="AN26" s="6" t="s">
        <v>172</v>
      </c>
      <c r="AO26" s="6" t="s">
        <v>82</v>
      </c>
      <c r="AP26" s="6" t="s">
        <v>71</v>
      </c>
      <c r="AQ26" s="6">
        <v>70</v>
      </c>
      <c r="AR26" s="6" t="s">
        <v>82</v>
      </c>
      <c r="AS26" s="6" t="s">
        <v>82</v>
      </c>
      <c r="AT26" s="6" t="s">
        <v>82</v>
      </c>
      <c r="AU26" s="6" t="s">
        <v>82</v>
      </c>
      <c r="AV26" s="6" t="s">
        <v>82</v>
      </c>
      <c r="AW26" s="6" t="s">
        <v>82</v>
      </c>
    </row>
    <row r="27" spans="1:49" ht="24.75" customHeight="1">
      <c r="A27" s="6">
        <v>109023</v>
      </c>
      <c r="B27" s="6" t="s">
        <v>1900</v>
      </c>
      <c r="C27" s="6"/>
      <c r="D27" s="6"/>
      <c r="E27" s="6"/>
      <c r="F27" s="6"/>
      <c r="G27" s="6"/>
      <c r="H27" s="6" t="b">
        <v>0</v>
      </c>
      <c r="I27" s="6" t="s">
        <v>204</v>
      </c>
      <c r="J27" s="6">
        <v>109</v>
      </c>
      <c r="K27" s="6" t="s">
        <v>64</v>
      </c>
      <c r="L27" s="6">
        <v>109023</v>
      </c>
      <c r="M27" s="6" t="s">
        <v>121</v>
      </c>
      <c r="N27" s="6" t="s">
        <v>66</v>
      </c>
      <c r="O27" s="6" t="s">
        <v>67</v>
      </c>
      <c r="P27" s="6" t="s">
        <v>68</v>
      </c>
      <c r="Q27" s="6" t="s">
        <v>69</v>
      </c>
      <c r="R27" s="6" t="s">
        <v>69</v>
      </c>
      <c r="S27" s="6" t="s">
        <v>70</v>
      </c>
      <c r="T27" s="6" t="s">
        <v>71</v>
      </c>
      <c r="U27" s="6" t="s">
        <v>71</v>
      </c>
      <c r="V27" s="6" t="s">
        <v>101</v>
      </c>
      <c r="W27" s="36">
        <v>6520000000</v>
      </c>
      <c r="X27" s="6" t="s">
        <v>71</v>
      </c>
      <c r="Y27" s="6" t="s">
        <v>169</v>
      </c>
      <c r="Z27" s="6">
        <v>109023</v>
      </c>
      <c r="AA27" s="36">
        <v>6520000000</v>
      </c>
      <c r="AB27" s="6" t="s">
        <v>71</v>
      </c>
      <c r="AC27" s="6" t="s">
        <v>103</v>
      </c>
      <c r="AD27" s="6" t="s">
        <v>75</v>
      </c>
      <c r="AE27" s="6" t="s">
        <v>70</v>
      </c>
      <c r="AF27" s="6" t="s">
        <v>70</v>
      </c>
      <c r="AG27" s="6" t="s">
        <v>70</v>
      </c>
      <c r="AH27" s="6" t="s">
        <v>76</v>
      </c>
      <c r="AI27" s="6" t="s">
        <v>77</v>
      </c>
      <c r="AJ27" s="37" t="s">
        <v>1119</v>
      </c>
      <c r="AK27" s="6" t="s">
        <v>1120</v>
      </c>
      <c r="AL27" s="36">
        <v>6520000000</v>
      </c>
      <c r="AM27" s="6" t="s">
        <v>1901</v>
      </c>
      <c r="AN27" s="6" t="s">
        <v>172</v>
      </c>
      <c r="AO27" s="6" t="s">
        <v>82</v>
      </c>
      <c r="AP27" s="6" t="s">
        <v>71</v>
      </c>
      <c r="AQ27" s="6">
        <v>42</v>
      </c>
      <c r="AR27" s="6" t="s">
        <v>82</v>
      </c>
      <c r="AS27" s="6" t="s">
        <v>82</v>
      </c>
      <c r="AT27" s="6" t="s">
        <v>82</v>
      </c>
      <c r="AU27" s="6" t="s">
        <v>82</v>
      </c>
      <c r="AV27" s="6" t="s">
        <v>82</v>
      </c>
      <c r="AW27" s="6" t="s">
        <v>82</v>
      </c>
    </row>
    <row r="28" spans="1:49" ht="24.75" customHeight="1">
      <c r="A28" s="6">
        <v>109023</v>
      </c>
      <c r="B28" s="6" t="s">
        <v>200</v>
      </c>
      <c r="C28" s="6">
        <v>235065</v>
      </c>
      <c r="D28" s="6" t="s">
        <v>201</v>
      </c>
      <c r="E28" s="15" t="s">
        <v>202</v>
      </c>
      <c r="F28" s="6" t="s">
        <v>203</v>
      </c>
      <c r="G28" s="6">
        <v>40</v>
      </c>
      <c r="H28" s="6" t="b">
        <v>1</v>
      </c>
      <c r="I28" s="6" t="s">
        <v>204</v>
      </c>
      <c r="J28" s="6">
        <v>109</v>
      </c>
      <c r="K28" s="6" t="s">
        <v>64</v>
      </c>
      <c r="L28" s="6">
        <v>109023</v>
      </c>
      <c r="M28" s="6" t="s">
        <v>121</v>
      </c>
      <c r="N28" s="6" t="s">
        <v>66</v>
      </c>
      <c r="O28" s="6" t="s">
        <v>67</v>
      </c>
      <c r="P28" s="6" t="s">
        <v>111</v>
      </c>
      <c r="Q28" s="6" t="s">
        <v>82</v>
      </c>
      <c r="R28" s="6" t="s">
        <v>111</v>
      </c>
      <c r="S28" s="6" t="s">
        <v>70</v>
      </c>
      <c r="T28" s="6" t="s">
        <v>71</v>
      </c>
      <c r="U28" s="6" t="s">
        <v>71</v>
      </c>
      <c r="V28" s="6" t="s">
        <v>101</v>
      </c>
      <c r="W28" s="36">
        <v>6520000000</v>
      </c>
      <c r="X28" s="6" t="s">
        <v>71</v>
      </c>
      <c r="Y28" s="6" t="s">
        <v>169</v>
      </c>
      <c r="Z28" s="6">
        <v>109023</v>
      </c>
      <c r="AA28" s="36">
        <v>6520000000</v>
      </c>
      <c r="AB28" s="6" t="s">
        <v>71</v>
      </c>
      <c r="AC28" s="6" t="s">
        <v>103</v>
      </c>
      <c r="AD28" s="6" t="s">
        <v>130</v>
      </c>
      <c r="AE28" s="6" t="s">
        <v>70</v>
      </c>
      <c r="AF28" s="6" t="s">
        <v>70</v>
      </c>
      <c r="AG28" s="6" t="s">
        <v>70</v>
      </c>
      <c r="AH28" s="6" t="s">
        <v>76</v>
      </c>
      <c r="AI28" s="6" t="s">
        <v>114</v>
      </c>
      <c r="AJ28" s="37" t="s">
        <v>115</v>
      </c>
      <c r="AK28" s="6" t="s">
        <v>79</v>
      </c>
      <c r="AL28" s="36">
        <v>6520000000</v>
      </c>
      <c r="AM28" s="6" t="s">
        <v>205</v>
      </c>
      <c r="AN28" s="6" t="s">
        <v>172</v>
      </c>
      <c r="AO28" s="6" t="s">
        <v>82</v>
      </c>
      <c r="AP28" s="6" t="s">
        <v>71</v>
      </c>
      <c r="AQ28" s="6">
        <v>70</v>
      </c>
      <c r="AR28" s="6" t="s">
        <v>82</v>
      </c>
      <c r="AS28" s="6" t="s">
        <v>82</v>
      </c>
      <c r="AT28" s="6" t="s">
        <v>82</v>
      </c>
      <c r="AU28" s="6" t="s">
        <v>82</v>
      </c>
      <c r="AV28" s="6" t="s">
        <v>82</v>
      </c>
      <c r="AW28" s="6" t="s">
        <v>82</v>
      </c>
    </row>
    <row r="29" spans="1:49" ht="24.75" customHeight="1">
      <c r="A29" s="6">
        <v>115001</v>
      </c>
      <c r="B29" s="6" t="s">
        <v>207</v>
      </c>
      <c r="C29" s="6">
        <v>220926</v>
      </c>
      <c r="D29" s="6" t="s">
        <v>208</v>
      </c>
      <c r="E29" s="15" t="s">
        <v>209</v>
      </c>
      <c r="F29" s="6" t="s">
        <v>210</v>
      </c>
      <c r="G29" s="6">
        <v>40</v>
      </c>
      <c r="H29" s="6" t="b">
        <v>1</v>
      </c>
      <c r="I29" s="6" t="s">
        <v>211</v>
      </c>
      <c r="J29" s="6">
        <v>115</v>
      </c>
      <c r="K29" s="6" t="s">
        <v>64</v>
      </c>
      <c r="L29" s="6">
        <v>115001</v>
      </c>
      <c r="M29" s="6" t="s">
        <v>100</v>
      </c>
      <c r="N29" s="6" t="s">
        <v>100</v>
      </c>
      <c r="O29" s="6" t="s">
        <v>67</v>
      </c>
      <c r="P29" s="6" t="s">
        <v>68</v>
      </c>
      <c r="Q29" s="6" t="s">
        <v>69</v>
      </c>
      <c r="R29" s="6" t="s">
        <v>69</v>
      </c>
      <c r="S29" s="6" t="s">
        <v>70</v>
      </c>
      <c r="T29" s="6" t="s">
        <v>71</v>
      </c>
      <c r="U29" s="6" t="s">
        <v>71</v>
      </c>
      <c r="V29" s="6" t="s">
        <v>113</v>
      </c>
      <c r="W29" s="36">
        <v>6520000000</v>
      </c>
      <c r="X29" s="6" t="s">
        <v>71</v>
      </c>
      <c r="Y29" s="6" t="s">
        <v>160</v>
      </c>
      <c r="Z29" s="6">
        <v>115001</v>
      </c>
      <c r="AA29" s="36">
        <v>6520000000</v>
      </c>
      <c r="AB29" s="6" t="s">
        <v>71</v>
      </c>
      <c r="AC29" s="6" t="s">
        <v>103</v>
      </c>
      <c r="AD29" s="6" t="s">
        <v>130</v>
      </c>
      <c r="AE29" s="6" t="s">
        <v>70</v>
      </c>
      <c r="AF29" s="6" t="s">
        <v>70</v>
      </c>
      <c r="AG29" s="6" t="s">
        <v>70</v>
      </c>
      <c r="AH29" s="6" t="s">
        <v>76</v>
      </c>
      <c r="AI29" s="6" t="s">
        <v>77</v>
      </c>
      <c r="AJ29" s="37" t="s">
        <v>104</v>
      </c>
      <c r="AK29" s="6" t="s">
        <v>79</v>
      </c>
      <c r="AL29" s="36">
        <v>6520000000</v>
      </c>
      <c r="AM29" s="6" t="s">
        <v>212</v>
      </c>
      <c r="AN29" s="6" t="s">
        <v>81</v>
      </c>
      <c r="AO29" s="6" t="s">
        <v>82</v>
      </c>
      <c r="AP29" s="6" t="s">
        <v>71</v>
      </c>
      <c r="AQ29" s="6">
        <v>35</v>
      </c>
      <c r="AR29" s="6" t="s">
        <v>82</v>
      </c>
      <c r="AS29" s="6" t="s">
        <v>82</v>
      </c>
      <c r="AT29" s="6" t="s">
        <v>82</v>
      </c>
      <c r="AU29" s="6" t="s">
        <v>82</v>
      </c>
      <c r="AV29" s="6" t="s">
        <v>82</v>
      </c>
      <c r="AW29" s="6" t="s">
        <v>82</v>
      </c>
    </row>
    <row r="30" spans="1:49" ht="24.75" customHeight="1">
      <c r="A30" s="6">
        <v>115015</v>
      </c>
      <c r="B30" s="6" t="s">
        <v>214</v>
      </c>
      <c r="C30" s="6">
        <v>234959</v>
      </c>
      <c r="D30" s="6" t="s">
        <v>215</v>
      </c>
      <c r="E30" s="15" t="s">
        <v>216</v>
      </c>
      <c r="F30" s="6" t="s">
        <v>217</v>
      </c>
      <c r="G30" s="6">
        <v>40</v>
      </c>
      <c r="H30" s="6" t="b">
        <v>1</v>
      </c>
      <c r="I30" s="6" t="s">
        <v>211</v>
      </c>
      <c r="J30" s="6">
        <v>115</v>
      </c>
      <c r="K30" s="6" t="s">
        <v>64</v>
      </c>
      <c r="L30" s="6">
        <v>115015</v>
      </c>
      <c r="M30" s="6" t="s">
        <v>121</v>
      </c>
      <c r="N30" s="6" t="s">
        <v>66</v>
      </c>
      <c r="O30" s="6" t="s">
        <v>67</v>
      </c>
      <c r="P30" s="6" t="s">
        <v>68</v>
      </c>
      <c r="Q30" s="6" t="s">
        <v>69</v>
      </c>
      <c r="R30" s="6" t="s">
        <v>69</v>
      </c>
      <c r="S30" s="6" t="s">
        <v>70</v>
      </c>
      <c r="T30" s="6" t="s">
        <v>71</v>
      </c>
      <c r="U30" s="6" t="s">
        <v>71</v>
      </c>
      <c r="V30" s="6" t="s">
        <v>101</v>
      </c>
      <c r="W30" s="36">
        <v>6520000000</v>
      </c>
      <c r="X30" s="6" t="s">
        <v>71</v>
      </c>
      <c r="Y30" s="6" t="s">
        <v>169</v>
      </c>
      <c r="Z30" s="6">
        <v>115015</v>
      </c>
      <c r="AA30" s="36">
        <v>6520000000</v>
      </c>
      <c r="AB30" s="6" t="s">
        <v>71</v>
      </c>
      <c r="AC30" s="6" t="s">
        <v>103</v>
      </c>
      <c r="AD30" s="6" t="s">
        <v>75</v>
      </c>
      <c r="AE30" s="6" t="s">
        <v>70</v>
      </c>
      <c r="AF30" s="6" t="s">
        <v>70</v>
      </c>
      <c r="AG30" s="6" t="s">
        <v>70</v>
      </c>
      <c r="AH30" s="6" t="s">
        <v>76</v>
      </c>
      <c r="AI30" s="6" t="s">
        <v>77</v>
      </c>
      <c r="AJ30" s="37" t="s">
        <v>218</v>
      </c>
      <c r="AK30" s="6" t="s">
        <v>79</v>
      </c>
      <c r="AL30" s="36">
        <v>6520000000</v>
      </c>
      <c r="AM30" s="6" t="s">
        <v>219</v>
      </c>
      <c r="AN30" s="6" t="s">
        <v>172</v>
      </c>
      <c r="AO30" s="6" t="s">
        <v>82</v>
      </c>
      <c r="AP30" s="6" t="s">
        <v>71</v>
      </c>
      <c r="AQ30" s="6">
        <v>48</v>
      </c>
      <c r="AR30" s="6" t="s">
        <v>82</v>
      </c>
      <c r="AS30" s="6" t="s">
        <v>82</v>
      </c>
      <c r="AT30" s="6" t="s">
        <v>82</v>
      </c>
      <c r="AU30" s="6" t="s">
        <v>82</v>
      </c>
      <c r="AV30" s="6" t="s">
        <v>82</v>
      </c>
      <c r="AW30" s="6" t="s">
        <v>82</v>
      </c>
    </row>
    <row r="31" spans="1:49" ht="24.75" customHeight="1">
      <c r="A31" s="6">
        <v>115015</v>
      </c>
      <c r="B31" s="6" t="s">
        <v>82</v>
      </c>
      <c r="C31" s="6"/>
      <c r="D31" s="6"/>
      <c r="E31" s="6"/>
      <c r="F31" s="6"/>
      <c r="G31" s="6"/>
      <c r="H31" s="6" t="b">
        <v>0</v>
      </c>
      <c r="I31" s="6" t="s">
        <v>211</v>
      </c>
      <c r="J31" s="6">
        <v>115</v>
      </c>
      <c r="K31" s="6" t="s">
        <v>64</v>
      </c>
      <c r="L31" s="6">
        <v>115015</v>
      </c>
      <c r="M31" s="6" t="s">
        <v>121</v>
      </c>
      <c r="N31" s="6" t="s">
        <v>66</v>
      </c>
      <c r="O31" s="6" t="s">
        <v>67</v>
      </c>
      <c r="P31" s="6" t="s">
        <v>111</v>
      </c>
      <c r="Q31" s="6" t="s">
        <v>82</v>
      </c>
      <c r="R31" s="6" t="s">
        <v>111</v>
      </c>
      <c r="S31" s="6" t="s">
        <v>70</v>
      </c>
      <c r="T31" s="6" t="s">
        <v>71</v>
      </c>
      <c r="U31" s="6" t="s">
        <v>71</v>
      </c>
      <c r="V31" s="6" t="s">
        <v>101</v>
      </c>
      <c r="W31" s="36">
        <v>6520000000</v>
      </c>
      <c r="X31" s="6" t="s">
        <v>71</v>
      </c>
      <c r="Y31" s="6" t="s">
        <v>169</v>
      </c>
      <c r="Z31" s="6" t="s">
        <v>82</v>
      </c>
      <c r="AA31" s="6" t="s">
        <v>82</v>
      </c>
      <c r="AB31" s="6" t="s">
        <v>82</v>
      </c>
      <c r="AC31" s="6" t="s">
        <v>82</v>
      </c>
      <c r="AD31" s="6" t="s">
        <v>82</v>
      </c>
      <c r="AE31" s="6" t="s">
        <v>82</v>
      </c>
      <c r="AF31" s="6" t="s">
        <v>82</v>
      </c>
      <c r="AG31" s="6" t="s">
        <v>82</v>
      </c>
      <c r="AH31" s="6" t="s">
        <v>1145</v>
      </c>
      <c r="AI31" s="6" t="s">
        <v>82</v>
      </c>
      <c r="AJ31" s="48" t="s">
        <v>1146</v>
      </c>
      <c r="AK31" s="48" t="s">
        <v>1146</v>
      </c>
      <c r="AL31" s="36">
        <v>6520000000</v>
      </c>
      <c r="AM31" s="6" t="s">
        <v>2004</v>
      </c>
      <c r="AN31" s="6" t="s">
        <v>172</v>
      </c>
      <c r="AO31" s="6" t="s">
        <v>82</v>
      </c>
      <c r="AP31" s="6" t="s">
        <v>71</v>
      </c>
      <c r="AQ31" s="6">
        <v>48</v>
      </c>
      <c r="AR31" s="6" t="s">
        <v>82</v>
      </c>
      <c r="AS31" s="6" t="s">
        <v>82</v>
      </c>
      <c r="AT31" s="6" t="s">
        <v>82</v>
      </c>
      <c r="AU31" s="6" t="s">
        <v>82</v>
      </c>
      <c r="AV31" s="6" t="s">
        <v>82</v>
      </c>
      <c r="AW31" s="6" t="s">
        <v>82</v>
      </c>
    </row>
    <row r="32" spans="1:49" ht="24.75" customHeight="1">
      <c r="A32" s="6">
        <v>115016</v>
      </c>
      <c r="B32" s="6" t="s">
        <v>221</v>
      </c>
      <c r="C32" s="6">
        <v>235056</v>
      </c>
      <c r="D32" s="6" t="s">
        <v>222</v>
      </c>
      <c r="E32" s="15" t="s">
        <v>223</v>
      </c>
      <c r="F32" s="6" t="s">
        <v>224</v>
      </c>
      <c r="G32" s="6">
        <v>40</v>
      </c>
      <c r="H32" s="6" t="b">
        <v>1</v>
      </c>
      <c r="I32" s="6" t="s">
        <v>211</v>
      </c>
      <c r="J32" s="6">
        <v>115</v>
      </c>
      <c r="K32" s="6" t="s">
        <v>64</v>
      </c>
      <c r="L32" s="6">
        <v>115016</v>
      </c>
      <c r="M32" s="6" t="s">
        <v>100</v>
      </c>
      <c r="N32" s="6" t="s">
        <v>100</v>
      </c>
      <c r="O32" s="6" t="s">
        <v>67</v>
      </c>
      <c r="P32" s="6" t="s">
        <v>68</v>
      </c>
      <c r="Q32" s="6" t="s">
        <v>69</v>
      </c>
      <c r="R32" s="6" t="s">
        <v>69</v>
      </c>
      <c r="S32" s="6" t="s">
        <v>70</v>
      </c>
      <c r="T32" s="6" t="s">
        <v>71</v>
      </c>
      <c r="U32" s="6" t="s">
        <v>71</v>
      </c>
      <c r="V32" s="6" t="s">
        <v>113</v>
      </c>
      <c r="W32" s="36">
        <v>6520000000</v>
      </c>
      <c r="X32" s="6" t="s">
        <v>71</v>
      </c>
      <c r="Y32" s="6" t="s">
        <v>169</v>
      </c>
      <c r="Z32" s="6">
        <v>115016</v>
      </c>
      <c r="AA32" s="36">
        <v>6520000000</v>
      </c>
      <c r="AB32" s="6" t="s">
        <v>71</v>
      </c>
      <c r="AC32" s="6" t="s">
        <v>103</v>
      </c>
      <c r="AD32" s="6" t="s">
        <v>130</v>
      </c>
      <c r="AE32" s="6" t="s">
        <v>70</v>
      </c>
      <c r="AF32" s="6" t="s">
        <v>70</v>
      </c>
      <c r="AG32" s="6" t="s">
        <v>70</v>
      </c>
      <c r="AH32" s="6" t="s">
        <v>76</v>
      </c>
      <c r="AI32" s="6" t="s">
        <v>77</v>
      </c>
      <c r="AJ32" s="37" t="s">
        <v>150</v>
      </c>
      <c r="AK32" s="6" t="s">
        <v>79</v>
      </c>
      <c r="AL32" s="36">
        <v>6520000000</v>
      </c>
      <c r="AM32" s="6" t="s">
        <v>225</v>
      </c>
      <c r="AN32" s="6" t="s">
        <v>172</v>
      </c>
      <c r="AO32" s="6" t="s">
        <v>82</v>
      </c>
      <c r="AP32" s="6" t="s">
        <v>71</v>
      </c>
      <c r="AQ32" s="6">
        <v>35</v>
      </c>
      <c r="AR32" s="6" t="s">
        <v>82</v>
      </c>
      <c r="AS32" s="6" t="s">
        <v>82</v>
      </c>
      <c r="AT32" s="6" t="s">
        <v>82</v>
      </c>
      <c r="AU32" s="6" t="s">
        <v>82</v>
      </c>
      <c r="AV32" s="6" t="s">
        <v>82</v>
      </c>
      <c r="AW32" s="6" t="s">
        <v>82</v>
      </c>
    </row>
    <row r="33" spans="1:49" ht="24.75" customHeight="1">
      <c r="A33" s="6">
        <v>115017</v>
      </c>
      <c r="B33" s="6" t="s">
        <v>2005</v>
      </c>
      <c r="C33" s="6">
        <v>264608</v>
      </c>
      <c r="D33" s="6" t="s">
        <v>2007</v>
      </c>
      <c r="E33" s="15" t="s">
        <v>2008</v>
      </c>
      <c r="F33" s="6" t="s">
        <v>2009</v>
      </c>
      <c r="G33" s="6">
        <v>40</v>
      </c>
      <c r="H33" s="6" t="b">
        <v>1</v>
      </c>
      <c r="I33" s="6" t="s">
        <v>211</v>
      </c>
      <c r="J33" s="6">
        <v>115</v>
      </c>
      <c r="K33" s="6" t="s">
        <v>64</v>
      </c>
      <c r="L33" s="6">
        <v>115017</v>
      </c>
      <c r="M33" s="6" t="s">
        <v>121</v>
      </c>
      <c r="N33" s="6" t="s">
        <v>66</v>
      </c>
      <c r="O33" s="6" t="s">
        <v>1167</v>
      </c>
      <c r="P33" s="6" t="s">
        <v>158</v>
      </c>
      <c r="Q33" s="6" t="s">
        <v>112</v>
      </c>
      <c r="R33" s="6" t="s">
        <v>112</v>
      </c>
      <c r="S33" s="6" t="s">
        <v>70</v>
      </c>
      <c r="T33" s="6" t="s">
        <v>71</v>
      </c>
      <c r="U33" s="6" t="s">
        <v>71</v>
      </c>
      <c r="V33" s="6" t="s">
        <v>72</v>
      </c>
      <c r="W33" s="36">
        <v>6520000000</v>
      </c>
      <c r="X33" s="6" t="s">
        <v>71</v>
      </c>
      <c r="Y33" s="6" t="s">
        <v>169</v>
      </c>
      <c r="Z33" s="6">
        <v>115017</v>
      </c>
      <c r="AA33" s="36">
        <v>6520000000</v>
      </c>
      <c r="AB33" s="6" t="s">
        <v>71</v>
      </c>
      <c r="AC33" s="6" t="s">
        <v>103</v>
      </c>
      <c r="AD33" s="6" t="s">
        <v>130</v>
      </c>
      <c r="AE33" s="6" t="s">
        <v>70</v>
      </c>
      <c r="AF33" s="6" t="s">
        <v>70</v>
      </c>
      <c r="AG33" s="6" t="s">
        <v>70</v>
      </c>
      <c r="AH33" s="6" t="s">
        <v>76</v>
      </c>
      <c r="AI33" s="6" t="s">
        <v>238</v>
      </c>
      <c r="AJ33" s="37" t="s">
        <v>218</v>
      </c>
      <c r="AK33" s="6" t="s">
        <v>79</v>
      </c>
      <c r="AL33" s="36">
        <v>6520000000</v>
      </c>
      <c r="AM33" s="6" t="s">
        <v>2006</v>
      </c>
      <c r="AN33" s="6" t="s">
        <v>172</v>
      </c>
      <c r="AO33" s="6" t="s">
        <v>82</v>
      </c>
      <c r="AP33" s="6" t="s">
        <v>71</v>
      </c>
      <c r="AQ33" s="6">
        <v>70</v>
      </c>
      <c r="AR33" s="6" t="s">
        <v>82</v>
      </c>
      <c r="AS33" s="6" t="s">
        <v>82</v>
      </c>
      <c r="AT33" s="6" t="s">
        <v>82</v>
      </c>
      <c r="AU33" s="6" t="s">
        <v>82</v>
      </c>
      <c r="AV33" s="6" t="s">
        <v>82</v>
      </c>
      <c r="AW33" s="6" t="s">
        <v>82</v>
      </c>
    </row>
    <row r="34" spans="1:49" ht="24.75" customHeight="1">
      <c r="A34" s="6">
        <v>115017</v>
      </c>
      <c r="B34" s="6" t="s">
        <v>2010</v>
      </c>
      <c r="C34" s="6">
        <v>235020</v>
      </c>
      <c r="D34" s="6" t="s">
        <v>2012</v>
      </c>
      <c r="E34" s="15" t="s">
        <v>2013</v>
      </c>
      <c r="F34" s="6" t="s">
        <v>2014</v>
      </c>
      <c r="G34" s="6">
        <v>40</v>
      </c>
      <c r="H34" s="6" t="b">
        <v>1</v>
      </c>
      <c r="I34" s="6" t="s">
        <v>211</v>
      </c>
      <c r="J34" s="6">
        <v>115</v>
      </c>
      <c r="K34" s="6" t="s">
        <v>64</v>
      </c>
      <c r="L34" s="6">
        <v>115017</v>
      </c>
      <c r="M34" s="6" t="s">
        <v>121</v>
      </c>
      <c r="N34" s="6" t="s">
        <v>66</v>
      </c>
      <c r="O34" s="6" t="s">
        <v>67</v>
      </c>
      <c r="P34" s="6" t="s">
        <v>68</v>
      </c>
      <c r="Q34" s="6" t="s">
        <v>69</v>
      </c>
      <c r="R34" s="6" t="s">
        <v>69</v>
      </c>
      <c r="S34" s="6" t="s">
        <v>70</v>
      </c>
      <c r="T34" s="6" t="s">
        <v>71</v>
      </c>
      <c r="U34" s="6" t="s">
        <v>71</v>
      </c>
      <c r="V34" s="6" t="s">
        <v>72</v>
      </c>
      <c r="W34" s="36">
        <v>6520000000</v>
      </c>
      <c r="X34" s="6" t="s">
        <v>71</v>
      </c>
      <c r="Y34" s="6" t="s">
        <v>169</v>
      </c>
      <c r="Z34" s="6">
        <v>115017</v>
      </c>
      <c r="AA34" s="36">
        <v>6520000000</v>
      </c>
      <c r="AB34" s="6" t="s">
        <v>71</v>
      </c>
      <c r="AC34" s="6" t="s">
        <v>103</v>
      </c>
      <c r="AD34" s="6" t="s">
        <v>75</v>
      </c>
      <c r="AE34" s="6" t="s">
        <v>70</v>
      </c>
      <c r="AF34" s="6" t="s">
        <v>70</v>
      </c>
      <c r="AG34" s="6" t="s">
        <v>70</v>
      </c>
      <c r="AH34" s="6" t="s">
        <v>76</v>
      </c>
      <c r="AI34" s="6" t="s">
        <v>77</v>
      </c>
      <c r="AJ34" s="37" t="s">
        <v>1137</v>
      </c>
      <c r="AK34" s="6" t="s">
        <v>79</v>
      </c>
      <c r="AL34" s="36">
        <v>6520000000</v>
      </c>
      <c r="AM34" s="6" t="s">
        <v>2011</v>
      </c>
      <c r="AN34" s="6" t="s">
        <v>172</v>
      </c>
      <c r="AO34" s="6" t="s">
        <v>82</v>
      </c>
      <c r="AP34" s="6" t="s">
        <v>71</v>
      </c>
      <c r="AQ34" s="6">
        <v>70</v>
      </c>
      <c r="AR34" s="6" t="s">
        <v>82</v>
      </c>
      <c r="AS34" s="6" t="s">
        <v>82</v>
      </c>
      <c r="AT34" s="6" t="s">
        <v>82</v>
      </c>
      <c r="AU34" s="6" t="s">
        <v>82</v>
      </c>
      <c r="AV34" s="6" t="s">
        <v>82</v>
      </c>
      <c r="AW34" s="6" t="s">
        <v>82</v>
      </c>
    </row>
    <row r="35" spans="1:49" ht="24.75" customHeight="1">
      <c r="A35" s="6">
        <v>115017</v>
      </c>
      <c r="B35" s="6" t="s">
        <v>226</v>
      </c>
      <c r="C35" s="6">
        <v>235017</v>
      </c>
      <c r="D35" s="6" t="s">
        <v>227</v>
      </c>
      <c r="E35" s="15" t="s">
        <v>228</v>
      </c>
      <c r="F35" s="6" t="s">
        <v>229</v>
      </c>
      <c r="G35" s="6">
        <v>40</v>
      </c>
      <c r="H35" s="6" t="b">
        <v>1</v>
      </c>
      <c r="I35" s="6" t="s">
        <v>211</v>
      </c>
      <c r="J35" s="6">
        <v>115</v>
      </c>
      <c r="K35" s="6" t="s">
        <v>64</v>
      </c>
      <c r="L35" s="6">
        <v>115017</v>
      </c>
      <c r="M35" s="6" t="s">
        <v>121</v>
      </c>
      <c r="N35" s="6" t="s">
        <v>66</v>
      </c>
      <c r="O35" s="6" t="s">
        <v>67</v>
      </c>
      <c r="P35" s="6" t="s">
        <v>128</v>
      </c>
      <c r="Q35" s="6" t="s">
        <v>112</v>
      </c>
      <c r="R35" s="6" t="s">
        <v>112</v>
      </c>
      <c r="S35" s="6" t="s">
        <v>70</v>
      </c>
      <c r="T35" s="6" t="s">
        <v>71</v>
      </c>
      <c r="U35" s="6" t="s">
        <v>71</v>
      </c>
      <c r="V35" s="6" t="s">
        <v>72</v>
      </c>
      <c r="W35" s="36">
        <v>6520000000</v>
      </c>
      <c r="X35" s="6" t="s">
        <v>71</v>
      </c>
      <c r="Y35" s="6" t="s">
        <v>169</v>
      </c>
      <c r="Z35" s="6">
        <v>115017</v>
      </c>
      <c r="AA35" s="36">
        <v>6520000000</v>
      </c>
      <c r="AB35" s="6" t="s">
        <v>71</v>
      </c>
      <c r="AC35" s="6" t="s">
        <v>103</v>
      </c>
      <c r="AD35" s="6" t="s">
        <v>130</v>
      </c>
      <c r="AE35" s="6" t="s">
        <v>70</v>
      </c>
      <c r="AF35" s="6" t="s">
        <v>70</v>
      </c>
      <c r="AG35" s="6" t="s">
        <v>70</v>
      </c>
      <c r="AH35" s="6" t="s">
        <v>76</v>
      </c>
      <c r="AI35" s="6" t="s">
        <v>114</v>
      </c>
      <c r="AJ35" s="37" t="s">
        <v>230</v>
      </c>
      <c r="AK35" s="6" t="s">
        <v>79</v>
      </c>
      <c r="AL35" s="36">
        <v>6520000000</v>
      </c>
      <c r="AM35" s="6" t="s">
        <v>231</v>
      </c>
      <c r="AN35" s="6" t="s">
        <v>172</v>
      </c>
      <c r="AO35" s="6" t="s">
        <v>82</v>
      </c>
      <c r="AP35" s="6" t="s">
        <v>71</v>
      </c>
      <c r="AQ35" s="6">
        <v>70</v>
      </c>
      <c r="AR35" s="6" t="s">
        <v>82</v>
      </c>
      <c r="AS35" s="6" t="s">
        <v>82</v>
      </c>
      <c r="AT35" s="6" t="s">
        <v>82</v>
      </c>
      <c r="AU35" s="6" t="s">
        <v>82</v>
      </c>
      <c r="AV35" s="6" t="s">
        <v>82</v>
      </c>
      <c r="AW35" s="6" t="s">
        <v>82</v>
      </c>
    </row>
    <row r="36" spans="1:49" ht="24.75" customHeight="1">
      <c r="A36" s="6">
        <v>117002</v>
      </c>
      <c r="B36" s="6" t="s">
        <v>2101</v>
      </c>
      <c r="C36" s="6">
        <v>330748</v>
      </c>
      <c r="D36" s="6" t="s">
        <v>2103</v>
      </c>
      <c r="E36" s="15" t="s">
        <v>2104</v>
      </c>
      <c r="F36" s="6" t="s">
        <v>2105</v>
      </c>
      <c r="G36" s="6">
        <v>40</v>
      </c>
      <c r="H36" s="6" t="b">
        <v>1</v>
      </c>
      <c r="I36" s="6" t="s">
        <v>236</v>
      </c>
      <c r="J36" s="6">
        <v>117</v>
      </c>
      <c r="K36" s="6" t="s">
        <v>64</v>
      </c>
      <c r="L36" s="6">
        <v>117002</v>
      </c>
      <c r="M36" s="6" t="s">
        <v>65</v>
      </c>
      <c r="N36" s="6" t="s">
        <v>100</v>
      </c>
      <c r="O36" s="6" t="s">
        <v>67</v>
      </c>
      <c r="P36" s="6" t="s">
        <v>68</v>
      </c>
      <c r="Q36" s="6" t="s">
        <v>69</v>
      </c>
      <c r="R36" s="6" t="s">
        <v>69</v>
      </c>
      <c r="S36" s="6" t="s">
        <v>70</v>
      </c>
      <c r="T36" s="6" t="s">
        <v>71</v>
      </c>
      <c r="U36" s="6" t="s">
        <v>71</v>
      </c>
      <c r="V36" s="6" t="s">
        <v>113</v>
      </c>
      <c r="W36" s="36">
        <v>6520000000</v>
      </c>
      <c r="X36" s="6" t="s">
        <v>71</v>
      </c>
      <c r="Y36" s="6" t="s">
        <v>169</v>
      </c>
      <c r="Z36" s="6">
        <v>117002</v>
      </c>
      <c r="AA36" s="36">
        <v>6520000000</v>
      </c>
      <c r="AB36" s="6" t="s">
        <v>71</v>
      </c>
      <c r="AC36" s="6" t="s">
        <v>279</v>
      </c>
      <c r="AD36" s="6" t="s">
        <v>75</v>
      </c>
      <c r="AE36" s="6" t="s">
        <v>70</v>
      </c>
      <c r="AF36" s="6" t="s">
        <v>70</v>
      </c>
      <c r="AG36" s="6" t="s">
        <v>70</v>
      </c>
      <c r="AH36" s="6" t="s">
        <v>76</v>
      </c>
      <c r="AI36" s="6" t="s">
        <v>77</v>
      </c>
      <c r="AJ36" s="37" t="s">
        <v>292</v>
      </c>
      <c r="AK36" s="6" t="s">
        <v>79</v>
      </c>
      <c r="AL36" s="36">
        <v>6520000000</v>
      </c>
      <c r="AM36" s="6" t="s">
        <v>2102</v>
      </c>
      <c r="AN36" s="6" t="s">
        <v>172</v>
      </c>
      <c r="AO36" s="6" t="s">
        <v>82</v>
      </c>
      <c r="AP36" s="6" t="s">
        <v>71</v>
      </c>
      <c r="AQ36" s="6">
        <v>0</v>
      </c>
      <c r="AR36" s="6" t="s">
        <v>82</v>
      </c>
      <c r="AS36" s="6" t="s">
        <v>82</v>
      </c>
      <c r="AT36" s="6" t="s">
        <v>82</v>
      </c>
      <c r="AU36" s="6" t="s">
        <v>82</v>
      </c>
      <c r="AV36" s="6" t="s">
        <v>82</v>
      </c>
      <c r="AW36" s="6" t="s">
        <v>82</v>
      </c>
    </row>
    <row r="37" spans="1:49" ht="24.75" customHeight="1">
      <c r="A37" s="6">
        <v>117002</v>
      </c>
      <c r="B37" s="6" t="s">
        <v>232</v>
      </c>
      <c r="C37" s="6">
        <v>337175</v>
      </c>
      <c r="D37" s="6" t="s">
        <v>233</v>
      </c>
      <c r="E37" s="15" t="s">
        <v>234</v>
      </c>
      <c r="F37" s="6" t="s">
        <v>235</v>
      </c>
      <c r="G37" s="6">
        <v>40</v>
      </c>
      <c r="H37" s="6" t="b">
        <v>1</v>
      </c>
      <c r="I37" s="6" t="s">
        <v>236</v>
      </c>
      <c r="J37" s="6">
        <v>117</v>
      </c>
      <c r="K37" s="6" t="s">
        <v>64</v>
      </c>
      <c r="L37" s="6">
        <v>117002</v>
      </c>
      <c r="M37" s="6" t="s">
        <v>65</v>
      </c>
      <c r="N37" s="6" t="s">
        <v>100</v>
      </c>
      <c r="O37" s="6" t="s">
        <v>67</v>
      </c>
      <c r="P37" s="6" t="s">
        <v>128</v>
      </c>
      <c r="Q37" s="6" t="s">
        <v>112</v>
      </c>
      <c r="R37" s="6" t="s">
        <v>112</v>
      </c>
      <c r="S37" s="6" t="s">
        <v>70</v>
      </c>
      <c r="T37" s="6" t="s">
        <v>71</v>
      </c>
      <c r="U37" s="6" t="s">
        <v>71</v>
      </c>
      <c r="V37" s="6" t="s">
        <v>113</v>
      </c>
      <c r="W37" s="36">
        <v>6520000000</v>
      </c>
      <c r="X37" s="6" t="s">
        <v>71</v>
      </c>
      <c r="Y37" s="6" t="s">
        <v>169</v>
      </c>
      <c r="Z37" s="6">
        <v>117002</v>
      </c>
      <c r="AA37" s="36">
        <v>6520000000</v>
      </c>
      <c r="AB37" s="6" t="s">
        <v>71</v>
      </c>
      <c r="AC37" s="6" t="s">
        <v>237</v>
      </c>
      <c r="AD37" s="6" t="s">
        <v>130</v>
      </c>
      <c r="AE37" s="6" t="s">
        <v>70</v>
      </c>
      <c r="AF37" s="6" t="s">
        <v>70</v>
      </c>
      <c r="AG37" s="6" t="s">
        <v>70</v>
      </c>
      <c r="AH37" s="6" t="s">
        <v>76</v>
      </c>
      <c r="AI37" s="6" t="s">
        <v>238</v>
      </c>
      <c r="AJ37" s="37" t="s">
        <v>115</v>
      </c>
      <c r="AK37" s="6" t="s">
        <v>79</v>
      </c>
      <c r="AL37" s="36">
        <v>6520000000</v>
      </c>
      <c r="AM37" s="6" t="s">
        <v>239</v>
      </c>
      <c r="AN37" s="6" t="s">
        <v>172</v>
      </c>
      <c r="AO37" s="6" t="s">
        <v>82</v>
      </c>
      <c r="AP37" s="6" t="s">
        <v>71</v>
      </c>
      <c r="AQ37" s="6">
        <v>0</v>
      </c>
      <c r="AR37" s="6" t="s">
        <v>82</v>
      </c>
      <c r="AS37" s="6" t="s">
        <v>82</v>
      </c>
      <c r="AT37" s="6" t="s">
        <v>82</v>
      </c>
      <c r="AU37" s="6" t="s">
        <v>82</v>
      </c>
      <c r="AV37" s="6" t="s">
        <v>82</v>
      </c>
      <c r="AW37" s="6" t="s">
        <v>82</v>
      </c>
    </row>
    <row r="38" spans="1:49" ht="24.75" customHeight="1">
      <c r="A38" s="6">
        <v>117002</v>
      </c>
      <c r="B38" s="6" t="s">
        <v>2106</v>
      </c>
      <c r="C38" s="6">
        <v>327488</v>
      </c>
      <c r="D38" s="6" t="s">
        <v>2108</v>
      </c>
      <c r="E38" s="15" t="s">
        <v>2109</v>
      </c>
      <c r="F38" s="6" t="s">
        <v>2110</v>
      </c>
      <c r="G38" s="6">
        <v>40</v>
      </c>
      <c r="H38" s="6" t="b">
        <v>1</v>
      </c>
      <c r="I38" s="6" t="s">
        <v>236</v>
      </c>
      <c r="J38" s="6">
        <v>117</v>
      </c>
      <c r="K38" s="6" t="s">
        <v>64</v>
      </c>
      <c r="L38" s="6">
        <v>117002</v>
      </c>
      <c r="M38" s="6" t="s">
        <v>65</v>
      </c>
      <c r="N38" s="6" t="s">
        <v>100</v>
      </c>
      <c r="O38" s="6" t="s">
        <v>67</v>
      </c>
      <c r="P38" s="6" t="s">
        <v>111</v>
      </c>
      <c r="Q38" s="6" t="s">
        <v>82</v>
      </c>
      <c r="R38" s="6" t="s">
        <v>111</v>
      </c>
      <c r="S38" s="6" t="s">
        <v>70</v>
      </c>
      <c r="T38" s="6" t="s">
        <v>71</v>
      </c>
      <c r="U38" s="6" t="s">
        <v>71</v>
      </c>
      <c r="V38" s="6" t="s">
        <v>113</v>
      </c>
      <c r="W38" s="36">
        <v>6520000000</v>
      </c>
      <c r="X38" s="6" t="s">
        <v>71</v>
      </c>
      <c r="Y38" s="6" t="s">
        <v>169</v>
      </c>
      <c r="Z38" s="6">
        <v>117002</v>
      </c>
      <c r="AA38" s="36">
        <v>6520000000</v>
      </c>
      <c r="AB38" s="6" t="s">
        <v>71</v>
      </c>
      <c r="AC38" s="6" t="s">
        <v>103</v>
      </c>
      <c r="AD38" s="6" t="s">
        <v>130</v>
      </c>
      <c r="AE38" s="6" t="s">
        <v>70</v>
      </c>
      <c r="AF38" s="6" t="s">
        <v>70</v>
      </c>
      <c r="AG38" s="6" t="s">
        <v>70</v>
      </c>
      <c r="AH38" s="6" t="s">
        <v>76</v>
      </c>
      <c r="AI38" s="6" t="s">
        <v>114</v>
      </c>
      <c r="AJ38" s="37" t="s">
        <v>115</v>
      </c>
      <c r="AK38" s="6" t="s">
        <v>79</v>
      </c>
      <c r="AL38" s="36">
        <v>6520000000</v>
      </c>
      <c r="AM38" s="6" t="s">
        <v>2107</v>
      </c>
      <c r="AN38" s="6" t="s">
        <v>172</v>
      </c>
      <c r="AO38" s="6" t="s">
        <v>82</v>
      </c>
      <c r="AP38" s="6" t="s">
        <v>71</v>
      </c>
      <c r="AQ38" s="6">
        <v>0</v>
      </c>
      <c r="AR38" s="6" t="s">
        <v>82</v>
      </c>
      <c r="AS38" s="6" t="s">
        <v>82</v>
      </c>
      <c r="AT38" s="6" t="s">
        <v>82</v>
      </c>
      <c r="AU38" s="6" t="s">
        <v>82</v>
      </c>
      <c r="AV38" s="6" t="s">
        <v>82</v>
      </c>
      <c r="AW38" s="6" t="s">
        <v>82</v>
      </c>
    </row>
    <row r="39" spans="1:49" ht="24.75" customHeight="1">
      <c r="A39" s="6">
        <v>200001</v>
      </c>
      <c r="B39" s="6" t="s">
        <v>240</v>
      </c>
      <c r="C39" s="6">
        <v>133586</v>
      </c>
      <c r="D39" s="6" t="s">
        <v>241</v>
      </c>
      <c r="E39" s="15" t="s">
        <v>242</v>
      </c>
      <c r="F39" s="6" t="s">
        <v>243</v>
      </c>
      <c r="G39" s="6">
        <v>40</v>
      </c>
      <c r="H39" s="6" t="b">
        <v>1</v>
      </c>
      <c r="I39" s="6" t="s">
        <v>244</v>
      </c>
      <c r="J39" s="6">
        <v>200</v>
      </c>
      <c r="K39" s="6" t="s">
        <v>245</v>
      </c>
      <c r="L39" s="6">
        <v>200001</v>
      </c>
      <c r="M39" s="6" t="s">
        <v>100</v>
      </c>
      <c r="N39" s="6" t="s">
        <v>100</v>
      </c>
      <c r="O39" s="6" t="s">
        <v>67</v>
      </c>
      <c r="P39" s="6" t="s">
        <v>68</v>
      </c>
      <c r="Q39" s="6" t="s">
        <v>69</v>
      </c>
      <c r="R39" s="6" t="s">
        <v>69</v>
      </c>
      <c r="S39" s="6" t="s">
        <v>70</v>
      </c>
      <c r="T39" s="6" t="s">
        <v>71</v>
      </c>
      <c r="U39" s="6" t="s">
        <v>71</v>
      </c>
      <c r="V39" s="6" t="s">
        <v>246</v>
      </c>
      <c r="W39" s="36">
        <v>6800000000</v>
      </c>
      <c r="X39" s="6" t="s">
        <v>71</v>
      </c>
      <c r="Y39" s="6" t="s">
        <v>160</v>
      </c>
      <c r="Z39" s="6">
        <v>200001</v>
      </c>
      <c r="AA39" s="36">
        <v>6800000000</v>
      </c>
      <c r="AB39" s="6" t="s">
        <v>71</v>
      </c>
      <c r="AC39" s="6" t="s">
        <v>103</v>
      </c>
      <c r="AD39" s="6" t="s">
        <v>75</v>
      </c>
      <c r="AE39" s="6" t="s">
        <v>70</v>
      </c>
      <c r="AF39" s="6" t="s">
        <v>70</v>
      </c>
      <c r="AG39" s="6" t="s">
        <v>70</v>
      </c>
      <c r="AH39" s="6" t="s">
        <v>76</v>
      </c>
      <c r="AI39" s="6" t="s">
        <v>77</v>
      </c>
      <c r="AJ39" s="37" t="s">
        <v>247</v>
      </c>
      <c r="AK39" s="6" t="s">
        <v>79</v>
      </c>
      <c r="AL39" s="36">
        <v>6800000000</v>
      </c>
      <c r="AM39" s="6" t="s">
        <v>248</v>
      </c>
      <c r="AN39" s="6" t="s">
        <v>81</v>
      </c>
      <c r="AO39" s="6" t="s">
        <v>82</v>
      </c>
      <c r="AP39" s="6" t="s">
        <v>71</v>
      </c>
      <c r="AQ39" s="6">
        <v>70</v>
      </c>
      <c r="AR39" s="6" t="s">
        <v>82</v>
      </c>
      <c r="AS39" s="6" t="s">
        <v>82</v>
      </c>
      <c r="AT39" s="6" t="s">
        <v>82</v>
      </c>
      <c r="AU39" s="6" t="s">
        <v>82</v>
      </c>
      <c r="AV39" s="6" t="s">
        <v>82</v>
      </c>
      <c r="AW39" s="6" t="s">
        <v>82</v>
      </c>
    </row>
    <row r="40" spans="1:49" ht="24.75" customHeight="1">
      <c r="A40" s="6">
        <v>200003</v>
      </c>
      <c r="B40" s="6" t="s">
        <v>82</v>
      </c>
      <c r="C40" s="6"/>
      <c r="D40" s="6"/>
      <c r="E40" s="6"/>
      <c r="F40" s="6"/>
      <c r="G40" s="6"/>
      <c r="H40" s="6" t="b">
        <v>0</v>
      </c>
      <c r="I40" s="6" t="s">
        <v>244</v>
      </c>
      <c r="J40" s="6">
        <v>200</v>
      </c>
      <c r="K40" s="6" t="s">
        <v>245</v>
      </c>
      <c r="L40" s="6">
        <v>200003</v>
      </c>
      <c r="M40" s="6" t="s">
        <v>121</v>
      </c>
      <c r="N40" s="6" t="s">
        <v>66</v>
      </c>
      <c r="O40" s="6" t="s">
        <v>67</v>
      </c>
      <c r="P40" s="6" t="s">
        <v>158</v>
      </c>
      <c r="Q40" s="6" t="s">
        <v>69</v>
      </c>
      <c r="R40" s="6" t="s">
        <v>69</v>
      </c>
      <c r="S40" s="6" t="s">
        <v>70</v>
      </c>
      <c r="T40" s="6" t="s">
        <v>71</v>
      </c>
      <c r="U40" s="6" t="s">
        <v>71</v>
      </c>
      <c r="V40" s="6" t="s">
        <v>148</v>
      </c>
      <c r="W40" s="36">
        <v>6800000000</v>
      </c>
      <c r="X40" s="6" t="s">
        <v>71</v>
      </c>
      <c r="Y40" s="6" t="s">
        <v>160</v>
      </c>
      <c r="Z40" s="6" t="s">
        <v>82</v>
      </c>
      <c r="AA40" s="6" t="s">
        <v>82</v>
      </c>
      <c r="AB40" s="6" t="s">
        <v>82</v>
      </c>
      <c r="AC40" s="6" t="s">
        <v>82</v>
      </c>
      <c r="AD40" s="6" t="s">
        <v>82</v>
      </c>
      <c r="AE40" s="6" t="s">
        <v>82</v>
      </c>
      <c r="AF40" s="6" t="s">
        <v>82</v>
      </c>
      <c r="AG40" s="6" t="s">
        <v>82</v>
      </c>
      <c r="AH40" s="6" t="s">
        <v>1145</v>
      </c>
      <c r="AI40" s="6" t="s">
        <v>82</v>
      </c>
      <c r="AJ40" s="48" t="s">
        <v>1146</v>
      </c>
      <c r="AK40" s="48" t="s">
        <v>1146</v>
      </c>
      <c r="AL40" s="36">
        <v>6800000000</v>
      </c>
      <c r="AM40" s="6" t="s">
        <v>2159</v>
      </c>
      <c r="AN40" s="6" t="s">
        <v>81</v>
      </c>
      <c r="AO40" s="6" t="s">
        <v>82</v>
      </c>
      <c r="AP40" s="6" t="s">
        <v>71</v>
      </c>
      <c r="AQ40" s="6">
        <v>70</v>
      </c>
      <c r="AR40" s="6" t="s">
        <v>82</v>
      </c>
      <c r="AS40" s="6" t="s">
        <v>82</v>
      </c>
      <c r="AT40" s="6" t="s">
        <v>82</v>
      </c>
      <c r="AU40" s="6" t="s">
        <v>82</v>
      </c>
      <c r="AV40" s="6" t="s">
        <v>82</v>
      </c>
      <c r="AW40" s="6" t="s">
        <v>82</v>
      </c>
    </row>
    <row r="41" spans="1:49" ht="24.75" customHeight="1">
      <c r="A41" s="6">
        <v>200005</v>
      </c>
      <c r="B41" s="6" t="s">
        <v>249</v>
      </c>
      <c r="C41" s="6">
        <v>157826</v>
      </c>
      <c r="D41" s="6" t="s">
        <v>250</v>
      </c>
      <c r="E41" s="15" t="s">
        <v>251</v>
      </c>
      <c r="F41" s="6" t="s">
        <v>252</v>
      </c>
      <c r="G41" s="6">
        <v>40</v>
      </c>
      <c r="H41" s="6" t="b">
        <v>1</v>
      </c>
      <c r="I41" s="6" t="s">
        <v>244</v>
      </c>
      <c r="J41" s="6">
        <v>200</v>
      </c>
      <c r="K41" s="6" t="s">
        <v>245</v>
      </c>
      <c r="L41" s="6">
        <v>200005</v>
      </c>
      <c r="M41" s="6" t="s">
        <v>100</v>
      </c>
      <c r="N41" s="6" t="s">
        <v>100</v>
      </c>
      <c r="O41" s="6" t="s">
        <v>67</v>
      </c>
      <c r="P41" s="6" t="s">
        <v>68</v>
      </c>
      <c r="Q41" s="6" t="s">
        <v>69</v>
      </c>
      <c r="R41" s="6" t="s">
        <v>69</v>
      </c>
      <c r="S41" s="6" t="s">
        <v>70</v>
      </c>
      <c r="T41" s="6" t="s">
        <v>71</v>
      </c>
      <c r="U41" s="6" t="s">
        <v>71</v>
      </c>
      <c r="V41" s="6" t="s">
        <v>246</v>
      </c>
      <c r="W41" s="36">
        <v>6800000000</v>
      </c>
      <c r="X41" s="6" t="s">
        <v>71</v>
      </c>
      <c r="Y41" s="6" t="s">
        <v>160</v>
      </c>
      <c r="Z41" s="6">
        <v>200005</v>
      </c>
      <c r="AA41" s="36">
        <v>6800000000</v>
      </c>
      <c r="AB41" s="6" t="s">
        <v>71</v>
      </c>
      <c r="AC41" s="6" t="s">
        <v>74</v>
      </c>
      <c r="AD41" s="6" t="s">
        <v>75</v>
      </c>
      <c r="AE41" s="6" t="s">
        <v>70</v>
      </c>
      <c r="AF41" s="6" t="s">
        <v>70</v>
      </c>
      <c r="AG41" s="6" t="s">
        <v>70</v>
      </c>
      <c r="AH41" s="6" t="s">
        <v>76</v>
      </c>
      <c r="AI41" s="6" t="s">
        <v>77</v>
      </c>
      <c r="AJ41" s="37" t="s">
        <v>253</v>
      </c>
      <c r="AK41" s="6" t="s">
        <v>79</v>
      </c>
      <c r="AL41" s="36">
        <v>6800000000</v>
      </c>
      <c r="AM41" s="6" t="s">
        <v>254</v>
      </c>
      <c r="AN41" s="6" t="s">
        <v>81</v>
      </c>
      <c r="AO41" s="6" t="s">
        <v>82</v>
      </c>
      <c r="AP41" s="6" t="s">
        <v>71</v>
      </c>
      <c r="AQ41" s="6">
        <v>70</v>
      </c>
      <c r="AR41" s="6" t="s">
        <v>82</v>
      </c>
      <c r="AS41" s="6" t="s">
        <v>82</v>
      </c>
      <c r="AT41" s="6" t="s">
        <v>82</v>
      </c>
      <c r="AU41" s="6" t="s">
        <v>82</v>
      </c>
      <c r="AV41" s="6" t="s">
        <v>82</v>
      </c>
      <c r="AW41" s="6" t="s">
        <v>82</v>
      </c>
    </row>
    <row r="42" spans="1:49" ht="24.75" customHeight="1">
      <c r="A42" s="6">
        <v>200008</v>
      </c>
      <c r="B42" s="6" t="s">
        <v>82</v>
      </c>
      <c r="C42" s="6"/>
      <c r="D42" s="6"/>
      <c r="E42" s="6"/>
      <c r="F42" s="6"/>
      <c r="G42" s="6"/>
      <c r="H42" s="6" t="b">
        <v>0</v>
      </c>
      <c r="I42" s="6" t="s">
        <v>244</v>
      </c>
      <c r="J42" s="6">
        <v>200</v>
      </c>
      <c r="K42" s="6" t="s">
        <v>245</v>
      </c>
      <c r="L42" s="6">
        <v>200008</v>
      </c>
      <c r="M42" s="6" t="s">
        <v>100</v>
      </c>
      <c r="N42" s="6" t="s">
        <v>100</v>
      </c>
      <c r="O42" s="6" t="s">
        <v>67</v>
      </c>
      <c r="P42" s="6" t="s">
        <v>68</v>
      </c>
      <c r="Q42" s="6" t="s">
        <v>69</v>
      </c>
      <c r="R42" s="6" t="s">
        <v>69</v>
      </c>
      <c r="S42" s="6" t="s">
        <v>70</v>
      </c>
      <c r="T42" s="6" t="s">
        <v>71</v>
      </c>
      <c r="U42" s="6" t="s">
        <v>71</v>
      </c>
      <c r="V42" s="6" t="s">
        <v>260</v>
      </c>
      <c r="W42" s="36">
        <v>6800000000</v>
      </c>
      <c r="X42" s="6" t="s">
        <v>71</v>
      </c>
      <c r="Y42" s="6" t="s">
        <v>160</v>
      </c>
      <c r="Z42" s="6" t="s">
        <v>82</v>
      </c>
      <c r="AA42" s="6" t="s">
        <v>82</v>
      </c>
      <c r="AB42" s="6" t="s">
        <v>82</v>
      </c>
      <c r="AC42" s="6" t="s">
        <v>82</v>
      </c>
      <c r="AD42" s="6" t="s">
        <v>82</v>
      </c>
      <c r="AE42" s="6" t="s">
        <v>82</v>
      </c>
      <c r="AF42" s="6" t="s">
        <v>82</v>
      </c>
      <c r="AG42" s="6" t="s">
        <v>82</v>
      </c>
      <c r="AH42" s="6" t="s">
        <v>1145</v>
      </c>
      <c r="AI42" s="6" t="s">
        <v>82</v>
      </c>
      <c r="AJ42" s="48" t="s">
        <v>1146</v>
      </c>
      <c r="AK42" s="48" t="s">
        <v>1146</v>
      </c>
      <c r="AL42" s="36">
        <v>6800000000</v>
      </c>
      <c r="AM42" s="6" t="s">
        <v>2171</v>
      </c>
      <c r="AN42" s="6" t="s">
        <v>81</v>
      </c>
      <c r="AO42" s="6" t="s">
        <v>82</v>
      </c>
      <c r="AP42" s="6" t="s">
        <v>71</v>
      </c>
      <c r="AQ42" s="6">
        <v>70</v>
      </c>
      <c r="AR42" s="6" t="s">
        <v>82</v>
      </c>
      <c r="AS42" s="6" t="s">
        <v>82</v>
      </c>
      <c r="AT42" s="6" t="s">
        <v>82</v>
      </c>
      <c r="AU42" s="6" t="s">
        <v>82</v>
      </c>
      <c r="AV42" s="6" t="s">
        <v>82</v>
      </c>
      <c r="AW42" s="6" t="s">
        <v>82</v>
      </c>
    </row>
    <row r="43" spans="1:49" ht="24.75" customHeight="1">
      <c r="A43" s="6">
        <v>200009</v>
      </c>
      <c r="B43" s="6" t="s">
        <v>256</v>
      </c>
      <c r="C43" s="6">
        <v>196011</v>
      </c>
      <c r="D43" s="6" t="s">
        <v>257</v>
      </c>
      <c r="E43" s="15" t="s">
        <v>258</v>
      </c>
      <c r="F43" s="6" t="s">
        <v>259</v>
      </c>
      <c r="G43" s="6">
        <v>40</v>
      </c>
      <c r="H43" s="6" t="b">
        <v>1</v>
      </c>
      <c r="I43" s="6" t="s">
        <v>244</v>
      </c>
      <c r="J43" s="6">
        <v>200</v>
      </c>
      <c r="K43" s="6" t="s">
        <v>245</v>
      </c>
      <c r="L43" s="6">
        <v>200009</v>
      </c>
      <c r="M43" s="6" t="s">
        <v>121</v>
      </c>
      <c r="N43" s="6" t="s">
        <v>66</v>
      </c>
      <c r="O43" s="6" t="s">
        <v>67</v>
      </c>
      <c r="P43" s="6" t="s">
        <v>68</v>
      </c>
      <c r="Q43" s="6" t="s">
        <v>69</v>
      </c>
      <c r="R43" s="6" t="s">
        <v>69</v>
      </c>
      <c r="S43" s="6" t="s">
        <v>70</v>
      </c>
      <c r="T43" s="6" t="s">
        <v>71</v>
      </c>
      <c r="U43" s="6" t="s">
        <v>71</v>
      </c>
      <c r="V43" s="6" t="s">
        <v>260</v>
      </c>
      <c r="W43" s="36">
        <v>6800000000</v>
      </c>
      <c r="X43" s="6" t="s">
        <v>71</v>
      </c>
      <c r="Y43" s="6" t="s">
        <v>160</v>
      </c>
      <c r="Z43" s="6">
        <v>200009</v>
      </c>
      <c r="AA43" s="36">
        <v>6800000000</v>
      </c>
      <c r="AB43" s="6" t="s">
        <v>71</v>
      </c>
      <c r="AC43" s="6" t="s">
        <v>103</v>
      </c>
      <c r="AD43" s="6" t="s">
        <v>75</v>
      </c>
      <c r="AE43" s="6" t="s">
        <v>70</v>
      </c>
      <c r="AF43" s="6" t="s">
        <v>70</v>
      </c>
      <c r="AG43" s="6" t="s">
        <v>70</v>
      </c>
      <c r="AH43" s="6" t="s">
        <v>76</v>
      </c>
      <c r="AI43" s="6" t="s">
        <v>77</v>
      </c>
      <c r="AJ43" s="37" t="s">
        <v>115</v>
      </c>
      <c r="AK43" s="6" t="s">
        <v>79</v>
      </c>
      <c r="AL43" s="36">
        <v>6800000000</v>
      </c>
      <c r="AM43" s="6" t="s">
        <v>261</v>
      </c>
      <c r="AN43" s="6" t="s">
        <v>81</v>
      </c>
      <c r="AO43" s="6" t="s">
        <v>82</v>
      </c>
      <c r="AP43" s="6" t="s">
        <v>71</v>
      </c>
      <c r="AQ43" s="6">
        <v>70</v>
      </c>
      <c r="AR43" s="6" t="s">
        <v>82</v>
      </c>
      <c r="AS43" s="6" t="s">
        <v>82</v>
      </c>
      <c r="AT43" s="6" t="s">
        <v>82</v>
      </c>
      <c r="AU43" s="6" t="s">
        <v>82</v>
      </c>
      <c r="AV43" s="6" t="s">
        <v>82</v>
      </c>
      <c r="AW43" s="6" t="s">
        <v>82</v>
      </c>
    </row>
    <row r="44" spans="1:49" ht="24.75" customHeight="1">
      <c r="A44" s="6">
        <v>200010</v>
      </c>
      <c r="B44" s="6" t="s">
        <v>2172</v>
      </c>
      <c r="C44" s="6">
        <v>189134</v>
      </c>
      <c r="D44" s="6" t="s">
        <v>2174</v>
      </c>
      <c r="E44" s="15" t="s">
        <v>2175</v>
      </c>
      <c r="F44" s="6" t="s">
        <v>2176</v>
      </c>
      <c r="G44" s="6">
        <v>40</v>
      </c>
      <c r="H44" s="6" t="b">
        <v>1</v>
      </c>
      <c r="I44" s="6" t="s">
        <v>244</v>
      </c>
      <c r="J44" s="6">
        <v>200</v>
      </c>
      <c r="K44" s="6" t="s">
        <v>245</v>
      </c>
      <c r="L44" s="6">
        <v>200010</v>
      </c>
      <c r="M44" s="6" t="s">
        <v>121</v>
      </c>
      <c r="N44" s="6" t="s">
        <v>66</v>
      </c>
      <c r="O44" s="6" t="s">
        <v>67</v>
      </c>
      <c r="P44" s="6" t="s">
        <v>68</v>
      </c>
      <c r="Q44" s="6" t="s">
        <v>69</v>
      </c>
      <c r="R44" s="6" t="s">
        <v>69</v>
      </c>
      <c r="S44" s="6" t="s">
        <v>70</v>
      </c>
      <c r="T44" s="6" t="s">
        <v>71</v>
      </c>
      <c r="U44" s="6" t="s">
        <v>71</v>
      </c>
      <c r="V44" s="6" t="s">
        <v>260</v>
      </c>
      <c r="W44" s="36">
        <v>6800000000</v>
      </c>
      <c r="X44" s="6" t="s">
        <v>71</v>
      </c>
      <c r="Y44" s="6" t="s">
        <v>73</v>
      </c>
      <c r="Z44" s="6">
        <v>200010</v>
      </c>
      <c r="AA44" s="36">
        <v>6800000000</v>
      </c>
      <c r="AB44" s="6" t="s">
        <v>71</v>
      </c>
      <c r="AC44" s="6" t="s">
        <v>103</v>
      </c>
      <c r="AD44" s="6" t="s">
        <v>75</v>
      </c>
      <c r="AE44" s="6" t="s">
        <v>70</v>
      </c>
      <c r="AF44" s="6" t="s">
        <v>70</v>
      </c>
      <c r="AG44" s="6" t="s">
        <v>70</v>
      </c>
      <c r="AH44" s="6" t="s">
        <v>76</v>
      </c>
      <c r="AI44" s="6" t="s">
        <v>77</v>
      </c>
      <c r="AJ44" s="37" t="s">
        <v>1119</v>
      </c>
      <c r="AK44" s="6" t="s">
        <v>1120</v>
      </c>
      <c r="AL44" s="36">
        <v>6800000000</v>
      </c>
      <c r="AM44" s="6" t="s">
        <v>2173</v>
      </c>
      <c r="AN44" s="6" t="s">
        <v>81</v>
      </c>
      <c r="AO44" s="6" t="s">
        <v>82</v>
      </c>
      <c r="AP44" s="6" t="s">
        <v>71</v>
      </c>
      <c r="AQ44" s="6">
        <v>42</v>
      </c>
      <c r="AR44" s="6" t="s">
        <v>82</v>
      </c>
      <c r="AS44" s="6" t="s">
        <v>82</v>
      </c>
      <c r="AT44" s="6" t="s">
        <v>82</v>
      </c>
      <c r="AU44" s="6" t="s">
        <v>82</v>
      </c>
      <c r="AV44" s="6" t="s">
        <v>82</v>
      </c>
      <c r="AW44" s="6" t="s">
        <v>82</v>
      </c>
    </row>
    <row r="45" spans="1:49" ht="24.75" customHeight="1">
      <c r="A45" s="6">
        <v>200016</v>
      </c>
      <c r="B45" s="6" t="s">
        <v>2208</v>
      </c>
      <c r="C45" s="6">
        <v>264605</v>
      </c>
      <c r="D45" s="6" t="s">
        <v>2210</v>
      </c>
      <c r="E45" s="15" t="s">
        <v>2211</v>
      </c>
      <c r="F45" s="6" t="s">
        <v>2212</v>
      </c>
      <c r="G45" s="6">
        <v>40</v>
      </c>
      <c r="H45" s="6" t="b">
        <v>1</v>
      </c>
      <c r="I45" s="6" t="s">
        <v>244</v>
      </c>
      <c r="J45" s="6">
        <v>200</v>
      </c>
      <c r="K45" s="6" t="s">
        <v>245</v>
      </c>
      <c r="L45" s="6">
        <v>200016</v>
      </c>
      <c r="M45" s="6" t="s">
        <v>121</v>
      </c>
      <c r="N45" s="6" t="s">
        <v>66</v>
      </c>
      <c r="O45" s="6" t="s">
        <v>1167</v>
      </c>
      <c r="P45" s="6" t="s">
        <v>158</v>
      </c>
      <c r="Q45" s="6" t="s">
        <v>112</v>
      </c>
      <c r="R45" s="6" t="s">
        <v>112</v>
      </c>
      <c r="S45" s="6" t="s">
        <v>70</v>
      </c>
      <c r="T45" s="6" t="s">
        <v>71</v>
      </c>
      <c r="U45" s="6" t="s">
        <v>71</v>
      </c>
      <c r="V45" s="6" t="s">
        <v>72</v>
      </c>
      <c r="W45" s="36">
        <v>6800000000</v>
      </c>
      <c r="X45" s="6" t="s">
        <v>71</v>
      </c>
      <c r="Y45" s="6" t="s">
        <v>169</v>
      </c>
      <c r="Z45" s="6">
        <v>200016</v>
      </c>
      <c r="AA45" s="36">
        <v>6800000000</v>
      </c>
      <c r="AB45" s="6" t="s">
        <v>71</v>
      </c>
      <c r="AC45" s="6" t="s">
        <v>103</v>
      </c>
      <c r="AD45" s="6" t="s">
        <v>130</v>
      </c>
      <c r="AE45" s="6" t="s">
        <v>70</v>
      </c>
      <c r="AF45" s="6" t="s">
        <v>70</v>
      </c>
      <c r="AG45" s="6" t="s">
        <v>70</v>
      </c>
      <c r="AH45" s="6" t="s">
        <v>76</v>
      </c>
      <c r="AI45" s="6" t="s">
        <v>238</v>
      </c>
      <c r="AJ45" s="37" t="s">
        <v>1119</v>
      </c>
      <c r="AK45" s="6" t="s">
        <v>1120</v>
      </c>
      <c r="AL45" s="36">
        <v>6800000000</v>
      </c>
      <c r="AM45" s="6" t="s">
        <v>2209</v>
      </c>
      <c r="AN45" s="6" t="s">
        <v>172</v>
      </c>
      <c r="AO45" s="6" t="s">
        <v>82</v>
      </c>
      <c r="AP45" s="6" t="s">
        <v>71</v>
      </c>
      <c r="AQ45" s="6">
        <v>42</v>
      </c>
      <c r="AR45" s="6" t="s">
        <v>82</v>
      </c>
      <c r="AS45" s="6" t="s">
        <v>82</v>
      </c>
      <c r="AT45" s="6" t="s">
        <v>82</v>
      </c>
      <c r="AU45" s="6" t="s">
        <v>82</v>
      </c>
      <c r="AV45" s="6" t="s">
        <v>82</v>
      </c>
      <c r="AW45" s="6" t="s">
        <v>82</v>
      </c>
    </row>
    <row r="46" spans="1:49" ht="24.75" customHeight="1">
      <c r="A46" s="6">
        <v>200016</v>
      </c>
      <c r="B46" s="6" t="s">
        <v>82</v>
      </c>
      <c r="C46" s="6"/>
      <c r="D46" s="6"/>
      <c r="E46" s="6"/>
      <c r="F46" s="6"/>
      <c r="G46" s="6"/>
      <c r="H46" s="6" t="b">
        <v>0</v>
      </c>
      <c r="I46" s="6" t="s">
        <v>244</v>
      </c>
      <c r="J46" s="6">
        <v>200</v>
      </c>
      <c r="K46" s="6" t="s">
        <v>245</v>
      </c>
      <c r="L46" s="6">
        <v>200016</v>
      </c>
      <c r="M46" s="6" t="s">
        <v>121</v>
      </c>
      <c r="N46" s="6" t="s">
        <v>66</v>
      </c>
      <c r="O46" s="6" t="s">
        <v>67</v>
      </c>
      <c r="P46" s="6" t="s">
        <v>68</v>
      </c>
      <c r="Q46" s="6" t="s">
        <v>69</v>
      </c>
      <c r="R46" s="6" t="s">
        <v>69</v>
      </c>
      <c r="S46" s="6" t="s">
        <v>70</v>
      </c>
      <c r="T46" s="6" t="s">
        <v>71</v>
      </c>
      <c r="U46" s="6" t="s">
        <v>71</v>
      </c>
      <c r="V46" s="6" t="s">
        <v>72</v>
      </c>
      <c r="W46" s="36">
        <v>6800000000</v>
      </c>
      <c r="X46" s="6" t="s">
        <v>71</v>
      </c>
      <c r="Y46" s="6" t="s">
        <v>169</v>
      </c>
      <c r="Z46" s="6" t="s">
        <v>82</v>
      </c>
      <c r="AA46" s="6" t="s">
        <v>82</v>
      </c>
      <c r="AB46" s="6" t="s">
        <v>82</v>
      </c>
      <c r="AC46" s="6" t="s">
        <v>82</v>
      </c>
      <c r="AD46" s="6" t="s">
        <v>82</v>
      </c>
      <c r="AE46" s="6" t="s">
        <v>82</v>
      </c>
      <c r="AF46" s="6" t="s">
        <v>82</v>
      </c>
      <c r="AG46" s="6" t="s">
        <v>82</v>
      </c>
      <c r="AH46" s="6" t="s">
        <v>1145</v>
      </c>
      <c r="AI46" s="6" t="s">
        <v>82</v>
      </c>
      <c r="AJ46" s="48" t="s">
        <v>1146</v>
      </c>
      <c r="AK46" s="48" t="s">
        <v>1146</v>
      </c>
      <c r="AL46" s="36">
        <v>6800000000</v>
      </c>
      <c r="AM46" s="6" t="s">
        <v>2213</v>
      </c>
      <c r="AN46" s="6" t="s">
        <v>172</v>
      </c>
      <c r="AO46" s="6" t="s">
        <v>82</v>
      </c>
      <c r="AP46" s="6" t="s">
        <v>71</v>
      </c>
      <c r="AQ46" s="6">
        <v>70</v>
      </c>
      <c r="AR46" s="6" t="s">
        <v>82</v>
      </c>
      <c r="AS46" s="6" t="s">
        <v>82</v>
      </c>
      <c r="AT46" s="6" t="s">
        <v>82</v>
      </c>
      <c r="AU46" s="6" t="s">
        <v>82</v>
      </c>
      <c r="AV46" s="6" t="s">
        <v>82</v>
      </c>
      <c r="AW46" s="6" t="s">
        <v>82</v>
      </c>
    </row>
    <row r="47" spans="1:49" ht="24.75" customHeight="1">
      <c r="A47" s="6">
        <v>200016</v>
      </c>
      <c r="B47" s="6" t="s">
        <v>262</v>
      </c>
      <c r="C47" s="6">
        <v>234962</v>
      </c>
      <c r="D47" s="6" t="s">
        <v>263</v>
      </c>
      <c r="E47" s="15" t="s">
        <v>264</v>
      </c>
      <c r="F47" s="6" t="s">
        <v>265</v>
      </c>
      <c r="G47" s="6">
        <v>40</v>
      </c>
      <c r="H47" s="6" t="b">
        <v>1</v>
      </c>
      <c r="I47" s="6" t="s">
        <v>244</v>
      </c>
      <c r="J47" s="6">
        <v>200</v>
      </c>
      <c r="K47" s="6" t="s">
        <v>245</v>
      </c>
      <c r="L47" s="6">
        <v>200016</v>
      </c>
      <c r="M47" s="6" t="s">
        <v>121</v>
      </c>
      <c r="N47" s="6" t="s">
        <v>66</v>
      </c>
      <c r="O47" s="6" t="s">
        <v>67</v>
      </c>
      <c r="P47" s="6" t="s">
        <v>128</v>
      </c>
      <c r="Q47" s="6" t="s">
        <v>112</v>
      </c>
      <c r="R47" s="6" t="s">
        <v>112</v>
      </c>
      <c r="S47" s="6" t="s">
        <v>70</v>
      </c>
      <c r="T47" s="6" t="s">
        <v>71</v>
      </c>
      <c r="U47" s="6" t="s">
        <v>71</v>
      </c>
      <c r="V47" s="6" t="s">
        <v>72</v>
      </c>
      <c r="W47" s="36">
        <v>6800000000</v>
      </c>
      <c r="X47" s="6" t="s">
        <v>71</v>
      </c>
      <c r="Y47" s="6" t="s">
        <v>169</v>
      </c>
      <c r="Z47" s="6">
        <v>200016</v>
      </c>
      <c r="AA47" s="36">
        <v>6800000000</v>
      </c>
      <c r="AB47" s="6" t="s">
        <v>71</v>
      </c>
      <c r="AC47" s="6" t="s">
        <v>103</v>
      </c>
      <c r="AD47" s="6" t="s">
        <v>130</v>
      </c>
      <c r="AE47" s="6" t="s">
        <v>70</v>
      </c>
      <c r="AF47" s="6" t="s">
        <v>70</v>
      </c>
      <c r="AG47" s="6" t="s">
        <v>70</v>
      </c>
      <c r="AH47" s="6" t="s">
        <v>76</v>
      </c>
      <c r="AI47" s="6" t="s">
        <v>114</v>
      </c>
      <c r="AJ47" s="37" t="s">
        <v>266</v>
      </c>
      <c r="AK47" s="6" t="s">
        <v>79</v>
      </c>
      <c r="AL47" s="36">
        <v>6800000000</v>
      </c>
      <c r="AM47" s="6" t="s">
        <v>267</v>
      </c>
      <c r="AN47" s="6" t="s">
        <v>172</v>
      </c>
      <c r="AO47" s="6" t="s">
        <v>82</v>
      </c>
      <c r="AP47" s="6" t="s">
        <v>71</v>
      </c>
      <c r="AQ47" s="6">
        <v>70</v>
      </c>
      <c r="AR47" s="6" t="s">
        <v>82</v>
      </c>
      <c r="AS47" s="6" t="s">
        <v>82</v>
      </c>
      <c r="AT47" s="6" t="s">
        <v>82</v>
      </c>
      <c r="AU47" s="6" t="s">
        <v>82</v>
      </c>
      <c r="AV47" s="6" t="s">
        <v>82</v>
      </c>
      <c r="AW47" s="6" t="s">
        <v>82</v>
      </c>
    </row>
    <row r="48" spans="1:49" ht="24.75" customHeight="1">
      <c r="A48" s="6">
        <v>200017</v>
      </c>
      <c r="B48" s="6" t="s">
        <v>269</v>
      </c>
      <c r="C48" s="6">
        <v>331375</v>
      </c>
      <c r="D48" s="6" t="s">
        <v>270</v>
      </c>
      <c r="E48" s="15" t="s">
        <v>271</v>
      </c>
      <c r="F48" s="6" t="s">
        <v>272</v>
      </c>
      <c r="G48" s="6">
        <v>40</v>
      </c>
      <c r="H48" s="6" t="b">
        <v>1</v>
      </c>
      <c r="I48" s="6" t="s">
        <v>244</v>
      </c>
      <c r="J48" s="6">
        <v>200</v>
      </c>
      <c r="K48" s="6" t="s">
        <v>245</v>
      </c>
      <c r="L48" s="6">
        <v>200017</v>
      </c>
      <c r="M48" s="6" t="s">
        <v>65</v>
      </c>
      <c r="N48" s="6" t="s">
        <v>66</v>
      </c>
      <c r="O48" s="6" t="s">
        <v>67</v>
      </c>
      <c r="P48" s="6" t="s">
        <v>68</v>
      </c>
      <c r="Q48" s="6" t="s">
        <v>69</v>
      </c>
      <c r="R48" s="6" t="s">
        <v>69</v>
      </c>
      <c r="S48" s="6" t="s">
        <v>70</v>
      </c>
      <c r="T48" s="6" t="s">
        <v>71</v>
      </c>
      <c r="U48" s="6" t="s">
        <v>71</v>
      </c>
      <c r="V48" s="6" t="s">
        <v>72</v>
      </c>
      <c r="W48" s="36">
        <v>6800000000</v>
      </c>
      <c r="X48" s="6" t="s">
        <v>71</v>
      </c>
      <c r="Y48" s="6" t="s">
        <v>185</v>
      </c>
      <c r="Z48" s="6">
        <v>200017</v>
      </c>
      <c r="AA48" s="36">
        <v>6800000000</v>
      </c>
      <c r="AB48" s="6" t="s">
        <v>71</v>
      </c>
      <c r="AC48" s="6" t="s">
        <v>90</v>
      </c>
      <c r="AD48" s="6" t="s">
        <v>75</v>
      </c>
      <c r="AE48" s="6" t="s">
        <v>70</v>
      </c>
      <c r="AF48" s="6" t="s">
        <v>70</v>
      </c>
      <c r="AG48" s="6" t="s">
        <v>70</v>
      </c>
      <c r="AH48" s="6" t="s">
        <v>76</v>
      </c>
      <c r="AI48" s="6" t="s">
        <v>77</v>
      </c>
      <c r="AJ48" s="37" t="s">
        <v>91</v>
      </c>
      <c r="AK48" s="6" t="s">
        <v>79</v>
      </c>
      <c r="AL48" s="36">
        <v>6800000000</v>
      </c>
      <c r="AM48" s="6" t="s">
        <v>273</v>
      </c>
      <c r="AN48" s="6" t="s">
        <v>132</v>
      </c>
      <c r="AO48" s="6" t="s">
        <v>82</v>
      </c>
      <c r="AP48" s="6" t="s">
        <v>71</v>
      </c>
      <c r="AQ48" s="6">
        <v>21</v>
      </c>
      <c r="AR48" s="6" t="s">
        <v>82</v>
      </c>
      <c r="AS48" s="6" t="s">
        <v>82</v>
      </c>
      <c r="AT48" s="6" t="s">
        <v>82</v>
      </c>
      <c r="AU48" s="6" t="s">
        <v>82</v>
      </c>
      <c r="AV48" s="6" t="s">
        <v>82</v>
      </c>
      <c r="AW48" s="6" t="s">
        <v>82</v>
      </c>
    </row>
    <row r="49" spans="1:49" ht="24.75" customHeight="1">
      <c r="A49" s="6">
        <v>201006</v>
      </c>
      <c r="B49" s="6" t="s">
        <v>274</v>
      </c>
      <c r="C49" s="6">
        <v>157818</v>
      </c>
      <c r="D49" s="6" t="s">
        <v>275</v>
      </c>
      <c r="E49" s="15" t="s">
        <v>276</v>
      </c>
      <c r="F49" s="6" t="s">
        <v>277</v>
      </c>
      <c r="G49" s="6">
        <v>40</v>
      </c>
      <c r="H49" s="6" t="b">
        <v>1</v>
      </c>
      <c r="I49" s="6" t="s">
        <v>278</v>
      </c>
      <c r="J49" s="6">
        <v>201</v>
      </c>
      <c r="K49" s="6" t="s">
        <v>245</v>
      </c>
      <c r="L49" s="6">
        <v>201006</v>
      </c>
      <c r="M49" s="6" t="s">
        <v>121</v>
      </c>
      <c r="N49" s="6" t="s">
        <v>66</v>
      </c>
      <c r="O49" s="6" t="s">
        <v>67</v>
      </c>
      <c r="P49" s="6" t="s">
        <v>68</v>
      </c>
      <c r="Q49" s="6" t="s">
        <v>69</v>
      </c>
      <c r="R49" s="6" t="s">
        <v>69</v>
      </c>
      <c r="S49" s="6" t="s">
        <v>70</v>
      </c>
      <c r="T49" s="6" t="s">
        <v>71</v>
      </c>
      <c r="U49" s="6" t="s">
        <v>71</v>
      </c>
      <c r="V49" s="6" t="s">
        <v>148</v>
      </c>
      <c r="W49" s="36">
        <v>6800000000</v>
      </c>
      <c r="X49" s="6" t="s">
        <v>71</v>
      </c>
      <c r="Y49" s="6" t="s">
        <v>73</v>
      </c>
      <c r="Z49" s="6">
        <v>201006</v>
      </c>
      <c r="AA49" s="36">
        <v>6800000000</v>
      </c>
      <c r="AB49" s="6" t="s">
        <v>71</v>
      </c>
      <c r="AC49" s="6" t="s">
        <v>279</v>
      </c>
      <c r="AD49" s="6" t="s">
        <v>75</v>
      </c>
      <c r="AE49" s="6" t="s">
        <v>70</v>
      </c>
      <c r="AF49" s="6" t="s">
        <v>70</v>
      </c>
      <c r="AG49" s="6" t="s">
        <v>70</v>
      </c>
      <c r="AH49" s="6" t="s">
        <v>76</v>
      </c>
      <c r="AI49" s="6" t="s">
        <v>114</v>
      </c>
      <c r="AJ49" s="37" t="s">
        <v>280</v>
      </c>
      <c r="AK49" s="6" t="s">
        <v>79</v>
      </c>
      <c r="AL49" s="36">
        <v>6800000000</v>
      </c>
      <c r="AM49" s="6" t="s">
        <v>281</v>
      </c>
      <c r="AN49" s="6" t="s">
        <v>81</v>
      </c>
      <c r="AO49" s="6" t="s">
        <v>82</v>
      </c>
      <c r="AP49" s="6" t="s">
        <v>71</v>
      </c>
      <c r="AQ49" s="6">
        <v>70</v>
      </c>
      <c r="AR49" s="6" t="s">
        <v>82</v>
      </c>
      <c r="AS49" s="6" t="s">
        <v>82</v>
      </c>
      <c r="AT49" s="6" t="s">
        <v>82</v>
      </c>
      <c r="AU49" s="6" t="s">
        <v>82</v>
      </c>
      <c r="AV49" s="6" t="s">
        <v>82</v>
      </c>
      <c r="AW49" s="6" t="s">
        <v>82</v>
      </c>
    </row>
    <row r="50" spans="1:49" ht="24.75" customHeight="1">
      <c r="A50" s="6">
        <v>201008</v>
      </c>
      <c r="B50" s="6" t="s">
        <v>2234</v>
      </c>
      <c r="C50" s="6">
        <v>157770</v>
      </c>
      <c r="D50" s="6" t="s">
        <v>2236</v>
      </c>
      <c r="E50" s="15" t="s">
        <v>2237</v>
      </c>
      <c r="F50" s="6" t="s">
        <v>2238</v>
      </c>
      <c r="G50" s="6">
        <v>40</v>
      </c>
      <c r="H50" s="6" t="b">
        <v>1</v>
      </c>
      <c r="I50" s="6" t="s">
        <v>278</v>
      </c>
      <c r="J50" s="6">
        <v>201</v>
      </c>
      <c r="K50" s="6" t="s">
        <v>245</v>
      </c>
      <c r="L50" s="6">
        <v>201008</v>
      </c>
      <c r="M50" s="6" t="s">
        <v>121</v>
      </c>
      <c r="N50" s="6" t="s">
        <v>66</v>
      </c>
      <c r="O50" s="6" t="s">
        <v>67</v>
      </c>
      <c r="P50" s="6" t="s">
        <v>158</v>
      </c>
      <c r="Q50" s="6" t="s">
        <v>69</v>
      </c>
      <c r="R50" s="6" t="s">
        <v>69</v>
      </c>
      <c r="S50" s="6" t="s">
        <v>70</v>
      </c>
      <c r="T50" s="6" t="s">
        <v>71</v>
      </c>
      <c r="U50" s="6" t="s">
        <v>71</v>
      </c>
      <c r="V50" s="6" t="s">
        <v>148</v>
      </c>
      <c r="W50" s="36">
        <v>6800000000</v>
      </c>
      <c r="X50" s="6" t="s">
        <v>71</v>
      </c>
      <c r="Y50" s="6" t="s">
        <v>1244</v>
      </c>
      <c r="Z50" s="6">
        <v>201008</v>
      </c>
      <c r="AA50" s="36">
        <v>6800000000</v>
      </c>
      <c r="AB50" s="6" t="s">
        <v>71</v>
      </c>
      <c r="AC50" s="6" t="s">
        <v>279</v>
      </c>
      <c r="AD50" s="6" t="s">
        <v>75</v>
      </c>
      <c r="AE50" s="6" t="s">
        <v>70</v>
      </c>
      <c r="AF50" s="6" t="s">
        <v>70</v>
      </c>
      <c r="AG50" s="6" t="s">
        <v>70</v>
      </c>
      <c r="AH50" s="6" t="s">
        <v>76</v>
      </c>
      <c r="AI50" s="6" t="s">
        <v>77</v>
      </c>
      <c r="AJ50" s="37" t="s">
        <v>1119</v>
      </c>
      <c r="AK50" s="6" t="s">
        <v>1120</v>
      </c>
      <c r="AL50" s="36">
        <v>6800000000</v>
      </c>
      <c r="AM50" s="6" t="s">
        <v>2235</v>
      </c>
      <c r="AN50" s="6" t="s">
        <v>81</v>
      </c>
      <c r="AO50" s="6" t="s">
        <v>82</v>
      </c>
      <c r="AP50" s="6" t="s">
        <v>71</v>
      </c>
      <c r="AQ50" s="6">
        <v>42</v>
      </c>
      <c r="AR50" s="6" t="s">
        <v>82</v>
      </c>
      <c r="AS50" s="6" t="s">
        <v>82</v>
      </c>
      <c r="AT50" s="6" t="s">
        <v>82</v>
      </c>
      <c r="AU50" s="6" t="s">
        <v>82</v>
      </c>
      <c r="AV50" s="6" t="s">
        <v>82</v>
      </c>
      <c r="AW50" s="6" t="s">
        <v>82</v>
      </c>
    </row>
    <row r="51" spans="1:49" ht="24.75" customHeight="1">
      <c r="A51" s="6">
        <v>201015</v>
      </c>
      <c r="B51" s="6" t="s">
        <v>282</v>
      </c>
      <c r="C51" s="6">
        <v>160110</v>
      </c>
      <c r="D51" s="6" t="s">
        <v>283</v>
      </c>
      <c r="E51" s="15" t="s">
        <v>284</v>
      </c>
      <c r="F51" s="6" t="s">
        <v>285</v>
      </c>
      <c r="G51" s="6">
        <v>40</v>
      </c>
      <c r="H51" s="6" t="b">
        <v>1</v>
      </c>
      <c r="I51" s="6" t="s">
        <v>278</v>
      </c>
      <c r="J51" s="6">
        <v>201</v>
      </c>
      <c r="K51" s="6" t="s">
        <v>245</v>
      </c>
      <c r="L51" s="6">
        <v>201015</v>
      </c>
      <c r="M51" s="6" t="s">
        <v>121</v>
      </c>
      <c r="N51" s="6" t="s">
        <v>66</v>
      </c>
      <c r="O51" s="6" t="s">
        <v>67</v>
      </c>
      <c r="P51" s="6" t="s">
        <v>68</v>
      </c>
      <c r="Q51" s="6" t="s">
        <v>69</v>
      </c>
      <c r="R51" s="6" t="s">
        <v>69</v>
      </c>
      <c r="S51" s="6" t="s">
        <v>70</v>
      </c>
      <c r="T51" s="6" t="s">
        <v>71</v>
      </c>
      <c r="U51" s="6" t="s">
        <v>71</v>
      </c>
      <c r="V51" s="6" t="s">
        <v>246</v>
      </c>
      <c r="W51" s="36">
        <v>6800000000</v>
      </c>
      <c r="X51" s="6" t="s">
        <v>71</v>
      </c>
      <c r="Y51" s="6" t="s">
        <v>160</v>
      </c>
      <c r="Z51" s="6">
        <v>201015</v>
      </c>
      <c r="AA51" s="36">
        <v>6800000000</v>
      </c>
      <c r="AB51" s="6" t="s">
        <v>71</v>
      </c>
      <c r="AC51" s="6" t="s">
        <v>279</v>
      </c>
      <c r="AD51" s="6" t="s">
        <v>75</v>
      </c>
      <c r="AE51" s="6" t="s">
        <v>70</v>
      </c>
      <c r="AF51" s="6" t="s">
        <v>70</v>
      </c>
      <c r="AG51" s="6" t="s">
        <v>70</v>
      </c>
      <c r="AH51" s="6" t="s">
        <v>76</v>
      </c>
      <c r="AI51" s="6" t="s">
        <v>77</v>
      </c>
      <c r="AJ51" s="37" t="s">
        <v>286</v>
      </c>
      <c r="AK51" s="6" t="s">
        <v>79</v>
      </c>
      <c r="AL51" s="36">
        <v>6800000000</v>
      </c>
      <c r="AM51" s="6" t="s">
        <v>287</v>
      </c>
      <c r="AN51" s="6" t="s">
        <v>81</v>
      </c>
      <c r="AO51" s="6" t="s">
        <v>82</v>
      </c>
      <c r="AP51" s="6" t="s">
        <v>71</v>
      </c>
      <c r="AQ51" s="6">
        <v>70</v>
      </c>
      <c r="AR51" s="6" t="s">
        <v>82</v>
      </c>
      <c r="AS51" s="6" t="s">
        <v>82</v>
      </c>
      <c r="AT51" s="6" t="s">
        <v>82</v>
      </c>
      <c r="AU51" s="6" t="s">
        <v>82</v>
      </c>
      <c r="AV51" s="6" t="s">
        <v>82</v>
      </c>
      <c r="AW51" s="6" t="s">
        <v>82</v>
      </c>
    </row>
    <row r="52" spans="1:49" ht="24.75" customHeight="1">
      <c r="A52" s="6">
        <v>201023</v>
      </c>
      <c r="B52" s="6" t="s">
        <v>288</v>
      </c>
      <c r="C52" s="6">
        <v>173976</v>
      </c>
      <c r="D52" s="6" t="s">
        <v>289</v>
      </c>
      <c r="E52" s="15" t="s">
        <v>290</v>
      </c>
      <c r="F52" s="6" t="s">
        <v>291</v>
      </c>
      <c r="G52" s="6">
        <v>40</v>
      </c>
      <c r="H52" s="6" t="b">
        <v>1</v>
      </c>
      <c r="I52" s="6" t="s">
        <v>278</v>
      </c>
      <c r="J52" s="6">
        <v>201</v>
      </c>
      <c r="K52" s="6" t="s">
        <v>245</v>
      </c>
      <c r="L52" s="6">
        <v>201023</v>
      </c>
      <c r="M52" s="6" t="s">
        <v>121</v>
      </c>
      <c r="N52" s="6" t="s">
        <v>66</v>
      </c>
      <c r="O52" s="6" t="s">
        <v>67</v>
      </c>
      <c r="P52" s="6" t="s">
        <v>68</v>
      </c>
      <c r="Q52" s="6" t="s">
        <v>69</v>
      </c>
      <c r="R52" s="6" t="s">
        <v>69</v>
      </c>
      <c r="S52" s="6" t="s">
        <v>70</v>
      </c>
      <c r="T52" s="6" t="s">
        <v>71</v>
      </c>
      <c r="U52" s="6" t="s">
        <v>71</v>
      </c>
      <c r="V52" s="6" t="s">
        <v>72</v>
      </c>
      <c r="W52" s="36">
        <v>6800000000</v>
      </c>
      <c r="X52" s="6" t="s">
        <v>71</v>
      </c>
      <c r="Y52" s="6" t="s">
        <v>169</v>
      </c>
      <c r="Z52" s="6">
        <v>201023</v>
      </c>
      <c r="AA52" s="36">
        <v>6800000000</v>
      </c>
      <c r="AB52" s="6" t="s">
        <v>71</v>
      </c>
      <c r="AC52" s="6" t="s">
        <v>279</v>
      </c>
      <c r="AD52" s="6" t="s">
        <v>75</v>
      </c>
      <c r="AE52" s="6" t="s">
        <v>70</v>
      </c>
      <c r="AF52" s="6" t="s">
        <v>70</v>
      </c>
      <c r="AG52" s="6" t="s">
        <v>70</v>
      </c>
      <c r="AH52" s="6" t="s">
        <v>76</v>
      </c>
      <c r="AI52" s="6" t="s">
        <v>77</v>
      </c>
      <c r="AJ52" s="37" t="s">
        <v>292</v>
      </c>
      <c r="AK52" s="6" t="s">
        <v>79</v>
      </c>
      <c r="AL52" s="36">
        <v>6800000000</v>
      </c>
      <c r="AM52" s="6" t="s">
        <v>293</v>
      </c>
      <c r="AN52" s="6" t="s">
        <v>172</v>
      </c>
      <c r="AO52" s="6" t="s">
        <v>82</v>
      </c>
      <c r="AP52" s="6" t="s">
        <v>71</v>
      </c>
      <c r="AQ52" s="6">
        <v>70</v>
      </c>
      <c r="AR52" s="6" t="s">
        <v>82</v>
      </c>
      <c r="AS52" s="6" t="s">
        <v>82</v>
      </c>
      <c r="AT52" s="6" t="s">
        <v>82</v>
      </c>
      <c r="AU52" s="6" t="s">
        <v>82</v>
      </c>
      <c r="AV52" s="6" t="s">
        <v>82</v>
      </c>
      <c r="AW52" s="6" t="s">
        <v>82</v>
      </c>
    </row>
    <row r="53" spans="1:49" ht="24.75" customHeight="1">
      <c r="A53" s="6">
        <v>201027</v>
      </c>
      <c r="B53" s="6" t="s">
        <v>294</v>
      </c>
      <c r="C53" s="6">
        <v>174098</v>
      </c>
      <c r="D53" s="6" t="s">
        <v>295</v>
      </c>
      <c r="E53" s="15" t="s">
        <v>296</v>
      </c>
      <c r="F53" s="6" t="s">
        <v>297</v>
      </c>
      <c r="G53" s="6">
        <v>40</v>
      </c>
      <c r="H53" s="6" t="b">
        <v>1</v>
      </c>
      <c r="I53" s="6" t="s">
        <v>278</v>
      </c>
      <c r="J53" s="6">
        <v>201</v>
      </c>
      <c r="K53" s="6" t="s">
        <v>245</v>
      </c>
      <c r="L53" s="6">
        <v>201027</v>
      </c>
      <c r="M53" s="6" t="s">
        <v>100</v>
      </c>
      <c r="N53" s="6" t="s">
        <v>100</v>
      </c>
      <c r="O53" s="6" t="s">
        <v>67</v>
      </c>
      <c r="P53" s="6" t="s">
        <v>68</v>
      </c>
      <c r="Q53" s="6" t="s">
        <v>69</v>
      </c>
      <c r="R53" s="6" t="s">
        <v>69</v>
      </c>
      <c r="S53" s="6" t="s">
        <v>70</v>
      </c>
      <c r="T53" s="6" t="s">
        <v>71</v>
      </c>
      <c r="U53" s="6" t="s">
        <v>71</v>
      </c>
      <c r="V53" s="6" t="s">
        <v>72</v>
      </c>
      <c r="W53" s="36">
        <v>6800000000</v>
      </c>
      <c r="X53" s="6" t="s">
        <v>71</v>
      </c>
      <c r="Y53" s="6" t="s">
        <v>160</v>
      </c>
      <c r="Z53" s="6">
        <v>201027</v>
      </c>
      <c r="AA53" s="36">
        <v>6800000000</v>
      </c>
      <c r="AB53" s="6" t="s">
        <v>71</v>
      </c>
      <c r="AC53" s="6" t="s">
        <v>279</v>
      </c>
      <c r="AD53" s="6" t="s">
        <v>75</v>
      </c>
      <c r="AE53" s="6" t="s">
        <v>70</v>
      </c>
      <c r="AF53" s="6" t="s">
        <v>70</v>
      </c>
      <c r="AG53" s="6" t="s">
        <v>70</v>
      </c>
      <c r="AH53" s="6" t="s">
        <v>76</v>
      </c>
      <c r="AI53" s="6" t="s">
        <v>77</v>
      </c>
      <c r="AJ53" s="37" t="s">
        <v>292</v>
      </c>
      <c r="AK53" s="6" t="s">
        <v>79</v>
      </c>
      <c r="AL53" s="36">
        <v>6800000000</v>
      </c>
      <c r="AM53" s="6" t="s">
        <v>298</v>
      </c>
      <c r="AN53" s="6" t="s">
        <v>81</v>
      </c>
      <c r="AO53" s="6" t="s">
        <v>82</v>
      </c>
      <c r="AP53" s="6" t="s">
        <v>71</v>
      </c>
      <c r="AQ53" s="6">
        <v>70</v>
      </c>
      <c r="AR53" s="6" t="s">
        <v>82</v>
      </c>
      <c r="AS53" s="6" t="s">
        <v>82</v>
      </c>
      <c r="AT53" s="6" t="s">
        <v>82</v>
      </c>
      <c r="AU53" s="6" t="s">
        <v>82</v>
      </c>
      <c r="AV53" s="6" t="s">
        <v>82</v>
      </c>
      <c r="AW53" s="6" t="s">
        <v>82</v>
      </c>
    </row>
    <row r="54" spans="1:49" ht="24.75" customHeight="1">
      <c r="A54" s="6">
        <v>201031</v>
      </c>
      <c r="B54" s="6" t="s">
        <v>2241</v>
      </c>
      <c r="C54" s="6">
        <v>327501</v>
      </c>
      <c r="D54" s="6" t="s">
        <v>2243</v>
      </c>
      <c r="E54" s="15" t="s">
        <v>2244</v>
      </c>
      <c r="F54" s="6" t="s">
        <v>2245</v>
      </c>
      <c r="G54" s="6">
        <v>40</v>
      </c>
      <c r="H54" s="6" t="b">
        <v>1</v>
      </c>
      <c r="I54" s="6" t="s">
        <v>278</v>
      </c>
      <c r="J54" s="6">
        <v>201</v>
      </c>
      <c r="K54" s="6" t="s">
        <v>245</v>
      </c>
      <c r="L54" s="6">
        <v>201031</v>
      </c>
      <c r="M54" s="6" t="s">
        <v>121</v>
      </c>
      <c r="N54" s="6" t="s">
        <v>66</v>
      </c>
      <c r="O54" s="6" t="s">
        <v>1167</v>
      </c>
      <c r="P54" s="6" t="s">
        <v>158</v>
      </c>
      <c r="Q54" s="6" t="s">
        <v>112</v>
      </c>
      <c r="R54" s="6" t="s">
        <v>112</v>
      </c>
      <c r="S54" s="6" t="s">
        <v>70</v>
      </c>
      <c r="T54" s="6" t="s">
        <v>71</v>
      </c>
      <c r="U54" s="6" t="s">
        <v>71</v>
      </c>
      <c r="V54" s="6" t="s">
        <v>72</v>
      </c>
      <c r="W54" s="36">
        <v>6800000000</v>
      </c>
      <c r="X54" s="6" t="s">
        <v>71</v>
      </c>
      <c r="Y54" s="6" t="s">
        <v>169</v>
      </c>
      <c r="Z54" s="6">
        <v>201031</v>
      </c>
      <c r="AA54" s="36">
        <v>6800000000</v>
      </c>
      <c r="AB54" s="6" t="s">
        <v>71</v>
      </c>
      <c r="AC54" s="6" t="s">
        <v>103</v>
      </c>
      <c r="AD54" s="6" t="s">
        <v>130</v>
      </c>
      <c r="AE54" s="6" t="s">
        <v>70</v>
      </c>
      <c r="AF54" s="6" t="s">
        <v>70</v>
      </c>
      <c r="AG54" s="6" t="s">
        <v>70</v>
      </c>
      <c r="AH54" s="6" t="s">
        <v>76</v>
      </c>
      <c r="AI54" s="6" t="s">
        <v>238</v>
      </c>
      <c r="AJ54" s="37" t="s">
        <v>115</v>
      </c>
      <c r="AK54" s="6" t="s">
        <v>79</v>
      </c>
      <c r="AL54" s="36">
        <v>6800000000</v>
      </c>
      <c r="AM54" s="6" t="s">
        <v>2242</v>
      </c>
      <c r="AN54" s="6" t="s">
        <v>172</v>
      </c>
      <c r="AO54" s="6" t="s">
        <v>82</v>
      </c>
      <c r="AP54" s="6" t="s">
        <v>71</v>
      </c>
      <c r="AQ54" s="6">
        <v>70</v>
      </c>
      <c r="AR54" s="6" t="s">
        <v>82</v>
      </c>
      <c r="AS54" s="6" t="s">
        <v>82</v>
      </c>
      <c r="AT54" s="6" t="s">
        <v>82</v>
      </c>
      <c r="AU54" s="6" t="s">
        <v>82</v>
      </c>
      <c r="AV54" s="6" t="s">
        <v>82</v>
      </c>
      <c r="AW54" s="6" t="s">
        <v>82</v>
      </c>
    </row>
    <row r="55" spans="1:49" ht="24.75" customHeight="1">
      <c r="A55" s="6">
        <v>201031</v>
      </c>
      <c r="B55" s="6" t="s">
        <v>299</v>
      </c>
      <c r="C55" s="6">
        <v>191030</v>
      </c>
      <c r="D55" s="6" t="s">
        <v>300</v>
      </c>
      <c r="E55" s="15" t="s">
        <v>301</v>
      </c>
      <c r="F55" s="6" t="s">
        <v>302</v>
      </c>
      <c r="G55" s="6">
        <v>40</v>
      </c>
      <c r="H55" s="6" t="b">
        <v>1</v>
      </c>
      <c r="I55" s="6" t="s">
        <v>278</v>
      </c>
      <c r="J55" s="6">
        <v>201</v>
      </c>
      <c r="K55" s="6" t="s">
        <v>245</v>
      </c>
      <c r="L55" s="6">
        <v>201031</v>
      </c>
      <c r="M55" s="6" t="s">
        <v>121</v>
      </c>
      <c r="N55" s="6" t="s">
        <v>66</v>
      </c>
      <c r="O55" s="6" t="s">
        <v>67</v>
      </c>
      <c r="P55" s="6" t="s">
        <v>68</v>
      </c>
      <c r="Q55" s="6" t="s">
        <v>69</v>
      </c>
      <c r="R55" s="6" t="s">
        <v>69</v>
      </c>
      <c r="S55" s="6" t="s">
        <v>70</v>
      </c>
      <c r="T55" s="6" t="s">
        <v>71</v>
      </c>
      <c r="U55" s="6" t="s">
        <v>71</v>
      </c>
      <c r="V55" s="6" t="s">
        <v>72</v>
      </c>
      <c r="W55" s="36">
        <v>6800000000</v>
      </c>
      <c r="X55" s="6" t="s">
        <v>71</v>
      </c>
      <c r="Y55" s="6" t="s">
        <v>169</v>
      </c>
      <c r="Z55" s="6">
        <v>201031</v>
      </c>
      <c r="AA55" s="36">
        <v>6800000000</v>
      </c>
      <c r="AB55" s="6" t="s">
        <v>71</v>
      </c>
      <c r="AC55" s="6" t="s">
        <v>279</v>
      </c>
      <c r="AD55" s="6" t="s">
        <v>75</v>
      </c>
      <c r="AE55" s="6" t="s">
        <v>70</v>
      </c>
      <c r="AF55" s="6" t="s">
        <v>70</v>
      </c>
      <c r="AG55" s="6" t="s">
        <v>70</v>
      </c>
      <c r="AH55" s="6" t="s">
        <v>76</v>
      </c>
      <c r="AI55" s="6" t="s">
        <v>77</v>
      </c>
      <c r="AJ55" s="37" t="s">
        <v>292</v>
      </c>
      <c r="AK55" s="6" t="s">
        <v>79</v>
      </c>
      <c r="AL55" s="36">
        <v>6800000000</v>
      </c>
      <c r="AM55" s="6" t="s">
        <v>303</v>
      </c>
      <c r="AN55" s="6" t="s">
        <v>172</v>
      </c>
      <c r="AO55" s="6" t="s">
        <v>82</v>
      </c>
      <c r="AP55" s="6" t="s">
        <v>71</v>
      </c>
      <c r="AQ55" s="6">
        <v>70</v>
      </c>
      <c r="AR55" s="6" t="s">
        <v>82</v>
      </c>
      <c r="AS55" s="6" t="s">
        <v>82</v>
      </c>
      <c r="AT55" s="6" t="s">
        <v>82</v>
      </c>
      <c r="AU55" s="6" t="s">
        <v>82</v>
      </c>
      <c r="AV55" s="6" t="s">
        <v>82</v>
      </c>
      <c r="AW55" s="6" t="s">
        <v>82</v>
      </c>
    </row>
    <row r="56" spans="1:49" ht="24.75" customHeight="1">
      <c r="A56" s="6">
        <v>201031</v>
      </c>
      <c r="B56" s="6" t="s">
        <v>82</v>
      </c>
      <c r="C56" s="6"/>
      <c r="D56" s="6"/>
      <c r="E56" s="6"/>
      <c r="F56" s="6"/>
      <c r="G56" s="6"/>
      <c r="H56" s="6" t="b">
        <v>0</v>
      </c>
      <c r="I56" s="6" t="s">
        <v>278</v>
      </c>
      <c r="J56" s="6">
        <v>201</v>
      </c>
      <c r="K56" s="6" t="s">
        <v>245</v>
      </c>
      <c r="L56" s="6">
        <v>201031</v>
      </c>
      <c r="M56" s="6" t="s">
        <v>121</v>
      </c>
      <c r="N56" s="6" t="s">
        <v>66</v>
      </c>
      <c r="O56" s="6" t="s">
        <v>67</v>
      </c>
      <c r="P56" s="6" t="s">
        <v>128</v>
      </c>
      <c r="Q56" s="6" t="s">
        <v>112</v>
      </c>
      <c r="R56" s="6" t="s">
        <v>112</v>
      </c>
      <c r="S56" s="6" t="s">
        <v>70</v>
      </c>
      <c r="T56" s="6" t="s">
        <v>71</v>
      </c>
      <c r="U56" s="6" t="s">
        <v>71</v>
      </c>
      <c r="V56" s="6" t="s">
        <v>72</v>
      </c>
      <c r="W56" s="36">
        <v>6800000000</v>
      </c>
      <c r="X56" s="6" t="s">
        <v>71</v>
      </c>
      <c r="Y56" s="6" t="s">
        <v>169</v>
      </c>
      <c r="Z56" s="6" t="s">
        <v>82</v>
      </c>
      <c r="AA56" s="6" t="s">
        <v>82</v>
      </c>
      <c r="AB56" s="6" t="s">
        <v>82</v>
      </c>
      <c r="AC56" s="6" t="s">
        <v>82</v>
      </c>
      <c r="AD56" s="6" t="s">
        <v>82</v>
      </c>
      <c r="AE56" s="6" t="s">
        <v>82</v>
      </c>
      <c r="AF56" s="6" t="s">
        <v>82</v>
      </c>
      <c r="AG56" s="6" t="s">
        <v>82</v>
      </c>
      <c r="AH56" s="6" t="s">
        <v>1145</v>
      </c>
      <c r="AI56" s="6" t="s">
        <v>82</v>
      </c>
      <c r="AJ56" s="48" t="s">
        <v>1146</v>
      </c>
      <c r="AK56" s="48" t="s">
        <v>1146</v>
      </c>
      <c r="AL56" s="36">
        <v>6800000000</v>
      </c>
      <c r="AM56" s="6" t="s">
        <v>2246</v>
      </c>
      <c r="AN56" s="6" t="s">
        <v>172</v>
      </c>
      <c r="AO56" s="6" t="s">
        <v>82</v>
      </c>
      <c r="AP56" s="6" t="s">
        <v>71</v>
      </c>
      <c r="AQ56" s="6">
        <v>70</v>
      </c>
      <c r="AR56" s="6" t="s">
        <v>82</v>
      </c>
      <c r="AS56" s="6" t="s">
        <v>82</v>
      </c>
      <c r="AT56" s="6" t="s">
        <v>82</v>
      </c>
      <c r="AU56" s="6" t="s">
        <v>82</v>
      </c>
      <c r="AV56" s="6" t="s">
        <v>82</v>
      </c>
      <c r="AW56" s="6" t="s">
        <v>82</v>
      </c>
    </row>
    <row r="57" spans="1:49" ht="24.75" customHeight="1">
      <c r="A57" s="6">
        <v>201032</v>
      </c>
      <c r="B57" s="6" t="s">
        <v>2247</v>
      </c>
      <c r="C57" s="6">
        <v>264632</v>
      </c>
      <c r="D57" s="6" t="s">
        <v>2249</v>
      </c>
      <c r="E57" s="15" t="s">
        <v>2250</v>
      </c>
      <c r="F57" s="6" t="s">
        <v>2251</v>
      </c>
      <c r="G57" s="6">
        <v>40</v>
      </c>
      <c r="H57" s="6" t="b">
        <v>1</v>
      </c>
      <c r="I57" s="6" t="s">
        <v>278</v>
      </c>
      <c r="J57" s="6">
        <v>201</v>
      </c>
      <c r="K57" s="6" t="s">
        <v>245</v>
      </c>
      <c r="L57" s="6">
        <v>201032</v>
      </c>
      <c r="M57" s="6" t="s">
        <v>65</v>
      </c>
      <c r="N57" s="6" t="s">
        <v>66</v>
      </c>
      <c r="O57" s="6" t="s">
        <v>1167</v>
      </c>
      <c r="P57" s="6" t="s">
        <v>158</v>
      </c>
      <c r="Q57" s="6" t="s">
        <v>112</v>
      </c>
      <c r="R57" s="6" t="s">
        <v>112</v>
      </c>
      <c r="S57" s="6" t="s">
        <v>70</v>
      </c>
      <c r="T57" s="6" t="s">
        <v>71</v>
      </c>
      <c r="U57" s="6" t="s">
        <v>71</v>
      </c>
      <c r="V57" s="6" t="s">
        <v>72</v>
      </c>
      <c r="W57" s="36">
        <v>6800000000</v>
      </c>
      <c r="X57" s="6" t="s">
        <v>71</v>
      </c>
      <c r="Y57" s="6" t="s">
        <v>169</v>
      </c>
      <c r="Z57" s="6">
        <v>201032</v>
      </c>
      <c r="AA57" s="36">
        <v>6800000000</v>
      </c>
      <c r="AB57" s="6" t="s">
        <v>71</v>
      </c>
      <c r="AC57" s="6" t="s">
        <v>103</v>
      </c>
      <c r="AD57" s="6" t="s">
        <v>130</v>
      </c>
      <c r="AE57" s="6" t="s">
        <v>70</v>
      </c>
      <c r="AF57" s="6" t="s">
        <v>70</v>
      </c>
      <c r="AG57" s="6" t="s">
        <v>70</v>
      </c>
      <c r="AH57" s="6" t="s">
        <v>76</v>
      </c>
      <c r="AI57" s="6" t="s">
        <v>238</v>
      </c>
      <c r="AJ57" s="37" t="s">
        <v>1119</v>
      </c>
      <c r="AK57" s="6" t="s">
        <v>1120</v>
      </c>
      <c r="AL57" s="36">
        <v>6800000000</v>
      </c>
      <c r="AM57" s="6" t="s">
        <v>2248</v>
      </c>
      <c r="AN57" s="6" t="s">
        <v>172</v>
      </c>
      <c r="AO57" s="6" t="s">
        <v>82</v>
      </c>
      <c r="AP57" s="6" t="s">
        <v>71</v>
      </c>
      <c r="AQ57" s="6">
        <v>42</v>
      </c>
      <c r="AR57" s="6" t="s">
        <v>82</v>
      </c>
      <c r="AS57" s="6" t="s">
        <v>82</v>
      </c>
      <c r="AT57" s="6" t="s">
        <v>82</v>
      </c>
      <c r="AU57" s="6" t="s">
        <v>82</v>
      </c>
      <c r="AV57" s="6" t="s">
        <v>82</v>
      </c>
      <c r="AW57" s="6" t="s">
        <v>82</v>
      </c>
    </row>
    <row r="58" spans="1:49" ht="24.75" customHeight="1">
      <c r="A58" s="6">
        <v>201032</v>
      </c>
      <c r="B58" s="6" t="s">
        <v>2252</v>
      </c>
      <c r="C58" s="6">
        <v>191054</v>
      </c>
      <c r="D58" s="6" t="s">
        <v>2254</v>
      </c>
      <c r="E58" s="15" t="s">
        <v>2255</v>
      </c>
      <c r="F58" s="6" t="s">
        <v>2256</v>
      </c>
      <c r="G58" s="6">
        <v>40</v>
      </c>
      <c r="H58" s="6" t="b">
        <v>1</v>
      </c>
      <c r="I58" s="6" t="s">
        <v>278</v>
      </c>
      <c r="J58" s="6">
        <v>201</v>
      </c>
      <c r="K58" s="6" t="s">
        <v>245</v>
      </c>
      <c r="L58" s="6">
        <v>201032</v>
      </c>
      <c r="M58" s="6" t="s">
        <v>65</v>
      </c>
      <c r="N58" s="6" t="s">
        <v>66</v>
      </c>
      <c r="O58" s="6" t="s">
        <v>67</v>
      </c>
      <c r="P58" s="6" t="s">
        <v>68</v>
      </c>
      <c r="Q58" s="6" t="s">
        <v>69</v>
      </c>
      <c r="R58" s="6" t="s">
        <v>69</v>
      </c>
      <c r="S58" s="6" t="s">
        <v>70</v>
      </c>
      <c r="T58" s="6" t="s">
        <v>71</v>
      </c>
      <c r="U58" s="6" t="s">
        <v>71</v>
      </c>
      <c r="V58" s="6" t="s">
        <v>72</v>
      </c>
      <c r="W58" s="36">
        <v>6800000000</v>
      </c>
      <c r="X58" s="6" t="s">
        <v>71</v>
      </c>
      <c r="Y58" s="6" t="s">
        <v>169</v>
      </c>
      <c r="Z58" s="6">
        <v>201032</v>
      </c>
      <c r="AA58" s="36">
        <v>6800000000</v>
      </c>
      <c r="AB58" s="6" t="s">
        <v>71</v>
      </c>
      <c r="AC58" s="6" t="s">
        <v>279</v>
      </c>
      <c r="AD58" s="6" t="s">
        <v>75</v>
      </c>
      <c r="AE58" s="6" t="s">
        <v>70</v>
      </c>
      <c r="AF58" s="6" t="s">
        <v>70</v>
      </c>
      <c r="AG58" s="6" t="s">
        <v>70</v>
      </c>
      <c r="AH58" s="6" t="s">
        <v>76</v>
      </c>
      <c r="AI58" s="6" t="s">
        <v>77</v>
      </c>
      <c r="AJ58" s="37" t="s">
        <v>381</v>
      </c>
      <c r="AK58" s="6" t="s">
        <v>79</v>
      </c>
      <c r="AL58" s="36">
        <v>6800000000</v>
      </c>
      <c r="AM58" s="6" t="s">
        <v>2253</v>
      </c>
      <c r="AN58" s="6" t="s">
        <v>172</v>
      </c>
      <c r="AO58" s="6" t="s">
        <v>82</v>
      </c>
      <c r="AP58" s="6" t="s">
        <v>71</v>
      </c>
      <c r="AQ58" s="6">
        <v>70</v>
      </c>
      <c r="AR58" s="6" t="s">
        <v>82</v>
      </c>
      <c r="AS58" s="6" t="s">
        <v>82</v>
      </c>
      <c r="AT58" s="6" t="s">
        <v>82</v>
      </c>
      <c r="AU58" s="6" t="s">
        <v>82</v>
      </c>
      <c r="AV58" s="6" t="s">
        <v>82</v>
      </c>
      <c r="AW58" s="6" t="s">
        <v>82</v>
      </c>
    </row>
    <row r="59" spans="1:49" ht="24.75" customHeight="1">
      <c r="A59" s="6">
        <v>201032</v>
      </c>
      <c r="B59" s="6" t="s">
        <v>304</v>
      </c>
      <c r="C59" s="6">
        <v>264638</v>
      </c>
      <c r="D59" s="6" t="s">
        <v>305</v>
      </c>
      <c r="E59" s="15" t="s">
        <v>306</v>
      </c>
      <c r="F59" s="6" t="s">
        <v>307</v>
      </c>
      <c r="G59" s="6">
        <v>40</v>
      </c>
      <c r="H59" s="6" t="b">
        <v>1</v>
      </c>
      <c r="I59" s="6" t="s">
        <v>278</v>
      </c>
      <c r="J59" s="6">
        <v>201</v>
      </c>
      <c r="K59" s="6" t="s">
        <v>245</v>
      </c>
      <c r="L59" s="6">
        <v>201032</v>
      </c>
      <c r="M59" s="6" t="s">
        <v>65</v>
      </c>
      <c r="N59" s="6" t="s">
        <v>66</v>
      </c>
      <c r="O59" s="6" t="s">
        <v>67</v>
      </c>
      <c r="P59" s="6" t="s">
        <v>111</v>
      </c>
      <c r="Q59" s="6" t="s">
        <v>82</v>
      </c>
      <c r="R59" s="6" t="s">
        <v>111</v>
      </c>
      <c r="S59" s="6" t="s">
        <v>70</v>
      </c>
      <c r="T59" s="6" t="s">
        <v>71</v>
      </c>
      <c r="U59" s="6" t="s">
        <v>71</v>
      </c>
      <c r="V59" s="6" t="s">
        <v>72</v>
      </c>
      <c r="W59" s="36">
        <v>6800000000</v>
      </c>
      <c r="X59" s="6" t="s">
        <v>71</v>
      </c>
      <c r="Y59" s="6" t="s">
        <v>169</v>
      </c>
      <c r="Z59" s="6">
        <v>201032</v>
      </c>
      <c r="AA59" s="36">
        <v>6800000000</v>
      </c>
      <c r="AB59" s="6" t="s">
        <v>71</v>
      </c>
      <c r="AC59" s="6" t="s">
        <v>103</v>
      </c>
      <c r="AD59" s="6" t="s">
        <v>130</v>
      </c>
      <c r="AE59" s="6" t="s">
        <v>70</v>
      </c>
      <c r="AF59" s="6" t="s">
        <v>70</v>
      </c>
      <c r="AG59" s="6" t="s">
        <v>70</v>
      </c>
      <c r="AH59" s="6" t="s">
        <v>76</v>
      </c>
      <c r="AI59" s="6" t="s">
        <v>114</v>
      </c>
      <c r="AJ59" s="37" t="s">
        <v>308</v>
      </c>
      <c r="AK59" s="6" t="s">
        <v>79</v>
      </c>
      <c r="AL59" s="36">
        <v>6800000000</v>
      </c>
      <c r="AM59" s="6" t="s">
        <v>309</v>
      </c>
      <c r="AN59" s="6" t="s">
        <v>172</v>
      </c>
      <c r="AO59" s="6" t="s">
        <v>82</v>
      </c>
      <c r="AP59" s="6" t="s">
        <v>71</v>
      </c>
      <c r="AQ59" s="6">
        <v>70</v>
      </c>
      <c r="AR59" s="6" t="s">
        <v>82</v>
      </c>
      <c r="AS59" s="6" t="s">
        <v>82</v>
      </c>
      <c r="AT59" s="6" t="s">
        <v>82</v>
      </c>
      <c r="AU59" s="6" t="s">
        <v>82</v>
      </c>
      <c r="AV59" s="6" t="s">
        <v>82</v>
      </c>
      <c r="AW59" s="6" t="s">
        <v>82</v>
      </c>
    </row>
    <row r="60" spans="1:49" ht="24.75" customHeight="1">
      <c r="A60" s="6">
        <v>201033</v>
      </c>
      <c r="B60" s="6" t="s">
        <v>2257</v>
      </c>
      <c r="C60" s="6">
        <v>327473</v>
      </c>
      <c r="D60" s="6" t="s">
        <v>2259</v>
      </c>
      <c r="E60" s="15" t="s">
        <v>2260</v>
      </c>
      <c r="F60" s="6" t="s">
        <v>2261</v>
      </c>
      <c r="G60" s="6">
        <v>40</v>
      </c>
      <c r="H60" s="6" t="b">
        <v>1</v>
      </c>
      <c r="I60" s="6" t="s">
        <v>278</v>
      </c>
      <c r="J60" s="6">
        <v>201</v>
      </c>
      <c r="K60" s="6" t="s">
        <v>245</v>
      </c>
      <c r="L60" s="6">
        <v>201033</v>
      </c>
      <c r="M60" s="6" t="s">
        <v>65</v>
      </c>
      <c r="N60" s="6" t="s">
        <v>66</v>
      </c>
      <c r="O60" s="6" t="s">
        <v>1167</v>
      </c>
      <c r="P60" s="6" t="s">
        <v>158</v>
      </c>
      <c r="Q60" s="6" t="s">
        <v>112</v>
      </c>
      <c r="R60" s="6" t="s">
        <v>112</v>
      </c>
      <c r="S60" s="6" t="s">
        <v>70</v>
      </c>
      <c r="T60" s="6" t="s">
        <v>71</v>
      </c>
      <c r="U60" s="6" t="s">
        <v>71</v>
      </c>
      <c r="V60" s="6" t="s">
        <v>72</v>
      </c>
      <c r="W60" s="36">
        <v>6800000000</v>
      </c>
      <c r="X60" s="6" t="s">
        <v>71</v>
      </c>
      <c r="Y60" s="6" t="s">
        <v>169</v>
      </c>
      <c r="Z60" s="6">
        <v>201033</v>
      </c>
      <c r="AA60" s="36">
        <v>6800000000</v>
      </c>
      <c r="AB60" s="6" t="s">
        <v>71</v>
      </c>
      <c r="AC60" s="6" t="s">
        <v>103</v>
      </c>
      <c r="AD60" s="6" t="s">
        <v>130</v>
      </c>
      <c r="AE60" s="6" t="s">
        <v>70</v>
      </c>
      <c r="AF60" s="6" t="s">
        <v>70</v>
      </c>
      <c r="AG60" s="6" t="s">
        <v>70</v>
      </c>
      <c r="AH60" s="6" t="s">
        <v>76</v>
      </c>
      <c r="AI60" s="6" t="s">
        <v>238</v>
      </c>
      <c r="AJ60" s="37" t="s">
        <v>115</v>
      </c>
      <c r="AK60" s="6" t="s">
        <v>79</v>
      </c>
      <c r="AL60" s="36">
        <v>6800000000</v>
      </c>
      <c r="AM60" s="6" t="s">
        <v>2258</v>
      </c>
      <c r="AN60" s="6" t="s">
        <v>172</v>
      </c>
      <c r="AO60" s="6" t="s">
        <v>82</v>
      </c>
      <c r="AP60" s="6" t="s">
        <v>71</v>
      </c>
      <c r="AQ60" s="6">
        <v>70</v>
      </c>
      <c r="AR60" s="6" t="s">
        <v>82</v>
      </c>
      <c r="AS60" s="6" t="s">
        <v>82</v>
      </c>
      <c r="AT60" s="6" t="s">
        <v>82</v>
      </c>
      <c r="AU60" s="6" t="s">
        <v>82</v>
      </c>
      <c r="AV60" s="6" t="s">
        <v>82</v>
      </c>
      <c r="AW60" s="6" t="s">
        <v>82</v>
      </c>
    </row>
    <row r="61" spans="1:49" ht="24.75" customHeight="1">
      <c r="A61" s="6">
        <v>201033</v>
      </c>
      <c r="B61" s="6" t="s">
        <v>310</v>
      </c>
      <c r="C61" s="6">
        <v>203827</v>
      </c>
      <c r="D61" s="6" t="s">
        <v>311</v>
      </c>
      <c r="E61" s="15" t="s">
        <v>312</v>
      </c>
      <c r="F61" s="6" t="s">
        <v>313</v>
      </c>
      <c r="G61" s="6">
        <v>40</v>
      </c>
      <c r="H61" s="6" t="b">
        <v>1</v>
      </c>
      <c r="I61" s="6" t="s">
        <v>278</v>
      </c>
      <c r="J61" s="6">
        <v>201</v>
      </c>
      <c r="K61" s="6" t="s">
        <v>245</v>
      </c>
      <c r="L61" s="6">
        <v>201033</v>
      </c>
      <c r="M61" s="6" t="s">
        <v>65</v>
      </c>
      <c r="N61" s="6" t="s">
        <v>66</v>
      </c>
      <c r="O61" s="6" t="s">
        <v>67</v>
      </c>
      <c r="P61" s="6" t="s">
        <v>68</v>
      </c>
      <c r="Q61" s="6" t="s">
        <v>69</v>
      </c>
      <c r="R61" s="6" t="s">
        <v>69</v>
      </c>
      <c r="S61" s="6" t="s">
        <v>70</v>
      </c>
      <c r="T61" s="6" t="s">
        <v>71</v>
      </c>
      <c r="U61" s="6" t="s">
        <v>71</v>
      </c>
      <c r="V61" s="6" t="s">
        <v>72</v>
      </c>
      <c r="W61" s="36">
        <v>6800000000</v>
      </c>
      <c r="X61" s="6" t="s">
        <v>71</v>
      </c>
      <c r="Y61" s="6" t="s">
        <v>169</v>
      </c>
      <c r="Z61" s="6">
        <v>201033</v>
      </c>
      <c r="AA61" s="36">
        <v>6800000000</v>
      </c>
      <c r="AB61" s="6" t="s">
        <v>71</v>
      </c>
      <c r="AC61" s="6" t="s">
        <v>279</v>
      </c>
      <c r="AD61" s="6" t="s">
        <v>75</v>
      </c>
      <c r="AE61" s="6" t="s">
        <v>70</v>
      </c>
      <c r="AF61" s="6" t="s">
        <v>70</v>
      </c>
      <c r="AG61" s="6" t="s">
        <v>70</v>
      </c>
      <c r="AH61" s="6" t="s">
        <v>76</v>
      </c>
      <c r="AI61" s="6" t="s">
        <v>77</v>
      </c>
      <c r="AJ61" s="37" t="s">
        <v>292</v>
      </c>
      <c r="AK61" s="6" t="s">
        <v>79</v>
      </c>
      <c r="AL61" s="36">
        <v>6800000000</v>
      </c>
      <c r="AM61" s="6" t="s">
        <v>314</v>
      </c>
      <c r="AN61" s="6" t="s">
        <v>172</v>
      </c>
      <c r="AO61" s="6" t="s">
        <v>82</v>
      </c>
      <c r="AP61" s="6" t="s">
        <v>71</v>
      </c>
      <c r="AQ61" s="6">
        <v>70</v>
      </c>
      <c r="AR61" s="6" t="s">
        <v>82</v>
      </c>
      <c r="AS61" s="6" t="s">
        <v>82</v>
      </c>
      <c r="AT61" s="6" t="s">
        <v>82</v>
      </c>
      <c r="AU61" s="6" t="s">
        <v>82</v>
      </c>
      <c r="AV61" s="6" t="s">
        <v>82</v>
      </c>
      <c r="AW61" s="6" t="s">
        <v>82</v>
      </c>
    </row>
    <row r="62" spans="1:49" ht="24.75" customHeight="1">
      <c r="A62" s="6">
        <v>201038</v>
      </c>
      <c r="B62" s="6" t="s">
        <v>2262</v>
      </c>
      <c r="C62" s="6">
        <v>327684</v>
      </c>
      <c r="D62" s="6" t="s">
        <v>2264</v>
      </c>
      <c r="E62" s="15" t="s">
        <v>2265</v>
      </c>
      <c r="F62" s="6" t="s">
        <v>2266</v>
      </c>
      <c r="G62" s="6">
        <v>40</v>
      </c>
      <c r="H62" s="6" t="b">
        <v>1</v>
      </c>
      <c r="I62" s="6" t="s">
        <v>278</v>
      </c>
      <c r="J62" s="6">
        <v>201</v>
      </c>
      <c r="K62" s="6" t="s">
        <v>245</v>
      </c>
      <c r="L62" s="6">
        <v>201038</v>
      </c>
      <c r="M62" s="6" t="s">
        <v>65</v>
      </c>
      <c r="N62" s="6" t="s">
        <v>66</v>
      </c>
      <c r="O62" s="6" t="s">
        <v>1167</v>
      </c>
      <c r="P62" s="6" t="s">
        <v>158</v>
      </c>
      <c r="Q62" s="6" t="s">
        <v>112</v>
      </c>
      <c r="R62" s="6" t="s">
        <v>112</v>
      </c>
      <c r="S62" s="6" t="s">
        <v>70</v>
      </c>
      <c r="T62" s="6" t="s">
        <v>71</v>
      </c>
      <c r="U62" s="6" t="s">
        <v>71</v>
      </c>
      <c r="V62" s="6" t="s">
        <v>72</v>
      </c>
      <c r="W62" s="36">
        <v>6800000000</v>
      </c>
      <c r="X62" s="6" t="s">
        <v>71</v>
      </c>
      <c r="Y62" s="6" t="s">
        <v>169</v>
      </c>
      <c r="Z62" s="6">
        <v>201038</v>
      </c>
      <c r="AA62" s="36">
        <v>6800000000</v>
      </c>
      <c r="AB62" s="6" t="s">
        <v>71</v>
      </c>
      <c r="AC62" s="6" t="s">
        <v>103</v>
      </c>
      <c r="AD62" s="6" t="s">
        <v>130</v>
      </c>
      <c r="AE62" s="6" t="s">
        <v>70</v>
      </c>
      <c r="AF62" s="6" t="s">
        <v>70</v>
      </c>
      <c r="AG62" s="6" t="s">
        <v>70</v>
      </c>
      <c r="AH62" s="6" t="s">
        <v>76</v>
      </c>
      <c r="AI62" s="6" t="s">
        <v>238</v>
      </c>
      <c r="AJ62" s="37" t="s">
        <v>115</v>
      </c>
      <c r="AK62" s="6" t="s">
        <v>79</v>
      </c>
      <c r="AL62" s="36">
        <v>6800000000</v>
      </c>
      <c r="AM62" s="6" t="s">
        <v>2263</v>
      </c>
      <c r="AN62" s="6" t="s">
        <v>172</v>
      </c>
      <c r="AO62" s="6" t="s">
        <v>82</v>
      </c>
      <c r="AP62" s="6" t="s">
        <v>71</v>
      </c>
      <c r="AQ62" s="6">
        <v>70</v>
      </c>
      <c r="AR62" s="6" t="s">
        <v>82</v>
      </c>
      <c r="AS62" s="6" t="s">
        <v>82</v>
      </c>
      <c r="AT62" s="6" t="s">
        <v>82</v>
      </c>
      <c r="AU62" s="6" t="s">
        <v>82</v>
      </c>
      <c r="AV62" s="6" t="s">
        <v>82</v>
      </c>
      <c r="AW62" s="6" t="s">
        <v>82</v>
      </c>
    </row>
    <row r="63" spans="1:49" ht="24.75" customHeight="1">
      <c r="A63" s="6">
        <v>201038</v>
      </c>
      <c r="B63" s="6" t="s">
        <v>2267</v>
      </c>
      <c r="C63" s="6">
        <v>219670</v>
      </c>
      <c r="D63" s="6" t="s">
        <v>2269</v>
      </c>
      <c r="E63" s="15" t="s">
        <v>2270</v>
      </c>
      <c r="F63" s="6" t="s">
        <v>2271</v>
      </c>
      <c r="G63" s="6">
        <v>40</v>
      </c>
      <c r="H63" s="6" t="b">
        <v>1</v>
      </c>
      <c r="I63" s="6" t="s">
        <v>278</v>
      </c>
      <c r="J63" s="6">
        <v>201</v>
      </c>
      <c r="K63" s="6" t="s">
        <v>245</v>
      </c>
      <c r="L63" s="6">
        <v>201038</v>
      </c>
      <c r="M63" s="6" t="s">
        <v>65</v>
      </c>
      <c r="N63" s="6" t="s">
        <v>66</v>
      </c>
      <c r="O63" s="6" t="s">
        <v>67</v>
      </c>
      <c r="P63" s="6" t="s">
        <v>68</v>
      </c>
      <c r="Q63" s="6" t="s">
        <v>69</v>
      </c>
      <c r="R63" s="6" t="s">
        <v>69</v>
      </c>
      <c r="S63" s="6" t="s">
        <v>70</v>
      </c>
      <c r="T63" s="6" t="s">
        <v>71</v>
      </c>
      <c r="U63" s="6" t="s">
        <v>71</v>
      </c>
      <c r="V63" s="6" t="s">
        <v>72</v>
      </c>
      <c r="W63" s="36">
        <v>6800000000</v>
      </c>
      <c r="X63" s="6" t="s">
        <v>71</v>
      </c>
      <c r="Y63" s="6" t="s">
        <v>169</v>
      </c>
      <c r="Z63" s="6">
        <v>201038</v>
      </c>
      <c r="AA63" s="36">
        <v>6800000000</v>
      </c>
      <c r="AB63" s="6" t="s">
        <v>71</v>
      </c>
      <c r="AC63" s="6" t="s">
        <v>279</v>
      </c>
      <c r="AD63" s="6" t="s">
        <v>75</v>
      </c>
      <c r="AE63" s="6" t="s">
        <v>70</v>
      </c>
      <c r="AF63" s="6" t="s">
        <v>70</v>
      </c>
      <c r="AG63" s="6" t="s">
        <v>70</v>
      </c>
      <c r="AH63" s="6" t="s">
        <v>76</v>
      </c>
      <c r="AI63" s="6" t="s">
        <v>77</v>
      </c>
      <c r="AJ63" s="37" t="s">
        <v>292</v>
      </c>
      <c r="AK63" s="6" t="s">
        <v>79</v>
      </c>
      <c r="AL63" s="36">
        <v>6800000000</v>
      </c>
      <c r="AM63" s="6" t="s">
        <v>2268</v>
      </c>
      <c r="AN63" s="6" t="s">
        <v>172</v>
      </c>
      <c r="AO63" s="6" t="s">
        <v>82</v>
      </c>
      <c r="AP63" s="6" t="s">
        <v>71</v>
      </c>
      <c r="AQ63" s="6">
        <v>70</v>
      </c>
      <c r="AR63" s="6" t="s">
        <v>82</v>
      </c>
      <c r="AS63" s="6" t="s">
        <v>82</v>
      </c>
      <c r="AT63" s="6" t="s">
        <v>82</v>
      </c>
      <c r="AU63" s="6" t="s">
        <v>82</v>
      </c>
      <c r="AV63" s="6" t="s">
        <v>82</v>
      </c>
      <c r="AW63" s="6" t="s">
        <v>82</v>
      </c>
    </row>
    <row r="64" spans="1:49" ht="24.75" customHeight="1">
      <c r="A64" s="6">
        <v>201038</v>
      </c>
      <c r="B64" s="6" t="s">
        <v>315</v>
      </c>
      <c r="C64" s="6">
        <v>264626</v>
      </c>
      <c r="D64" s="6" t="s">
        <v>316</v>
      </c>
      <c r="E64" s="15" t="s">
        <v>317</v>
      </c>
      <c r="F64" s="6" t="s">
        <v>318</v>
      </c>
      <c r="G64" s="6">
        <v>40</v>
      </c>
      <c r="H64" s="6" t="b">
        <v>1</v>
      </c>
      <c r="I64" s="6" t="s">
        <v>278</v>
      </c>
      <c r="J64" s="6">
        <v>201</v>
      </c>
      <c r="K64" s="6" t="s">
        <v>245</v>
      </c>
      <c r="L64" s="6">
        <v>201038</v>
      </c>
      <c r="M64" s="6" t="s">
        <v>65</v>
      </c>
      <c r="N64" s="6" t="s">
        <v>66</v>
      </c>
      <c r="O64" s="6" t="s">
        <v>67</v>
      </c>
      <c r="P64" s="6" t="s">
        <v>128</v>
      </c>
      <c r="Q64" s="6" t="s">
        <v>112</v>
      </c>
      <c r="R64" s="6" t="s">
        <v>112</v>
      </c>
      <c r="S64" s="6" t="s">
        <v>70</v>
      </c>
      <c r="T64" s="6" t="s">
        <v>71</v>
      </c>
      <c r="U64" s="6" t="s">
        <v>71</v>
      </c>
      <c r="V64" s="6" t="s">
        <v>72</v>
      </c>
      <c r="W64" s="36">
        <v>6800000000</v>
      </c>
      <c r="X64" s="6" t="s">
        <v>71</v>
      </c>
      <c r="Y64" s="6" t="s">
        <v>169</v>
      </c>
      <c r="Z64" s="6">
        <v>201038</v>
      </c>
      <c r="AA64" s="36">
        <v>6800000000</v>
      </c>
      <c r="AB64" s="6" t="s">
        <v>71</v>
      </c>
      <c r="AC64" s="6" t="s">
        <v>103</v>
      </c>
      <c r="AD64" s="6" t="s">
        <v>130</v>
      </c>
      <c r="AE64" s="6" t="s">
        <v>70</v>
      </c>
      <c r="AF64" s="6" t="s">
        <v>70</v>
      </c>
      <c r="AG64" s="6" t="s">
        <v>70</v>
      </c>
      <c r="AH64" s="6" t="s">
        <v>76</v>
      </c>
      <c r="AI64" s="6" t="s">
        <v>114</v>
      </c>
      <c r="AJ64" s="37" t="s">
        <v>115</v>
      </c>
      <c r="AK64" s="6" t="s">
        <v>79</v>
      </c>
      <c r="AL64" s="36">
        <v>6800000000</v>
      </c>
      <c r="AM64" s="6" t="s">
        <v>319</v>
      </c>
      <c r="AN64" s="6" t="s">
        <v>172</v>
      </c>
      <c r="AO64" s="6" t="s">
        <v>82</v>
      </c>
      <c r="AP64" s="6" t="s">
        <v>71</v>
      </c>
      <c r="AQ64" s="6">
        <v>70</v>
      </c>
      <c r="AR64" s="6" t="s">
        <v>82</v>
      </c>
      <c r="AS64" s="6" t="s">
        <v>82</v>
      </c>
      <c r="AT64" s="6" t="s">
        <v>82</v>
      </c>
      <c r="AU64" s="6" t="s">
        <v>82</v>
      </c>
      <c r="AV64" s="6" t="s">
        <v>82</v>
      </c>
      <c r="AW64" s="6" t="s">
        <v>82</v>
      </c>
    </row>
    <row r="65" spans="1:49" ht="24.75" customHeight="1">
      <c r="A65" s="6">
        <v>201042</v>
      </c>
      <c r="B65" s="6" t="s">
        <v>2282</v>
      </c>
      <c r="C65" s="6">
        <v>264602</v>
      </c>
      <c r="D65" s="6" t="s">
        <v>2285</v>
      </c>
      <c r="E65" s="15" t="s">
        <v>2286</v>
      </c>
      <c r="F65" s="6" t="s">
        <v>2287</v>
      </c>
      <c r="G65" s="6">
        <v>40</v>
      </c>
      <c r="H65" s="6" t="b">
        <v>1</v>
      </c>
      <c r="I65" s="6" t="s">
        <v>278</v>
      </c>
      <c r="J65" s="6">
        <v>201</v>
      </c>
      <c r="K65" s="6" t="s">
        <v>245</v>
      </c>
      <c r="L65" s="6">
        <v>201042</v>
      </c>
      <c r="M65" s="6" t="s">
        <v>65</v>
      </c>
      <c r="N65" s="6" t="s">
        <v>66</v>
      </c>
      <c r="O65" s="6" t="s">
        <v>1167</v>
      </c>
      <c r="P65" s="6" t="s">
        <v>158</v>
      </c>
      <c r="Q65" s="6" t="s">
        <v>112</v>
      </c>
      <c r="R65" s="6" t="s">
        <v>112</v>
      </c>
      <c r="S65" s="6" t="s">
        <v>70</v>
      </c>
      <c r="T65" s="6" t="s">
        <v>71</v>
      </c>
      <c r="U65" s="6" t="s">
        <v>71</v>
      </c>
      <c r="V65" s="6" t="s">
        <v>72</v>
      </c>
      <c r="W65" s="36">
        <v>6800000000</v>
      </c>
      <c r="X65" s="6" t="s">
        <v>71</v>
      </c>
      <c r="Y65" s="6" t="s">
        <v>169</v>
      </c>
      <c r="Z65" s="6">
        <v>201042</v>
      </c>
      <c r="AA65" s="36">
        <v>6800000000</v>
      </c>
      <c r="AB65" s="6" t="s">
        <v>71</v>
      </c>
      <c r="AC65" s="6" t="s">
        <v>103</v>
      </c>
      <c r="AD65" s="6" t="s">
        <v>130</v>
      </c>
      <c r="AE65" s="6" t="s">
        <v>70</v>
      </c>
      <c r="AF65" s="6" t="s">
        <v>70</v>
      </c>
      <c r="AG65" s="6" t="s">
        <v>70</v>
      </c>
      <c r="AH65" s="6" t="s">
        <v>76</v>
      </c>
      <c r="AI65" s="6" t="s">
        <v>238</v>
      </c>
      <c r="AJ65" s="37" t="s">
        <v>2283</v>
      </c>
      <c r="AK65" s="6" t="s">
        <v>79</v>
      </c>
      <c r="AL65" s="36">
        <v>6800000000</v>
      </c>
      <c r="AM65" s="6" t="s">
        <v>2284</v>
      </c>
      <c r="AN65" s="6" t="s">
        <v>172</v>
      </c>
      <c r="AO65" s="6" t="s">
        <v>82</v>
      </c>
      <c r="AP65" s="6" t="s">
        <v>71</v>
      </c>
      <c r="AQ65" s="6">
        <v>70</v>
      </c>
      <c r="AR65" s="6" t="s">
        <v>82</v>
      </c>
      <c r="AS65" s="6" t="s">
        <v>82</v>
      </c>
      <c r="AT65" s="6" t="s">
        <v>82</v>
      </c>
      <c r="AU65" s="6" t="s">
        <v>82</v>
      </c>
      <c r="AV65" s="6" t="s">
        <v>82</v>
      </c>
      <c r="AW65" s="6" t="s">
        <v>82</v>
      </c>
    </row>
    <row r="66" spans="1:49" ht="24.75" customHeight="1">
      <c r="A66" s="6">
        <v>201042</v>
      </c>
      <c r="B66" s="6" t="s">
        <v>2288</v>
      </c>
      <c r="C66" s="6">
        <v>203105</v>
      </c>
      <c r="D66" s="6" t="s">
        <v>2290</v>
      </c>
      <c r="E66" s="15" t="s">
        <v>2291</v>
      </c>
      <c r="F66" s="6" t="s">
        <v>2292</v>
      </c>
      <c r="G66" s="6">
        <v>40</v>
      </c>
      <c r="H66" s="6" t="b">
        <v>1</v>
      </c>
      <c r="I66" s="6" t="s">
        <v>278</v>
      </c>
      <c r="J66" s="6">
        <v>201</v>
      </c>
      <c r="K66" s="6" t="s">
        <v>245</v>
      </c>
      <c r="L66" s="6">
        <v>201042</v>
      </c>
      <c r="M66" s="6" t="s">
        <v>65</v>
      </c>
      <c r="N66" s="6" t="s">
        <v>66</v>
      </c>
      <c r="O66" s="6" t="s">
        <v>67</v>
      </c>
      <c r="P66" s="6" t="s">
        <v>68</v>
      </c>
      <c r="Q66" s="6" t="s">
        <v>69</v>
      </c>
      <c r="R66" s="6" t="s">
        <v>69</v>
      </c>
      <c r="S66" s="6" t="s">
        <v>70</v>
      </c>
      <c r="T66" s="6" t="s">
        <v>71</v>
      </c>
      <c r="U66" s="6" t="s">
        <v>71</v>
      </c>
      <c r="V66" s="6" t="s">
        <v>72</v>
      </c>
      <c r="W66" s="36">
        <v>6800000000</v>
      </c>
      <c r="X66" s="6" t="s">
        <v>71</v>
      </c>
      <c r="Y66" s="6" t="s">
        <v>169</v>
      </c>
      <c r="Z66" s="6">
        <v>201042</v>
      </c>
      <c r="AA66" s="36">
        <v>6800000000</v>
      </c>
      <c r="AB66" s="6" t="s">
        <v>71</v>
      </c>
      <c r="AC66" s="6" t="s">
        <v>279</v>
      </c>
      <c r="AD66" s="6" t="s">
        <v>75</v>
      </c>
      <c r="AE66" s="6" t="s">
        <v>70</v>
      </c>
      <c r="AF66" s="6" t="s">
        <v>70</v>
      </c>
      <c r="AG66" s="6" t="s">
        <v>70</v>
      </c>
      <c r="AH66" s="6" t="s">
        <v>76</v>
      </c>
      <c r="AI66" s="6" t="s">
        <v>77</v>
      </c>
      <c r="AJ66" s="37" t="s">
        <v>330</v>
      </c>
      <c r="AK66" s="6" t="s">
        <v>79</v>
      </c>
      <c r="AL66" s="36">
        <v>6800000000</v>
      </c>
      <c r="AM66" s="6" t="s">
        <v>2289</v>
      </c>
      <c r="AN66" s="6" t="s">
        <v>172</v>
      </c>
      <c r="AO66" s="6" t="s">
        <v>82</v>
      </c>
      <c r="AP66" s="6" t="s">
        <v>71</v>
      </c>
      <c r="AQ66" s="6">
        <v>70</v>
      </c>
      <c r="AR66" s="6" t="s">
        <v>82</v>
      </c>
      <c r="AS66" s="6" t="s">
        <v>82</v>
      </c>
      <c r="AT66" s="6" t="s">
        <v>82</v>
      </c>
      <c r="AU66" s="6" t="s">
        <v>82</v>
      </c>
      <c r="AV66" s="6" t="s">
        <v>82</v>
      </c>
      <c r="AW66" s="6" t="s">
        <v>82</v>
      </c>
    </row>
    <row r="67" spans="1:49" ht="24.75" customHeight="1">
      <c r="A67" s="6">
        <v>201042</v>
      </c>
      <c r="B67" s="6" t="s">
        <v>320</v>
      </c>
      <c r="C67" s="6">
        <v>264629</v>
      </c>
      <c r="D67" s="6" t="s">
        <v>321</v>
      </c>
      <c r="E67" s="15" t="s">
        <v>322</v>
      </c>
      <c r="F67" s="6" t="s">
        <v>323</v>
      </c>
      <c r="G67" s="6">
        <v>40</v>
      </c>
      <c r="H67" s="6" t="b">
        <v>1</v>
      </c>
      <c r="I67" s="6" t="s">
        <v>278</v>
      </c>
      <c r="J67" s="6">
        <v>201</v>
      </c>
      <c r="K67" s="6" t="s">
        <v>245</v>
      </c>
      <c r="L67" s="6">
        <v>201042</v>
      </c>
      <c r="M67" s="6" t="s">
        <v>65</v>
      </c>
      <c r="N67" s="6" t="s">
        <v>66</v>
      </c>
      <c r="O67" s="6" t="s">
        <v>67</v>
      </c>
      <c r="P67" s="6" t="s">
        <v>111</v>
      </c>
      <c r="Q67" s="6" t="s">
        <v>82</v>
      </c>
      <c r="R67" s="6" t="s">
        <v>111</v>
      </c>
      <c r="S67" s="6" t="s">
        <v>70</v>
      </c>
      <c r="T67" s="6" t="s">
        <v>71</v>
      </c>
      <c r="U67" s="6" t="s">
        <v>71</v>
      </c>
      <c r="V67" s="6" t="s">
        <v>72</v>
      </c>
      <c r="W67" s="36">
        <v>6800000000</v>
      </c>
      <c r="X67" s="6" t="s">
        <v>71</v>
      </c>
      <c r="Y67" s="6" t="s">
        <v>169</v>
      </c>
      <c r="Z67" s="6">
        <v>201042</v>
      </c>
      <c r="AA67" s="36">
        <v>6800000000</v>
      </c>
      <c r="AB67" s="6" t="s">
        <v>71</v>
      </c>
      <c r="AC67" s="6" t="s">
        <v>103</v>
      </c>
      <c r="AD67" s="6" t="s">
        <v>130</v>
      </c>
      <c r="AE67" s="6" t="s">
        <v>70</v>
      </c>
      <c r="AF67" s="6" t="s">
        <v>70</v>
      </c>
      <c r="AG67" s="6" t="s">
        <v>70</v>
      </c>
      <c r="AH67" s="6" t="s">
        <v>76</v>
      </c>
      <c r="AI67" s="6" t="s">
        <v>114</v>
      </c>
      <c r="AJ67" s="37" t="s">
        <v>150</v>
      </c>
      <c r="AK67" s="6" t="s">
        <v>79</v>
      </c>
      <c r="AL67" s="36">
        <v>6800000000</v>
      </c>
      <c r="AM67" s="6" t="s">
        <v>324</v>
      </c>
      <c r="AN67" s="6" t="s">
        <v>172</v>
      </c>
      <c r="AO67" s="6" t="s">
        <v>82</v>
      </c>
      <c r="AP67" s="6" t="s">
        <v>71</v>
      </c>
      <c r="AQ67" s="6">
        <v>70</v>
      </c>
      <c r="AR67" s="6" t="s">
        <v>82</v>
      </c>
      <c r="AS67" s="6" t="s">
        <v>82</v>
      </c>
      <c r="AT67" s="6" t="s">
        <v>82</v>
      </c>
      <c r="AU67" s="6" t="s">
        <v>82</v>
      </c>
      <c r="AV67" s="6" t="s">
        <v>82</v>
      </c>
      <c r="AW67" s="6" t="s">
        <v>82</v>
      </c>
    </row>
    <row r="68" spans="1:49" ht="24.75" customHeight="1">
      <c r="A68" s="6">
        <v>203005</v>
      </c>
      <c r="B68" s="6" t="s">
        <v>2410</v>
      </c>
      <c r="C68" s="6">
        <v>327899</v>
      </c>
      <c r="D68" s="6" t="s">
        <v>2412</v>
      </c>
      <c r="E68" s="15" t="s">
        <v>2413</v>
      </c>
      <c r="F68" s="6" t="s">
        <v>2414</v>
      </c>
      <c r="G68" s="6">
        <v>40</v>
      </c>
      <c r="H68" s="6" t="b">
        <v>1</v>
      </c>
      <c r="I68" s="6" t="s">
        <v>329</v>
      </c>
      <c r="J68" s="6">
        <v>203</v>
      </c>
      <c r="K68" s="6" t="s">
        <v>245</v>
      </c>
      <c r="L68" s="6">
        <v>203005</v>
      </c>
      <c r="M68" s="6" t="s">
        <v>121</v>
      </c>
      <c r="N68" s="6" t="s">
        <v>66</v>
      </c>
      <c r="O68" s="6" t="s">
        <v>1167</v>
      </c>
      <c r="P68" s="6" t="s">
        <v>158</v>
      </c>
      <c r="Q68" s="6" t="s">
        <v>112</v>
      </c>
      <c r="R68" s="6" t="s">
        <v>112</v>
      </c>
      <c r="S68" s="6" t="s">
        <v>70</v>
      </c>
      <c r="T68" s="6" t="s">
        <v>71</v>
      </c>
      <c r="U68" s="6" t="s">
        <v>71</v>
      </c>
      <c r="V68" s="6" t="s">
        <v>72</v>
      </c>
      <c r="W68" s="36">
        <v>6800000000</v>
      </c>
      <c r="X68" s="6" t="s">
        <v>71</v>
      </c>
      <c r="Y68" s="6" t="s">
        <v>169</v>
      </c>
      <c r="Z68" s="6">
        <v>203005</v>
      </c>
      <c r="AA68" s="36">
        <v>6800000000</v>
      </c>
      <c r="AB68" s="6" t="s">
        <v>71</v>
      </c>
      <c r="AC68" s="6" t="s">
        <v>103</v>
      </c>
      <c r="AD68" s="6" t="s">
        <v>75</v>
      </c>
      <c r="AE68" s="6" t="s">
        <v>70</v>
      </c>
      <c r="AF68" s="6" t="s">
        <v>70</v>
      </c>
      <c r="AG68" s="6" t="s">
        <v>70</v>
      </c>
      <c r="AH68" s="6" t="s">
        <v>76</v>
      </c>
      <c r="AI68" s="6" t="s">
        <v>238</v>
      </c>
      <c r="AJ68" s="37" t="s">
        <v>266</v>
      </c>
      <c r="AK68" s="6" t="s">
        <v>79</v>
      </c>
      <c r="AL68" s="36">
        <v>6800000000</v>
      </c>
      <c r="AM68" s="6" t="s">
        <v>2411</v>
      </c>
      <c r="AN68" s="6" t="s">
        <v>172</v>
      </c>
      <c r="AO68" s="6" t="s">
        <v>82</v>
      </c>
      <c r="AP68" s="6" t="s">
        <v>71</v>
      </c>
      <c r="AQ68" s="6">
        <v>70</v>
      </c>
      <c r="AR68" s="6" t="s">
        <v>82</v>
      </c>
      <c r="AS68" s="6" t="s">
        <v>82</v>
      </c>
      <c r="AT68" s="6" t="s">
        <v>82</v>
      </c>
      <c r="AU68" s="6" t="s">
        <v>82</v>
      </c>
      <c r="AV68" s="6" t="s">
        <v>82</v>
      </c>
      <c r="AW68" s="6" t="s">
        <v>82</v>
      </c>
    </row>
    <row r="69" spans="1:49" ht="24.75" customHeight="1">
      <c r="A69" s="6">
        <v>203005</v>
      </c>
      <c r="B69" s="6" t="s">
        <v>325</v>
      </c>
      <c r="C69" s="6">
        <v>174003</v>
      </c>
      <c r="D69" s="6" t="s">
        <v>326</v>
      </c>
      <c r="E69" s="15" t="s">
        <v>327</v>
      </c>
      <c r="F69" s="6" t="s">
        <v>328</v>
      </c>
      <c r="G69" s="6">
        <v>40</v>
      </c>
      <c r="H69" s="6" t="b">
        <v>1</v>
      </c>
      <c r="I69" s="6" t="s">
        <v>329</v>
      </c>
      <c r="J69" s="6">
        <v>203</v>
      </c>
      <c r="K69" s="6" t="s">
        <v>245</v>
      </c>
      <c r="L69" s="6">
        <v>203005</v>
      </c>
      <c r="M69" s="6" t="s">
        <v>121</v>
      </c>
      <c r="N69" s="6" t="s">
        <v>66</v>
      </c>
      <c r="O69" s="6" t="s">
        <v>67</v>
      </c>
      <c r="P69" s="6" t="s">
        <v>68</v>
      </c>
      <c r="Q69" s="6" t="s">
        <v>69</v>
      </c>
      <c r="R69" s="6" t="s">
        <v>69</v>
      </c>
      <c r="S69" s="6" t="s">
        <v>70</v>
      </c>
      <c r="T69" s="6" t="s">
        <v>71</v>
      </c>
      <c r="U69" s="6" t="s">
        <v>71</v>
      </c>
      <c r="V69" s="6" t="s">
        <v>72</v>
      </c>
      <c r="W69" s="36">
        <v>6800000000</v>
      </c>
      <c r="X69" s="6" t="s">
        <v>71</v>
      </c>
      <c r="Y69" s="6" t="s">
        <v>169</v>
      </c>
      <c r="Z69" s="6">
        <v>203005</v>
      </c>
      <c r="AA69" s="36">
        <v>6800000000</v>
      </c>
      <c r="AB69" s="6" t="s">
        <v>71</v>
      </c>
      <c r="AC69" s="6" t="s">
        <v>279</v>
      </c>
      <c r="AD69" s="6" t="s">
        <v>75</v>
      </c>
      <c r="AE69" s="6" t="s">
        <v>70</v>
      </c>
      <c r="AF69" s="6" t="s">
        <v>70</v>
      </c>
      <c r="AG69" s="6" t="s">
        <v>70</v>
      </c>
      <c r="AH69" s="6" t="s">
        <v>76</v>
      </c>
      <c r="AI69" s="6" t="s">
        <v>77</v>
      </c>
      <c r="AJ69" s="37" t="s">
        <v>330</v>
      </c>
      <c r="AK69" s="6" t="s">
        <v>79</v>
      </c>
      <c r="AL69" s="36">
        <v>6800000000</v>
      </c>
      <c r="AM69" s="6" t="s">
        <v>331</v>
      </c>
      <c r="AN69" s="6" t="s">
        <v>172</v>
      </c>
      <c r="AO69" s="6" t="s">
        <v>82</v>
      </c>
      <c r="AP69" s="6" t="s">
        <v>71</v>
      </c>
      <c r="AQ69" s="6">
        <v>70</v>
      </c>
      <c r="AR69" s="6" t="s">
        <v>82</v>
      </c>
      <c r="AS69" s="6" t="s">
        <v>82</v>
      </c>
      <c r="AT69" s="6" t="s">
        <v>82</v>
      </c>
      <c r="AU69" s="6" t="s">
        <v>82</v>
      </c>
      <c r="AV69" s="6" t="s">
        <v>82</v>
      </c>
      <c r="AW69" s="6" t="s">
        <v>82</v>
      </c>
    </row>
    <row r="70" spans="1:49" ht="24.75" customHeight="1">
      <c r="A70" s="6">
        <v>203005</v>
      </c>
      <c r="B70" s="6" t="s">
        <v>82</v>
      </c>
      <c r="C70" s="6"/>
      <c r="D70" s="6"/>
      <c r="E70" s="6"/>
      <c r="F70" s="6"/>
      <c r="G70" s="6"/>
      <c r="H70" s="6" t="b">
        <v>0</v>
      </c>
      <c r="I70" s="6" t="s">
        <v>329</v>
      </c>
      <c r="J70" s="6">
        <v>203</v>
      </c>
      <c r="K70" s="6" t="s">
        <v>245</v>
      </c>
      <c r="L70" s="6">
        <v>203005</v>
      </c>
      <c r="M70" s="6" t="s">
        <v>121</v>
      </c>
      <c r="N70" s="6" t="s">
        <v>66</v>
      </c>
      <c r="O70" s="6" t="s">
        <v>67</v>
      </c>
      <c r="P70" s="6" t="s">
        <v>111</v>
      </c>
      <c r="Q70" s="6" t="s">
        <v>82</v>
      </c>
      <c r="R70" s="6" t="s">
        <v>111</v>
      </c>
      <c r="S70" s="6" t="s">
        <v>70</v>
      </c>
      <c r="T70" s="6" t="s">
        <v>71</v>
      </c>
      <c r="U70" s="6" t="s">
        <v>71</v>
      </c>
      <c r="V70" s="6" t="s">
        <v>72</v>
      </c>
      <c r="W70" s="36">
        <v>6800000000</v>
      </c>
      <c r="X70" s="6" t="s">
        <v>71</v>
      </c>
      <c r="Y70" s="6" t="s">
        <v>169</v>
      </c>
      <c r="Z70" s="6" t="s">
        <v>82</v>
      </c>
      <c r="AA70" s="6" t="s">
        <v>82</v>
      </c>
      <c r="AB70" s="6" t="s">
        <v>82</v>
      </c>
      <c r="AC70" s="6" t="s">
        <v>82</v>
      </c>
      <c r="AD70" s="6" t="s">
        <v>82</v>
      </c>
      <c r="AE70" s="6" t="s">
        <v>82</v>
      </c>
      <c r="AF70" s="6" t="s">
        <v>82</v>
      </c>
      <c r="AG70" s="6" t="s">
        <v>82</v>
      </c>
      <c r="AH70" s="6" t="s">
        <v>1145</v>
      </c>
      <c r="AI70" s="6" t="s">
        <v>82</v>
      </c>
      <c r="AJ70" s="48" t="s">
        <v>1146</v>
      </c>
      <c r="AK70" s="48" t="s">
        <v>1146</v>
      </c>
      <c r="AL70" s="36">
        <v>6800000000</v>
      </c>
      <c r="AM70" s="6" t="s">
        <v>2415</v>
      </c>
      <c r="AN70" s="6" t="s">
        <v>172</v>
      </c>
      <c r="AO70" s="6" t="s">
        <v>82</v>
      </c>
      <c r="AP70" s="6" t="s">
        <v>71</v>
      </c>
      <c r="AQ70" s="6">
        <v>70</v>
      </c>
      <c r="AR70" s="6" t="s">
        <v>82</v>
      </c>
      <c r="AS70" s="6" t="s">
        <v>82</v>
      </c>
      <c r="AT70" s="6" t="s">
        <v>82</v>
      </c>
      <c r="AU70" s="6" t="s">
        <v>82</v>
      </c>
      <c r="AV70" s="6" t="s">
        <v>82</v>
      </c>
      <c r="AW70" s="6" t="s">
        <v>82</v>
      </c>
    </row>
    <row r="71" spans="1:49" ht="24.75" customHeight="1">
      <c r="A71" s="6">
        <v>203011</v>
      </c>
      <c r="B71" s="6" t="s">
        <v>2416</v>
      </c>
      <c r="C71" s="6">
        <v>327764</v>
      </c>
      <c r="D71" s="6" t="s">
        <v>2418</v>
      </c>
      <c r="E71" s="15" t="s">
        <v>2419</v>
      </c>
      <c r="F71" s="6" t="s">
        <v>2420</v>
      </c>
      <c r="G71" s="6">
        <v>40</v>
      </c>
      <c r="H71" s="6" t="b">
        <v>1</v>
      </c>
      <c r="I71" s="6" t="s">
        <v>329</v>
      </c>
      <c r="J71" s="6">
        <v>203</v>
      </c>
      <c r="K71" s="6" t="s">
        <v>245</v>
      </c>
      <c r="L71" s="6">
        <v>203011</v>
      </c>
      <c r="M71" s="6" t="s">
        <v>121</v>
      </c>
      <c r="N71" s="6" t="s">
        <v>66</v>
      </c>
      <c r="O71" s="6" t="s">
        <v>1167</v>
      </c>
      <c r="P71" s="6" t="s">
        <v>158</v>
      </c>
      <c r="Q71" s="6" t="s">
        <v>112</v>
      </c>
      <c r="R71" s="6" t="s">
        <v>112</v>
      </c>
      <c r="S71" s="6" t="s">
        <v>70</v>
      </c>
      <c r="T71" s="6" t="s">
        <v>71</v>
      </c>
      <c r="U71" s="6" t="s">
        <v>71</v>
      </c>
      <c r="V71" s="6" t="s">
        <v>72</v>
      </c>
      <c r="W71" s="36">
        <v>6800000000</v>
      </c>
      <c r="X71" s="6" t="s">
        <v>71</v>
      </c>
      <c r="Y71" s="6" t="s">
        <v>169</v>
      </c>
      <c r="Z71" s="6">
        <v>203011</v>
      </c>
      <c r="AA71" s="36">
        <v>6800000000</v>
      </c>
      <c r="AB71" s="6" t="s">
        <v>71</v>
      </c>
      <c r="AC71" s="6" t="s">
        <v>103</v>
      </c>
      <c r="AD71" s="6" t="s">
        <v>75</v>
      </c>
      <c r="AE71" s="6" t="s">
        <v>70</v>
      </c>
      <c r="AF71" s="6" t="s">
        <v>70</v>
      </c>
      <c r="AG71" s="6" t="s">
        <v>70</v>
      </c>
      <c r="AH71" s="6" t="s">
        <v>76</v>
      </c>
      <c r="AI71" s="6" t="s">
        <v>238</v>
      </c>
      <c r="AJ71" s="37" t="s">
        <v>1119</v>
      </c>
      <c r="AK71" s="6" t="s">
        <v>1120</v>
      </c>
      <c r="AL71" s="36">
        <v>6800000000</v>
      </c>
      <c r="AM71" s="6" t="s">
        <v>2417</v>
      </c>
      <c r="AN71" s="6" t="s">
        <v>172</v>
      </c>
      <c r="AO71" s="6" t="s">
        <v>82</v>
      </c>
      <c r="AP71" s="6" t="s">
        <v>71</v>
      </c>
      <c r="AQ71" s="6">
        <v>42</v>
      </c>
      <c r="AR71" s="6" t="s">
        <v>82</v>
      </c>
      <c r="AS71" s="6" t="s">
        <v>82</v>
      </c>
      <c r="AT71" s="6" t="s">
        <v>82</v>
      </c>
      <c r="AU71" s="6" t="s">
        <v>82</v>
      </c>
      <c r="AV71" s="6" t="s">
        <v>82</v>
      </c>
      <c r="AW71" s="6" t="s">
        <v>82</v>
      </c>
    </row>
    <row r="72" spans="1:49" ht="24.75" customHeight="1">
      <c r="A72" s="6">
        <v>203011</v>
      </c>
      <c r="B72" s="6" t="s">
        <v>2421</v>
      </c>
      <c r="C72" s="6">
        <v>191066</v>
      </c>
      <c r="D72" s="6" t="s">
        <v>2423</v>
      </c>
      <c r="E72" s="15" t="s">
        <v>2424</v>
      </c>
      <c r="F72" s="6" t="s">
        <v>2425</v>
      </c>
      <c r="G72" s="6">
        <v>40</v>
      </c>
      <c r="H72" s="6" t="b">
        <v>1</v>
      </c>
      <c r="I72" s="6" t="s">
        <v>329</v>
      </c>
      <c r="J72" s="6">
        <v>203</v>
      </c>
      <c r="K72" s="6" t="s">
        <v>245</v>
      </c>
      <c r="L72" s="6">
        <v>203011</v>
      </c>
      <c r="M72" s="6" t="s">
        <v>121</v>
      </c>
      <c r="N72" s="6" t="s">
        <v>66</v>
      </c>
      <c r="O72" s="6" t="s">
        <v>67</v>
      </c>
      <c r="P72" s="6" t="s">
        <v>68</v>
      </c>
      <c r="Q72" s="6" t="s">
        <v>69</v>
      </c>
      <c r="R72" s="6" t="s">
        <v>69</v>
      </c>
      <c r="S72" s="6" t="s">
        <v>70</v>
      </c>
      <c r="T72" s="6" t="s">
        <v>71</v>
      </c>
      <c r="U72" s="6" t="s">
        <v>71</v>
      </c>
      <c r="V72" s="6" t="s">
        <v>72</v>
      </c>
      <c r="W72" s="36">
        <v>6800000000</v>
      </c>
      <c r="X72" s="6" t="s">
        <v>71</v>
      </c>
      <c r="Y72" s="6" t="s">
        <v>169</v>
      </c>
      <c r="Z72" s="6">
        <v>203011</v>
      </c>
      <c r="AA72" s="36">
        <v>6800000000</v>
      </c>
      <c r="AB72" s="6" t="s">
        <v>71</v>
      </c>
      <c r="AC72" s="6" t="s">
        <v>279</v>
      </c>
      <c r="AD72" s="6" t="s">
        <v>75</v>
      </c>
      <c r="AE72" s="6" t="s">
        <v>70</v>
      </c>
      <c r="AF72" s="6" t="s">
        <v>70</v>
      </c>
      <c r="AG72" s="6" t="s">
        <v>70</v>
      </c>
      <c r="AH72" s="6" t="s">
        <v>76</v>
      </c>
      <c r="AI72" s="6" t="s">
        <v>77</v>
      </c>
      <c r="AJ72" s="37" t="s">
        <v>292</v>
      </c>
      <c r="AK72" s="6" t="s">
        <v>79</v>
      </c>
      <c r="AL72" s="36">
        <v>6800000000</v>
      </c>
      <c r="AM72" s="6" t="s">
        <v>2422</v>
      </c>
      <c r="AN72" s="6" t="s">
        <v>172</v>
      </c>
      <c r="AO72" s="6" t="s">
        <v>82</v>
      </c>
      <c r="AP72" s="6" t="s">
        <v>71</v>
      </c>
      <c r="AQ72" s="6">
        <v>70</v>
      </c>
      <c r="AR72" s="6" t="s">
        <v>82</v>
      </c>
      <c r="AS72" s="6" t="s">
        <v>82</v>
      </c>
      <c r="AT72" s="6" t="s">
        <v>82</v>
      </c>
      <c r="AU72" s="6" t="s">
        <v>82</v>
      </c>
      <c r="AV72" s="6" t="s">
        <v>82</v>
      </c>
      <c r="AW72" s="6" t="s">
        <v>82</v>
      </c>
    </row>
    <row r="73" spans="1:49" ht="24.75" customHeight="1">
      <c r="A73" s="6">
        <v>203011</v>
      </c>
      <c r="B73" s="6" t="s">
        <v>332</v>
      </c>
      <c r="C73" s="6">
        <v>327479</v>
      </c>
      <c r="D73" s="6" t="s">
        <v>333</v>
      </c>
      <c r="E73" s="15" t="s">
        <v>334</v>
      </c>
      <c r="F73" s="6" t="s">
        <v>335</v>
      </c>
      <c r="G73" s="6">
        <v>40</v>
      </c>
      <c r="H73" s="6" t="b">
        <v>1</v>
      </c>
      <c r="I73" s="6" t="s">
        <v>329</v>
      </c>
      <c r="J73" s="6">
        <v>203</v>
      </c>
      <c r="K73" s="6" t="s">
        <v>245</v>
      </c>
      <c r="L73" s="6">
        <v>203011</v>
      </c>
      <c r="M73" s="6" t="s">
        <v>121</v>
      </c>
      <c r="N73" s="6" t="s">
        <v>66</v>
      </c>
      <c r="O73" s="6" t="s">
        <v>67</v>
      </c>
      <c r="P73" s="6" t="s">
        <v>111</v>
      </c>
      <c r="Q73" s="6" t="s">
        <v>82</v>
      </c>
      <c r="R73" s="6" t="s">
        <v>111</v>
      </c>
      <c r="S73" s="6" t="s">
        <v>70</v>
      </c>
      <c r="T73" s="6" t="s">
        <v>71</v>
      </c>
      <c r="U73" s="6" t="s">
        <v>71</v>
      </c>
      <c r="V73" s="6" t="s">
        <v>72</v>
      </c>
      <c r="W73" s="36">
        <v>6800000000</v>
      </c>
      <c r="X73" s="6" t="s">
        <v>71</v>
      </c>
      <c r="Y73" s="6" t="s">
        <v>169</v>
      </c>
      <c r="Z73" s="6">
        <v>203011</v>
      </c>
      <c r="AA73" s="36">
        <v>6800000000</v>
      </c>
      <c r="AB73" s="6" t="s">
        <v>71</v>
      </c>
      <c r="AC73" s="6" t="s">
        <v>103</v>
      </c>
      <c r="AD73" s="6" t="s">
        <v>75</v>
      </c>
      <c r="AE73" s="6" t="s">
        <v>70</v>
      </c>
      <c r="AF73" s="6" t="s">
        <v>70</v>
      </c>
      <c r="AG73" s="6" t="s">
        <v>70</v>
      </c>
      <c r="AH73" s="6" t="s">
        <v>76</v>
      </c>
      <c r="AI73" s="6" t="s">
        <v>82</v>
      </c>
      <c r="AJ73" s="37" t="s">
        <v>115</v>
      </c>
      <c r="AK73" s="6" t="s">
        <v>79</v>
      </c>
      <c r="AL73" s="36">
        <v>6800000000</v>
      </c>
      <c r="AM73" s="6" t="s">
        <v>336</v>
      </c>
      <c r="AN73" s="6" t="s">
        <v>172</v>
      </c>
      <c r="AO73" s="6" t="s">
        <v>82</v>
      </c>
      <c r="AP73" s="6" t="s">
        <v>71</v>
      </c>
      <c r="AQ73" s="6">
        <v>70</v>
      </c>
      <c r="AR73" s="6" t="s">
        <v>82</v>
      </c>
      <c r="AS73" s="6" t="s">
        <v>82</v>
      </c>
      <c r="AT73" s="6" t="s">
        <v>82</v>
      </c>
      <c r="AU73" s="6" t="s">
        <v>82</v>
      </c>
      <c r="AV73" s="6" t="s">
        <v>82</v>
      </c>
      <c r="AW73" s="6" t="s">
        <v>82</v>
      </c>
    </row>
    <row r="74" spans="1:49" ht="24.75" customHeight="1">
      <c r="A74" s="6">
        <v>204002</v>
      </c>
      <c r="B74" s="6" t="s">
        <v>337</v>
      </c>
      <c r="C74" s="6">
        <v>191024</v>
      </c>
      <c r="D74" s="6" t="s">
        <v>338</v>
      </c>
      <c r="E74" s="15" t="s">
        <v>339</v>
      </c>
      <c r="F74" s="6" t="s">
        <v>340</v>
      </c>
      <c r="G74" s="6">
        <v>40</v>
      </c>
      <c r="H74" s="6" t="b">
        <v>1</v>
      </c>
      <c r="I74" s="6" t="s">
        <v>341</v>
      </c>
      <c r="J74" s="6">
        <v>204</v>
      </c>
      <c r="K74" s="6" t="s">
        <v>245</v>
      </c>
      <c r="L74" s="6">
        <v>204002</v>
      </c>
      <c r="M74" s="6" t="s">
        <v>121</v>
      </c>
      <c r="N74" s="6" t="s">
        <v>66</v>
      </c>
      <c r="O74" s="6" t="s">
        <v>67</v>
      </c>
      <c r="P74" s="6" t="s">
        <v>111</v>
      </c>
      <c r="Q74" s="6" t="s">
        <v>82</v>
      </c>
      <c r="R74" s="6" t="s">
        <v>111</v>
      </c>
      <c r="S74" s="6" t="s">
        <v>70</v>
      </c>
      <c r="T74" s="6" t="s">
        <v>71</v>
      </c>
      <c r="U74" s="6" t="s">
        <v>71</v>
      </c>
      <c r="V74" s="6" t="s">
        <v>260</v>
      </c>
      <c r="W74" s="36">
        <v>6800000000</v>
      </c>
      <c r="X74" s="6" t="s">
        <v>71</v>
      </c>
      <c r="Y74" s="6" t="s">
        <v>342</v>
      </c>
      <c r="Z74" s="6">
        <v>204002</v>
      </c>
      <c r="AA74" s="36">
        <v>6800000000</v>
      </c>
      <c r="AB74" s="6" t="s">
        <v>71</v>
      </c>
      <c r="AC74" s="6" t="s">
        <v>186</v>
      </c>
      <c r="AD74" s="6" t="s">
        <v>75</v>
      </c>
      <c r="AE74" s="6" t="s">
        <v>70</v>
      </c>
      <c r="AF74" s="6" t="s">
        <v>70</v>
      </c>
      <c r="AG74" s="6" t="s">
        <v>70</v>
      </c>
      <c r="AH74" s="6" t="s">
        <v>76</v>
      </c>
      <c r="AI74" s="6" t="s">
        <v>114</v>
      </c>
      <c r="AJ74" s="37" t="s">
        <v>343</v>
      </c>
      <c r="AK74" s="6" t="s">
        <v>79</v>
      </c>
      <c r="AL74" s="36">
        <v>6800000000</v>
      </c>
      <c r="AM74" s="6" t="s">
        <v>344</v>
      </c>
      <c r="AN74" s="6" t="s">
        <v>132</v>
      </c>
      <c r="AO74" s="6" t="s">
        <v>82</v>
      </c>
      <c r="AP74" s="6" t="s">
        <v>71</v>
      </c>
      <c r="AQ74" s="6">
        <v>70</v>
      </c>
      <c r="AR74" s="6" t="s">
        <v>82</v>
      </c>
      <c r="AS74" s="6" t="s">
        <v>82</v>
      </c>
      <c r="AT74" s="6" t="s">
        <v>82</v>
      </c>
      <c r="AU74" s="6" t="s">
        <v>82</v>
      </c>
      <c r="AV74" s="6" t="s">
        <v>82</v>
      </c>
      <c r="AW74" s="6" t="s">
        <v>82</v>
      </c>
    </row>
    <row r="75" spans="1:49" ht="24.75" customHeight="1">
      <c r="A75" s="6">
        <v>205003</v>
      </c>
      <c r="B75" s="6" t="s">
        <v>345</v>
      </c>
      <c r="C75" s="6">
        <v>330961</v>
      </c>
      <c r="D75" s="6" t="s">
        <v>346</v>
      </c>
      <c r="E75" s="15" t="s">
        <v>347</v>
      </c>
      <c r="F75" s="6" t="s">
        <v>348</v>
      </c>
      <c r="G75" s="6">
        <v>40</v>
      </c>
      <c r="H75" s="6" t="b">
        <v>1</v>
      </c>
      <c r="I75" s="6" t="s">
        <v>349</v>
      </c>
      <c r="J75" s="6">
        <v>205</v>
      </c>
      <c r="K75" s="6" t="s">
        <v>245</v>
      </c>
      <c r="L75" s="6">
        <v>205003</v>
      </c>
      <c r="M75" s="6" t="s">
        <v>65</v>
      </c>
      <c r="N75" s="6" t="s">
        <v>66</v>
      </c>
      <c r="O75" s="6" t="s">
        <v>67</v>
      </c>
      <c r="P75" s="6" t="s">
        <v>128</v>
      </c>
      <c r="Q75" s="6" t="s">
        <v>112</v>
      </c>
      <c r="R75" s="6" t="s">
        <v>112</v>
      </c>
      <c r="S75" s="6" t="s">
        <v>70</v>
      </c>
      <c r="T75" s="6" t="s">
        <v>71</v>
      </c>
      <c r="U75" s="6" t="s">
        <v>71</v>
      </c>
      <c r="V75" s="6" t="s">
        <v>72</v>
      </c>
      <c r="W75" s="36">
        <v>6800000000</v>
      </c>
      <c r="X75" s="6" t="s">
        <v>71</v>
      </c>
      <c r="Y75" s="6" t="s">
        <v>350</v>
      </c>
      <c r="Z75" s="6">
        <v>205003</v>
      </c>
      <c r="AA75" s="36">
        <v>6800000000</v>
      </c>
      <c r="AB75" s="6" t="s">
        <v>71</v>
      </c>
      <c r="AC75" s="6" t="s">
        <v>186</v>
      </c>
      <c r="AD75" s="6" t="s">
        <v>75</v>
      </c>
      <c r="AE75" s="6" t="s">
        <v>70</v>
      </c>
      <c r="AF75" s="6" t="s">
        <v>70</v>
      </c>
      <c r="AG75" s="6" t="s">
        <v>70</v>
      </c>
      <c r="AH75" s="6" t="s">
        <v>76</v>
      </c>
      <c r="AI75" s="6" t="s">
        <v>77</v>
      </c>
      <c r="AJ75" s="37" t="s">
        <v>187</v>
      </c>
      <c r="AK75" s="6" t="s">
        <v>79</v>
      </c>
      <c r="AL75" s="36">
        <v>6800000000</v>
      </c>
      <c r="AM75" s="6" t="s">
        <v>351</v>
      </c>
      <c r="AN75" s="6" t="s">
        <v>132</v>
      </c>
      <c r="AO75" s="6" t="s">
        <v>82</v>
      </c>
      <c r="AP75" s="6" t="s">
        <v>71</v>
      </c>
      <c r="AQ75" s="6">
        <v>70</v>
      </c>
      <c r="AR75" s="6" t="s">
        <v>82</v>
      </c>
      <c r="AS75" s="6" t="s">
        <v>82</v>
      </c>
      <c r="AT75" s="6" t="s">
        <v>82</v>
      </c>
      <c r="AU75" s="6" t="s">
        <v>82</v>
      </c>
      <c r="AV75" s="6" t="s">
        <v>82</v>
      </c>
      <c r="AW75" s="6" t="s">
        <v>82</v>
      </c>
    </row>
    <row r="76" spans="1:49" ht="24.75" customHeight="1">
      <c r="A76" s="6">
        <v>205006</v>
      </c>
      <c r="B76" s="6" t="s">
        <v>352</v>
      </c>
      <c r="C76" s="6">
        <v>327879</v>
      </c>
      <c r="D76" s="6" t="s">
        <v>353</v>
      </c>
      <c r="E76" s="15" t="s">
        <v>354</v>
      </c>
      <c r="F76" s="6" t="s">
        <v>355</v>
      </c>
      <c r="G76" s="6">
        <v>40</v>
      </c>
      <c r="H76" s="6" t="b">
        <v>1</v>
      </c>
      <c r="I76" s="6" t="s">
        <v>349</v>
      </c>
      <c r="J76" s="6">
        <v>205</v>
      </c>
      <c r="K76" s="6" t="s">
        <v>245</v>
      </c>
      <c r="L76" s="6">
        <v>205006</v>
      </c>
      <c r="M76" s="6" t="s">
        <v>65</v>
      </c>
      <c r="N76" s="6" t="s">
        <v>66</v>
      </c>
      <c r="O76" s="6" t="s">
        <v>67</v>
      </c>
      <c r="P76" s="6" t="s">
        <v>68</v>
      </c>
      <c r="Q76" s="6" t="s">
        <v>69</v>
      </c>
      <c r="R76" s="6" t="s">
        <v>69</v>
      </c>
      <c r="S76" s="6" t="s">
        <v>70</v>
      </c>
      <c r="T76" s="6" t="s">
        <v>71</v>
      </c>
      <c r="U76" s="6" t="s">
        <v>71</v>
      </c>
      <c r="V76" s="6" t="s">
        <v>101</v>
      </c>
      <c r="W76" s="36">
        <v>6800000000</v>
      </c>
      <c r="X76" s="6" t="s">
        <v>71</v>
      </c>
      <c r="Y76" s="6" t="s">
        <v>102</v>
      </c>
      <c r="Z76" s="6">
        <v>205006</v>
      </c>
      <c r="AA76" s="36">
        <v>6800000000</v>
      </c>
      <c r="AB76" s="6" t="s">
        <v>71</v>
      </c>
      <c r="AC76" s="6" t="s">
        <v>103</v>
      </c>
      <c r="AD76" s="6" t="s">
        <v>75</v>
      </c>
      <c r="AE76" s="6" t="s">
        <v>70</v>
      </c>
      <c r="AF76" s="6" t="s">
        <v>70</v>
      </c>
      <c r="AG76" s="6" t="s">
        <v>70</v>
      </c>
      <c r="AH76" s="6" t="s">
        <v>76</v>
      </c>
      <c r="AI76" s="6" t="s">
        <v>77</v>
      </c>
      <c r="AJ76" s="37" t="s">
        <v>356</v>
      </c>
      <c r="AK76" s="6" t="s">
        <v>79</v>
      </c>
      <c r="AL76" s="36">
        <v>6800000000</v>
      </c>
      <c r="AM76" s="6" t="s">
        <v>357</v>
      </c>
      <c r="AN76" s="6" t="s">
        <v>93</v>
      </c>
      <c r="AO76" s="6" t="s">
        <v>82</v>
      </c>
      <c r="AP76" s="6" t="s">
        <v>71</v>
      </c>
      <c r="AQ76" s="6">
        <v>70</v>
      </c>
      <c r="AR76" s="6" t="s">
        <v>82</v>
      </c>
      <c r="AS76" s="6" t="s">
        <v>82</v>
      </c>
      <c r="AT76" s="6" t="s">
        <v>82</v>
      </c>
      <c r="AU76" s="6" t="s">
        <v>82</v>
      </c>
      <c r="AV76" s="6" t="s">
        <v>82</v>
      </c>
      <c r="AW76" s="6" t="s">
        <v>82</v>
      </c>
    </row>
    <row r="77" spans="1:49" ht="24.75" customHeight="1">
      <c r="A77" s="6">
        <v>205006</v>
      </c>
      <c r="B77" s="6" t="s">
        <v>2426</v>
      </c>
      <c r="C77" s="6">
        <v>327915</v>
      </c>
      <c r="D77" s="6" t="s">
        <v>2428</v>
      </c>
      <c r="E77" s="15" t="s">
        <v>2429</v>
      </c>
      <c r="F77" s="6" t="s">
        <v>2430</v>
      </c>
      <c r="G77" s="6">
        <v>40</v>
      </c>
      <c r="H77" s="6" t="b">
        <v>1</v>
      </c>
      <c r="I77" s="6" t="s">
        <v>349</v>
      </c>
      <c r="J77" s="6">
        <v>205</v>
      </c>
      <c r="K77" s="6" t="s">
        <v>245</v>
      </c>
      <c r="L77" s="6">
        <v>205006</v>
      </c>
      <c r="M77" s="6" t="s">
        <v>65</v>
      </c>
      <c r="N77" s="6" t="s">
        <v>66</v>
      </c>
      <c r="O77" s="6" t="s">
        <v>67</v>
      </c>
      <c r="P77" s="6" t="s">
        <v>68</v>
      </c>
      <c r="Q77" s="6" t="s">
        <v>69</v>
      </c>
      <c r="R77" s="6" t="s">
        <v>69</v>
      </c>
      <c r="S77" s="6" t="s">
        <v>70</v>
      </c>
      <c r="T77" s="6" t="s">
        <v>71</v>
      </c>
      <c r="U77" s="6" t="s">
        <v>71</v>
      </c>
      <c r="V77" s="6" t="s">
        <v>101</v>
      </c>
      <c r="W77" s="36">
        <v>6800000000</v>
      </c>
      <c r="X77" s="6" t="s">
        <v>71</v>
      </c>
      <c r="Y77" s="6" t="s">
        <v>102</v>
      </c>
      <c r="Z77" s="6">
        <v>205006</v>
      </c>
      <c r="AA77" s="36">
        <v>6800000000</v>
      </c>
      <c r="AB77" s="6" t="s">
        <v>71</v>
      </c>
      <c r="AC77" s="6" t="s">
        <v>103</v>
      </c>
      <c r="AD77" s="6" t="s">
        <v>75</v>
      </c>
      <c r="AE77" s="6" t="s">
        <v>70</v>
      </c>
      <c r="AF77" s="6" t="s">
        <v>70</v>
      </c>
      <c r="AG77" s="6" t="s">
        <v>70</v>
      </c>
      <c r="AH77" s="6" t="s">
        <v>76</v>
      </c>
      <c r="AI77" s="6" t="s">
        <v>114</v>
      </c>
      <c r="AJ77" s="37" t="s">
        <v>1727</v>
      </c>
      <c r="AK77" s="6" t="s">
        <v>79</v>
      </c>
      <c r="AL77" s="36">
        <v>6800000000</v>
      </c>
      <c r="AM77" s="6" t="s">
        <v>2427</v>
      </c>
      <c r="AN77" s="6" t="s">
        <v>93</v>
      </c>
      <c r="AO77" s="6" t="s">
        <v>82</v>
      </c>
      <c r="AP77" s="6" t="s">
        <v>71</v>
      </c>
      <c r="AQ77" s="6">
        <v>70</v>
      </c>
      <c r="AR77" s="6" t="s">
        <v>82</v>
      </c>
      <c r="AS77" s="6" t="s">
        <v>82</v>
      </c>
      <c r="AT77" s="6" t="s">
        <v>82</v>
      </c>
      <c r="AU77" s="6" t="s">
        <v>82</v>
      </c>
      <c r="AV77" s="6" t="s">
        <v>82</v>
      </c>
      <c r="AW77" s="6" t="s">
        <v>82</v>
      </c>
    </row>
    <row r="78" spans="1:49" ht="24.75" customHeight="1">
      <c r="A78" s="6">
        <v>206003</v>
      </c>
      <c r="B78" s="6" t="s">
        <v>358</v>
      </c>
      <c r="C78" s="6">
        <v>330953</v>
      </c>
      <c r="D78" s="6" t="s">
        <v>359</v>
      </c>
      <c r="E78" s="15" t="s">
        <v>360</v>
      </c>
      <c r="F78" s="6" t="s">
        <v>361</v>
      </c>
      <c r="G78" s="6">
        <v>40</v>
      </c>
      <c r="H78" s="6" t="b">
        <v>1</v>
      </c>
      <c r="I78" s="6" t="s">
        <v>362</v>
      </c>
      <c r="J78" s="6">
        <v>206</v>
      </c>
      <c r="K78" s="6" t="s">
        <v>245</v>
      </c>
      <c r="L78" s="6">
        <v>206003</v>
      </c>
      <c r="M78" s="6" t="s">
        <v>65</v>
      </c>
      <c r="N78" s="6" t="s">
        <v>66</v>
      </c>
      <c r="O78" s="6" t="s">
        <v>67</v>
      </c>
      <c r="P78" s="6" t="s">
        <v>68</v>
      </c>
      <c r="Q78" s="6" t="s">
        <v>69</v>
      </c>
      <c r="R78" s="6" t="s">
        <v>69</v>
      </c>
      <c r="S78" s="6" t="s">
        <v>70</v>
      </c>
      <c r="T78" s="6" t="s">
        <v>71</v>
      </c>
      <c r="U78" s="6" t="s">
        <v>71</v>
      </c>
      <c r="V78" s="6" t="s">
        <v>72</v>
      </c>
      <c r="W78" s="36">
        <v>6800000000</v>
      </c>
      <c r="X78" s="6" t="s">
        <v>71</v>
      </c>
      <c r="Y78" s="6" t="s">
        <v>89</v>
      </c>
      <c r="Z78" s="6">
        <v>206003</v>
      </c>
      <c r="AA78" s="36">
        <v>6800000000</v>
      </c>
      <c r="AB78" s="6" t="s">
        <v>71</v>
      </c>
      <c r="AC78" s="6" t="s">
        <v>90</v>
      </c>
      <c r="AD78" s="6" t="s">
        <v>75</v>
      </c>
      <c r="AE78" s="6" t="s">
        <v>70</v>
      </c>
      <c r="AF78" s="6" t="s">
        <v>70</v>
      </c>
      <c r="AG78" s="6" t="s">
        <v>70</v>
      </c>
      <c r="AH78" s="6" t="s">
        <v>76</v>
      </c>
      <c r="AI78" s="6" t="s">
        <v>77</v>
      </c>
      <c r="AJ78" s="37" t="s">
        <v>91</v>
      </c>
      <c r="AK78" s="6" t="s">
        <v>79</v>
      </c>
      <c r="AL78" s="36">
        <v>6800000000</v>
      </c>
      <c r="AM78" s="6" t="s">
        <v>363</v>
      </c>
      <c r="AN78" s="6" t="s">
        <v>93</v>
      </c>
      <c r="AO78" s="6" t="s">
        <v>82</v>
      </c>
      <c r="AP78" s="6" t="s">
        <v>71</v>
      </c>
      <c r="AQ78" s="6">
        <v>35</v>
      </c>
      <c r="AR78" s="6" t="s">
        <v>82</v>
      </c>
      <c r="AS78" s="6" t="s">
        <v>82</v>
      </c>
      <c r="AT78" s="6" t="s">
        <v>82</v>
      </c>
      <c r="AU78" s="6" t="s">
        <v>82</v>
      </c>
      <c r="AV78" s="6" t="s">
        <v>82</v>
      </c>
      <c r="AW78" s="6" t="s">
        <v>82</v>
      </c>
    </row>
    <row r="79" spans="1:49" ht="24.75" customHeight="1">
      <c r="A79" s="6">
        <v>206004</v>
      </c>
      <c r="B79" s="6" t="s">
        <v>364</v>
      </c>
      <c r="C79" s="6">
        <v>330965</v>
      </c>
      <c r="D79" s="6" t="s">
        <v>365</v>
      </c>
      <c r="E79" s="15" t="s">
        <v>366</v>
      </c>
      <c r="F79" s="6" t="s">
        <v>367</v>
      </c>
      <c r="G79" s="6">
        <v>40</v>
      </c>
      <c r="H79" s="6" t="b">
        <v>1</v>
      </c>
      <c r="I79" s="6" t="s">
        <v>362</v>
      </c>
      <c r="J79" s="6">
        <v>206</v>
      </c>
      <c r="K79" s="6" t="s">
        <v>245</v>
      </c>
      <c r="L79" s="6">
        <v>206004</v>
      </c>
      <c r="M79" s="6" t="s">
        <v>100</v>
      </c>
      <c r="N79" s="6" t="s">
        <v>100</v>
      </c>
      <c r="O79" s="6" t="s">
        <v>67</v>
      </c>
      <c r="P79" s="6" t="s">
        <v>68</v>
      </c>
      <c r="Q79" s="6" t="s">
        <v>69</v>
      </c>
      <c r="R79" s="6" t="s">
        <v>69</v>
      </c>
      <c r="S79" s="6" t="s">
        <v>70</v>
      </c>
      <c r="T79" s="6" t="s">
        <v>71</v>
      </c>
      <c r="U79" s="6" t="s">
        <v>71</v>
      </c>
      <c r="V79" s="6" t="s">
        <v>72</v>
      </c>
      <c r="W79" s="36">
        <v>6800000000</v>
      </c>
      <c r="X79" s="6" t="s">
        <v>71</v>
      </c>
      <c r="Y79" s="6" t="s">
        <v>89</v>
      </c>
      <c r="Z79" s="6">
        <v>206004</v>
      </c>
      <c r="AA79" s="36">
        <v>6800000000</v>
      </c>
      <c r="AB79" s="6" t="s">
        <v>71</v>
      </c>
      <c r="AC79" s="6" t="s">
        <v>90</v>
      </c>
      <c r="AD79" s="6" t="s">
        <v>75</v>
      </c>
      <c r="AE79" s="6" t="s">
        <v>70</v>
      </c>
      <c r="AF79" s="6" t="s">
        <v>70</v>
      </c>
      <c r="AG79" s="6" t="s">
        <v>70</v>
      </c>
      <c r="AH79" s="6" t="s">
        <v>76</v>
      </c>
      <c r="AI79" s="6" t="s">
        <v>77</v>
      </c>
      <c r="AJ79" s="37" t="s">
        <v>91</v>
      </c>
      <c r="AK79" s="6" t="s">
        <v>79</v>
      </c>
      <c r="AL79" s="36">
        <v>6800000000</v>
      </c>
      <c r="AM79" s="6" t="s">
        <v>368</v>
      </c>
      <c r="AN79" s="6" t="s">
        <v>93</v>
      </c>
      <c r="AO79" s="6" t="s">
        <v>82</v>
      </c>
      <c r="AP79" s="6" t="s">
        <v>71</v>
      </c>
      <c r="AQ79" s="6">
        <v>70</v>
      </c>
      <c r="AR79" s="6" t="s">
        <v>82</v>
      </c>
      <c r="AS79" s="6" t="s">
        <v>82</v>
      </c>
      <c r="AT79" s="6" t="s">
        <v>82</v>
      </c>
      <c r="AU79" s="6" t="s">
        <v>82</v>
      </c>
      <c r="AV79" s="6" t="s">
        <v>82</v>
      </c>
      <c r="AW79" s="6" t="s">
        <v>82</v>
      </c>
    </row>
    <row r="80" spans="1:49" ht="24.75" customHeight="1">
      <c r="A80" s="6">
        <v>206006</v>
      </c>
      <c r="B80" s="6" t="s">
        <v>369</v>
      </c>
      <c r="C80" s="6">
        <v>330701</v>
      </c>
      <c r="D80" s="6" t="s">
        <v>370</v>
      </c>
      <c r="E80" s="15" t="s">
        <v>371</v>
      </c>
      <c r="F80" s="6" t="s">
        <v>372</v>
      </c>
      <c r="G80" s="6">
        <v>40</v>
      </c>
      <c r="H80" s="6" t="b">
        <v>1</v>
      </c>
      <c r="I80" s="6" t="s">
        <v>362</v>
      </c>
      <c r="J80" s="6">
        <v>206</v>
      </c>
      <c r="K80" s="6" t="s">
        <v>245</v>
      </c>
      <c r="L80" s="6">
        <v>206006</v>
      </c>
      <c r="M80" s="6" t="s">
        <v>100</v>
      </c>
      <c r="N80" s="6" t="s">
        <v>100</v>
      </c>
      <c r="O80" s="6" t="s">
        <v>67</v>
      </c>
      <c r="P80" s="6" t="s">
        <v>68</v>
      </c>
      <c r="Q80" s="6" t="s">
        <v>69</v>
      </c>
      <c r="R80" s="6" t="s">
        <v>69</v>
      </c>
      <c r="S80" s="6" t="s">
        <v>70</v>
      </c>
      <c r="T80" s="6" t="s">
        <v>71</v>
      </c>
      <c r="U80" s="6" t="s">
        <v>71</v>
      </c>
      <c r="V80" s="6" t="s">
        <v>72</v>
      </c>
      <c r="W80" s="36">
        <v>6800000000</v>
      </c>
      <c r="X80" s="6" t="s">
        <v>71</v>
      </c>
      <c r="Y80" s="6" t="s">
        <v>373</v>
      </c>
      <c r="Z80" s="6">
        <v>206006</v>
      </c>
      <c r="AA80" s="36">
        <v>6800000000</v>
      </c>
      <c r="AB80" s="6" t="s">
        <v>71</v>
      </c>
      <c r="AC80" s="6" t="s">
        <v>186</v>
      </c>
      <c r="AD80" s="6" t="s">
        <v>75</v>
      </c>
      <c r="AE80" s="6" t="s">
        <v>70</v>
      </c>
      <c r="AF80" s="6" t="s">
        <v>70</v>
      </c>
      <c r="AG80" s="6" t="s">
        <v>70</v>
      </c>
      <c r="AH80" s="6" t="s">
        <v>76</v>
      </c>
      <c r="AI80" s="6" t="s">
        <v>77</v>
      </c>
      <c r="AJ80" s="37" t="s">
        <v>374</v>
      </c>
      <c r="AK80" s="6" t="s">
        <v>79</v>
      </c>
      <c r="AL80" s="36">
        <v>6800000000</v>
      </c>
      <c r="AM80" s="6" t="s">
        <v>375</v>
      </c>
      <c r="AN80" s="6" t="s">
        <v>132</v>
      </c>
      <c r="AO80" s="6" t="s">
        <v>82</v>
      </c>
      <c r="AP80" s="6" t="s">
        <v>71</v>
      </c>
      <c r="AQ80" s="6">
        <v>70</v>
      </c>
      <c r="AR80" s="6" t="s">
        <v>82</v>
      </c>
      <c r="AS80" s="6" t="s">
        <v>82</v>
      </c>
      <c r="AT80" s="6" t="s">
        <v>82</v>
      </c>
      <c r="AU80" s="6" t="s">
        <v>82</v>
      </c>
      <c r="AV80" s="6" t="s">
        <v>82</v>
      </c>
      <c r="AW80" s="6" t="s">
        <v>82</v>
      </c>
    </row>
    <row r="81" spans="1:49" ht="24.75" customHeight="1">
      <c r="A81" s="6">
        <v>207004</v>
      </c>
      <c r="B81" s="6" t="s">
        <v>82</v>
      </c>
      <c r="C81" s="6"/>
      <c r="D81" s="6"/>
      <c r="E81" s="6"/>
      <c r="F81" s="6"/>
      <c r="G81" s="6"/>
      <c r="H81" s="6" t="b">
        <v>0</v>
      </c>
      <c r="I81" s="6" t="s">
        <v>380</v>
      </c>
      <c r="J81" s="6">
        <v>207</v>
      </c>
      <c r="K81" s="6" t="s">
        <v>245</v>
      </c>
      <c r="L81" s="6">
        <v>207004</v>
      </c>
      <c r="M81" s="6" t="s">
        <v>121</v>
      </c>
      <c r="N81" s="6" t="s">
        <v>66</v>
      </c>
      <c r="O81" s="6" t="s">
        <v>67</v>
      </c>
      <c r="P81" s="6" t="s">
        <v>68</v>
      </c>
      <c r="Q81" s="6" t="s">
        <v>69</v>
      </c>
      <c r="R81" s="6" t="s">
        <v>69</v>
      </c>
      <c r="S81" s="6" t="s">
        <v>70</v>
      </c>
      <c r="T81" s="6" t="s">
        <v>71</v>
      </c>
      <c r="U81" s="6" t="s">
        <v>71</v>
      </c>
      <c r="V81" s="6" t="s">
        <v>246</v>
      </c>
      <c r="W81" s="36">
        <v>6800000000</v>
      </c>
      <c r="X81" s="6" t="s">
        <v>71</v>
      </c>
      <c r="Y81" s="6" t="s">
        <v>350</v>
      </c>
      <c r="Z81" s="6" t="s">
        <v>82</v>
      </c>
      <c r="AA81" s="6" t="s">
        <v>82</v>
      </c>
      <c r="AB81" s="6" t="s">
        <v>82</v>
      </c>
      <c r="AC81" s="6" t="s">
        <v>82</v>
      </c>
      <c r="AD81" s="6" t="s">
        <v>82</v>
      </c>
      <c r="AE81" s="6" t="s">
        <v>82</v>
      </c>
      <c r="AF81" s="6" t="s">
        <v>82</v>
      </c>
      <c r="AG81" s="6" t="s">
        <v>82</v>
      </c>
      <c r="AH81" s="6" t="s">
        <v>1145</v>
      </c>
      <c r="AI81" s="6" t="s">
        <v>82</v>
      </c>
      <c r="AJ81" s="48" t="s">
        <v>1146</v>
      </c>
      <c r="AK81" s="48" t="s">
        <v>1146</v>
      </c>
      <c r="AL81" s="36">
        <v>6800000000</v>
      </c>
      <c r="AM81" s="6" t="s">
        <v>2459</v>
      </c>
      <c r="AN81" s="6" t="s">
        <v>132</v>
      </c>
      <c r="AO81" s="6" t="s">
        <v>82</v>
      </c>
      <c r="AP81" s="6" t="s">
        <v>71</v>
      </c>
      <c r="AQ81" s="6">
        <v>70</v>
      </c>
      <c r="AR81" s="6" t="s">
        <v>82</v>
      </c>
      <c r="AS81" s="6" t="s">
        <v>82</v>
      </c>
      <c r="AT81" s="6" t="s">
        <v>82</v>
      </c>
      <c r="AU81" s="6" t="s">
        <v>82</v>
      </c>
      <c r="AV81" s="6" t="s">
        <v>82</v>
      </c>
      <c r="AW81" s="6" t="s">
        <v>82</v>
      </c>
    </row>
    <row r="82" spans="1:49" ht="24.75" customHeight="1">
      <c r="A82" s="6">
        <v>207007</v>
      </c>
      <c r="B82" s="6" t="s">
        <v>376</v>
      </c>
      <c r="C82" s="6">
        <v>331397</v>
      </c>
      <c r="D82" s="6" t="s">
        <v>377</v>
      </c>
      <c r="E82" s="15" t="s">
        <v>378</v>
      </c>
      <c r="F82" s="6" t="s">
        <v>379</v>
      </c>
      <c r="G82" s="6">
        <v>40</v>
      </c>
      <c r="H82" s="6" t="b">
        <v>1</v>
      </c>
      <c r="I82" s="6" t="s">
        <v>380</v>
      </c>
      <c r="J82" s="6">
        <v>207</v>
      </c>
      <c r="K82" s="6" t="s">
        <v>245</v>
      </c>
      <c r="L82" s="6">
        <v>207007</v>
      </c>
      <c r="M82" s="6" t="s">
        <v>65</v>
      </c>
      <c r="N82" s="6" t="s">
        <v>66</v>
      </c>
      <c r="O82" s="6" t="s">
        <v>67</v>
      </c>
      <c r="P82" s="6" t="s">
        <v>68</v>
      </c>
      <c r="Q82" s="6" t="s">
        <v>69</v>
      </c>
      <c r="R82" s="6" t="s">
        <v>69</v>
      </c>
      <c r="S82" s="6" t="s">
        <v>70</v>
      </c>
      <c r="T82" s="6" t="s">
        <v>71</v>
      </c>
      <c r="U82" s="6" t="s">
        <v>71</v>
      </c>
      <c r="V82" s="6" t="s">
        <v>113</v>
      </c>
      <c r="W82" s="36">
        <v>6800000000</v>
      </c>
      <c r="X82" s="6" t="s">
        <v>71</v>
      </c>
      <c r="Y82" s="6" t="s">
        <v>169</v>
      </c>
      <c r="Z82" s="6">
        <v>207007</v>
      </c>
      <c r="AA82" s="36">
        <v>6800000000</v>
      </c>
      <c r="AB82" s="6" t="s">
        <v>71</v>
      </c>
      <c r="AC82" s="6" t="s">
        <v>279</v>
      </c>
      <c r="AD82" s="6" t="s">
        <v>75</v>
      </c>
      <c r="AE82" s="6" t="s">
        <v>70</v>
      </c>
      <c r="AF82" s="6" t="s">
        <v>70</v>
      </c>
      <c r="AG82" s="6" t="s">
        <v>70</v>
      </c>
      <c r="AH82" s="6" t="s">
        <v>76</v>
      </c>
      <c r="AI82" s="6" t="s">
        <v>77</v>
      </c>
      <c r="AJ82" s="37" t="s">
        <v>381</v>
      </c>
      <c r="AK82" s="6" t="s">
        <v>79</v>
      </c>
      <c r="AL82" s="36">
        <v>6800000000</v>
      </c>
      <c r="AM82" s="6" t="s">
        <v>382</v>
      </c>
      <c r="AN82" s="6" t="s">
        <v>172</v>
      </c>
      <c r="AO82" s="6" t="s">
        <v>82</v>
      </c>
      <c r="AP82" s="6" t="s">
        <v>71</v>
      </c>
      <c r="AQ82" s="6">
        <v>28</v>
      </c>
      <c r="AR82" s="6" t="s">
        <v>82</v>
      </c>
      <c r="AS82" s="6" t="s">
        <v>82</v>
      </c>
      <c r="AT82" s="6" t="s">
        <v>82</v>
      </c>
      <c r="AU82" s="6" t="s">
        <v>82</v>
      </c>
      <c r="AV82" s="6" t="s">
        <v>82</v>
      </c>
      <c r="AW82" s="6" t="s">
        <v>82</v>
      </c>
    </row>
    <row r="83" spans="1:49" ht="24.75" customHeight="1">
      <c r="A83" s="6">
        <v>209001</v>
      </c>
      <c r="B83" s="6" t="s">
        <v>383</v>
      </c>
      <c r="C83" s="6">
        <v>191042</v>
      </c>
      <c r="D83" s="6" t="s">
        <v>384</v>
      </c>
      <c r="E83" s="15" t="s">
        <v>385</v>
      </c>
      <c r="F83" s="6" t="s">
        <v>386</v>
      </c>
      <c r="G83" s="6">
        <v>40</v>
      </c>
      <c r="H83" s="6" t="b">
        <v>1</v>
      </c>
      <c r="I83" s="6" t="s">
        <v>387</v>
      </c>
      <c r="J83" s="6">
        <v>209</v>
      </c>
      <c r="K83" s="6" t="s">
        <v>245</v>
      </c>
      <c r="L83" s="6">
        <v>209001</v>
      </c>
      <c r="M83" s="6" t="s">
        <v>121</v>
      </c>
      <c r="N83" s="6" t="s">
        <v>66</v>
      </c>
      <c r="O83" s="6" t="s">
        <v>67</v>
      </c>
      <c r="P83" s="6" t="s">
        <v>68</v>
      </c>
      <c r="Q83" s="6" t="s">
        <v>69</v>
      </c>
      <c r="R83" s="6" t="s">
        <v>69</v>
      </c>
      <c r="S83" s="6" t="s">
        <v>70</v>
      </c>
      <c r="T83" s="6" t="s">
        <v>71</v>
      </c>
      <c r="U83" s="6" t="s">
        <v>71</v>
      </c>
      <c r="V83" s="6" t="s">
        <v>260</v>
      </c>
      <c r="W83" s="36">
        <v>6800000000</v>
      </c>
      <c r="X83" s="6" t="s">
        <v>71</v>
      </c>
      <c r="Y83" s="6" t="s">
        <v>169</v>
      </c>
      <c r="Z83" s="6">
        <v>209001</v>
      </c>
      <c r="AA83" s="36">
        <v>6800000000</v>
      </c>
      <c r="AB83" s="6" t="s">
        <v>71</v>
      </c>
      <c r="AC83" s="6" t="s">
        <v>279</v>
      </c>
      <c r="AD83" s="6" t="s">
        <v>75</v>
      </c>
      <c r="AE83" s="6" t="s">
        <v>70</v>
      </c>
      <c r="AF83" s="6" t="s">
        <v>70</v>
      </c>
      <c r="AG83" s="6" t="s">
        <v>70</v>
      </c>
      <c r="AH83" s="6" t="s">
        <v>76</v>
      </c>
      <c r="AI83" s="6" t="s">
        <v>77</v>
      </c>
      <c r="AJ83" s="37" t="s">
        <v>286</v>
      </c>
      <c r="AK83" s="6" t="s">
        <v>79</v>
      </c>
      <c r="AL83" s="36">
        <v>6800000000</v>
      </c>
      <c r="AM83" s="6" t="s">
        <v>388</v>
      </c>
      <c r="AN83" s="6" t="s">
        <v>172</v>
      </c>
      <c r="AO83" s="6" t="s">
        <v>82</v>
      </c>
      <c r="AP83" s="6" t="s">
        <v>71</v>
      </c>
      <c r="AQ83" s="6">
        <v>70</v>
      </c>
      <c r="AR83" s="6" t="s">
        <v>82</v>
      </c>
      <c r="AS83" s="6" t="s">
        <v>82</v>
      </c>
      <c r="AT83" s="6" t="s">
        <v>82</v>
      </c>
      <c r="AU83" s="6" t="s">
        <v>82</v>
      </c>
      <c r="AV83" s="6" t="s">
        <v>82</v>
      </c>
      <c r="AW83" s="6" t="s">
        <v>82</v>
      </c>
    </row>
    <row r="84" spans="1:49" ht="24.75" customHeight="1">
      <c r="A84" s="6">
        <v>209007</v>
      </c>
      <c r="B84" s="6" t="s">
        <v>842</v>
      </c>
      <c r="C84" s="6">
        <v>330657</v>
      </c>
      <c r="D84" s="6" t="s">
        <v>843</v>
      </c>
      <c r="E84" s="15" t="s">
        <v>844</v>
      </c>
      <c r="F84" s="6" t="s">
        <v>851</v>
      </c>
      <c r="G84" s="6">
        <v>40</v>
      </c>
      <c r="H84" s="6" t="b">
        <v>1</v>
      </c>
      <c r="I84" s="6" t="s">
        <v>82</v>
      </c>
      <c r="J84" s="6" t="s">
        <v>82</v>
      </c>
      <c r="K84" s="6" t="s">
        <v>82</v>
      </c>
      <c r="L84" s="6" t="s">
        <v>82</v>
      </c>
      <c r="M84" s="6" t="s">
        <v>100</v>
      </c>
      <c r="N84" s="6" t="s">
        <v>100</v>
      </c>
      <c r="O84" s="6" t="s">
        <v>82</v>
      </c>
      <c r="P84" s="6" t="s">
        <v>82</v>
      </c>
      <c r="Q84" s="6" t="s">
        <v>82</v>
      </c>
      <c r="R84" s="6" t="s">
        <v>82</v>
      </c>
      <c r="S84" s="6" t="s">
        <v>82</v>
      </c>
      <c r="T84" s="6" t="s">
        <v>82</v>
      </c>
      <c r="U84" s="6" t="s">
        <v>82</v>
      </c>
      <c r="V84" s="6" t="s">
        <v>82</v>
      </c>
      <c r="W84" s="6" t="s">
        <v>82</v>
      </c>
      <c r="X84" s="6" t="s">
        <v>82</v>
      </c>
      <c r="Y84" s="6" t="s">
        <v>82</v>
      </c>
      <c r="Z84" s="6">
        <v>209007</v>
      </c>
      <c r="AA84" s="36">
        <v>6800000000</v>
      </c>
      <c r="AB84" s="6" t="s">
        <v>71</v>
      </c>
      <c r="AC84" s="6" t="s">
        <v>90</v>
      </c>
      <c r="AD84" s="6" t="s">
        <v>75</v>
      </c>
      <c r="AE84" s="6" t="s">
        <v>82</v>
      </c>
      <c r="AF84" s="6" t="s">
        <v>82</v>
      </c>
      <c r="AG84" s="6" t="s">
        <v>82</v>
      </c>
      <c r="AH84" s="6" t="s">
        <v>840</v>
      </c>
      <c r="AI84" s="6" t="s">
        <v>77</v>
      </c>
      <c r="AJ84" s="37" t="s">
        <v>846</v>
      </c>
      <c r="AK84" s="6" t="s">
        <v>79</v>
      </c>
      <c r="AL84" s="36">
        <v>6800000000</v>
      </c>
      <c r="AM84" s="6" t="s">
        <v>847</v>
      </c>
      <c r="AN84" s="6" t="s">
        <v>132</v>
      </c>
      <c r="AO84" s="6" t="s">
        <v>82</v>
      </c>
      <c r="AP84" s="6" t="s">
        <v>71</v>
      </c>
      <c r="AQ84" s="6">
        <v>70</v>
      </c>
      <c r="AR84" s="6" t="s">
        <v>82</v>
      </c>
      <c r="AS84" s="6" t="s">
        <v>82</v>
      </c>
      <c r="AT84" s="6" t="s">
        <v>82</v>
      </c>
      <c r="AU84" s="6" t="s">
        <v>82</v>
      </c>
      <c r="AV84" s="6" t="s">
        <v>82</v>
      </c>
      <c r="AW84" s="6" t="s">
        <v>82</v>
      </c>
    </row>
    <row r="85" spans="1:49" ht="24.75" customHeight="1">
      <c r="A85" s="6">
        <v>209007</v>
      </c>
      <c r="B85" s="6" t="s">
        <v>2465</v>
      </c>
      <c r="C85" s="6">
        <v>327829</v>
      </c>
      <c r="D85" s="6" t="s">
        <v>2467</v>
      </c>
      <c r="E85" s="15" t="s">
        <v>2468</v>
      </c>
      <c r="F85" s="6" t="s">
        <v>2469</v>
      </c>
      <c r="G85" s="6">
        <v>40</v>
      </c>
      <c r="H85" s="6" t="b">
        <v>1</v>
      </c>
      <c r="I85" s="6" t="s">
        <v>387</v>
      </c>
      <c r="J85" s="6">
        <v>209</v>
      </c>
      <c r="K85" s="6" t="s">
        <v>245</v>
      </c>
      <c r="L85" s="6">
        <v>209007</v>
      </c>
      <c r="M85" s="6" t="s">
        <v>100</v>
      </c>
      <c r="N85" s="6" t="s">
        <v>100</v>
      </c>
      <c r="O85" s="6" t="s">
        <v>67</v>
      </c>
      <c r="P85" s="6" t="s">
        <v>111</v>
      </c>
      <c r="Q85" s="6" t="s">
        <v>82</v>
      </c>
      <c r="R85" s="6" t="s">
        <v>111</v>
      </c>
      <c r="S85" s="6" t="s">
        <v>70</v>
      </c>
      <c r="T85" s="6" t="s">
        <v>71</v>
      </c>
      <c r="U85" s="6" t="s">
        <v>71</v>
      </c>
      <c r="V85" s="6" t="s">
        <v>101</v>
      </c>
      <c r="W85" s="36">
        <v>6800000000</v>
      </c>
      <c r="X85" s="6" t="s">
        <v>71</v>
      </c>
      <c r="Y85" s="6" t="s">
        <v>129</v>
      </c>
      <c r="Z85" s="6">
        <v>209007</v>
      </c>
      <c r="AA85" s="36">
        <v>6800000000</v>
      </c>
      <c r="AB85" s="6" t="s">
        <v>71</v>
      </c>
      <c r="AC85" s="6" t="s">
        <v>103</v>
      </c>
      <c r="AD85" s="6" t="s">
        <v>75</v>
      </c>
      <c r="AE85" s="6" t="s">
        <v>70</v>
      </c>
      <c r="AF85" s="6" t="s">
        <v>70</v>
      </c>
      <c r="AG85" s="6" t="s">
        <v>70</v>
      </c>
      <c r="AH85" s="6" t="s">
        <v>76</v>
      </c>
      <c r="AI85" s="6" t="s">
        <v>114</v>
      </c>
      <c r="AJ85" s="37" t="s">
        <v>1119</v>
      </c>
      <c r="AK85" s="6" t="s">
        <v>1120</v>
      </c>
      <c r="AL85" s="36">
        <v>6800000000</v>
      </c>
      <c r="AM85" s="6" t="s">
        <v>2466</v>
      </c>
      <c r="AN85" s="6" t="s">
        <v>132</v>
      </c>
      <c r="AO85" s="6" t="s">
        <v>82</v>
      </c>
      <c r="AP85" s="6" t="s">
        <v>71</v>
      </c>
      <c r="AQ85" s="6">
        <v>42</v>
      </c>
      <c r="AR85" s="6" t="s">
        <v>82</v>
      </c>
      <c r="AS85" s="6" t="s">
        <v>82</v>
      </c>
      <c r="AT85" s="6" t="s">
        <v>82</v>
      </c>
      <c r="AU85" s="6" t="s">
        <v>82</v>
      </c>
      <c r="AV85" s="6" t="s">
        <v>82</v>
      </c>
      <c r="AW85" s="6" t="s">
        <v>82</v>
      </c>
    </row>
    <row r="86" spans="1:49" ht="24.75" customHeight="1">
      <c r="A86" s="6">
        <v>300004</v>
      </c>
      <c r="B86" s="6" t="s">
        <v>389</v>
      </c>
      <c r="C86" s="6">
        <v>173993</v>
      </c>
      <c r="D86" s="6" t="s">
        <v>390</v>
      </c>
      <c r="E86" s="15" t="s">
        <v>391</v>
      </c>
      <c r="F86" s="6" t="s">
        <v>392</v>
      </c>
      <c r="G86" s="6">
        <v>40</v>
      </c>
      <c r="H86" s="6" t="b">
        <v>1</v>
      </c>
      <c r="I86" s="6" t="s">
        <v>393</v>
      </c>
      <c r="J86" s="6">
        <v>300</v>
      </c>
      <c r="K86" s="6" t="s">
        <v>394</v>
      </c>
      <c r="L86" s="6">
        <v>300004</v>
      </c>
      <c r="M86" s="6" t="s">
        <v>121</v>
      </c>
      <c r="N86" s="6" t="s">
        <v>66</v>
      </c>
      <c r="O86" s="6" t="s">
        <v>67</v>
      </c>
      <c r="P86" s="6" t="s">
        <v>68</v>
      </c>
      <c r="Q86" s="6" t="s">
        <v>69</v>
      </c>
      <c r="R86" s="6" t="s">
        <v>69</v>
      </c>
      <c r="S86" s="6" t="s">
        <v>70</v>
      </c>
      <c r="T86" s="6" t="s">
        <v>71</v>
      </c>
      <c r="U86" s="6" t="s">
        <v>71</v>
      </c>
      <c r="V86" s="6" t="s">
        <v>72</v>
      </c>
      <c r="W86" s="36">
        <v>6220000000</v>
      </c>
      <c r="X86" s="6" t="s">
        <v>71</v>
      </c>
      <c r="Y86" s="6" t="s">
        <v>169</v>
      </c>
      <c r="Z86" s="6">
        <v>300004</v>
      </c>
      <c r="AA86" s="36">
        <v>6220000000</v>
      </c>
      <c r="AB86" s="6" t="s">
        <v>71</v>
      </c>
      <c r="AC86" s="6" t="s">
        <v>279</v>
      </c>
      <c r="AD86" s="6" t="s">
        <v>130</v>
      </c>
      <c r="AE86" s="6" t="s">
        <v>70</v>
      </c>
      <c r="AF86" s="6" t="s">
        <v>70</v>
      </c>
      <c r="AG86" s="6" t="s">
        <v>70</v>
      </c>
      <c r="AH86" s="6" t="s">
        <v>76</v>
      </c>
      <c r="AI86" s="6" t="s">
        <v>77</v>
      </c>
      <c r="AJ86" s="37" t="s">
        <v>292</v>
      </c>
      <c r="AK86" s="6" t="s">
        <v>79</v>
      </c>
      <c r="AL86" s="36">
        <v>6220000000</v>
      </c>
      <c r="AM86" s="6" t="s">
        <v>395</v>
      </c>
      <c r="AN86" s="6" t="s">
        <v>172</v>
      </c>
      <c r="AO86" s="6" t="s">
        <v>82</v>
      </c>
      <c r="AP86" s="6" t="s">
        <v>71</v>
      </c>
      <c r="AQ86" s="6">
        <v>70</v>
      </c>
      <c r="AR86" s="6" t="s">
        <v>82</v>
      </c>
      <c r="AS86" s="6" t="s">
        <v>82</v>
      </c>
      <c r="AT86" s="6" t="s">
        <v>82</v>
      </c>
      <c r="AU86" s="6" t="s">
        <v>82</v>
      </c>
      <c r="AV86" s="6" t="s">
        <v>82</v>
      </c>
      <c r="AW86" s="6" t="s">
        <v>82</v>
      </c>
    </row>
    <row r="87" spans="1:49" ht="24.75" customHeight="1">
      <c r="A87" s="6">
        <v>301001</v>
      </c>
      <c r="B87" s="6" t="s">
        <v>396</v>
      </c>
      <c r="C87" s="6">
        <v>157825</v>
      </c>
      <c r="D87" s="6" t="s">
        <v>397</v>
      </c>
      <c r="E87" s="15" t="s">
        <v>398</v>
      </c>
      <c r="F87" s="6" t="s">
        <v>399</v>
      </c>
      <c r="G87" s="6">
        <v>40</v>
      </c>
      <c r="H87" s="6" t="b">
        <v>1</v>
      </c>
      <c r="I87" s="6" t="s">
        <v>400</v>
      </c>
      <c r="J87" s="6">
        <v>301</v>
      </c>
      <c r="K87" s="6" t="s">
        <v>394</v>
      </c>
      <c r="L87" s="6">
        <v>301001</v>
      </c>
      <c r="M87" s="6" t="s">
        <v>121</v>
      </c>
      <c r="N87" s="6" t="s">
        <v>66</v>
      </c>
      <c r="O87" s="6" t="s">
        <v>67</v>
      </c>
      <c r="P87" s="6" t="s">
        <v>68</v>
      </c>
      <c r="Q87" s="6" t="s">
        <v>69</v>
      </c>
      <c r="R87" s="6" t="s">
        <v>69</v>
      </c>
      <c r="S87" s="6" t="s">
        <v>70</v>
      </c>
      <c r="T87" s="6" t="s">
        <v>71</v>
      </c>
      <c r="U87" s="6" t="s">
        <v>71</v>
      </c>
      <c r="V87" s="6" t="s">
        <v>246</v>
      </c>
      <c r="W87" s="36">
        <v>6220000000</v>
      </c>
      <c r="X87" s="6" t="s">
        <v>71</v>
      </c>
      <c r="Y87" s="6" t="s">
        <v>160</v>
      </c>
      <c r="Z87" s="6">
        <v>301001</v>
      </c>
      <c r="AA87" s="36">
        <v>6220000000</v>
      </c>
      <c r="AB87" s="6" t="s">
        <v>71</v>
      </c>
      <c r="AC87" s="6" t="s">
        <v>279</v>
      </c>
      <c r="AD87" s="6" t="s">
        <v>130</v>
      </c>
      <c r="AE87" s="6" t="s">
        <v>70</v>
      </c>
      <c r="AF87" s="6" t="s">
        <v>70</v>
      </c>
      <c r="AG87" s="6" t="s">
        <v>70</v>
      </c>
      <c r="AH87" s="6" t="s">
        <v>76</v>
      </c>
      <c r="AI87" s="6" t="s">
        <v>77</v>
      </c>
      <c r="AJ87" s="37" t="s">
        <v>280</v>
      </c>
      <c r="AK87" s="6" t="s">
        <v>79</v>
      </c>
      <c r="AL87" s="36">
        <v>6220000000</v>
      </c>
      <c r="AM87" s="6" t="s">
        <v>401</v>
      </c>
      <c r="AN87" s="6" t="s">
        <v>81</v>
      </c>
      <c r="AO87" s="6" t="s">
        <v>82</v>
      </c>
      <c r="AP87" s="6" t="s">
        <v>71</v>
      </c>
      <c r="AQ87" s="6">
        <v>70</v>
      </c>
      <c r="AR87" s="6" t="s">
        <v>82</v>
      </c>
      <c r="AS87" s="6" t="s">
        <v>82</v>
      </c>
      <c r="AT87" s="6" t="s">
        <v>82</v>
      </c>
      <c r="AU87" s="6" t="s">
        <v>82</v>
      </c>
      <c r="AV87" s="6" t="s">
        <v>82</v>
      </c>
      <c r="AW87" s="6" t="s">
        <v>82</v>
      </c>
    </row>
    <row r="88" spans="1:49" ht="24.75" customHeight="1">
      <c r="A88" s="6">
        <v>301002</v>
      </c>
      <c r="B88" s="6" t="s">
        <v>402</v>
      </c>
      <c r="C88" s="6">
        <v>327598</v>
      </c>
      <c r="D88" s="6" t="s">
        <v>403</v>
      </c>
      <c r="E88" s="15" t="s">
        <v>404</v>
      </c>
      <c r="F88" s="6" t="s">
        <v>405</v>
      </c>
      <c r="G88" s="6">
        <v>40</v>
      </c>
      <c r="H88" s="6" t="b">
        <v>1</v>
      </c>
      <c r="I88" s="6" t="s">
        <v>400</v>
      </c>
      <c r="J88" s="6">
        <v>301</v>
      </c>
      <c r="K88" s="6" t="s">
        <v>394</v>
      </c>
      <c r="L88" s="6">
        <v>301002</v>
      </c>
      <c r="M88" s="6" t="s">
        <v>121</v>
      </c>
      <c r="N88" s="6" t="s">
        <v>66</v>
      </c>
      <c r="O88" s="6" t="s">
        <v>67</v>
      </c>
      <c r="P88" s="6" t="s">
        <v>68</v>
      </c>
      <c r="Q88" s="6" t="s">
        <v>69</v>
      </c>
      <c r="R88" s="6" t="s">
        <v>69</v>
      </c>
      <c r="S88" s="6" t="s">
        <v>70</v>
      </c>
      <c r="T88" s="6" t="s">
        <v>71</v>
      </c>
      <c r="U88" s="6" t="s">
        <v>71</v>
      </c>
      <c r="V88" s="6" t="s">
        <v>148</v>
      </c>
      <c r="W88" s="36">
        <v>6220000000</v>
      </c>
      <c r="X88" s="6" t="s">
        <v>71</v>
      </c>
      <c r="Y88" s="6" t="s">
        <v>160</v>
      </c>
      <c r="Z88" s="6">
        <v>301002</v>
      </c>
      <c r="AA88" s="36">
        <v>6220000000</v>
      </c>
      <c r="AB88" s="6" t="s">
        <v>71</v>
      </c>
      <c r="AC88" s="6" t="s">
        <v>103</v>
      </c>
      <c r="AD88" s="6" t="s">
        <v>130</v>
      </c>
      <c r="AE88" s="6" t="s">
        <v>70</v>
      </c>
      <c r="AF88" s="6" t="s">
        <v>70</v>
      </c>
      <c r="AG88" s="6" t="s">
        <v>70</v>
      </c>
      <c r="AH88" s="6" t="s">
        <v>76</v>
      </c>
      <c r="AI88" s="6" t="s">
        <v>77</v>
      </c>
      <c r="AJ88" s="37" t="s">
        <v>406</v>
      </c>
      <c r="AK88" s="6" t="s">
        <v>79</v>
      </c>
      <c r="AL88" s="36">
        <v>6220000000</v>
      </c>
      <c r="AM88" s="6" t="s">
        <v>407</v>
      </c>
      <c r="AN88" s="6" t="s">
        <v>81</v>
      </c>
      <c r="AO88" s="6" t="s">
        <v>82</v>
      </c>
      <c r="AP88" s="6" t="s">
        <v>71</v>
      </c>
      <c r="AQ88" s="6">
        <v>70</v>
      </c>
      <c r="AR88" s="6" t="s">
        <v>82</v>
      </c>
      <c r="AS88" s="6" t="s">
        <v>82</v>
      </c>
      <c r="AT88" s="6" t="s">
        <v>82</v>
      </c>
      <c r="AU88" s="6" t="s">
        <v>82</v>
      </c>
      <c r="AV88" s="6" t="s">
        <v>82</v>
      </c>
      <c r="AW88" s="6" t="s">
        <v>82</v>
      </c>
    </row>
    <row r="89" spans="1:49" ht="24.75" customHeight="1">
      <c r="A89" s="6">
        <v>301006</v>
      </c>
      <c r="B89" s="6" t="s">
        <v>408</v>
      </c>
      <c r="C89" s="6">
        <v>160100</v>
      </c>
      <c r="D89" s="6" t="s">
        <v>409</v>
      </c>
      <c r="E89" s="15" t="s">
        <v>410</v>
      </c>
      <c r="F89" s="6" t="s">
        <v>411</v>
      </c>
      <c r="G89" s="6">
        <v>40</v>
      </c>
      <c r="H89" s="6" t="b">
        <v>1</v>
      </c>
      <c r="I89" s="6" t="s">
        <v>400</v>
      </c>
      <c r="J89" s="6">
        <v>301</v>
      </c>
      <c r="K89" s="6" t="s">
        <v>394</v>
      </c>
      <c r="L89" s="6">
        <v>301006</v>
      </c>
      <c r="M89" s="6" t="s">
        <v>121</v>
      </c>
      <c r="N89" s="6" t="s">
        <v>66</v>
      </c>
      <c r="O89" s="6" t="s">
        <v>67</v>
      </c>
      <c r="P89" s="6" t="s">
        <v>68</v>
      </c>
      <c r="Q89" s="6" t="s">
        <v>69</v>
      </c>
      <c r="R89" s="6" t="s">
        <v>69</v>
      </c>
      <c r="S89" s="6" t="s">
        <v>70</v>
      </c>
      <c r="T89" s="6" t="s">
        <v>71</v>
      </c>
      <c r="U89" s="6" t="s">
        <v>71</v>
      </c>
      <c r="V89" s="6" t="s">
        <v>260</v>
      </c>
      <c r="W89" s="36">
        <v>6220000000</v>
      </c>
      <c r="X89" s="6" t="s">
        <v>71</v>
      </c>
      <c r="Y89" s="6" t="s">
        <v>160</v>
      </c>
      <c r="Z89" s="6">
        <v>301006</v>
      </c>
      <c r="AA89" s="36">
        <v>6220000000</v>
      </c>
      <c r="AB89" s="6" t="s">
        <v>71</v>
      </c>
      <c r="AC89" s="6" t="s">
        <v>279</v>
      </c>
      <c r="AD89" s="6" t="s">
        <v>130</v>
      </c>
      <c r="AE89" s="6" t="s">
        <v>70</v>
      </c>
      <c r="AF89" s="6" t="s">
        <v>70</v>
      </c>
      <c r="AG89" s="6" t="s">
        <v>70</v>
      </c>
      <c r="AH89" s="6" t="s">
        <v>76</v>
      </c>
      <c r="AI89" s="6" t="s">
        <v>77</v>
      </c>
      <c r="AJ89" s="37" t="s">
        <v>330</v>
      </c>
      <c r="AK89" s="6" t="s">
        <v>79</v>
      </c>
      <c r="AL89" s="36">
        <v>6220000000</v>
      </c>
      <c r="AM89" s="6" t="s">
        <v>412</v>
      </c>
      <c r="AN89" s="6" t="s">
        <v>81</v>
      </c>
      <c r="AO89" s="6" t="s">
        <v>82</v>
      </c>
      <c r="AP89" s="6" t="s">
        <v>71</v>
      </c>
      <c r="AQ89" s="6">
        <v>70</v>
      </c>
      <c r="AR89" s="6" t="s">
        <v>82</v>
      </c>
      <c r="AS89" s="6" t="s">
        <v>82</v>
      </c>
      <c r="AT89" s="6" t="s">
        <v>82</v>
      </c>
      <c r="AU89" s="6" t="s">
        <v>82</v>
      </c>
      <c r="AV89" s="6" t="s">
        <v>82</v>
      </c>
      <c r="AW89" s="6" t="s">
        <v>82</v>
      </c>
    </row>
    <row r="90" spans="1:49" ht="24.75" customHeight="1">
      <c r="A90" s="6">
        <v>301008</v>
      </c>
      <c r="B90" s="6" t="s">
        <v>413</v>
      </c>
      <c r="C90" s="6">
        <v>174036</v>
      </c>
      <c r="D90" s="6" t="s">
        <v>414</v>
      </c>
      <c r="E90" s="15" t="s">
        <v>415</v>
      </c>
      <c r="F90" s="6" t="s">
        <v>416</v>
      </c>
      <c r="G90" s="6">
        <v>40</v>
      </c>
      <c r="H90" s="6" t="b">
        <v>1</v>
      </c>
      <c r="I90" s="6" t="s">
        <v>400</v>
      </c>
      <c r="J90" s="6">
        <v>301</v>
      </c>
      <c r="K90" s="6" t="s">
        <v>394</v>
      </c>
      <c r="L90" s="6">
        <v>301008</v>
      </c>
      <c r="M90" s="6" t="s">
        <v>121</v>
      </c>
      <c r="N90" s="6" t="s">
        <v>66</v>
      </c>
      <c r="O90" s="6" t="s">
        <v>67</v>
      </c>
      <c r="P90" s="6" t="s">
        <v>68</v>
      </c>
      <c r="Q90" s="6" t="s">
        <v>69</v>
      </c>
      <c r="R90" s="6" t="s">
        <v>69</v>
      </c>
      <c r="S90" s="6" t="s">
        <v>70</v>
      </c>
      <c r="T90" s="6" t="s">
        <v>71</v>
      </c>
      <c r="U90" s="6" t="s">
        <v>71</v>
      </c>
      <c r="V90" s="6" t="s">
        <v>101</v>
      </c>
      <c r="W90" s="36">
        <v>6220000000</v>
      </c>
      <c r="X90" s="6" t="s">
        <v>71</v>
      </c>
      <c r="Y90" s="6" t="s">
        <v>350</v>
      </c>
      <c r="Z90" s="6">
        <v>301008</v>
      </c>
      <c r="AA90" s="36">
        <v>6220000000</v>
      </c>
      <c r="AB90" s="6" t="s">
        <v>71</v>
      </c>
      <c r="AC90" s="6" t="s">
        <v>74</v>
      </c>
      <c r="AD90" s="6" t="s">
        <v>130</v>
      </c>
      <c r="AE90" s="6" t="s">
        <v>70</v>
      </c>
      <c r="AF90" s="6" t="s">
        <v>70</v>
      </c>
      <c r="AG90" s="6" t="s">
        <v>70</v>
      </c>
      <c r="AH90" s="6" t="s">
        <v>76</v>
      </c>
      <c r="AI90" s="6" t="s">
        <v>77</v>
      </c>
      <c r="AJ90" s="37" t="s">
        <v>417</v>
      </c>
      <c r="AK90" s="6" t="s">
        <v>79</v>
      </c>
      <c r="AL90" s="36">
        <v>6220000000</v>
      </c>
      <c r="AM90" s="6" t="s">
        <v>418</v>
      </c>
      <c r="AN90" s="6" t="s">
        <v>132</v>
      </c>
      <c r="AO90" s="6" t="s">
        <v>82</v>
      </c>
      <c r="AP90" s="6" t="s">
        <v>71</v>
      </c>
      <c r="AQ90" s="6">
        <v>70</v>
      </c>
      <c r="AR90" s="6" t="s">
        <v>82</v>
      </c>
      <c r="AS90" s="6" t="s">
        <v>82</v>
      </c>
      <c r="AT90" s="6" t="s">
        <v>82</v>
      </c>
      <c r="AU90" s="6" t="s">
        <v>82</v>
      </c>
      <c r="AV90" s="6" t="s">
        <v>82</v>
      </c>
      <c r="AW90" s="6" t="s">
        <v>82</v>
      </c>
    </row>
    <row r="91" spans="1:49" ht="24.75" customHeight="1">
      <c r="A91" s="6">
        <v>301016</v>
      </c>
      <c r="B91" s="6" t="s">
        <v>419</v>
      </c>
      <c r="C91" s="6">
        <v>191001</v>
      </c>
      <c r="D91" s="6" t="s">
        <v>420</v>
      </c>
      <c r="E91" s="15" t="s">
        <v>421</v>
      </c>
      <c r="F91" s="6" t="s">
        <v>422</v>
      </c>
      <c r="G91" s="6">
        <v>40</v>
      </c>
      <c r="H91" s="6" t="b">
        <v>1</v>
      </c>
      <c r="I91" s="6" t="s">
        <v>400</v>
      </c>
      <c r="J91" s="6">
        <v>301</v>
      </c>
      <c r="K91" s="6" t="s">
        <v>394</v>
      </c>
      <c r="L91" s="6">
        <v>301016</v>
      </c>
      <c r="M91" s="6" t="s">
        <v>65</v>
      </c>
      <c r="N91" s="6" t="s">
        <v>66</v>
      </c>
      <c r="O91" s="6" t="s">
        <v>67</v>
      </c>
      <c r="P91" s="6" t="s">
        <v>68</v>
      </c>
      <c r="Q91" s="6" t="s">
        <v>69</v>
      </c>
      <c r="R91" s="6" t="s">
        <v>69</v>
      </c>
      <c r="S91" s="6" t="s">
        <v>70</v>
      </c>
      <c r="T91" s="6" t="s">
        <v>71</v>
      </c>
      <c r="U91" s="6" t="s">
        <v>71</v>
      </c>
      <c r="V91" s="6" t="s">
        <v>113</v>
      </c>
      <c r="W91" s="36">
        <v>6220000000</v>
      </c>
      <c r="X91" s="6" t="s">
        <v>71</v>
      </c>
      <c r="Y91" s="6" t="s">
        <v>342</v>
      </c>
      <c r="Z91" s="6">
        <v>301016</v>
      </c>
      <c r="AA91" s="36">
        <v>6220000000</v>
      </c>
      <c r="AB91" s="6" t="s">
        <v>71</v>
      </c>
      <c r="AC91" s="6" t="s">
        <v>186</v>
      </c>
      <c r="AD91" s="6" t="s">
        <v>130</v>
      </c>
      <c r="AE91" s="6" t="s">
        <v>70</v>
      </c>
      <c r="AF91" s="6" t="s">
        <v>70</v>
      </c>
      <c r="AG91" s="6" t="s">
        <v>70</v>
      </c>
      <c r="AH91" s="6" t="s">
        <v>76</v>
      </c>
      <c r="AI91" s="6" t="s">
        <v>77</v>
      </c>
      <c r="AJ91" s="37" t="s">
        <v>374</v>
      </c>
      <c r="AK91" s="6" t="s">
        <v>79</v>
      </c>
      <c r="AL91" s="36">
        <v>6220000000</v>
      </c>
      <c r="AM91" s="6" t="s">
        <v>423</v>
      </c>
      <c r="AN91" s="6" t="s">
        <v>132</v>
      </c>
      <c r="AO91" s="6" t="s">
        <v>82</v>
      </c>
      <c r="AP91" s="6" t="s">
        <v>71</v>
      </c>
      <c r="AQ91" s="6">
        <v>56</v>
      </c>
      <c r="AR91" s="6" t="s">
        <v>82</v>
      </c>
      <c r="AS91" s="6" t="s">
        <v>82</v>
      </c>
      <c r="AT91" s="6" t="s">
        <v>82</v>
      </c>
      <c r="AU91" s="6" t="s">
        <v>82</v>
      </c>
      <c r="AV91" s="6" t="s">
        <v>82</v>
      </c>
      <c r="AW91" s="6" t="s">
        <v>82</v>
      </c>
    </row>
    <row r="92" spans="1:49" ht="24.75" customHeight="1">
      <c r="A92" s="6">
        <v>301023</v>
      </c>
      <c r="B92" s="6" t="s">
        <v>2572</v>
      </c>
      <c r="C92" s="6"/>
      <c r="D92" s="6"/>
      <c r="E92" s="6"/>
      <c r="F92" s="6"/>
      <c r="G92" s="6"/>
      <c r="H92" s="6" t="b">
        <v>0</v>
      </c>
      <c r="I92" s="6" t="s">
        <v>400</v>
      </c>
      <c r="J92" s="6">
        <v>301</v>
      </c>
      <c r="K92" s="6" t="s">
        <v>394</v>
      </c>
      <c r="L92" s="6">
        <v>301023</v>
      </c>
      <c r="M92" s="6" t="s">
        <v>121</v>
      </c>
      <c r="N92" s="6" t="s">
        <v>66</v>
      </c>
      <c r="O92" s="6" t="s">
        <v>67</v>
      </c>
      <c r="P92" s="6" t="s">
        <v>68</v>
      </c>
      <c r="Q92" s="6" t="s">
        <v>69</v>
      </c>
      <c r="R92" s="6" t="s">
        <v>69</v>
      </c>
      <c r="S92" s="6" t="s">
        <v>70</v>
      </c>
      <c r="T92" s="6" t="s">
        <v>71</v>
      </c>
      <c r="U92" s="6" t="s">
        <v>71</v>
      </c>
      <c r="V92" s="6" t="s">
        <v>101</v>
      </c>
      <c r="W92" s="36">
        <v>6220000000</v>
      </c>
      <c r="X92" s="6" t="s">
        <v>71</v>
      </c>
      <c r="Y92" s="6" t="s">
        <v>129</v>
      </c>
      <c r="Z92" s="6">
        <v>301023</v>
      </c>
      <c r="AA92" s="36">
        <v>6220000000</v>
      </c>
      <c r="AB92" s="6" t="s">
        <v>71</v>
      </c>
      <c r="AC92" s="6" t="s">
        <v>103</v>
      </c>
      <c r="AD92" s="6" t="s">
        <v>130</v>
      </c>
      <c r="AE92" s="6" t="s">
        <v>70</v>
      </c>
      <c r="AF92" s="6" t="s">
        <v>70</v>
      </c>
      <c r="AG92" s="6" t="s">
        <v>70</v>
      </c>
      <c r="AH92" s="6" t="s">
        <v>76</v>
      </c>
      <c r="AI92" s="6" t="s">
        <v>77</v>
      </c>
      <c r="AJ92" s="37" t="s">
        <v>1119</v>
      </c>
      <c r="AK92" s="6" t="s">
        <v>1120</v>
      </c>
      <c r="AL92" s="36">
        <v>6220000000</v>
      </c>
      <c r="AM92" s="6" t="s">
        <v>2573</v>
      </c>
      <c r="AN92" s="6" t="s">
        <v>132</v>
      </c>
      <c r="AO92" s="6" t="s">
        <v>82</v>
      </c>
      <c r="AP92" s="6" t="s">
        <v>71</v>
      </c>
      <c r="AQ92" s="6">
        <v>70</v>
      </c>
      <c r="AR92" s="6" t="s">
        <v>82</v>
      </c>
      <c r="AS92" s="6" t="s">
        <v>82</v>
      </c>
      <c r="AT92" s="6" t="s">
        <v>82</v>
      </c>
      <c r="AU92" s="6" t="s">
        <v>82</v>
      </c>
      <c r="AV92" s="6" t="s">
        <v>82</v>
      </c>
      <c r="AW92" s="6" t="s">
        <v>82</v>
      </c>
    </row>
    <row r="93" spans="1:49" ht="24.75" customHeight="1">
      <c r="A93" s="6">
        <v>301023</v>
      </c>
      <c r="B93" s="6" t="s">
        <v>2574</v>
      </c>
      <c r="C93" s="6"/>
      <c r="D93" s="6"/>
      <c r="E93" s="6"/>
      <c r="F93" s="6"/>
      <c r="G93" s="6"/>
      <c r="H93" s="6" t="b">
        <v>0</v>
      </c>
      <c r="I93" s="6" t="s">
        <v>400</v>
      </c>
      <c r="J93" s="6">
        <v>301</v>
      </c>
      <c r="K93" s="6" t="s">
        <v>394</v>
      </c>
      <c r="L93" s="6">
        <v>301023</v>
      </c>
      <c r="M93" s="6" t="s">
        <v>121</v>
      </c>
      <c r="N93" s="6" t="s">
        <v>66</v>
      </c>
      <c r="O93" s="6" t="s">
        <v>67</v>
      </c>
      <c r="P93" s="6" t="s">
        <v>128</v>
      </c>
      <c r="Q93" s="6" t="s">
        <v>112</v>
      </c>
      <c r="R93" s="6" t="s">
        <v>112</v>
      </c>
      <c r="S93" s="6" t="s">
        <v>70</v>
      </c>
      <c r="T93" s="6" t="s">
        <v>71</v>
      </c>
      <c r="U93" s="6" t="s">
        <v>71</v>
      </c>
      <c r="V93" s="6" t="s">
        <v>101</v>
      </c>
      <c r="W93" s="36">
        <v>6220000000</v>
      </c>
      <c r="X93" s="6" t="s">
        <v>71</v>
      </c>
      <c r="Y93" s="6" t="s">
        <v>129</v>
      </c>
      <c r="Z93" s="6">
        <v>301023</v>
      </c>
      <c r="AA93" s="36">
        <v>6220000000</v>
      </c>
      <c r="AB93" s="6" t="s">
        <v>71</v>
      </c>
      <c r="AC93" s="6" t="s">
        <v>186</v>
      </c>
      <c r="AD93" s="6" t="s">
        <v>130</v>
      </c>
      <c r="AE93" s="6" t="s">
        <v>70</v>
      </c>
      <c r="AF93" s="6" t="s">
        <v>70</v>
      </c>
      <c r="AG93" s="6" t="s">
        <v>70</v>
      </c>
      <c r="AH93" s="6" t="s">
        <v>76</v>
      </c>
      <c r="AI93" s="6" t="s">
        <v>77</v>
      </c>
      <c r="AJ93" s="37" t="s">
        <v>343</v>
      </c>
      <c r="AK93" s="6" t="s">
        <v>79</v>
      </c>
      <c r="AL93" s="36">
        <v>6220000000</v>
      </c>
      <c r="AM93" s="6" t="s">
        <v>2575</v>
      </c>
      <c r="AN93" s="6" t="s">
        <v>132</v>
      </c>
      <c r="AO93" s="6" t="s">
        <v>82</v>
      </c>
      <c r="AP93" s="6" t="s">
        <v>71</v>
      </c>
      <c r="AQ93" s="6">
        <v>70</v>
      </c>
      <c r="AR93" s="6" t="s">
        <v>82</v>
      </c>
      <c r="AS93" s="6" t="s">
        <v>82</v>
      </c>
      <c r="AT93" s="6" t="s">
        <v>82</v>
      </c>
      <c r="AU93" s="6" t="s">
        <v>82</v>
      </c>
      <c r="AV93" s="6" t="s">
        <v>82</v>
      </c>
      <c r="AW93" s="6" t="s">
        <v>82</v>
      </c>
    </row>
    <row r="94" spans="1:49" ht="24.75" customHeight="1">
      <c r="A94" s="6">
        <v>301023</v>
      </c>
      <c r="B94" s="6" t="s">
        <v>2576</v>
      </c>
      <c r="C94" s="6">
        <v>327644</v>
      </c>
      <c r="D94" s="6" t="s">
        <v>2578</v>
      </c>
      <c r="E94" s="15" t="s">
        <v>2579</v>
      </c>
      <c r="F94" s="6" t="s">
        <v>2580</v>
      </c>
      <c r="G94" s="6">
        <v>40</v>
      </c>
      <c r="H94" s="6" t="b">
        <v>1</v>
      </c>
      <c r="I94" s="6" t="s">
        <v>400</v>
      </c>
      <c r="J94" s="6">
        <v>301</v>
      </c>
      <c r="K94" s="6" t="s">
        <v>394</v>
      </c>
      <c r="L94" s="6">
        <v>301023</v>
      </c>
      <c r="M94" s="6" t="s">
        <v>121</v>
      </c>
      <c r="N94" s="6" t="s">
        <v>66</v>
      </c>
      <c r="O94" s="6" t="s">
        <v>67</v>
      </c>
      <c r="P94" s="6" t="s">
        <v>111</v>
      </c>
      <c r="Q94" s="6" t="s">
        <v>82</v>
      </c>
      <c r="R94" s="6" t="s">
        <v>111</v>
      </c>
      <c r="S94" s="6" t="s">
        <v>70</v>
      </c>
      <c r="T94" s="6" t="s">
        <v>71</v>
      </c>
      <c r="U94" s="6" t="s">
        <v>71</v>
      </c>
      <c r="V94" s="6" t="s">
        <v>101</v>
      </c>
      <c r="W94" s="36">
        <v>6220000000</v>
      </c>
      <c r="X94" s="6" t="s">
        <v>71</v>
      </c>
      <c r="Y94" s="6" t="s">
        <v>129</v>
      </c>
      <c r="Z94" s="6">
        <v>301023</v>
      </c>
      <c r="AA94" s="36">
        <v>6220000000</v>
      </c>
      <c r="AB94" s="6" t="s">
        <v>71</v>
      </c>
      <c r="AC94" s="6" t="s">
        <v>103</v>
      </c>
      <c r="AD94" s="6" t="s">
        <v>130</v>
      </c>
      <c r="AE94" s="6" t="s">
        <v>70</v>
      </c>
      <c r="AF94" s="6" t="s">
        <v>70</v>
      </c>
      <c r="AG94" s="6" t="s">
        <v>70</v>
      </c>
      <c r="AH94" s="6" t="s">
        <v>76</v>
      </c>
      <c r="AI94" s="6" t="s">
        <v>114</v>
      </c>
      <c r="AJ94" s="37" t="s">
        <v>1119</v>
      </c>
      <c r="AK94" s="6" t="s">
        <v>1120</v>
      </c>
      <c r="AL94" s="36">
        <v>6220000000</v>
      </c>
      <c r="AM94" s="6" t="s">
        <v>2577</v>
      </c>
      <c r="AN94" s="6" t="s">
        <v>132</v>
      </c>
      <c r="AO94" s="6" t="s">
        <v>82</v>
      </c>
      <c r="AP94" s="6" t="s">
        <v>71</v>
      </c>
      <c r="AQ94" s="6">
        <v>70</v>
      </c>
      <c r="AR94" s="6" t="s">
        <v>82</v>
      </c>
      <c r="AS94" s="6" t="s">
        <v>82</v>
      </c>
      <c r="AT94" s="6" t="s">
        <v>82</v>
      </c>
      <c r="AU94" s="6" t="s">
        <v>82</v>
      </c>
      <c r="AV94" s="6" t="s">
        <v>82</v>
      </c>
      <c r="AW94" s="6" t="s">
        <v>82</v>
      </c>
    </row>
    <row r="95" spans="1:49" ht="24.75" customHeight="1">
      <c r="A95" s="6">
        <v>301040</v>
      </c>
      <c r="B95" s="6" t="s">
        <v>424</v>
      </c>
      <c r="C95" s="6">
        <v>327541</v>
      </c>
      <c r="D95" s="6" t="s">
        <v>425</v>
      </c>
      <c r="E95" s="15" t="s">
        <v>426</v>
      </c>
      <c r="F95" s="6" t="s">
        <v>427</v>
      </c>
      <c r="G95" s="6">
        <v>40</v>
      </c>
      <c r="H95" s="6" t="b">
        <v>1</v>
      </c>
      <c r="I95" s="6" t="s">
        <v>400</v>
      </c>
      <c r="J95" s="6">
        <v>301</v>
      </c>
      <c r="K95" s="6" t="s">
        <v>394</v>
      </c>
      <c r="L95" s="6">
        <v>301040</v>
      </c>
      <c r="M95" s="6" t="s">
        <v>100</v>
      </c>
      <c r="N95" s="6" t="s">
        <v>100</v>
      </c>
      <c r="O95" s="6" t="s">
        <v>67</v>
      </c>
      <c r="P95" s="6" t="s">
        <v>68</v>
      </c>
      <c r="Q95" s="6" t="s">
        <v>69</v>
      </c>
      <c r="R95" s="6" t="s">
        <v>69</v>
      </c>
      <c r="S95" s="6" t="s">
        <v>70</v>
      </c>
      <c r="T95" s="6" t="s">
        <v>71</v>
      </c>
      <c r="U95" s="6" t="s">
        <v>71</v>
      </c>
      <c r="V95" s="6" t="s">
        <v>113</v>
      </c>
      <c r="W95" s="36">
        <v>6220000000</v>
      </c>
      <c r="X95" s="6" t="s">
        <v>71</v>
      </c>
      <c r="Y95" s="6" t="s">
        <v>169</v>
      </c>
      <c r="Z95" s="6">
        <v>301040</v>
      </c>
      <c r="AA95" s="36">
        <v>6220000000</v>
      </c>
      <c r="AB95" s="6" t="s">
        <v>71</v>
      </c>
      <c r="AC95" s="6" t="s">
        <v>103</v>
      </c>
      <c r="AD95" s="6" t="s">
        <v>130</v>
      </c>
      <c r="AE95" s="6" t="s">
        <v>70</v>
      </c>
      <c r="AF95" s="6" t="s">
        <v>70</v>
      </c>
      <c r="AG95" s="6" t="s">
        <v>70</v>
      </c>
      <c r="AH95" s="6" t="s">
        <v>76</v>
      </c>
      <c r="AI95" s="6" t="s">
        <v>77</v>
      </c>
      <c r="AJ95" s="37" t="s">
        <v>428</v>
      </c>
      <c r="AK95" s="6" t="s">
        <v>79</v>
      </c>
      <c r="AL95" s="36">
        <v>6220000000</v>
      </c>
      <c r="AM95" s="6" t="s">
        <v>429</v>
      </c>
      <c r="AN95" s="6" t="s">
        <v>172</v>
      </c>
      <c r="AO95" s="6" t="s">
        <v>82</v>
      </c>
      <c r="AP95" s="6" t="s">
        <v>71</v>
      </c>
      <c r="AQ95" s="6">
        <v>70</v>
      </c>
      <c r="AR95" s="6" t="s">
        <v>82</v>
      </c>
      <c r="AS95" s="6" t="s">
        <v>82</v>
      </c>
      <c r="AT95" s="6" t="s">
        <v>82</v>
      </c>
      <c r="AU95" s="6" t="s">
        <v>82</v>
      </c>
      <c r="AV95" s="6" t="s">
        <v>82</v>
      </c>
      <c r="AW95" s="6" t="s">
        <v>82</v>
      </c>
    </row>
    <row r="96" spans="1:49" ht="24.75" customHeight="1">
      <c r="A96" s="6">
        <v>301040</v>
      </c>
      <c r="B96" s="6" t="s">
        <v>2612</v>
      </c>
      <c r="C96" s="6">
        <v>327740</v>
      </c>
      <c r="D96" s="6" t="s">
        <v>2615</v>
      </c>
      <c r="E96" s="15" t="s">
        <v>2616</v>
      </c>
      <c r="F96" s="6" t="s">
        <v>2617</v>
      </c>
      <c r="G96" s="6">
        <v>40</v>
      </c>
      <c r="H96" s="6" t="b">
        <v>1</v>
      </c>
      <c r="I96" s="6" t="s">
        <v>400</v>
      </c>
      <c r="J96" s="6">
        <v>301</v>
      </c>
      <c r="K96" s="6" t="s">
        <v>394</v>
      </c>
      <c r="L96" s="6">
        <v>301040</v>
      </c>
      <c r="M96" s="6" t="s">
        <v>100</v>
      </c>
      <c r="N96" s="6" t="s">
        <v>100</v>
      </c>
      <c r="O96" s="6" t="s">
        <v>2613</v>
      </c>
      <c r="P96" s="6" t="s">
        <v>158</v>
      </c>
      <c r="Q96" s="6" t="s">
        <v>112</v>
      </c>
      <c r="R96" s="6" t="s">
        <v>112</v>
      </c>
      <c r="S96" s="6" t="s">
        <v>70</v>
      </c>
      <c r="T96" s="6" t="s">
        <v>71</v>
      </c>
      <c r="U96" s="6" t="s">
        <v>71</v>
      </c>
      <c r="V96" s="6" t="s">
        <v>113</v>
      </c>
      <c r="W96" s="36">
        <v>6220000000</v>
      </c>
      <c r="X96" s="6" t="s">
        <v>71</v>
      </c>
      <c r="Y96" s="6" t="s">
        <v>169</v>
      </c>
      <c r="Z96" s="6">
        <v>301040</v>
      </c>
      <c r="AA96" s="36">
        <v>6220000000</v>
      </c>
      <c r="AB96" s="6" t="s">
        <v>71</v>
      </c>
      <c r="AC96" s="6" t="s">
        <v>103</v>
      </c>
      <c r="AD96" s="6" t="s">
        <v>130</v>
      </c>
      <c r="AE96" s="6" t="s">
        <v>70</v>
      </c>
      <c r="AF96" s="6" t="s">
        <v>70</v>
      </c>
      <c r="AG96" s="6" t="s">
        <v>70</v>
      </c>
      <c r="AH96" s="6" t="s">
        <v>76</v>
      </c>
      <c r="AI96" s="6" t="s">
        <v>238</v>
      </c>
      <c r="AJ96" s="37" t="s">
        <v>1119</v>
      </c>
      <c r="AK96" s="6" t="s">
        <v>1120</v>
      </c>
      <c r="AL96" s="36">
        <v>6220000000</v>
      </c>
      <c r="AM96" s="6" t="s">
        <v>2614</v>
      </c>
      <c r="AN96" s="6" t="s">
        <v>172</v>
      </c>
      <c r="AO96" s="6" t="s">
        <v>82</v>
      </c>
      <c r="AP96" s="6" t="s">
        <v>71</v>
      </c>
      <c r="AQ96" s="6">
        <v>42</v>
      </c>
      <c r="AR96" s="6" t="s">
        <v>82</v>
      </c>
      <c r="AS96" s="6" t="s">
        <v>82</v>
      </c>
      <c r="AT96" s="6" t="s">
        <v>82</v>
      </c>
      <c r="AU96" s="6" t="s">
        <v>82</v>
      </c>
      <c r="AV96" s="6" t="s">
        <v>82</v>
      </c>
      <c r="AW96" s="6" t="s">
        <v>82</v>
      </c>
    </row>
    <row r="97" spans="1:49" ht="24.75" customHeight="1">
      <c r="A97" s="6">
        <v>301040</v>
      </c>
      <c r="B97" s="6" t="s">
        <v>2618</v>
      </c>
      <c r="C97" s="6">
        <v>327641</v>
      </c>
      <c r="D97" s="6" t="s">
        <v>2620</v>
      </c>
      <c r="E97" s="15" t="s">
        <v>2621</v>
      </c>
      <c r="F97" s="6" t="s">
        <v>2622</v>
      </c>
      <c r="G97" s="6">
        <v>40</v>
      </c>
      <c r="H97" s="6" t="b">
        <v>1</v>
      </c>
      <c r="I97" s="6" t="s">
        <v>400</v>
      </c>
      <c r="J97" s="6">
        <v>301</v>
      </c>
      <c r="K97" s="6" t="s">
        <v>394</v>
      </c>
      <c r="L97" s="6">
        <v>301040</v>
      </c>
      <c r="M97" s="6" t="s">
        <v>100</v>
      </c>
      <c r="N97" s="6" t="s">
        <v>100</v>
      </c>
      <c r="O97" s="6" t="s">
        <v>67</v>
      </c>
      <c r="P97" s="6" t="s">
        <v>111</v>
      </c>
      <c r="Q97" s="6" t="s">
        <v>82</v>
      </c>
      <c r="R97" s="6" t="s">
        <v>111</v>
      </c>
      <c r="S97" s="6" t="s">
        <v>70</v>
      </c>
      <c r="T97" s="6" t="s">
        <v>71</v>
      </c>
      <c r="U97" s="6" t="s">
        <v>71</v>
      </c>
      <c r="V97" s="6" t="s">
        <v>113</v>
      </c>
      <c r="W97" s="36">
        <v>6220000000</v>
      </c>
      <c r="X97" s="6" t="s">
        <v>71</v>
      </c>
      <c r="Y97" s="6" t="s">
        <v>169</v>
      </c>
      <c r="Z97" s="6">
        <v>301040</v>
      </c>
      <c r="AA97" s="36">
        <v>6220000000</v>
      </c>
      <c r="AB97" s="6" t="s">
        <v>71</v>
      </c>
      <c r="AC97" s="6" t="s">
        <v>103</v>
      </c>
      <c r="AD97" s="6" t="s">
        <v>130</v>
      </c>
      <c r="AE97" s="6" t="s">
        <v>70</v>
      </c>
      <c r="AF97" s="6" t="s">
        <v>70</v>
      </c>
      <c r="AG97" s="6" t="s">
        <v>70</v>
      </c>
      <c r="AH97" s="6" t="s">
        <v>76</v>
      </c>
      <c r="AI97" s="6" t="s">
        <v>114</v>
      </c>
      <c r="AJ97" s="37" t="s">
        <v>1119</v>
      </c>
      <c r="AK97" s="6" t="s">
        <v>1120</v>
      </c>
      <c r="AL97" s="36">
        <v>6220000000</v>
      </c>
      <c r="AM97" s="6" t="s">
        <v>2619</v>
      </c>
      <c r="AN97" s="6" t="s">
        <v>172</v>
      </c>
      <c r="AO97" s="6" t="s">
        <v>82</v>
      </c>
      <c r="AP97" s="6" t="s">
        <v>71</v>
      </c>
      <c r="AQ97" s="6">
        <v>70</v>
      </c>
      <c r="AR97" s="6" t="s">
        <v>82</v>
      </c>
      <c r="AS97" s="6" t="s">
        <v>82</v>
      </c>
      <c r="AT97" s="6" t="s">
        <v>82</v>
      </c>
      <c r="AU97" s="6" t="s">
        <v>82</v>
      </c>
      <c r="AV97" s="6" t="s">
        <v>82</v>
      </c>
      <c r="AW97" s="6" t="s">
        <v>82</v>
      </c>
    </row>
    <row r="98" spans="1:49" ht="24.75" customHeight="1">
      <c r="A98" s="6">
        <v>302002</v>
      </c>
      <c r="B98" s="6" t="s">
        <v>2623</v>
      </c>
      <c r="C98" s="6">
        <v>196127</v>
      </c>
      <c r="D98" s="6" t="s">
        <v>2625</v>
      </c>
      <c r="E98" s="15" t="s">
        <v>2626</v>
      </c>
      <c r="F98" s="6" t="s">
        <v>2627</v>
      </c>
      <c r="G98" s="6">
        <v>40</v>
      </c>
      <c r="H98" s="6" t="b">
        <v>1</v>
      </c>
      <c r="I98" s="6" t="s">
        <v>434</v>
      </c>
      <c r="J98" s="6">
        <v>302</v>
      </c>
      <c r="K98" s="6" t="s">
        <v>394</v>
      </c>
      <c r="L98" s="6">
        <v>302002</v>
      </c>
      <c r="M98" s="6" t="s">
        <v>121</v>
      </c>
      <c r="N98" s="6" t="s">
        <v>66</v>
      </c>
      <c r="O98" s="6" t="s">
        <v>67</v>
      </c>
      <c r="P98" s="6" t="s">
        <v>68</v>
      </c>
      <c r="Q98" s="6" t="s">
        <v>69</v>
      </c>
      <c r="R98" s="6" t="s">
        <v>69</v>
      </c>
      <c r="S98" s="6" t="s">
        <v>70</v>
      </c>
      <c r="T98" s="6" t="s">
        <v>71</v>
      </c>
      <c r="U98" s="6" t="s">
        <v>71</v>
      </c>
      <c r="V98" s="6" t="s">
        <v>72</v>
      </c>
      <c r="W98" s="36">
        <v>6220000000</v>
      </c>
      <c r="X98" s="6" t="s">
        <v>71</v>
      </c>
      <c r="Y98" s="6" t="s">
        <v>169</v>
      </c>
      <c r="Z98" s="6">
        <v>302002</v>
      </c>
      <c r="AA98" s="36">
        <v>6220000000</v>
      </c>
      <c r="AB98" s="6" t="s">
        <v>71</v>
      </c>
      <c r="AC98" s="6" t="s">
        <v>279</v>
      </c>
      <c r="AD98" s="6" t="s">
        <v>130</v>
      </c>
      <c r="AE98" s="6" t="s">
        <v>70</v>
      </c>
      <c r="AF98" s="6" t="s">
        <v>70</v>
      </c>
      <c r="AG98" s="6" t="s">
        <v>70</v>
      </c>
      <c r="AH98" s="6" t="s">
        <v>76</v>
      </c>
      <c r="AI98" s="6" t="s">
        <v>77</v>
      </c>
      <c r="AJ98" s="37" t="s">
        <v>330</v>
      </c>
      <c r="AK98" s="6" t="s">
        <v>79</v>
      </c>
      <c r="AL98" s="36">
        <v>6220000000</v>
      </c>
      <c r="AM98" s="6" t="s">
        <v>2624</v>
      </c>
      <c r="AN98" s="6" t="s">
        <v>172</v>
      </c>
      <c r="AO98" s="6" t="s">
        <v>82</v>
      </c>
      <c r="AP98" s="6" t="s">
        <v>71</v>
      </c>
      <c r="AQ98" s="6">
        <v>70</v>
      </c>
      <c r="AR98" s="6" t="s">
        <v>82</v>
      </c>
      <c r="AS98" s="6" t="s">
        <v>82</v>
      </c>
      <c r="AT98" s="6" t="s">
        <v>82</v>
      </c>
      <c r="AU98" s="6" t="s">
        <v>82</v>
      </c>
      <c r="AV98" s="6" t="s">
        <v>82</v>
      </c>
      <c r="AW98" s="6" t="s">
        <v>82</v>
      </c>
    </row>
    <row r="99" spans="1:49" ht="24.75" customHeight="1">
      <c r="A99" s="6">
        <v>302002</v>
      </c>
      <c r="B99" s="6" t="s">
        <v>430</v>
      </c>
      <c r="C99" s="6">
        <v>225424</v>
      </c>
      <c r="D99" s="6" t="s">
        <v>431</v>
      </c>
      <c r="E99" s="15" t="s">
        <v>432</v>
      </c>
      <c r="F99" s="6" t="s">
        <v>433</v>
      </c>
      <c r="G99" s="6">
        <v>40</v>
      </c>
      <c r="H99" s="6" t="b">
        <v>1</v>
      </c>
      <c r="I99" s="6" t="s">
        <v>434</v>
      </c>
      <c r="J99" s="6">
        <v>302</v>
      </c>
      <c r="K99" s="6" t="s">
        <v>394</v>
      </c>
      <c r="L99" s="6">
        <v>302002</v>
      </c>
      <c r="M99" s="6" t="s">
        <v>121</v>
      </c>
      <c r="N99" s="6" t="s">
        <v>66</v>
      </c>
      <c r="O99" s="6" t="s">
        <v>67</v>
      </c>
      <c r="P99" s="6" t="s">
        <v>111</v>
      </c>
      <c r="Q99" s="6" t="s">
        <v>82</v>
      </c>
      <c r="R99" s="6" t="s">
        <v>111</v>
      </c>
      <c r="S99" s="6" t="s">
        <v>70</v>
      </c>
      <c r="T99" s="6" t="s">
        <v>71</v>
      </c>
      <c r="U99" s="6" t="s">
        <v>71</v>
      </c>
      <c r="V99" s="6" t="s">
        <v>72</v>
      </c>
      <c r="W99" s="36">
        <v>6220000000</v>
      </c>
      <c r="X99" s="6" t="s">
        <v>71</v>
      </c>
      <c r="Y99" s="6" t="s">
        <v>169</v>
      </c>
      <c r="Z99" s="6">
        <v>302002</v>
      </c>
      <c r="AA99" s="36">
        <v>6220000000</v>
      </c>
      <c r="AB99" s="6" t="s">
        <v>71</v>
      </c>
      <c r="AC99" s="6" t="s">
        <v>103</v>
      </c>
      <c r="AD99" s="6" t="s">
        <v>130</v>
      </c>
      <c r="AE99" s="6" t="s">
        <v>70</v>
      </c>
      <c r="AF99" s="6" t="s">
        <v>70</v>
      </c>
      <c r="AG99" s="6" t="s">
        <v>70</v>
      </c>
      <c r="AH99" s="6" t="s">
        <v>76</v>
      </c>
      <c r="AI99" s="6" t="s">
        <v>114</v>
      </c>
      <c r="AJ99" s="37" t="s">
        <v>247</v>
      </c>
      <c r="AK99" s="6" t="s">
        <v>79</v>
      </c>
      <c r="AL99" s="36">
        <v>6220000000</v>
      </c>
      <c r="AM99" s="6" t="s">
        <v>435</v>
      </c>
      <c r="AN99" s="6" t="s">
        <v>172</v>
      </c>
      <c r="AO99" s="6" t="s">
        <v>82</v>
      </c>
      <c r="AP99" s="6" t="s">
        <v>71</v>
      </c>
      <c r="AQ99" s="6">
        <v>70</v>
      </c>
      <c r="AR99" s="6" t="s">
        <v>82</v>
      </c>
      <c r="AS99" s="6" t="s">
        <v>82</v>
      </c>
      <c r="AT99" s="6" t="s">
        <v>82</v>
      </c>
      <c r="AU99" s="6" t="s">
        <v>82</v>
      </c>
      <c r="AV99" s="6" t="s">
        <v>82</v>
      </c>
      <c r="AW99" s="6" t="s">
        <v>82</v>
      </c>
    </row>
    <row r="100" spans="1:49" ht="24.75" customHeight="1">
      <c r="A100" s="6">
        <v>302006</v>
      </c>
      <c r="B100" s="6" t="s">
        <v>2628</v>
      </c>
      <c r="C100" s="6"/>
      <c r="D100" s="6"/>
      <c r="E100" s="6"/>
      <c r="F100" s="6"/>
      <c r="G100" s="6"/>
      <c r="H100" s="6" t="b">
        <v>0</v>
      </c>
      <c r="I100" s="6" t="s">
        <v>434</v>
      </c>
      <c r="J100" s="6">
        <v>302</v>
      </c>
      <c r="K100" s="6" t="s">
        <v>394</v>
      </c>
      <c r="L100" s="6">
        <v>302006</v>
      </c>
      <c r="M100" s="6" t="s">
        <v>121</v>
      </c>
      <c r="N100" s="6" t="s">
        <v>66</v>
      </c>
      <c r="O100" s="6" t="s">
        <v>1167</v>
      </c>
      <c r="P100" s="6" t="s">
        <v>158</v>
      </c>
      <c r="Q100" s="6" t="s">
        <v>112</v>
      </c>
      <c r="R100" s="6" t="s">
        <v>112</v>
      </c>
      <c r="S100" s="6" t="s">
        <v>70</v>
      </c>
      <c r="T100" s="6" t="s">
        <v>71</v>
      </c>
      <c r="U100" s="6" t="s">
        <v>71</v>
      </c>
      <c r="V100" s="6" t="s">
        <v>113</v>
      </c>
      <c r="W100" s="36">
        <v>6220000000</v>
      </c>
      <c r="X100" s="6" t="s">
        <v>71</v>
      </c>
      <c r="Y100" s="6" t="s">
        <v>169</v>
      </c>
      <c r="Z100" s="6">
        <v>302006</v>
      </c>
      <c r="AA100" s="36">
        <v>6220000000</v>
      </c>
      <c r="AB100" s="6" t="s">
        <v>71</v>
      </c>
      <c r="AC100" s="6" t="s">
        <v>103</v>
      </c>
      <c r="AD100" s="6" t="s">
        <v>130</v>
      </c>
      <c r="AE100" s="6" t="s">
        <v>70</v>
      </c>
      <c r="AF100" s="6" t="s">
        <v>70</v>
      </c>
      <c r="AG100" s="6" t="s">
        <v>70</v>
      </c>
      <c r="AH100" s="6" t="s">
        <v>76</v>
      </c>
      <c r="AI100" s="6" t="s">
        <v>238</v>
      </c>
      <c r="AJ100" s="37" t="s">
        <v>1119</v>
      </c>
      <c r="AK100" s="6" t="s">
        <v>1120</v>
      </c>
      <c r="AL100" s="36">
        <v>6220000000</v>
      </c>
      <c r="AM100" s="6" t="s">
        <v>2629</v>
      </c>
      <c r="AN100" s="6" t="s">
        <v>172</v>
      </c>
      <c r="AO100" s="6" t="s">
        <v>82</v>
      </c>
      <c r="AP100" s="6" t="s">
        <v>71</v>
      </c>
      <c r="AQ100" s="6">
        <v>28</v>
      </c>
      <c r="AR100" s="6" t="s">
        <v>82</v>
      </c>
      <c r="AS100" s="6" t="s">
        <v>82</v>
      </c>
      <c r="AT100" s="6" t="s">
        <v>82</v>
      </c>
      <c r="AU100" s="6" t="s">
        <v>82</v>
      </c>
      <c r="AV100" s="6" t="s">
        <v>82</v>
      </c>
      <c r="AW100" s="6" t="s">
        <v>82</v>
      </c>
    </row>
    <row r="101" spans="1:49" ht="24.75" customHeight="1">
      <c r="A101" s="6">
        <v>302006</v>
      </c>
      <c r="B101" s="6" t="s">
        <v>2630</v>
      </c>
      <c r="C101" s="6">
        <v>174050</v>
      </c>
      <c r="D101" s="6" t="s">
        <v>2632</v>
      </c>
      <c r="E101" s="15" t="s">
        <v>2633</v>
      </c>
      <c r="F101" s="6" t="s">
        <v>2634</v>
      </c>
      <c r="G101" s="6">
        <v>40</v>
      </c>
      <c r="H101" s="6" t="b">
        <v>1</v>
      </c>
      <c r="I101" s="6" t="s">
        <v>434</v>
      </c>
      <c r="J101" s="6">
        <v>302</v>
      </c>
      <c r="K101" s="6" t="s">
        <v>394</v>
      </c>
      <c r="L101" s="6">
        <v>302006</v>
      </c>
      <c r="M101" s="6" t="s">
        <v>121</v>
      </c>
      <c r="N101" s="6" t="s">
        <v>66</v>
      </c>
      <c r="O101" s="6" t="s">
        <v>67</v>
      </c>
      <c r="P101" s="6" t="s">
        <v>68</v>
      </c>
      <c r="Q101" s="6" t="s">
        <v>69</v>
      </c>
      <c r="R101" s="6" t="s">
        <v>69</v>
      </c>
      <c r="S101" s="6" t="s">
        <v>70</v>
      </c>
      <c r="T101" s="6" t="s">
        <v>71</v>
      </c>
      <c r="U101" s="6" t="s">
        <v>71</v>
      </c>
      <c r="V101" s="6" t="s">
        <v>113</v>
      </c>
      <c r="W101" s="36">
        <v>6220000000</v>
      </c>
      <c r="X101" s="6" t="s">
        <v>71</v>
      </c>
      <c r="Y101" s="6" t="s">
        <v>169</v>
      </c>
      <c r="Z101" s="6">
        <v>302006</v>
      </c>
      <c r="AA101" s="36">
        <v>6220000000</v>
      </c>
      <c r="AB101" s="6" t="s">
        <v>71</v>
      </c>
      <c r="AC101" s="6" t="s">
        <v>279</v>
      </c>
      <c r="AD101" s="6" t="s">
        <v>130</v>
      </c>
      <c r="AE101" s="6" t="s">
        <v>70</v>
      </c>
      <c r="AF101" s="6" t="s">
        <v>70</v>
      </c>
      <c r="AG101" s="6" t="s">
        <v>70</v>
      </c>
      <c r="AH101" s="6" t="s">
        <v>76</v>
      </c>
      <c r="AI101" s="6" t="s">
        <v>77</v>
      </c>
      <c r="AJ101" s="37" t="s">
        <v>292</v>
      </c>
      <c r="AK101" s="6" t="s">
        <v>79</v>
      </c>
      <c r="AL101" s="36">
        <v>6220000000</v>
      </c>
      <c r="AM101" s="6" t="s">
        <v>2631</v>
      </c>
      <c r="AN101" s="6" t="s">
        <v>172</v>
      </c>
      <c r="AO101" s="6" t="s">
        <v>82</v>
      </c>
      <c r="AP101" s="6" t="s">
        <v>71</v>
      </c>
      <c r="AQ101" s="6">
        <v>28</v>
      </c>
      <c r="AR101" s="6" t="s">
        <v>82</v>
      </c>
      <c r="AS101" s="6" t="s">
        <v>82</v>
      </c>
      <c r="AT101" s="6" t="s">
        <v>82</v>
      </c>
      <c r="AU101" s="6" t="s">
        <v>82</v>
      </c>
      <c r="AV101" s="6" t="s">
        <v>82</v>
      </c>
      <c r="AW101" s="6" t="s">
        <v>82</v>
      </c>
    </row>
    <row r="102" spans="1:49" ht="24.75" customHeight="1">
      <c r="A102" s="6">
        <v>302006</v>
      </c>
      <c r="B102" s="6" t="s">
        <v>436</v>
      </c>
      <c r="C102" s="6">
        <v>327626</v>
      </c>
      <c r="D102" s="6" t="s">
        <v>437</v>
      </c>
      <c r="E102" s="15" t="s">
        <v>438</v>
      </c>
      <c r="F102" s="6" t="s">
        <v>439</v>
      </c>
      <c r="G102" s="6">
        <v>40</v>
      </c>
      <c r="H102" s="6" t="b">
        <v>1</v>
      </c>
      <c r="I102" s="6" t="s">
        <v>434</v>
      </c>
      <c r="J102" s="6">
        <v>302</v>
      </c>
      <c r="K102" s="6" t="s">
        <v>394</v>
      </c>
      <c r="L102" s="6">
        <v>302006</v>
      </c>
      <c r="M102" s="6" t="s">
        <v>121</v>
      </c>
      <c r="N102" s="6" t="s">
        <v>66</v>
      </c>
      <c r="O102" s="6" t="s">
        <v>67</v>
      </c>
      <c r="P102" s="6" t="s">
        <v>111</v>
      </c>
      <c r="Q102" s="6" t="s">
        <v>82</v>
      </c>
      <c r="R102" s="6" t="s">
        <v>111</v>
      </c>
      <c r="S102" s="6" t="s">
        <v>70</v>
      </c>
      <c r="T102" s="6" t="s">
        <v>71</v>
      </c>
      <c r="U102" s="6" t="s">
        <v>71</v>
      </c>
      <c r="V102" s="6" t="s">
        <v>113</v>
      </c>
      <c r="W102" s="36">
        <v>6220000000</v>
      </c>
      <c r="X102" s="6" t="s">
        <v>71</v>
      </c>
      <c r="Y102" s="6" t="s">
        <v>169</v>
      </c>
      <c r="Z102" s="6">
        <v>302006</v>
      </c>
      <c r="AA102" s="36">
        <v>6220000000</v>
      </c>
      <c r="AB102" s="6" t="s">
        <v>71</v>
      </c>
      <c r="AC102" s="6" t="s">
        <v>198</v>
      </c>
      <c r="AD102" s="6" t="s">
        <v>130</v>
      </c>
      <c r="AE102" s="6" t="s">
        <v>70</v>
      </c>
      <c r="AF102" s="6" t="s">
        <v>70</v>
      </c>
      <c r="AG102" s="6" t="s">
        <v>70</v>
      </c>
      <c r="AH102" s="6" t="s">
        <v>76</v>
      </c>
      <c r="AI102" s="6" t="s">
        <v>114</v>
      </c>
      <c r="AJ102" s="37" t="s">
        <v>428</v>
      </c>
      <c r="AK102" s="6" t="s">
        <v>79</v>
      </c>
      <c r="AL102" s="36">
        <v>6220000000</v>
      </c>
      <c r="AM102" s="6" t="s">
        <v>440</v>
      </c>
      <c r="AN102" s="6" t="s">
        <v>172</v>
      </c>
      <c r="AO102" s="6" t="s">
        <v>82</v>
      </c>
      <c r="AP102" s="6" t="s">
        <v>71</v>
      </c>
      <c r="AQ102" s="6">
        <v>28</v>
      </c>
      <c r="AR102" s="6" t="s">
        <v>82</v>
      </c>
      <c r="AS102" s="6" t="s">
        <v>82</v>
      </c>
      <c r="AT102" s="6" t="s">
        <v>82</v>
      </c>
      <c r="AU102" s="6" t="s">
        <v>82</v>
      </c>
      <c r="AV102" s="6" t="s">
        <v>82</v>
      </c>
      <c r="AW102" s="6" t="s">
        <v>82</v>
      </c>
    </row>
    <row r="103" spans="1:49" ht="24.75" customHeight="1">
      <c r="A103" s="6">
        <v>302007</v>
      </c>
      <c r="B103" s="6" t="s">
        <v>441</v>
      </c>
      <c r="C103" s="6">
        <v>173975</v>
      </c>
      <c r="D103" s="6" t="s">
        <v>442</v>
      </c>
      <c r="E103" s="15" t="s">
        <v>443</v>
      </c>
      <c r="F103" s="6" t="s">
        <v>444</v>
      </c>
      <c r="G103" s="6">
        <v>40</v>
      </c>
      <c r="H103" s="6" t="b">
        <v>1</v>
      </c>
      <c r="I103" s="6" t="s">
        <v>434</v>
      </c>
      <c r="J103" s="6">
        <v>302</v>
      </c>
      <c r="K103" s="6" t="s">
        <v>394</v>
      </c>
      <c r="L103" s="6">
        <v>302007</v>
      </c>
      <c r="M103" s="6" t="s">
        <v>121</v>
      </c>
      <c r="N103" s="6" t="s">
        <v>66</v>
      </c>
      <c r="O103" s="6" t="s">
        <v>67</v>
      </c>
      <c r="P103" s="6" t="s">
        <v>68</v>
      </c>
      <c r="Q103" s="6" t="s">
        <v>69</v>
      </c>
      <c r="R103" s="6" t="s">
        <v>69</v>
      </c>
      <c r="S103" s="6" t="s">
        <v>70</v>
      </c>
      <c r="T103" s="6" t="s">
        <v>71</v>
      </c>
      <c r="U103" s="6" t="s">
        <v>71</v>
      </c>
      <c r="V103" s="6" t="s">
        <v>72</v>
      </c>
      <c r="W103" s="36">
        <v>6220000000</v>
      </c>
      <c r="X103" s="6" t="s">
        <v>71</v>
      </c>
      <c r="Y103" s="6" t="s">
        <v>169</v>
      </c>
      <c r="Z103" s="6">
        <v>302007</v>
      </c>
      <c r="AA103" s="36">
        <v>6220000000</v>
      </c>
      <c r="AB103" s="6" t="s">
        <v>71</v>
      </c>
      <c r="AC103" s="6" t="s">
        <v>279</v>
      </c>
      <c r="AD103" s="6" t="s">
        <v>130</v>
      </c>
      <c r="AE103" s="6" t="s">
        <v>70</v>
      </c>
      <c r="AF103" s="6" t="s">
        <v>70</v>
      </c>
      <c r="AG103" s="6" t="s">
        <v>70</v>
      </c>
      <c r="AH103" s="6" t="s">
        <v>76</v>
      </c>
      <c r="AI103" s="6" t="s">
        <v>77</v>
      </c>
      <c r="AJ103" s="37" t="s">
        <v>381</v>
      </c>
      <c r="AK103" s="6" t="s">
        <v>79</v>
      </c>
      <c r="AL103" s="36">
        <v>6220000000</v>
      </c>
      <c r="AM103" s="6" t="s">
        <v>445</v>
      </c>
      <c r="AN103" s="6" t="s">
        <v>172</v>
      </c>
      <c r="AO103" s="6" t="s">
        <v>82</v>
      </c>
      <c r="AP103" s="6" t="s">
        <v>71</v>
      </c>
      <c r="AQ103" s="6">
        <v>70</v>
      </c>
      <c r="AR103" s="6" t="s">
        <v>82</v>
      </c>
      <c r="AS103" s="6" t="s">
        <v>82</v>
      </c>
      <c r="AT103" s="6" t="s">
        <v>82</v>
      </c>
      <c r="AU103" s="6" t="s">
        <v>82</v>
      </c>
      <c r="AV103" s="6" t="s">
        <v>82</v>
      </c>
      <c r="AW103" s="6" t="s">
        <v>82</v>
      </c>
    </row>
    <row r="104" spans="1:49" ht="24.75" customHeight="1">
      <c r="A104" s="6">
        <v>302016</v>
      </c>
      <c r="B104" s="6" t="s">
        <v>2660</v>
      </c>
      <c r="C104" s="6">
        <v>219667</v>
      </c>
      <c r="D104" s="6" t="s">
        <v>2662</v>
      </c>
      <c r="E104" s="15" t="s">
        <v>2663</v>
      </c>
      <c r="F104" s="6" t="s">
        <v>2664</v>
      </c>
      <c r="G104" s="6">
        <v>40</v>
      </c>
      <c r="H104" s="6" t="b">
        <v>1</v>
      </c>
      <c r="I104" s="6" t="s">
        <v>434</v>
      </c>
      <c r="J104" s="6">
        <v>302</v>
      </c>
      <c r="K104" s="6" t="s">
        <v>394</v>
      </c>
      <c r="L104" s="6">
        <v>302016</v>
      </c>
      <c r="M104" s="6" t="s">
        <v>121</v>
      </c>
      <c r="N104" s="6" t="s">
        <v>66</v>
      </c>
      <c r="O104" s="6" t="s">
        <v>67</v>
      </c>
      <c r="P104" s="6" t="s">
        <v>68</v>
      </c>
      <c r="Q104" s="6" t="s">
        <v>69</v>
      </c>
      <c r="R104" s="6" t="s">
        <v>69</v>
      </c>
      <c r="S104" s="6" t="s">
        <v>70</v>
      </c>
      <c r="T104" s="6" t="s">
        <v>71</v>
      </c>
      <c r="U104" s="6" t="s">
        <v>71</v>
      </c>
      <c r="V104" s="6" t="s">
        <v>72</v>
      </c>
      <c r="W104" s="36">
        <v>6220000000</v>
      </c>
      <c r="X104" s="6" t="s">
        <v>71</v>
      </c>
      <c r="Y104" s="6" t="s">
        <v>169</v>
      </c>
      <c r="Z104" s="6">
        <v>302016</v>
      </c>
      <c r="AA104" s="36">
        <v>6220000000</v>
      </c>
      <c r="AB104" s="6" t="s">
        <v>71</v>
      </c>
      <c r="AC104" s="6" t="s">
        <v>279</v>
      </c>
      <c r="AD104" s="6" t="s">
        <v>130</v>
      </c>
      <c r="AE104" s="6" t="s">
        <v>70</v>
      </c>
      <c r="AF104" s="6" t="s">
        <v>70</v>
      </c>
      <c r="AG104" s="6" t="s">
        <v>70</v>
      </c>
      <c r="AH104" s="6" t="s">
        <v>76</v>
      </c>
      <c r="AI104" s="6" t="s">
        <v>77</v>
      </c>
      <c r="AJ104" s="37" t="s">
        <v>286</v>
      </c>
      <c r="AK104" s="6" t="s">
        <v>79</v>
      </c>
      <c r="AL104" s="36">
        <v>6220000000</v>
      </c>
      <c r="AM104" s="6" t="s">
        <v>2661</v>
      </c>
      <c r="AN104" s="6" t="s">
        <v>172</v>
      </c>
      <c r="AO104" s="6" t="s">
        <v>82</v>
      </c>
      <c r="AP104" s="6" t="s">
        <v>71</v>
      </c>
      <c r="AQ104" s="6">
        <v>70</v>
      </c>
      <c r="AR104" s="6" t="s">
        <v>82</v>
      </c>
      <c r="AS104" s="6" t="s">
        <v>82</v>
      </c>
      <c r="AT104" s="6" t="s">
        <v>82</v>
      </c>
      <c r="AU104" s="6" t="s">
        <v>82</v>
      </c>
      <c r="AV104" s="6" t="s">
        <v>82</v>
      </c>
      <c r="AW104" s="6" t="s">
        <v>82</v>
      </c>
    </row>
    <row r="105" spans="1:49" ht="24.75" customHeight="1">
      <c r="A105" s="6">
        <v>302016</v>
      </c>
      <c r="B105" s="6" t="s">
        <v>446</v>
      </c>
      <c r="C105" s="6">
        <v>221076</v>
      </c>
      <c r="D105" s="6" t="s">
        <v>447</v>
      </c>
      <c r="E105" s="15" t="s">
        <v>448</v>
      </c>
      <c r="F105" s="6" t="s">
        <v>449</v>
      </c>
      <c r="G105" s="6">
        <v>40</v>
      </c>
      <c r="H105" s="6" t="b">
        <v>1</v>
      </c>
      <c r="I105" s="6" t="s">
        <v>434</v>
      </c>
      <c r="J105" s="6">
        <v>302</v>
      </c>
      <c r="K105" s="6" t="s">
        <v>394</v>
      </c>
      <c r="L105" s="6">
        <v>302016</v>
      </c>
      <c r="M105" s="6" t="s">
        <v>121</v>
      </c>
      <c r="N105" s="6" t="s">
        <v>66</v>
      </c>
      <c r="O105" s="6" t="s">
        <v>67</v>
      </c>
      <c r="P105" s="6" t="s">
        <v>111</v>
      </c>
      <c r="Q105" s="6" t="s">
        <v>82</v>
      </c>
      <c r="R105" s="6" t="s">
        <v>111</v>
      </c>
      <c r="S105" s="6" t="s">
        <v>70</v>
      </c>
      <c r="T105" s="6" t="s">
        <v>71</v>
      </c>
      <c r="U105" s="6" t="s">
        <v>71</v>
      </c>
      <c r="V105" s="6" t="s">
        <v>72</v>
      </c>
      <c r="W105" s="36">
        <v>6220000000</v>
      </c>
      <c r="X105" s="6" t="s">
        <v>71</v>
      </c>
      <c r="Y105" s="6" t="s">
        <v>169</v>
      </c>
      <c r="Z105" s="6">
        <v>302016</v>
      </c>
      <c r="AA105" s="36">
        <v>6220000000</v>
      </c>
      <c r="AB105" s="6" t="s">
        <v>71</v>
      </c>
      <c r="AC105" s="6" t="s">
        <v>198</v>
      </c>
      <c r="AD105" s="6" t="s">
        <v>130</v>
      </c>
      <c r="AE105" s="6" t="s">
        <v>70</v>
      </c>
      <c r="AF105" s="6" t="s">
        <v>70</v>
      </c>
      <c r="AG105" s="6" t="s">
        <v>70</v>
      </c>
      <c r="AH105" s="6" t="s">
        <v>76</v>
      </c>
      <c r="AI105" s="6" t="s">
        <v>114</v>
      </c>
      <c r="AJ105" s="37" t="s">
        <v>122</v>
      </c>
      <c r="AK105" s="6" t="s">
        <v>79</v>
      </c>
      <c r="AL105" s="36">
        <v>6220000000</v>
      </c>
      <c r="AM105" s="6" t="s">
        <v>450</v>
      </c>
      <c r="AN105" s="6" t="s">
        <v>172</v>
      </c>
      <c r="AO105" s="6" t="s">
        <v>82</v>
      </c>
      <c r="AP105" s="6" t="s">
        <v>71</v>
      </c>
      <c r="AQ105" s="6">
        <v>70</v>
      </c>
      <c r="AR105" s="6" t="s">
        <v>82</v>
      </c>
      <c r="AS105" s="6" t="s">
        <v>82</v>
      </c>
      <c r="AT105" s="6" t="s">
        <v>82</v>
      </c>
      <c r="AU105" s="6" t="s">
        <v>82</v>
      </c>
      <c r="AV105" s="6" t="s">
        <v>82</v>
      </c>
      <c r="AW105" s="6" t="s">
        <v>82</v>
      </c>
    </row>
    <row r="106" spans="1:49" ht="24.75" customHeight="1">
      <c r="A106" s="6">
        <v>303002</v>
      </c>
      <c r="B106" s="6" t="s">
        <v>452</v>
      </c>
      <c r="C106" s="6">
        <v>190922</v>
      </c>
      <c r="D106" s="6" t="s">
        <v>453</v>
      </c>
      <c r="E106" s="15" t="s">
        <v>454</v>
      </c>
      <c r="F106" s="6" t="s">
        <v>455</v>
      </c>
      <c r="G106" s="6">
        <v>40</v>
      </c>
      <c r="H106" s="6" t="b">
        <v>1</v>
      </c>
      <c r="I106" s="6" t="s">
        <v>456</v>
      </c>
      <c r="J106" s="6">
        <v>303</v>
      </c>
      <c r="K106" s="6" t="s">
        <v>394</v>
      </c>
      <c r="L106" s="6">
        <v>303002</v>
      </c>
      <c r="M106" s="6" t="s">
        <v>121</v>
      </c>
      <c r="N106" s="6" t="s">
        <v>66</v>
      </c>
      <c r="O106" s="6" t="s">
        <v>67</v>
      </c>
      <c r="P106" s="6" t="s">
        <v>68</v>
      </c>
      <c r="Q106" s="6" t="s">
        <v>69</v>
      </c>
      <c r="R106" s="6" t="s">
        <v>69</v>
      </c>
      <c r="S106" s="6" t="s">
        <v>70</v>
      </c>
      <c r="T106" s="6" t="s">
        <v>71</v>
      </c>
      <c r="U106" s="6" t="s">
        <v>71</v>
      </c>
      <c r="V106" s="6" t="s">
        <v>260</v>
      </c>
      <c r="W106" s="36">
        <v>6220000000</v>
      </c>
      <c r="X106" s="6" t="s">
        <v>71</v>
      </c>
      <c r="Y106" s="6" t="s">
        <v>350</v>
      </c>
      <c r="Z106" s="6">
        <v>303002</v>
      </c>
      <c r="AA106" s="36">
        <v>6220000000</v>
      </c>
      <c r="AB106" s="6" t="s">
        <v>71</v>
      </c>
      <c r="AC106" s="6" t="s">
        <v>186</v>
      </c>
      <c r="AD106" s="6" t="s">
        <v>130</v>
      </c>
      <c r="AE106" s="6" t="s">
        <v>70</v>
      </c>
      <c r="AF106" s="6" t="s">
        <v>70</v>
      </c>
      <c r="AG106" s="6" t="s">
        <v>70</v>
      </c>
      <c r="AH106" s="6" t="s">
        <v>76</v>
      </c>
      <c r="AI106" s="6" t="s">
        <v>77</v>
      </c>
      <c r="AJ106" s="37" t="s">
        <v>187</v>
      </c>
      <c r="AK106" s="6" t="s">
        <v>79</v>
      </c>
      <c r="AL106" s="36">
        <v>6220000000</v>
      </c>
      <c r="AM106" s="6" t="s">
        <v>457</v>
      </c>
      <c r="AN106" s="6" t="s">
        <v>132</v>
      </c>
      <c r="AO106" s="6" t="s">
        <v>82</v>
      </c>
      <c r="AP106" s="6" t="s">
        <v>71</v>
      </c>
      <c r="AQ106" s="6">
        <v>70</v>
      </c>
      <c r="AR106" s="6" t="s">
        <v>82</v>
      </c>
      <c r="AS106" s="6" t="s">
        <v>82</v>
      </c>
      <c r="AT106" s="6" t="s">
        <v>82</v>
      </c>
      <c r="AU106" s="6" t="s">
        <v>82</v>
      </c>
      <c r="AV106" s="6" t="s">
        <v>82</v>
      </c>
      <c r="AW106" s="6" t="s">
        <v>82</v>
      </c>
    </row>
    <row r="107" spans="1:49" ht="24.75" customHeight="1">
      <c r="A107" s="6">
        <v>303013</v>
      </c>
      <c r="B107" s="6" t="s">
        <v>2732</v>
      </c>
      <c r="C107" s="6">
        <v>264571</v>
      </c>
      <c r="D107" s="6" t="s">
        <v>2735</v>
      </c>
      <c r="E107" s="15" t="s">
        <v>2736</v>
      </c>
      <c r="F107" s="6" t="s">
        <v>2737</v>
      </c>
      <c r="G107" s="6">
        <v>40</v>
      </c>
      <c r="H107" s="6" t="b">
        <v>1</v>
      </c>
      <c r="I107" s="6" t="s">
        <v>456</v>
      </c>
      <c r="J107" s="6">
        <v>303</v>
      </c>
      <c r="K107" s="6" t="s">
        <v>394</v>
      </c>
      <c r="L107" s="6">
        <v>303013</v>
      </c>
      <c r="M107" s="6" t="s">
        <v>121</v>
      </c>
      <c r="N107" s="6" t="s">
        <v>66</v>
      </c>
      <c r="O107" s="6" t="s">
        <v>1167</v>
      </c>
      <c r="P107" s="6" t="s">
        <v>158</v>
      </c>
      <c r="Q107" s="6" t="s">
        <v>112</v>
      </c>
      <c r="R107" s="6" t="s">
        <v>112</v>
      </c>
      <c r="S107" s="6" t="s">
        <v>70</v>
      </c>
      <c r="T107" s="6" t="s">
        <v>71</v>
      </c>
      <c r="U107" s="6" t="s">
        <v>71</v>
      </c>
      <c r="V107" s="6" t="s">
        <v>72</v>
      </c>
      <c r="W107" s="36">
        <v>6220000000</v>
      </c>
      <c r="X107" s="6" t="s">
        <v>71</v>
      </c>
      <c r="Y107" s="6" t="s">
        <v>169</v>
      </c>
      <c r="Z107" s="6">
        <v>303013</v>
      </c>
      <c r="AA107" s="36">
        <v>6220000000</v>
      </c>
      <c r="AB107" s="6" t="s">
        <v>71</v>
      </c>
      <c r="AC107" s="6" t="s">
        <v>103</v>
      </c>
      <c r="AD107" s="6" t="s">
        <v>130</v>
      </c>
      <c r="AE107" s="6" t="s">
        <v>70</v>
      </c>
      <c r="AF107" s="6" t="s">
        <v>70</v>
      </c>
      <c r="AG107" s="6" t="s">
        <v>70</v>
      </c>
      <c r="AH107" s="6" t="s">
        <v>76</v>
      </c>
      <c r="AI107" s="6" t="s">
        <v>238</v>
      </c>
      <c r="AJ107" s="37" t="s">
        <v>2733</v>
      </c>
      <c r="AK107" s="6" t="s">
        <v>79</v>
      </c>
      <c r="AL107" s="36">
        <v>6220000000</v>
      </c>
      <c r="AM107" s="6" t="s">
        <v>2734</v>
      </c>
      <c r="AN107" s="6" t="s">
        <v>172</v>
      </c>
      <c r="AO107" s="6" t="s">
        <v>82</v>
      </c>
      <c r="AP107" s="6" t="s">
        <v>71</v>
      </c>
      <c r="AQ107" s="6">
        <v>70</v>
      </c>
      <c r="AR107" s="6" t="s">
        <v>82</v>
      </c>
      <c r="AS107" s="6" t="s">
        <v>82</v>
      </c>
      <c r="AT107" s="6" t="s">
        <v>82</v>
      </c>
      <c r="AU107" s="6" t="s">
        <v>82</v>
      </c>
      <c r="AV107" s="6" t="s">
        <v>82</v>
      </c>
      <c r="AW107" s="6" t="s">
        <v>82</v>
      </c>
    </row>
    <row r="108" spans="1:49" ht="24.75" customHeight="1">
      <c r="A108" s="6">
        <v>303013</v>
      </c>
      <c r="B108" s="6" t="s">
        <v>458</v>
      </c>
      <c r="C108" s="6">
        <v>234984</v>
      </c>
      <c r="D108" s="6" t="s">
        <v>459</v>
      </c>
      <c r="E108" s="15" t="s">
        <v>460</v>
      </c>
      <c r="F108" s="6" t="s">
        <v>461</v>
      </c>
      <c r="G108" s="6">
        <v>40</v>
      </c>
      <c r="H108" s="6" t="b">
        <v>1</v>
      </c>
      <c r="I108" s="6" t="s">
        <v>456</v>
      </c>
      <c r="J108" s="6">
        <v>303</v>
      </c>
      <c r="K108" s="6" t="s">
        <v>394</v>
      </c>
      <c r="L108" s="6">
        <v>303013</v>
      </c>
      <c r="M108" s="6" t="s">
        <v>121</v>
      </c>
      <c r="N108" s="6" t="s">
        <v>66</v>
      </c>
      <c r="O108" s="6" t="s">
        <v>67</v>
      </c>
      <c r="P108" s="6" t="s">
        <v>68</v>
      </c>
      <c r="Q108" s="6" t="s">
        <v>69</v>
      </c>
      <c r="R108" s="6" t="s">
        <v>69</v>
      </c>
      <c r="S108" s="6" t="s">
        <v>70</v>
      </c>
      <c r="T108" s="6" t="s">
        <v>71</v>
      </c>
      <c r="U108" s="6" t="s">
        <v>71</v>
      </c>
      <c r="V108" s="6" t="s">
        <v>72</v>
      </c>
      <c r="W108" s="36">
        <v>6220000000</v>
      </c>
      <c r="X108" s="6" t="s">
        <v>71</v>
      </c>
      <c r="Y108" s="6" t="s">
        <v>169</v>
      </c>
      <c r="Z108" s="6">
        <v>303013</v>
      </c>
      <c r="AA108" s="36">
        <v>6220000000</v>
      </c>
      <c r="AB108" s="6" t="s">
        <v>71</v>
      </c>
      <c r="AC108" s="6" t="s">
        <v>103</v>
      </c>
      <c r="AD108" s="6" t="s">
        <v>130</v>
      </c>
      <c r="AE108" s="6" t="s">
        <v>70</v>
      </c>
      <c r="AF108" s="6" t="s">
        <v>70</v>
      </c>
      <c r="AG108" s="6" t="s">
        <v>70</v>
      </c>
      <c r="AH108" s="6" t="s">
        <v>76</v>
      </c>
      <c r="AI108" s="6" t="s">
        <v>77</v>
      </c>
      <c r="AJ108" s="37" t="s">
        <v>104</v>
      </c>
      <c r="AK108" s="6" t="s">
        <v>79</v>
      </c>
      <c r="AL108" s="36">
        <v>6220000000</v>
      </c>
      <c r="AM108" s="6" t="s">
        <v>462</v>
      </c>
      <c r="AN108" s="6" t="s">
        <v>172</v>
      </c>
      <c r="AO108" s="6" t="s">
        <v>82</v>
      </c>
      <c r="AP108" s="6" t="s">
        <v>71</v>
      </c>
      <c r="AQ108" s="6">
        <v>70</v>
      </c>
      <c r="AR108" s="6" t="s">
        <v>82</v>
      </c>
      <c r="AS108" s="6" t="s">
        <v>82</v>
      </c>
      <c r="AT108" s="6" t="s">
        <v>82</v>
      </c>
      <c r="AU108" s="6" t="s">
        <v>82</v>
      </c>
      <c r="AV108" s="6" t="s">
        <v>82</v>
      </c>
      <c r="AW108" s="6" t="s">
        <v>82</v>
      </c>
    </row>
    <row r="109" spans="1:49" ht="24.75" customHeight="1">
      <c r="A109" s="6">
        <v>303013</v>
      </c>
      <c r="B109" s="6" t="s">
        <v>2738</v>
      </c>
      <c r="C109" s="6"/>
      <c r="D109" s="6"/>
      <c r="E109" s="6"/>
      <c r="F109" s="6"/>
      <c r="G109" s="6"/>
      <c r="H109" s="6" t="b">
        <v>0</v>
      </c>
      <c r="I109" s="6" t="s">
        <v>456</v>
      </c>
      <c r="J109" s="6">
        <v>303</v>
      </c>
      <c r="K109" s="6" t="s">
        <v>394</v>
      </c>
      <c r="L109" s="6">
        <v>303013</v>
      </c>
      <c r="M109" s="6" t="s">
        <v>121</v>
      </c>
      <c r="N109" s="6" t="s">
        <v>66</v>
      </c>
      <c r="O109" s="6" t="s">
        <v>67</v>
      </c>
      <c r="P109" s="6" t="s">
        <v>111</v>
      </c>
      <c r="Q109" s="6" t="s">
        <v>82</v>
      </c>
      <c r="R109" s="6" t="s">
        <v>111</v>
      </c>
      <c r="S109" s="6" t="s">
        <v>70</v>
      </c>
      <c r="T109" s="6" t="s">
        <v>71</v>
      </c>
      <c r="U109" s="6" t="s">
        <v>71</v>
      </c>
      <c r="V109" s="6" t="s">
        <v>72</v>
      </c>
      <c r="W109" s="36">
        <v>6220000000</v>
      </c>
      <c r="X109" s="6" t="s">
        <v>71</v>
      </c>
      <c r="Y109" s="6" t="s">
        <v>169</v>
      </c>
      <c r="Z109" s="6">
        <v>303013</v>
      </c>
      <c r="AA109" s="36">
        <v>6220000000</v>
      </c>
      <c r="AB109" s="6" t="s">
        <v>71</v>
      </c>
      <c r="AC109" s="6" t="s">
        <v>103</v>
      </c>
      <c r="AD109" s="6" t="s">
        <v>130</v>
      </c>
      <c r="AE109" s="6" t="s">
        <v>70</v>
      </c>
      <c r="AF109" s="6" t="s">
        <v>70</v>
      </c>
      <c r="AG109" s="6" t="s">
        <v>70</v>
      </c>
      <c r="AH109" s="6" t="s">
        <v>76</v>
      </c>
      <c r="AI109" s="6" t="s">
        <v>77</v>
      </c>
      <c r="AJ109" s="37" t="s">
        <v>1119</v>
      </c>
      <c r="AK109" s="6" t="s">
        <v>1120</v>
      </c>
      <c r="AL109" s="36">
        <v>6220000000</v>
      </c>
      <c r="AM109" s="6" t="s">
        <v>2739</v>
      </c>
      <c r="AN109" s="6" t="s">
        <v>172</v>
      </c>
      <c r="AO109" s="6" t="s">
        <v>82</v>
      </c>
      <c r="AP109" s="6" t="s">
        <v>71</v>
      </c>
      <c r="AQ109" s="6">
        <v>70</v>
      </c>
      <c r="AR109" s="6" t="s">
        <v>82</v>
      </c>
      <c r="AS109" s="6" t="s">
        <v>82</v>
      </c>
      <c r="AT109" s="6" t="s">
        <v>82</v>
      </c>
      <c r="AU109" s="6" t="s">
        <v>82</v>
      </c>
      <c r="AV109" s="6" t="s">
        <v>82</v>
      </c>
      <c r="AW109" s="6" t="s">
        <v>82</v>
      </c>
    </row>
    <row r="110" spans="1:49" ht="24.75" customHeight="1">
      <c r="A110" s="6">
        <v>303014</v>
      </c>
      <c r="B110" s="6" t="s">
        <v>2740</v>
      </c>
      <c r="C110" s="6"/>
      <c r="D110" s="6"/>
      <c r="E110" s="6"/>
      <c r="F110" s="6"/>
      <c r="G110" s="6"/>
      <c r="H110" s="6" t="b">
        <v>0</v>
      </c>
      <c r="I110" s="6" t="s">
        <v>456</v>
      </c>
      <c r="J110" s="6">
        <v>303</v>
      </c>
      <c r="K110" s="6" t="s">
        <v>394</v>
      </c>
      <c r="L110" s="6">
        <v>303014</v>
      </c>
      <c r="M110" s="6" t="s">
        <v>100</v>
      </c>
      <c r="N110" s="6" t="s">
        <v>100</v>
      </c>
      <c r="O110" s="6" t="s">
        <v>67</v>
      </c>
      <c r="P110" s="6" t="s">
        <v>68</v>
      </c>
      <c r="Q110" s="6" t="s">
        <v>69</v>
      </c>
      <c r="R110" s="6" t="s">
        <v>69</v>
      </c>
      <c r="S110" s="6" t="s">
        <v>70</v>
      </c>
      <c r="T110" s="6" t="s">
        <v>71</v>
      </c>
      <c r="U110" s="6" t="s">
        <v>71</v>
      </c>
      <c r="V110" s="6" t="s">
        <v>113</v>
      </c>
      <c r="W110" s="36">
        <v>6220000000</v>
      </c>
      <c r="X110" s="6" t="s">
        <v>71</v>
      </c>
      <c r="Y110" s="6" t="s">
        <v>129</v>
      </c>
      <c r="Z110" s="6">
        <v>303014</v>
      </c>
      <c r="AA110" s="36">
        <v>6220000000</v>
      </c>
      <c r="AB110" s="6" t="s">
        <v>71</v>
      </c>
      <c r="AC110" s="6" t="s">
        <v>186</v>
      </c>
      <c r="AD110" s="6" t="s">
        <v>130</v>
      </c>
      <c r="AE110" s="6" t="s">
        <v>70</v>
      </c>
      <c r="AF110" s="6" t="s">
        <v>70</v>
      </c>
      <c r="AG110" s="6" t="s">
        <v>70</v>
      </c>
      <c r="AH110" s="6" t="s">
        <v>76</v>
      </c>
      <c r="AI110" s="6" t="s">
        <v>77</v>
      </c>
      <c r="AJ110" s="37" t="s">
        <v>2741</v>
      </c>
      <c r="AK110" s="6" t="s">
        <v>1120</v>
      </c>
      <c r="AL110" s="36">
        <v>6220000000</v>
      </c>
      <c r="AM110" s="6" t="s">
        <v>2742</v>
      </c>
      <c r="AN110" s="6" t="s">
        <v>132</v>
      </c>
      <c r="AO110" s="6" t="s">
        <v>82</v>
      </c>
      <c r="AP110" s="6" t="s">
        <v>71</v>
      </c>
      <c r="AQ110" s="6">
        <v>70</v>
      </c>
      <c r="AR110" s="6" t="s">
        <v>82</v>
      </c>
      <c r="AS110" s="6" t="s">
        <v>82</v>
      </c>
      <c r="AT110" s="6" t="s">
        <v>82</v>
      </c>
      <c r="AU110" s="6" t="s">
        <v>82</v>
      </c>
      <c r="AV110" s="6" t="s">
        <v>82</v>
      </c>
      <c r="AW110" s="6" t="s">
        <v>82</v>
      </c>
    </row>
    <row r="111" spans="1:49" ht="24.75" customHeight="1">
      <c r="A111" s="6">
        <v>303014</v>
      </c>
      <c r="B111" s="6" t="s">
        <v>463</v>
      </c>
      <c r="C111" s="6">
        <v>327496</v>
      </c>
      <c r="D111" s="6" t="s">
        <v>464</v>
      </c>
      <c r="E111" s="15" t="s">
        <v>465</v>
      </c>
      <c r="F111" s="6" t="s">
        <v>466</v>
      </c>
      <c r="G111" s="6">
        <v>40</v>
      </c>
      <c r="H111" s="6" t="b">
        <v>1</v>
      </c>
      <c r="I111" s="6" t="s">
        <v>456</v>
      </c>
      <c r="J111" s="6">
        <v>303</v>
      </c>
      <c r="K111" s="6" t="s">
        <v>394</v>
      </c>
      <c r="L111" s="6">
        <v>303014</v>
      </c>
      <c r="M111" s="6" t="s">
        <v>100</v>
      </c>
      <c r="N111" s="6" t="s">
        <v>100</v>
      </c>
      <c r="O111" s="6" t="s">
        <v>67</v>
      </c>
      <c r="P111" s="6" t="s">
        <v>111</v>
      </c>
      <c r="Q111" s="6" t="s">
        <v>82</v>
      </c>
      <c r="R111" s="6" t="s">
        <v>111</v>
      </c>
      <c r="S111" s="6" t="s">
        <v>70</v>
      </c>
      <c r="T111" s="6" t="s">
        <v>71</v>
      </c>
      <c r="U111" s="6" t="s">
        <v>71</v>
      </c>
      <c r="V111" s="6" t="s">
        <v>113</v>
      </c>
      <c r="W111" s="36">
        <v>6220000000</v>
      </c>
      <c r="X111" s="6" t="s">
        <v>71</v>
      </c>
      <c r="Y111" s="6" t="s">
        <v>129</v>
      </c>
      <c r="Z111" s="6">
        <v>303014</v>
      </c>
      <c r="AA111" s="36">
        <v>6220000000</v>
      </c>
      <c r="AB111" s="6" t="s">
        <v>71</v>
      </c>
      <c r="AC111" s="6" t="s">
        <v>103</v>
      </c>
      <c r="AD111" s="6" t="s">
        <v>130</v>
      </c>
      <c r="AE111" s="6" t="s">
        <v>70</v>
      </c>
      <c r="AF111" s="6" t="s">
        <v>70</v>
      </c>
      <c r="AG111" s="6" t="s">
        <v>70</v>
      </c>
      <c r="AH111" s="6" t="s">
        <v>76</v>
      </c>
      <c r="AI111" s="6" t="s">
        <v>114</v>
      </c>
      <c r="AJ111" s="37" t="s">
        <v>122</v>
      </c>
      <c r="AK111" s="6" t="s">
        <v>79</v>
      </c>
      <c r="AL111" s="36">
        <v>6220000000</v>
      </c>
      <c r="AM111" s="6" t="s">
        <v>467</v>
      </c>
      <c r="AN111" s="6" t="s">
        <v>132</v>
      </c>
      <c r="AO111" s="6" t="s">
        <v>82</v>
      </c>
      <c r="AP111" s="6" t="s">
        <v>71</v>
      </c>
      <c r="AQ111" s="6">
        <v>70</v>
      </c>
      <c r="AR111" s="6" t="s">
        <v>82</v>
      </c>
      <c r="AS111" s="6" t="s">
        <v>82</v>
      </c>
      <c r="AT111" s="6" t="s">
        <v>82</v>
      </c>
      <c r="AU111" s="6" t="s">
        <v>82</v>
      </c>
      <c r="AV111" s="6" t="s">
        <v>82</v>
      </c>
      <c r="AW111" s="6" t="s">
        <v>82</v>
      </c>
    </row>
    <row r="112" spans="1:49" ht="24.75" customHeight="1">
      <c r="A112" s="6">
        <v>304016</v>
      </c>
      <c r="B112" s="6" t="s">
        <v>469</v>
      </c>
      <c r="C112" s="6">
        <v>331064</v>
      </c>
      <c r="D112" s="6" t="s">
        <v>470</v>
      </c>
      <c r="E112" s="15" t="s">
        <v>471</v>
      </c>
      <c r="F112" s="6" t="s">
        <v>472</v>
      </c>
      <c r="G112" s="6">
        <v>40</v>
      </c>
      <c r="H112" s="6" t="b">
        <v>1</v>
      </c>
      <c r="I112" s="6" t="s">
        <v>473</v>
      </c>
      <c r="J112" s="6">
        <v>304</v>
      </c>
      <c r="K112" s="6" t="s">
        <v>394</v>
      </c>
      <c r="L112" s="6">
        <v>304016</v>
      </c>
      <c r="M112" s="6" t="s">
        <v>100</v>
      </c>
      <c r="N112" s="6" t="s">
        <v>100</v>
      </c>
      <c r="O112" s="6" t="s">
        <v>67</v>
      </c>
      <c r="P112" s="6" t="s">
        <v>68</v>
      </c>
      <c r="Q112" s="6" t="s">
        <v>69</v>
      </c>
      <c r="R112" s="6" t="s">
        <v>69</v>
      </c>
      <c r="S112" s="6" t="s">
        <v>70</v>
      </c>
      <c r="T112" s="6" t="s">
        <v>71</v>
      </c>
      <c r="U112" s="6" t="s">
        <v>71</v>
      </c>
      <c r="V112" s="6" t="s">
        <v>113</v>
      </c>
      <c r="W112" s="36">
        <v>6220000000</v>
      </c>
      <c r="X112" s="6" t="s">
        <v>71</v>
      </c>
      <c r="Y112" s="6" t="s">
        <v>73</v>
      </c>
      <c r="Z112" s="6">
        <v>304016</v>
      </c>
      <c r="AA112" s="36">
        <v>6220000000</v>
      </c>
      <c r="AB112" s="6" t="s">
        <v>71</v>
      </c>
      <c r="AC112" s="6" t="s">
        <v>186</v>
      </c>
      <c r="AD112" s="6" t="s">
        <v>130</v>
      </c>
      <c r="AE112" s="6" t="s">
        <v>70</v>
      </c>
      <c r="AF112" s="6" t="s">
        <v>70</v>
      </c>
      <c r="AG112" s="6" t="s">
        <v>70</v>
      </c>
      <c r="AH112" s="6" t="s">
        <v>76</v>
      </c>
      <c r="AI112" s="6" t="s">
        <v>77</v>
      </c>
      <c r="AJ112" s="37" t="s">
        <v>474</v>
      </c>
      <c r="AK112" s="6" t="s">
        <v>79</v>
      </c>
      <c r="AL112" s="36">
        <v>6220000000</v>
      </c>
      <c r="AM112" s="6" t="s">
        <v>475</v>
      </c>
      <c r="AN112" s="6" t="s">
        <v>81</v>
      </c>
      <c r="AO112" s="6" t="s">
        <v>82</v>
      </c>
      <c r="AP112" s="6" t="s">
        <v>71</v>
      </c>
      <c r="AQ112" s="6">
        <v>70</v>
      </c>
      <c r="AR112" s="6" t="s">
        <v>82</v>
      </c>
      <c r="AS112" s="6" t="s">
        <v>82</v>
      </c>
      <c r="AT112" s="6" t="s">
        <v>82</v>
      </c>
      <c r="AU112" s="6" t="s">
        <v>82</v>
      </c>
      <c r="AV112" s="6" t="s">
        <v>82</v>
      </c>
      <c r="AW112" s="6" t="s">
        <v>82</v>
      </c>
    </row>
    <row r="113" spans="1:49" ht="24.75" customHeight="1">
      <c r="A113" s="6">
        <v>304017</v>
      </c>
      <c r="B113" s="6" t="s">
        <v>476</v>
      </c>
      <c r="C113" s="6">
        <v>352112</v>
      </c>
      <c r="D113" s="6" t="s">
        <v>477</v>
      </c>
      <c r="E113" s="15" t="s">
        <v>478</v>
      </c>
      <c r="F113" s="6" t="s">
        <v>479</v>
      </c>
      <c r="G113" s="6">
        <v>40</v>
      </c>
      <c r="H113" s="6" t="b">
        <v>1</v>
      </c>
      <c r="I113" s="6" t="s">
        <v>473</v>
      </c>
      <c r="J113" s="6">
        <v>304</v>
      </c>
      <c r="K113" s="6" t="s">
        <v>394</v>
      </c>
      <c r="L113" s="6">
        <v>304017</v>
      </c>
      <c r="M113" s="6" t="s">
        <v>121</v>
      </c>
      <c r="N113" s="6" t="s">
        <v>66</v>
      </c>
      <c r="O113" s="6" t="s">
        <v>67</v>
      </c>
      <c r="P113" s="6" t="s">
        <v>68</v>
      </c>
      <c r="Q113" s="6" t="s">
        <v>69</v>
      </c>
      <c r="R113" s="6" t="s">
        <v>69</v>
      </c>
      <c r="S113" s="6" t="s">
        <v>70</v>
      </c>
      <c r="T113" s="6" t="s">
        <v>71</v>
      </c>
      <c r="U113" s="6" t="s">
        <v>71</v>
      </c>
      <c r="V113" s="6" t="s">
        <v>101</v>
      </c>
      <c r="W113" s="36">
        <v>6220000000</v>
      </c>
      <c r="X113" s="6" t="s">
        <v>71</v>
      </c>
      <c r="Y113" s="6" t="s">
        <v>129</v>
      </c>
      <c r="Z113" s="6">
        <v>304017</v>
      </c>
      <c r="AA113" s="36">
        <v>6220000000</v>
      </c>
      <c r="AB113" s="6" t="s">
        <v>71</v>
      </c>
      <c r="AC113" s="6" t="s">
        <v>186</v>
      </c>
      <c r="AD113" s="6" t="s">
        <v>75</v>
      </c>
      <c r="AE113" s="6" t="s">
        <v>70</v>
      </c>
      <c r="AF113" s="6" t="s">
        <v>70</v>
      </c>
      <c r="AG113" s="6" t="s">
        <v>70</v>
      </c>
      <c r="AH113" s="6" t="s">
        <v>76</v>
      </c>
      <c r="AI113" s="6" t="s">
        <v>77</v>
      </c>
      <c r="AJ113" s="37" t="s">
        <v>343</v>
      </c>
      <c r="AK113" s="6" t="s">
        <v>79</v>
      </c>
      <c r="AL113" s="36">
        <v>6220000000</v>
      </c>
      <c r="AM113" s="6" t="s">
        <v>480</v>
      </c>
      <c r="AN113" s="6" t="s">
        <v>132</v>
      </c>
      <c r="AO113" s="6" t="s">
        <v>82</v>
      </c>
      <c r="AP113" s="6" t="s">
        <v>71</v>
      </c>
      <c r="AQ113" s="6">
        <v>56</v>
      </c>
      <c r="AR113" s="6" t="s">
        <v>82</v>
      </c>
      <c r="AS113" s="6" t="s">
        <v>82</v>
      </c>
      <c r="AT113" s="6" t="s">
        <v>82</v>
      </c>
      <c r="AU113" s="6" t="s">
        <v>82</v>
      </c>
      <c r="AV113" s="6" t="s">
        <v>82</v>
      </c>
      <c r="AW113" s="6" t="s">
        <v>82</v>
      </c>
    </row>
    <row r="114" spans="1:49" ht="24.75" customHeight="1">
      <c r="A114" s="6">
        <v>304018</v>
      </c>
      <c r="B114" s="6" t="s">
        <v>481</v>
      </c>
      <c r="C114" s="6">
        <v>327770</v>
      </c>
      <c r="D114" s="6" t="s">
        <v>482</v>
      </c>
      <c r="E114" s="15" t="s">
        <v>483</v>
      </c>
      <c r="F114" s="6" t="s">
        <v>484</v>
      </c>
      <c r="G114" s="6">
        <v>40</v>
      </c>
      <c r="H114" s="6" t="b">
        <v>1</v>
      </c>
      <c r="I114" s="6" t="s">
        <v>473</v>
      </c>
      <c r="J114" s="6">
        <v>304</v>
      </c>
      <c r="K114" s="6" t="s">
        <v>394</v>
      </c>
      <c r="L114" s="6">
        <v>304018</v>
      </c>
      <c r="M114" s="6" t="s">
        <v>65</v>
      </c>
      <c r="N114" s="6" t="s">
        <v>66</v>
      </c>
      <c r="O114" s="6" t="s">
        <v>67</v>
      </c>
      <c r="P114" s="6" t="s">
        <v>68</v>
      </c>
      <c r="Q114" s="6" t="s">
        <v>69</v>
      </c>
      <c r="R114" s="6" t="s">
        <v>69</v>
      </c>
      <c r="S114" s="6" t="s">
        <v>70</v>
      </c>
      <c r="T114" s="6" t="s">
        <v>71</v>
      </c>
      <c r="U114" s="6" t="s">
        <v>71</v>
      </c>
      <c r="V114" s="6" t="s">
        <v>113</v>
      </c>
      <c r="W114" s="36">
        <v>6220000000</v>
      </c>
      <c r="X114" s="6" t="s">
        <v>71</v>
      </c>
      <c r="Y114" s="6" t="s">
        <v>129</v>
      </c>
      <c r="Z114" s="6">
        <v>304018</v>
      </c>
      <c r="AA114" s="36">
        <v>6220000000</v>
      </c>
      <c r="AB114" s="6" t="s">
        <v>71</v>
      </c>
      <c r="AC114" s="6" t="s">
        <v>103</v>
      </c>
      <c r="AD114" s="6" t="s">
        <v>130</v>
      </c>
      <c r="AE114" s="6" t="s">
        <v>70</v>
      </c>
      <c r="AF114" s="6" t="s">
        <v>70</v>
      </c>
      <c r="AG114" s="6" t="s">
        <v>70</v>
      </c>
      <c r="AH114" s="6" t="s">
        <v>76</v>
      </c>
      <c r="AI114" s="6" t="s">
        <v>77</v>
      </c>
      <c r="AJ114" s="37" t="s">
        <v>485</v>
      </c>
      <c r="AK114" s="6" t="s">
        <v>79</v>
      </c>
      <c r="AL114" s="36">
        <v>6220000000</v>
      </c>
      <c r="AM114" s="6" t="s">
        <v>486</v>
      </c>
      <c r="AN114" s="6" t="s">
        <v>132</v>
      </c>
      <c r="AO114" s="6" t="s">
        <v>82</v>
      </c>
      <c r="AP114" s="6" t="s">
        <v>71</v>
      </c>
      <c r="AQ114" s="6">
        <v>70</v>
      </c>
      <c r="AR114" s="6" t="s">
        <v>82</v>
      </c>
      <c r="AS114" s="6" t="s">
        <v>82</v>
      </c>
      <c r="AT114" s="6" t="s">
        <v>82</v>
      </c>
      <c r="AU114" s="6" t="s">
        <v>82</v>
      </c>
      <c r="AV114" s="6" t="s">
        <v>82</v>
      </c>
      <c r="AW114" s="6" t="s">
        <v>82</v>
      </c>
    </row>
    <row r="115" spans="1:49" ht="24.75" customHeight="1">
      <c r="A115" s="6">
        <v>304019</v>
      </c>
      <c r="B115" s="6" t="s">
        <v>487</v>
      </c>
      <c r="C115" s="6">
        <v>327653</v>
      </c>
      <c r="D115" s="6" t="s">
        <v>488</v>
      </c>
      <c r="E115" s="15" t="s">
        <v>489</v>
      </c>
      <c r="F115" s="6" t="s">
        <v>490</v>
      </c>
      <c r="G115" s="6">
        <v>40</v>
      </c>
      <c r="H115" s="6" t="b">
        <v>1</v>
      </c>
      <c r="I115" s="6" t="s">
        <v>473</v>
      </c>
      <c r="J115" s="6">
        <v>304</v>
      </c>
      <c r="K115" s="6" t="s">
        <v>394</v>
      </c>
      <c r="L115" s="6">
        <v>304019</v>
      </c>
      <c r="M115" s="6" t="s">
        <v>65</v>
      </c>
      <c r="N115" s="6" t="s">
        <v>66</v>
      </c>
      <c r="O115" s="6" t="s">
        <v>67</v>
      </c>
      <c r="P115" s="6" t="s">
        <v>68</v>
      </c>
      <c r="Q115" s="6" t="s">
        <v>69</v>
      </c>
      <c r="R115" s="6" t="s">
        <v>69</v>
      </c>
      <c r="S115" s="6" t="s">
        <v>70</v>
      </c>
      <c r="T115" s="6" t="s">
        <v>71</v>
      </c>
      <c r="U115" s="6" t="s">
        <v>71</v>
      </c>
      <c r="V115" s="6" t="s">
        <v>101</v>
      </c>
      <c r="W115" s="36">
        <v>6220000000</v>
      </c>
      <c r="X115" s="6" t="s">
        <v>71</v>
      </c>
      <c r="Y115" s="6" t="s">
        <v>129</v>
      </c>
      <c r="Z115" s="6">
        <v>304019</v>
      </c>
      <c r="AA115" s="36">
        <v>6220000000</v>
      </c>
      <c r="AB115" s="6" t="s">
        <v>71</v>
      </c>
      <c r="AC115" s="6" t="s">
        <v>103</v>
      </c>
      <c r="AD115" s="6" t="s">
        <v>75</v>
      </c>
      <c r="AE115" s="6" t="s">
        <v>70</v>
      </c>
      <c r="AF115" s="6" t="s">
        <v>70</v>
      </c>
      <c r="AG115" s="6" t="s">
        <v>70</v>
      </c>
      <c r="AH115" s="6" t="s">
        <v>76</v>
      </c>
      <c r="AI115" s="6" t="s">
        <v>77</v>
      </c>
      <c r="AJ115" s="37" t="s">
        <v>104</v>
      </c>
      <c r="AK115" s="6" t="s">
        <v>79</v>
      </c>
      <c r="AL115" s="36">
        <v>6220000000</v>
      </c>
      <c r="AM115" s="6" t="s">
        <v>491</v>
      </c>
      <c r="AN115" s="6" t="s">
        <v>132</v>
      </c>
      <c r="AO115" s="6" t="s">
        <v>82</v>
      </c>
      <c r="AP115" s="6" t="s">
        <v>71</v>
      </c>
      <c r="AQ115" s="6">
        <v>70</v>
      </c>
      <c r="AR115" s="6" t="s">
        <v>82</v>
      </c>
      <c r="AS115" s="6" t="s">
        <v>82</v>
      </c>
      <c r="AT115" s="6" t="s">
        <v>82</v>
      </c>
      <c r="AU115" s="6" t="s">
        <v>82</v>
      </c>
      <c r="AV115" s="6" t="s">
        <v>82</v>
      </c>
      <c r="AW115" s="6" t="s">
        <v>82</v>
      </c>
    </row>
    <row r="116" spans="1:49" ht="24.75" customHeight="1">
      <c r="A116" s="6">
        <v>400005</v>
      </c>
      <c r="B116" s="6" t="s">
        <v>2775</v>
      </c>
      <c r="C116" s="6">
        <v>331174</v>
      </c>
      <c r="D116" s="6" t="s">
        <v>2778</v>
      </c>
      <c r="E116" s="15" t="s">
        <v>2779</v>
      </c>
      <c r="F116" s="6" t="s">
        <v>2780</v>
      </c>
      <c r="G116" s="6">
        <v>40</v>
      </c>
      <c r="H116" s="6" t="b">
        <v>1</v>
      </c>
      <c r="I116" s="6" t="s">
        <v>496</v>
      </c>
      <c r="J116" s="6">
        <v>400</v>
      </c>
      <c r="K116" s="6" t="s">
        <v>497</v>
      </c>
      <c r="L116" s="6">
        <v>400005</v>
      </c>
      <c r="M116" s="6" t="s">
        <v>65</v>
      </c>
      <c r="N116" s="6" t="s">
        <v>66</v>
      </c>
      <c r="O116" s="6" t="s">
        <v>67</v>
      </c>
      <c r="P116" s="6" t="s">
        <v>68</v>
      </c>
      <c r="Q116" s="6" t="s">
        <v>69</v>
      </c>
      <c r="R116" s="6" t="s">
        <v>69</v>
      </c>
      <c r="S116" s="6" t="s">
        <v>70</v>
      </c>
      <c r="T116" s="6" t="s">
        <v>71</v>
      </c>
      <c r="U116" s="6" t="s">
        <v>71</v>
      </c>
      <c r="V116" s="6" t="s">
        <v>101</v>
      </c>
      <c r="W116" s="36">
        <v>6220000000</v>
      </c>
      <c r="X116" s="6" t="s">
        <v>71</v>
      </c>
      <c r="Y116" s="6" t="s">
        <v>129</v>
      </c>
      <c r="Z116" s="6">
        <v>400005</v>
      </c>
      <c r="AA116" s="36">
        <v>6220000000</v>
      </c>
      <c r="AB116" s="6" t="s">
        <v>71</v>
      </c>
      <c r="AC116" s="6" t="s">
        <v>186</v>
      </c>
      <c r="AD116" s="6" t="s">
        <v>75</v>
      </c>
      <c r="AE116" s="6" t="s">
        <v>70</v>
      </c>
      <c r="AF116" s="6" t="s">
        <v>70</v>
      </c>
      <c r="AG116" s="6" t="s">
        <v>70</v>
      </c>
      <c r="AH116" s="6" t="s">
        <v>76</v>
      </c>
      <c r="AI116" s="6" t="s">
        <v>77</v>
      </c>
      <c r="AJ116" s="37" t="s">
        <v>2776</v>
      </c>
      <c r="AK116" s="6" t="s">
        <v>79</v>
      </c>
      <c r="AL116" s="36">
        <v>6220000000</v>
      </c>
      <c r="AM116" s="6" t="s">
        <v>2777</v>
      </c>
      <c r="AN116" s="6" t="s">
        <v>132</v>
      </c>
      <c r="AO116" s="6" t="s">
        <v>82</v>
      </c>
      <c r="AP116" s="6" t="s">
        <v>71</v>
      </c>
      <c r="AQ116" s="6">
        <v>28</v>
      </c>
      <c r="AR116" s="6" t="s">
        <v>82</v>
      </c>
      <c r="AS116" s="6" t="s">
        <v>82</v>
      </c>
      <c r="AT116" s="6" t="s">
        <v>82</v>
      </c>
      <c r="AU116" s="6" t="s">
        <v>82</v>
      </c>
      <c r="AV116" s="6" t="s">
        <v>82</v>
      </c>
      <c r="AW116" s="6" t="s">
        <v>82</v>
      </c>
    </row>
    <row r="117" spans="1:49" ht="24.75" customHeight="1">
      <c r="A117" s="6">
        <v>400005</v>
      </c>
      <c r="B117" s="6" t="s">
        <v>2781</v>
      </c>
      <c r="C117" s="6">
        <v>327732</v>
      </c>
      <c r="D117" s="6" t="s">
        <v>2783</v>
      </c>
      <c r="E117" s="15" t="s">
        <v>2784</v>
      </c>
      <c r="F117" s="6" t="s">
        <v>2785</v>
      </c>
      <c r="G117" s="6">
        <v>40</v>
      </c>
      <c r="H117" s="6" t="b">
        <v>1</v>
      </c>
      <c r="I117" s="6" t="s">
        <v>496</v>
      </c>
      <c r="J117" s="6">
        <v>400</v>
      </c>
      <c r="K117" s="6" t="s">
        <v>497</v>
      </c>
      <c r="L117" s="6">
        <v>400005</v>
      </c>
      <c r="M117" s="6" t="s">
        <v>65</v>
      </c>
      <c r="N117" s="6" t="s">
        <v>66</v>
      </c>
      <c r="O117" s="6" t="s">
        <v>67</v>
      </c>
      <c r="P117" s="6" t="s">
        <v>68</v>
      </c>
      <c r="Q117" s="6" t="s">
        <v>69</v>
      </c>
      <c r="R117" s="6" t="s">
        <v>69</v>
      </c>
      <c r="S117" s="6" t="s">
        <v>70</v>
      </c>
      <c r="T117" s="6" t="s">
        <v>71</v>
      </c>
      <c r="U117" s="6" t="s">
        <v>71</v>
      </c>
      <c r="V117" s="6" t="s">
        <v>101</v>
      </c>
      <c r="W117" s="36">
        <v>6220000000</v>
      </c>
      <c r="X117" s="6" t="s">
        <v>71</v>
      </c>
      <c r="Y117" s="6" t="s">
        <v>129</v>
      </c>
      <c r="Z117" s="6">
        <v>400005</v>
      </c>
      <c r="AA117" s="36">
        <v>6220000000</v>
      </c>
      <c r="AB117" s="6" t="s">
        <v>71</v>
      </c>
      <c r="AC117" s="6" t="s">
        <v>103</v>
      </c>
      <c r="AD117" s="6" t="s">
        <v>130</v>
      </c>
      <c r="AE117" s="6" t="s">
        <v>70</v>
      </c>
      <c r="AF117" s="6" t="s">
        <v>70</v>
      </c>
      <c r="AG117" s="6" t="s">
        <v>70</v>
      </c>
      <c r="AH117" s="6" t="s">
        <v>76</v>
      </c>
      <c r="AI117" s="6" t="s">
        <v>77</v>
      </c>
      <c r="AJ117" s="37" t="s">
        <v>2782</v>
      </c>
      <c r="AK117" s="6" t="s">
        <v>79</v>
      </c>
      <c r="AL117" s="36">
        <v>6220000000</v>
      </c>
      <c r="AM117" s="6" t="s">
        <v>2777</v>
      </c>
      <c r="AN117" s="6" t="s">
        <v>132</v>
      </c>
      <c r="AO117" s="6" t="s">
        <v>82</v>
      </c>
      <c r="AP117" s="6" t="s">
        <v>71</v>
      </c>
      <c r="AQ117" s="6">
        <v>28</v>
      </c>
      <c r="AR117" s="6" t="s">
        <v>82</v>
      </c>
      <c r="AS117" s="6" t="s">
        <v>82</v>
      </c>
      <c r="AT117" s="6" t="s">
        <v>82</v>
      </c>
      <c r="AU117" s="6" t="s">
        <v>82</v>
      </c>
      <c r="AV117" s="6" t="s">
        <v>82</v>
      </c>
      <c r="AW117" s="6" t="s">
        <v>82</v>
      </c>
    </row>
    <row r="118" spans="1:49" ht="24.75" customHeight="1">
      <c r="A118" s="6">
        <v>400005</v>
      </c>
      <c r="B118" s="6" t="s">
        <v>492</v>
      </c>
      <c r="C118" s="6">
        <v>327882</v>
      </c>
      <c r="D118" s="6" t="s">
        <v>493</v>
      </c>
      <c r="E118" s="15" t="s">
        <v>494</v>
      </c>
      <c r="F118" s="6" t="s">
        <v>495</v>
      </c>
      <c r="G118" s="6">
        <v>40</v>
      </c>
      <c r="H118" s="6" t="b">
        <v>1</v>
      </c>
      <c r="I118" s="6" t="s">
        <v>496</v>
      </c>
      <c r="J118" s="6">
        <v>400</v>
      </c>
      <c r="K118" s="6" t="s">
        <v>497</v>
      </c>
      <c r="L118" s="6">
        <v>400005</v>
      </c>
      <c r="M118" s="6" t="s">
        <v>65</v>
      </c>
      <c r="N118" s="6" t="s">
        <v>66</v>
      </c>
      <c r="O118" s="6" t="s">
        <v>67</v>
      </c>
      <c r="P118" s="6" t="s">
        <v>111</v>
      </c>
      <c r="Q118" s="6" t="s">
        <v>82</v>
      </c>
      <c r="R118" s="6" t="s">
        <v>111</v>
      </c>
      <c r="S118" s="6" t="s">
        <v>70</v>
      </c>
      <c r="T118" s="6" t="s">
        <v>71</v>
      </c>
      <c r="U118" s="6" t="s">
        <v>71</v>
      </c>
      <c r="V118" s="6" t="s">
        <v>101</v>
      </c>
      <c r="W118" s="36">
        <v>6220000000</v>
      </c>
      <c r="X118" s="6" t="s">
        <v>71</v>
      </c>
      <c r="Y118" s="6" t="s">
        <v>129</v>
      </c>
      <c r="Z118" s="6">
        <v>400005</v>
      </c>
      <c r="AA118" s="36">
        <v>6220000000</v>
      </c>
      <c r="AB118" s="6" t="s">
        <v>71</v>
      </c>
      <c r="AC118" s="6" t="s">
        <v>103</v>
      </c>
      <c r="AD118" s="6" t="s">
        <v>130</v>
      </c>
      <c r="AE118" s="6" t="s">
        <v>70</v>
      </c>
      <c r="AF118" s="6" t="s">
        <v>70</v>
      </c>
      <c r="AG118" s="6" t="s">
        <v>70</v>
      </c>
      <c r="AH118" s="6" t="s">
        <v>76</v>
      </c>
      <c r="AI118" s="6" t="s">
        <v>114</v>
      </c>
      <c r="AJ118" s="37" t="s">
        <v>498</v>
      </c>
      <c r="AK118" s="6" t="s">
        <v>79</v>
      </c>
      <c r="AL118" s="36">
        <v>6220000000</v>
      </c>
      <c r="AM118" s="6" t="s">
        <v>499</v>
      </c>
      <c r="AN118" s="6" t="s">
        <v>132</v>
      </c>
      <c r="AO118" s="6" t="s">
        <v>82</v>
      </c>
      <c r="AP118" s="6" t="s">
        <v>71</v>
      </c>
      <c r="AQ118" s="6">
        <v>28</v>
      </c>
      <c r="AR118" s="6" t="s">
        <v>82</v>
      </c>
      <c r="AS118" s="6" t="s">
        <v>82</v>
      </c>
      <c r="AT118" s="6" t="s">
        <v>82</v>
      </c>
      <c r="AU118" s="6" t="s">
        <v>82</v>
      </c>
      <c r="AV118" s="6" t="s">
        <v>82</v>
      </c>
      <c r="AW118" s="6" t="s">
        <v>82</v>
      </c>
    </row>
    <row r="119" spans="1:49" ht="24.75" customHeight="1">
      <c r="A119" s="6">
        <v>400007</v>
      </c>
      <c r="B119" s="6" t="s">
        <v>500</v>
      </c>
      <c r="C119" s="6">
        <v>327468</v>
      </c>
      <c r="D119" s="6" t="s">
        <v>501</v>
      </c>
      <c r="E119" s="15" t="s">
        <v>502</v>
      </c>
      <c r="F119" s="6" t="s">
        <v>503</v>
      </c>
      <c r="G119" s="6">
        <v>40</v>
      </c>
      <c r="H119" s="6" t="b">
        <v>1</v>
      </c>
      <c r="I119" s="6" t="s">
        <v>496</v>
      </c>
      <c r="J119" s="6">
        <v>400</v>
      </c>
      <c r="K119" s="6" t="s">
        <v>497</v>
      </c>
      <c r="L119" s="6">
        <v>400007</v>
      </c>
      <c r="M119" s="6" t="s">
        <v>121</v>
      </c>
      <c r="N119" s="6" t="s">
        <v>66</v>
      </c>
      <c r="O119" s="6" t="s">
        <v>67</v>
      </c>
      <c r="P119" s="6" t="s">
        <v>128</v>
      </c>
      <c r="Q119" s="6" t="s">
        <v>112</v>
      </c>
      <c r="R119" s="6" t="s">
        <v>112</v>
      </c>
      <c r="S119" s="6" t="s">
        <v>70</v>
      </c>
      <c r="T119" s="6" t="s">
        <v>71</v>
      </c>
      <c r="U119" s="6" t="s">
        <v>71</v>
      </c>
      <c r="V119" s="6" t="s">
        <v>148</v>
      </c>
      <c r="W119" s="36">
        <v>6220000000</v>
      </c>
      <c r="X119" s="6" t="s">
        <v>71</v>
      </c>
      <c r="Y119" s="6" t="s">
        <v>169</v>
      </c>
      <c r="Z119" s="6">
        <v>400007</v>
      </c>
      <c r="AA119" s="36">
        <v>6220000000</v>
      </c>
      <c r="AB119" s="6" t="s">
        <v>71</v>
      </c>
      <c r="AC119" s="6" t="s">
        <v>103</v>
      </c>
      <c r="AD119" s="6" t="s">
        <v>130</v>
      </c>
      <c r="AE119" s="6" t="s">
        <v>70</v>
      </c>
      <c r="AF119" s="6" t="s">
        <v>70</v>
      </c>
      <c r="AG119" s="6" t="s">
        <v>70</v>
      </c>
      <c r="AH119" s="6" t="s">
        <v>76</v>
      </c>
      <c r="AI119" s="6" t="s">
        <v>114</v>
      </c>
      <c r="AJ119" s="37" t="s">
        <v>504</v>
      </c>
      <c r="AK119" s="6" t="s">
        <v>79</v>
      </c>
      <c r="AL119" s="36">
        <v>6220000000</v>
      </c>
      <c r="AM119" s="6" t="s">
        <v>505</v>
      </c>
      <c r="AN119" s="6" t="s">
        <v>172</v>
      </c>
      <c r="AO119" s="6" t="s">
        <v>82</v>
      </c>
      <c r="AP119" s="6" t="s">
        <v>71</v>
      </c>
      <c r="AQ119" s="6">
        <v>70</v>
      </c>
      <c r="AR119" s="6" t="s">
        <v>82</v>
      </c>
      <c r="AS119" s="6" t="s">
        <v>82</v>
      </c>
      <c r="AT119" s="6" t="s">
        <v>82</v>
      </c>
      <c r="AU119" s="6" t="s">
        <v>82</v>
      </c>
      <c r="AV119" s="6" t="s">
        <v>82</v>
      </c>
      <c r="AW119" s="6" t="s">
        <v>82</v>
      </c>
    </row>
    <row r="120" spans="1:49" ht="24.75" customHeight="1">
      <c r="A120" s="6">
        <v>400009</v>
      </c>
      <c r="B120" s="6" t="s">
        <v>506</v>
      </c>
      <c r="C120" s="6">
        <v>330781</v>
      </c>
      <c r="D120" s="6" t="s">
        <v>507</v>
      </c>
      <c r="E120" s="15" t="s">
        <v>508</v>
      </c>
      <c r="F120" s="6" t="s">
        <v>509</v>
      </c>
      <c r="G120" s="6">
        <v>40</v>
      </c>
      <c r="H120" s="6" t="b">
        <v>1</v>
      </c>
      <c r="I120" s="6" t="s">
        <v>496</v>
      </c>
      <c r="J120" s="6">
        <v>400</v>
      </c>
      <c r="K120" s="6" t="s">
        <v>497</v>
      </c>
      <c r="L120" s="6">
        <v>400009</v>
      </c>
      <c r="M120" s="6" t="s">
        <v>65</v>
      </c>
      <c r="N120" s="6" t="s">
        <v>66</v>
      </c>
      <c r="O120" s="6" t="s">
        <v>67</v>
      </c>
      <c r="P120" s="6" t="s">
        <v>68</v>
      </c>
      <c r="Q120" s="6" t="s">
        <v>69</v>
      </c>
      <c r="R120" s="6" t="s">
        <v>69</v>
      </c>
      <c r="S120" s="6" t="s">
        <v>70</v>
      </c>
      <c r="T120" s="6" t="s">
        <v>71</v>
      </c>
      <c r="U120" s="6" t="s">
        <v>71</v>
      </c>
      <c r="V120" s="6" t="s">
        <v>101</v>
      </c>
      <c r="W120" s="36">
        <v>6220000000</v>
      </c>
      <c r="X120" s="6" t="s">
        <v>71</v>
      </c>
      <c r="Y120" s="6" t="s">
        <v>102</v>
      </c>
      <c r="Z120" s="6">
        <v>400009</v>
      </c>
      <c r="AA120" s="36">
        <v>6220000000</v>
      </c>
      <c r="AB120" s="6" t="s">
        <v>71</v>
      </c>
      <c r="AC120" s="6" t="s">
        <v>186</v>
      </c>
      <c r="AD120" s="6" t="s">
        <v>75</v>
      </c>
      <c r="AE120" s="6" t="s">
        <v>70</v>
      </c>
      <c r="AF120" s="6" t="s">
        <v>70</v>
      </c>
      <c r="AG120" s="6" t="s">
        <v>70</v>
      </c>
      <c r="AH120" s="6" t="s">
        <v>76</v>
      </c>
      <c r="AI120" s="6" t="s">
        <v>77</v>
      </c>
      <c r="AJ120" s="37" t="s">
        <v>510</v>
      </c>
      <c r="AK120" s="6" t="s">
        <v>79</v>
      </c>
      <c r="AL120" s="36">
        <v>6220000000</v>
      </c>
      <c r="AM120" s="6" t="s">
        <v>511</v>
      </c>
      <c r="AN120" s="6" t="s">
        <v>93</v>
      </c>
      <c r="AO120" s="6" t="s">
        <v>82</v>
      </c>
      <c r="AP120" s="6" t="s">
        <v>71</v>
      </c>
      <c r="AQ120" s="6">
        <v>21</v>
      </c>
      <c r="AR120" s="6" t="s">
        <v>82</v>
      </c>
      <c r="AS120" s="6" t="s">
        <v>82</v>
      </c>
      <c r="AT120" s="6" t="s">
        <v>82</v>
      </c>
      <c r="AU120" s="6" t="s">
        <v>82</v>
      </c>
      <c r="AV120" s="6" t="s">
        <v>82</v>
      </c>
      <c r="AW120" s="6" t="s">
        <v>82</v>
      </c>
    </row>
    <row r="121" spans="1:49" ht="24.75" customHeight="1">
      <c r="A121" s="6">
        <v>400009</v>
      </c>
      <c r="B121" s="6" t="s">
        <v>82</v>
      </c>
      <c r="C121" s="6"/>
      <c r="D121" s="6"/>
      <c r="E121" s="6"/>
      <c r="F121" s="6"/>
      <c r="G121" s="6"/>
      <c r="H121" s="6" t="b">
        <v>0</v>
      </c>
      <c r="I121" s="6" t="s">
        <v>496</v>
      </c>
      <c r="J121" s="6">
        <v>400</v>
      </c>
      <c r="K121" s="6" t="s">
        <v>497</v>
      </c>
      <c r="L121" s="6">
        <v>400009</v>
      </c>
      <c r="M121" s="6" t="s">
        <v>65</v>
      </c>
      <c r="N121" s="6" t="s">
        <v>66</v>
      </c>
      <c r="O121" s="6" t="s">
        <v>67</v>
      </c>
      <c r="P121" s="6" t="s">
        <v>111</v>
      </c>
      <c r="Q121" s="6" t="s">
        <v>82</v>
      </c>
      <c r="R121" s="6" t="s">
        <v>111</v>
      </c>
      <c r="S121" s="6" t="s">
        <v>70</v>
      </c>
      <c r="T121" s="6" t="s">
        <v>71</v>
      </c>
      <c r="U121" s="6" t="s">
        <v>71</v>
      </c>
      <c r="V121" s="6" t="s">
        <v>101</v>
      </c>
      <c r="W121" s="36">
        <v>6220000000</v>
      </c>
      <c r="X121" s="6" t="s">
        <v>71</v>
      </c>
      <c r="Y121" s="6" t="s">
        <v>102</v>
      </c>
      <c r="Z121" s="6" t="s">
        <v>82</v>
      </c>
      <c r="AA121" s="6" t="s">
        <v>82</v>
      </c>
      <c r="AB121" s="6" t="s">
        <v>82</v>
      </c>
      <c r="AC121" s="6" t="s">
        <v>82</v>
      </c>
      <c r="AD121" s="6" t="s">
        <v>82</v>
      </c>
      <c r="AE121" s="6" t="s">
        <v>82</v>
      </c>
      <c r="AF121" s="6" t="s">
        <v>82</v>
      </c>
      <c r="AG121" s="6" t="s">
        <v>82</v>
      </c>
      <c r="AH121" s="6" t="s">
        <v>1145</v>
      </c>
      <c r="AI121" s="6" t="s">
        <v>82</v>
      </c>
      <c r="AJ121" s="48" t="s">
        <v>1146</v>
      </c>
      <c r="AK121" s="48" t="s">
        <v>1146</v>
      </c>
      <c r="AL121" s="36">
        <v>6220000000</v>
      </c>
      <c r="AM121" s="6" t="s">
        <v>2801</v>
      </c>
      <c r="AN121" s="6" t="s">
        <v>93</v>
      </c>
      <c r="AO121" s="6" t="s">
        <v>82</v>
      </c>
      <c r="AP121" s="6" t="s">
        <v>71</v>
      </c>
      <c r="AQ121" s="6">
        <v>21</v>
      </c>
      <c r="AR121" s="6" t="s">
        <v>82</v>
      </c>
      <c r="AS121" s="6" t="s">
        <v>82</v>
      </c>
      <c r="AT121" s="6" t="s">
        <v>82</v>
      </c>
      <c r="AU121" s="6" t="s">
        <v>82</v>
      </c>
      <c r="AV121" s="6" t="s">
        <v>82</v>
      </c>
      <c r="AW121" s="6" t="s">
        <v>82</v>
      </c>
    </row>
    <row r="122" spans="1:49" ht="24.75" customHeight="1">
      <c r="A122" s="6">
        <v>400012</v>
      </c>
      <c r="B122" s="6" t="s">
        <v>512</v>
      </c>
      <c r="C122" s="6">
        <v>337144</v>
      </c>
      <c r="D122" s="6" t="s">
        <v>513</v>
      </c>
      <c r="E122" s="15" t="s">
        <v>514</v>
      </c>
      <c r="F122" s="6" t="s">
        <v>515</v>
      </c>
      <c r="G122" s="6">
        <v>40</v>
      </c>
      <c r="H122" s="6" t="b">
        <v>1</v>
      </c>
      <c r="I122" s="6" t="s">
        <v>496</v>
      </c>
      <c r="J122" s="6">
        <v>400</v>
      </c>
      <c r="K122" s="6" t="s">
        <v>497</v>
      </c>
      <c r="L122" s="6">
        <v>400012</v>
      </c>
      <c r="M122" s="6" t="s">
        <v>121</v>
      </c>
      <c r="N122" s="6" t="s">
        <v>66</v>
      </c>
      <c r="O122" s="6" t="s">
        <v>67</v>
      </c>
      <c r="P122" s="6" t="s">
        <v>68</v>
      </c>
      <c r="Q122" s="6" t="s">
        <v>69</v>
      </c>
      <c r="R122" s="6" t="s">
        <v>69</v>
      </c>
      <c r="S122" s="6" t="s">
        <v>70</v>
      </c>
      <c r="T122" s="6" t="s">
        <v>71</v>
      </c>
      <c r="U122" s="6" t="s">
        <v>71</v>
      </c>
      <c r="V122" s="6" t="s">
        <v>72</v>
      </c>
      <c r="W122" s="36">
        <v>6220000000</v>
      </c>
      <c r="X122" s="6" t="s">
        <v>71</v>
      </c>
      <c r="Y122" s="6" t="s">
        <v>169</v>
      </c>
      <c r="Z122" s="6">
        <v>400012</v>
      </c>
      <c r="AA122" s="36">
        <v>6220000000</v>
      </c>
      <c r="AB122" s="6" t="s">
        <v>71</v>
      </c>
      <c r="AC122" s="6" t="s">
        <v>170</v>
      </c>
      <c r="AD122" s="6" t="s">
        <v>130</v>
      </c>
      <c r="AE122" s="6" t="s">
        <v>70</v>
      </c>
      <c r="AF122" s="6" t="s">
        <v>70</v>
      </c>
      <c r="AG122" s="6" t="s">
        <v>70</v>
      </c>
      <c r="AH122" s="6" t="s">
        <v>76</v>
      </c>
      <c r="AI122" s="6" t="s">
        <v>77</v>
      </c>
      <c r="AJ122" s="37" t="s">
        <v>230</v>
      </c>
      <c r="AK122" s="6" t="s">
        <v>79</v>
      </c>
      <c r="AL122" s="36">
        <v>6220000000</v>
      </c>
      <c r="AM122" s="6" t="s">
        <v>516</v>
      </c>
      <c r="AN122" s="6" t="s">
        <v>172</v>
      </c>
      <c r="AO122" s="6" t="s">
        <v>82</v>
      </c>
      <c r="AP122" s="6" t="s">
        <v>71</v>
      </c>
      <c r="AQ122" s="6">
        <v>14</v>
      </c>
      <c r="AR122" s="6" t="s">
        <v>82</v>
      </c>
      <c r="AS122" s="6" t="s">
        <v>82</v>
      </c>
      <c r="AT122" s="6" t="s">
        <v>82</v>
      </c>
      <c r="AU122" s="6" t="s">
        <v>82</v>
      </c>
      <c r="AV122" s="6" t="s">
        <v>82</v>
      </c>
      <c r="AW122" s="6" t="s">
        <v>82</v>
      </c>
    </row>
    <row r="123" spans="1:49" ht="24.75" customHeight="1">
      <c r="A123" s="6">
        <v>400013</v>
      </c>
      <c r="B123" s="6" t="s">
        <v>517</v>
      </c>
      <c r="C123" s="6">
        <v>327737</v>
      </c>
      <c r="D123" s="6" t="s">
        <v>518</v>
      </c>
      <c r="E123" s="15" t="s">
        <v>519</v>
      </c>
      <c r="F123" s="6" t="s">
        <v>520</v>
      </c>
      <c r="G123" s="6">
        <v>40</v>
      </c>
      <c r="H123" s="6" t="b">
        <v>1</v>
      </c>
      <c r="I123" s="6" t="s">
        <v>496</v>
      </c>
      <c r="J123" s="6">
        <v>400</v>
      </c>
      <c r="K123" s="6" t="s">
        <v>497</v>
      </c>
      <c r="L123" s="6">
        <v>400013</v>
      </c>
      <c r="M123" s="6" t="s">
        <v>65</v>
      </c>
      <c r="N123" s="6" t="s">
        <v>66</v>
      </c>
      <c r="O123" s="6" t="s">
        <v>67</v>
      </c>
      <c r="P123" s="6" t="s">
        <v>68</v>
      </c>
      <c r="Q123" s="6" t="s">
        <v>69</v>
      </c>
      <c r="R123" s="6" t="s">
        <v>69</v>
      </c>
      <c r="S123" s="6" t="s">
        <v>70</v>
      </c>
      <c r="T123" s="6" t="s">
        <v>71</v>
      </c>
      <c r="U123" s="6" t="s">
        <v>71</v>
      </c>
      <c r="V123" s="6" t="s">
        <v>101</v>
      </c>
      <c r="W123" s="36">
        <v>6220000000</v>
      </c>
      <c r="X123" s="6" t="s">
        <v>71</v>
      </c>
      <c r="Y123" s="6" t="s">
        <v>129</v>
      </c>
      <c r="Z123" s="6">
        <v>400013</v>
      </c>
      <c r="AA123" s="36">
        <v>6220000000</v>
      </c>
      <c r="AB123" s="6" t="s">
        <v>71</v>
      </c>
      <c r="AC123" s="6" t="s">
        <v>103</v>
      </c>
      <c r="AD123" s="6" t="s">
        <v>130</v>
      </c>
      <c r="AE123" s="6" t="s">
        <v>70</v>
      </c>
      <c r="AF123" s="6" t="s">
        <v>70</v>
      </c>
      <c r="AG123" s="6" t="s">
        <v>70</v>
      </c>
      <c r="AH123" s="6" t="s">
        <v>76</v>
      </c>
      <c r="AI123" s="6" t="s">
        <v>114</v>
      </c>
      <c r="AJ123" s="37" t="s">
        <v>115</v>
      </c>
      <c r="AK123" s="6" t="s">
        <v>79</v>
      </c>
      <c r="AL123" s="36">
        <v>6220000000</v>
      </c>
      <c r="AM123" s="6" t="s">
        <v>521</v>
      </c>
      <c r="AN123" s="6" t="s">
        <v>132</v>
      </c>
      <c r="AO123" s="6" t="s">
        <v>82</v>
      </c>
      <c r="AP123" s="6" t="s">
        <v>71</v>
      </c>
      <c r="AQ123" s="6">
        <v>21</v>
      </c>
      <c r="AR123" s="6" t="s">
        <v>82</v>
      </c>
      <c r="AS123" s="6" t="s">
        <v>82</v>
      </c>
      <c r="AT123" s="6" t="s">
        <v>82</v>
      </c>
      <c r="AU123" s="6" t="s">
        <v>82</v>
      </c>
      <c r="AV123" s="6" t="s">
        <v>82</v>
      </c>
      <c r="AW123" s="6" t="s">
        <v>82</v>
      </c>
    </row>
    <row r="124" spans="1:49" ht="24.75" customHeight="1">
      <c r="A124" s="6">
        <v>400014</v>
      </c>
      <c r="B124" s="6" t="s">
        <v>2812</v>
      </c>
      <c r="C124" s="6">
        <v>327523</v>
      </c>
      <c r="D124" s="6" t="s">
        <v>2814</v>
      </c>
      <c r="E124" s="15" t="s">
        <v>2815</v>
      </c>
      <c r="F124" s="6" t="s">
        <v>2816</v>
      </c>
      <c r="G124" s="6">
        <v>40</v>
      </c>
      <c r="H124" s="6" t="b">
        <v>1</v>
      </c>
      <c r="I124" s="6" t="s">
        <v>496</v>
      </c>
      <c r="J124" s="6">
        <v>400</v>
      </c>
      <c r="K124" s="6" t="s">
        <v>497</v>
      </c>
      <c r="L124" s="6">
        <v>400014</v>
      </c>
      <c r="M124" s="6" t="s">
        <v>65</v>
      </c>
      <c r="N124" s="6" t="s">
        <v>66</v>
      </c>
      <c r="O124" s="6" t="s">
        <v>1167</v>
      </c>
      <c r="P124" s="6" t="s">
        <v>158</v>
      </c>
      <c r="Q124" s="6" t="s">
        <v>112</v>
      </c>
      <c r="R124" s="6" t="s">
        <v>112</v>
      </c>
      <c r="S124" s="6" t="s">
        <v>70</v>
      </c>
      <c r="T124" s="6" t="s">
        <v>71</v>
      </c>
      <c r="U124" s="6" t="s">
        <v>71</v>
      </c>
      <c r="V124" s="6" t="s">
        <v>101</v>
      </c>
      <c r="W124" s="36">
        <v>6220000000</v>
      </c>
      <c r="X124" s="6" t="s">
        <v>71</v>
      </c>
      <c r="Y124" s="6" t="s">
        <v>169</v>
      </c>
      <c r="Z124" s="6">
        <v>400014</v>
      </c>
      <c r="AA124" s="36">
        <v>6220000000</v>
      </c>
      <c r="AB124" s="6" t="s">
        <v>71</v>
      </c>
      <c r="AC124" s="6" t="s">
        <v>103</v>
      </c>
      <c r="AD124" s="6" t="s">
        <v>130</v>
      </c>
      <c r="AE124" s="6" t="s">
        <v>70</v>
      </c>
      <c r="AF124" s="6" t="s">
        <v>70</v>
      </c>
      <c r="AG124" s="6" t="s">
        <v>70</v>
      </c>
      <c r="AH124" s="6" t="s">
        <v>76</v>
      </c>
      <c r="AI124" s="6" t="s">
        <v>238</v>
      </c>
      <c r="AJ124" s="37" t="s">
        <v>1137</v>
      </c>
      <c r="AK124" s="6" t="s">
        <v>79</v>
      </c>
      <c r="AL124" s="36">
        <v>6220000000</v>
      </c>
      <c r="AM124" s="6" t="s">
        <v>2813</v>
      </c>
      <c r="AN124" s="6" t="s">
        <v>172</v>
      </c>
      <c r="AO124" s="6" t="s">
        <v>82</v>
      </c>
      <c r="AP124" s="6" t="s">
        <v>71</v>
      </c>
      <c r="AQ124" s="6">
        <v>70</v>
      </c>
      <c r="AR124" s="6" t="s">
        <v>82</v>
      </c>
      <c r="AS124" s="6" t="s">
        <v>82</v>
      </c>
      <c r="AT124" s="6" t="s">
        <v>82</v>
      </c>
      <c r="AU124" s="6" t="s">
        <v>82</v>
      </c>
      <c r="AV124" s="6" t="s">
        <v>82</v>
      </c>
      <c r="AW124" s="6" t="s">
        <v>82</v>
      </c>
    </row>
    <row r="125" spans="1:49" ht="24.75" customHeight="1">
      <c r="A125" s="6">
        <v>400014</v>
      </c>
      <c r="B125" s="6" t="s">
        <v>522</v>
      </c>
      <c r="C125" s="6">
        <v>264620</v>
      </c>
      <c r="D125" s="6" t="s">
        <v>523</v>
      </c>
      <c r="E125" s="15" t="s">
        <v>524</v>
      </c>
      <c r="F125" s="6" t="s">
        <v>525</v>
      </c>
      <c r="G125" s="6">
        <v>40</v>
      </c>
      <c r="H125" s="6" t="b">
        <v>1</v>
      </c>
      <c r="I125" s="6" t="s">
        <v>496</v>
      </c>
      <c r="J125" s="6">
        <v>400</v>
      </c>
      <c r="K125" s="6" t="s">
        <v>497</v>
      </c>
      <c r="L125" s="6">
        <v>400014</v>
      </c>
      <c r="M125" s="6" t="s">
        <v>65</v>
      </c>
      <c r="N125" s="6" t="s">
        <v>66</v>
      </c>
      <c r="O125" s="6" t="s">
        <v>67</v>
      </c>
      <c r="P125" s="6" t="s">
        <v>111</v>
      </c>
      <c r="Q125" s="6" t="s">
        <v>82</v>
      </c>
      <c r="R125" s="6" t="s">
        <v>111</v>
      </c>
      <c r="S125" s="6" t="s">
        <v>70</v>
      </c>
      <c r="T125" s="6" t="s">
        <v>71</v>
      </c>
      <c r="U125" s="6" t="s">
        <v>71</v>
      </c>
      <c r="V125" s="6" t="s">
        <v>101</v>
      </c>
      <c r="W125" s="36">
        <v>6220000000</v>
      </c>
      <c r="X125" s="6" t="s">
        <v>71</v>
      </c>
      <c r="Y125" s="6" t="s">
        <v>169</v>
      </c>
      <c r="Z125" s="6">
        <v>400014</v>
      </c>
      <c r="AA125" s="36">
        <v>6220000000</v>
      </c>
      <c r="AB125" s="6" t="s">
        <v>71</v>
      </c>
      <c r="AC125" s="6" t="s">
        <v>103</v>
      </c>
      <c r="AD125" s="6" t="s">
        <v>130</v>
      </c>
      <c r="AE125" s="6" t="s">
        <v>70</v>
      </c>
      <c r="AF125" s="6" t="s">
        <v>70</v>
      </c>
      <c r="AG125" s="6" t="s">
        <v>70</v>
      </c>
      <c r="AH125" s="6" t="s">
        <v>76</v>
      </c>
      <c r="AI125" s="6" t="s">
        <v>114</v>
      </c>
      <c r="AJ125" s="37" t="s">
        <v>428</v>
      </c>
      <c r="AK125" s="6" t="s">
        <v>79</v>
      </c>
      <c r="AL125" s="36">
        <v>6220000000</v>
      </c>
      <c r="AM125" s="6" t="s">
        <v>526</v>
      </c>
      <c r="AN125" s="6" t="s">
        <v>172</v>
      </c>
      <c r="AO125" s="6" t="s">
        <v>82</v>
      </c>
      <c r="AP125" s="6" t="s">
        <v>71</v>
      </c>
      <c r="AQ125" s="6">
        <v>70</v>
      </c>
      <c r="AR125" s="6" t="s">
        <v>82</v>
      </c>
      <c r="AS125" s="6" t="s">
        <v>82</v>
      </c>
      <c r="AT125" s="6" t="s">
        <v>82</v>
      </c>
      <c r="AU125" s="6" t="s">
        <v>82</v>
      </c>
      <c r="AV125" s="6" t="s">
        <v>82</v>
      </c>
      <c r="AW125" s="6" t="s">
        <v>82</v>
      </c>
    </row>
    <row r="126" spans="1:49" ht="24.75" customHeight="1">
      <c r="A126" s="6">
        <v>400014</v>
      </c>
      <c r="B126" s="6" t="s">
        <v>2817</v>
      </c>
      <c r="C126" s="6">
        <v>327729</v>
      </c>
      <c r="D126" s="6" t="s">
        <v>2820</v>
      </c>
      <c r="E126" s="15" t="s">
        <v>2821</v>
      </c>
      <c r="F126" s="6" t="s">
        <v>2822</v>
      </c>
      <c r="G126" s="6">
        <v>40</v>
      </c>
      <c r="H126" s="6" t="b">
        <v>1</v>
      </c>
      <c r="I126" s="6" t="s">
        <v>82</v>
      </c>
      <c r="J126" s="6" t="s">
        <v>82</v>
      </c>
      <c r="K126" s="6" t="s">
        <v>82</v>
      </c>
      <c r="L126" s="6" t="s">
        <v>82</v>
      </c>
      <c r="M126" s="6" t="s">
        <v>65</v>
      </c>
      <c r="N126" s="6" t="s">
        <v>66</v>
      </c>
      <c r="O126" s="6" t="s">
        <v>82</v>
      </c>
      <c r="P126" s="6" t="s">
        <v>82</v>
      </c>
      <c r="Q126" s="6" t="s">
        <v>82</v>
      </c>
      <c r="R126" s="6" t="s">
        <v>82</v>
      </c>
      <c r="S126" s="6" t="s">
        <v>82</v>
      </c>
      <c r="T126" s="6" t="s">
        <v>82</v>
      </c>
      <c r="U126" s="6" t="s">
        <v>82</v>
      </c>
      <c r="V126" s="6" t="s">
        <v>82</v>
      </c>
      <c r="W126" s="6" t="s">
        <v>82</v>
      </c>
      <c r="X126" s="6" t="s">
        <v>82</v>
      </c>
      <c r="Y126" s="6" t="s">
        <v>82</v>
      </c>
      <c r="Z126" s="6">
        <v>400014</v>
      </c>
      <c r="AA126" s="36">
        <v>6220000000</v>
      </c>
      <c r="AB126" s="6" t="s">
        <v>71</v>
      </c>
      <c r="AC126" s="6" t="s">
        <v>103</v>
      </c>
      <c r="AD126" s="6" t="s">
        <v>75</v>
      </c>
      <c r="AE126" s="6" t="s">
        <v>82</v>
      </c>
      <c r="AF126" s="6" t="s">
        <v>82</v>
      </c>
      <c r="AG126" s="6" t="s">
        <v>82</v>
      </c>
      <c r="AH126" s="6" t="s">
        <v>840</v>
      </c>
      <c r="AI126" s="6" t="s">
        <v>77</v>
      </c>
      <c r="AJ126" s="37" t="s">
        <v>2818</v>
      </c>
      <c r="AK126" s="6" t="s">
        <v>79</v>
      </c>
      <c r="AL126" s="36">
        <v>6220000000</v>
      </c>
      <c r="AM126" s="6" t="s">
        <v>2819</v>
      </c>
      <c r="AN126" s="6" t="s">
        <v>172</v>
      </c>
      <c r="AO126" s="6" t="s">
        <v>82</v>
      </c>
      <c r="AP126" s="6" t="s">
        <v>71</v>
      </c>
      <c r="AQ126" s="6">
        <v>70</v>
      </c>
      <c r="AR126" s="6" t="s">
        <v>82</v>
      </c>
      <c r="AS126" s="6" t="s">
        <v>82</v>
      </c>
      <c r="AT126" s="6" t="s">
        <v>82</v>
      </c>
      <c r="AU126" s="6" t="s">
        <v>82</v>
      </c>
      <c r="AV126" s="6" t="s">
        <v>82</v>
      </c>
      <c r="AW126" s="6" t="s">
        <v>82</v>
      </c>
    </row>
    <row r="127" spans="1:49" ht="24.75" customHeight="1">
      <c r="A127" s="6">
        <v>400015</v>
      </c>
      <c r="B127" s="6" t="s">
        <v>527</v>
      </c>
      <c r="C127" s="6">
        <v>327518</v>
      </c>
      <c r="D127" s="6" t="s">
        <v>528</v>
      </c>
      <c r="E127" s="15" t="s">
        <v>529</v>
      </c>
      <c r="F127" s="6" t="s">
        <v>530</v>
      </c>
      <c r="G127" s="6">
        <v>40</v>
      </c>
      <c r="H127" s="6" t="b">
        <v>1</v>
      </c>
      <c r="I127" s="6" t="s">
        <v>496</v>
      </c>
      <c r="J127" s="6">
        <v>400</v>
      </c>
      <c r="K127" s="6" t="s">
        <v>497</v>
      </c>
      <c r="L127" s="6">
        <v>400015</v>
      </c>
      <c r="M127" s="6" t="s">
        <v>121</v>
      </c>
      <c r="N127" s="6" t="s">
        <v>66</v>
      </c>
      <c r="O127" s="6" t="s">
        <v>67</v>
      </c>
      <c r="P127" s="6" t="s">
        <v>111</v>
      </c>
      <c r="Q127" s="6" t="s">
        <v>82</v>
      </c>
      <c r="R127" s="6" t="s">
        <v>111</v>
      </c>
      <c r="S127" s="6" t="s">
        <v>70</v>
      </c>
      <c r="T127" s="6" t="s">
        <v>71</v>
      </c>
      <c r="U127" s="6" t="s">
        <v>71</v>
      </c>
      <c r="V127" s="6" t="s">
        <v>101</v>
      </c>
      <c r="W127" s="36">
        <v>6220000000</v>
      </c>
      <c r="X127" s="6" t="s">
        <v>71</v>
      </c>
      <c r="Y127" s="6" t="s">
        <v>169</v>
      </c>
      <c r="Z127" s="6">
        <v>400015</v>
      </c>
      <c r="AA127" s="36">
        <v>6220000000</v>
      </c>
      <c r="AB127" s="6" t="s">
        <v>71</v>
      </c>
      <c r="AC127" s="6" t="s">
        <v>103</v>
      </c>
      <c r="AD127" s="6" t="s">
        <v>130</v>
      </c>
      <c r="AE127" s="6" t="s">
        <v>70</v>
      </c>
      <c r="AF127" s="6" t="s">
        <v>70</v>
      </c>
      <c r="AG127" s="6" t="s">
        <v>70</v>
      </c>
      <c r="AH127" s="6" t="s">
        <v>76</v>
      </c>
      <c r="AI127" s="6" t="s">
        <v>114</v>
      </c>
      <c r="AJ127" s="37" t="s">
        <v>150</v>
      </c>
      <c r="AK127" s="6" t="s">
        <v>79</v>
      </c>
      <c r="AL127" s="36">
        <v>6220000000</v>
      </c>
      <c r="AM127" s="6" t="s">
        <v>531</v>
      </c>
      <c r="AN127" s="6" t="s">
        <v>172</v>
      </c>
      <c r="AO127" s="6" t="s">
        <v>82</v>
      </c>
      <c r="AP127" s="6" t="s">
        <v>71</v>
      </c>
      <c r="AQ127" s="6">
        <v>70</v>
      </c>
      <c r="AR127" s="6" t="s">
        <v>82</v>
      </c>
      <c r="AS127" s="6" t="s">
        <v>82</v>
      </c>
      <c r="AT127" s="6" t="s">
        <v>82</v>
      </c>
      <c r="AU127" s="6" t="s">
        <v>82</v>
      </c>
      <c r="AV127" s="6" t="s">
        <v>82</v>
      </c>
      <c r="AW127" s="6" t="s">
        <v>82</v>
      </c>
    </row>
    <row r="128" spans="1:49" ht="24.75" customHeight="1">
      <c r="A128" s="6">
        <v>400016</v>
      </c>
      <c r="B128" s="6" t="s">
        <v>532</v>
      </c>
      <c r="C128" s="6">
        <v>337158</v>
      </c>
      <c r="D128" s="6" t="s">
        <v>533</v>
      </c>
      <c r="E128" s="15" t="s">
        <v>534</v>
      </c>
      <c r="F128" s="6" t="s">
        <v>535</v>
      </c>
      <c r="G128" s="6">
        <v>40</v>
      </c>
      <c r="H128" s="6" t="b">
        <v>1</v>
      </c>
      <c r="I128" s="6" t="s">
        <v>496</v>
      </c>
      <c r="J128" s="6">
        <v>400</v>
      </c>
      <c r="K128" s="6" t="s">
        <v>497</v>
      </c>
      <c r="L128" s="6">
        <v>400016</v>
      </c>
      <c r="M128" s="6" t="s">
        <v>65</v>
      </c>
      <c r="N128" s="6" t="s">
        <v>66</v>
      </c>
      <c r="O128" s="6" t="s">
        <v>67</v>
      </c>
      <c r="P128" s="6" t="s">
        <v>111</v>
      </c>
      <c r="Q128" s="6" t="s">
        <v>82</v>
      </c>
      <c r="R128" s="6" t="s">
        <v>111</v>
      </c>
      <c r="S128" s="6" t="s">
        <v>70</v>
      </c>
      <c r="T128" s="6" t="s">
        <v>71</v>
      </c>
      <c r="U128" s="6" t="s">
        <v>71</v>
      </c>
      <c r="V128" s="6" t="s">
        <v>101</v>
      </c>
      <c r="W128" s="36">
        <v>6220000000</v>
      </c>
      <c r="X128" s="6" t="s">
        <v>71</v>
      </c>
      <c r="Y128" s="6" t="s">
        <v>89</v>
      </c>
      <c r="Z128" s="6">
        <v>400016</v>
      </c>
      <c r="AA128" s="36">
        <v>6220000000</v>
      </c>
      <c r="AB128" s="6" t="s">
        <v>71</v>
      </c>
      <c r="AC128" s="6" t="s">
        <v>536</v>
      </c>
      <c r="AD128" s="6" t="s">
        <v>75</v>
      </c>
      <c r="AE128" s="6" t="s">
        <v>70</v>
      </c>
      <c r="AF128" s="6" t="s">
        <v>70</v>
      </c>
      <c r="AG128" s="6" t="s">
        <v>70</v>
      </c>
      <c r="AH128" s="6" t="s">
        <v>76</v>
      </c>
      <c r="AI128" s="6" t="s">
        <v>114</v>
      </c>
      <c r="AJ128" s="37" t="s">
        <v>104</v>
      </c>
      <c r="AK128" s="6" t="s">
        <v>79</v>
      </c>
      <c r="AL128" s="36">
        <v>6220000000</v>
      </c>
      <c r="AM128" s="6" t="s">
        <v>537</v>
      </c>
      <c r="AN128" s="6" t="s">
        <v>93</v>
      </c>
      <c r="AO128" s="6" t="s">
        <v>82</v>
      </c>
      <c r="AP128" s="6" t="s">
        <v>71</v>
      </c>
      <c r="AQ128" s="6">
        <v>0</v>
      </c>
      <c r="AR128" s="6" t="s">
        <v>82</v>
      </c>
      <c r="AS128" s="6" t="s">
        <v>82</v>
      </c>
      <c r="AT128" s="6" t="s">
        <v>82</v>
      </c>
      <c r="AU128" s="6" t="s">
        <v>82</v>
      </c>
      <c r="AV128" s="6" t="s">
        <v>82</v>
      </c>
      <c r="AW128" s="6" t="s">
        <v>82</v>
      </c>
    </row>
    <row r="129" spans="1:49" ht="24.75" customHeight="1">
      <c r="A129" s="6">
        <v>400016</v>
      </c>
      <c r="B129" s="6" t="s">
        <v>2823</v>
      </c>
      <c r="C129" s="6">
        <v>330733</v>
      </c>
      <c r="D129" s="6" t="s">
        <v>2825</v>
      </c>
      <c r="E129" s="15" t="s">
        <v>2826</v>
      </c>
      <c r="F129" s="6" t="s">
        <v>2827</v>
      </c>
      <c r="G129" s="6">
        <v>40</v>
      </c>
      <c r="H129" s="6" t="b">
        <v>1</v>
      </c>
      <c r="I129" s="6" t="s">
        <v>496</v>
      </c>
      <c r="J129" s="6">
        <v>400</v>
      </c>
      <c r="K129" s="6" t="s">
        <v>497</v>
      </c>
      <c r="L129" s="6">
        <v>400016</v>
      </c>
      <c r="M129" s="6" t="s">
        <v>65</v>
      </c>
      <c r="N129" s="6" t="s">
        <v>66</v>
      </c>
      <c r="O129" s="6" t="s">
        <v>67</v>
      </c>
      <c r="P129" s="6" t="s">
        <v>68</v>
      </c>
      <c r="Q129" s="6" t="s">
        <v>69</v>
      </c>
      <c r="R129" s="6" t="s">
        <v>69</v>
      </c>
      <c r="S129" s="6" t="s">
        <v>70</v>
      </c>
      <c r="T129" s="6" t="s">
        <v>71</v>
      </c>
      <c r="U129" s="6" t="s">
        <v>71</v>
      </c>
      <c r="V129" s="6" t="s">
        <v>101</v>
      </c>
      <c r="W129" s="36">
        <v>6220000000</v>
      </c>
      <c r="X129" s="6" t="s">
        <v>71</v>
      </c>
      <c r="Y129" s="6" t="s">
        <v>89</v>
      </c>
      <c r="Z129" s="6">
        <v>400016</v>
      </c>
      <c r="AA129" s="36">
        <v>6220000000</v>
      </c>
      <c r="AB129" s="6" t="s">
        <v>71</v>
      </c>
      <c r="AC129" s="6" t="s">
        <v>90</v>
      </c>
      <c r="AD129" s="6" t="s">
        <v>75</v>
      </c>
      <c r="AE129" s="6" t="s">
        <v>70</v>
      </c>
      <c r="AF129" s="6" t="s">
        <v>70</v>
      </c>
      <c r="AG129" s="6" t="s">
        <v>70</v>
      </c>
      <c r="AH129" s="6" t="s">
        <v>76</v>
      </c>
      <c r="AI129" s="6" t="s">
        <v>77</v>
      </c>
      <c r="AJ129" s="37" t="s">
        <v>2741</v>
      </c>
      <c r="AK129" s="6" t="s">
        <v>1120</v>
      </c>
      <c r="AL129" s="36">
        <v>6220000000</v>
      </c>
      <c r="AM129" s="6" t="s">
        <v>2824</v>
      </c>
      <c r="AN129" s="6" t="s">
        <v>93</v>
      </c>
      <c r="AO129" s="6" t="s">
        <v>82</v>
      </c>
      <c r="AP129" s="6" t="s">
        <v>71</v>
      </c>
      <c r="AQ129" s="6">
        <v>0</v>
      </c>
      <c r="AR129" s="6" t="s">
        <v>82</v>
      </c>
      <c r="AS129" s="6" t="s">
        <v>82</v>
      </c>
      <c r="AT129" s="6" t="s">
        <v>82</v>
      </c>
      <c r="AU129" s="6" t="s">
        <v>82</v>
      </c>
      <c r="AV129" s="6" t="s">
        <v>82</v>
      </c>
      <c r="AW129" s="6" t="s">
        <v>82</v>
      </c>
    </row>
    <row r="130" spans="1:49" ht="24.75" customHeight="1">
      <c r="A130" s="6">
        <v>400018</v>
      </c>
      <c r="B130" s="6" t="s">
        <v>2828</v>
      </c>
      <c r="C130" s="6">
        <v>327755</v>
      </c>
      <c r="D130" s="6" t="s">
        <v>2830</v>
      </c>
      <c r="E130" s="15" t="s">
        <v>2831</v>
      </c>
      <c r="F130" s="6" t="s">
        <v>2832</v>
      </c>
      <c r="G130" s="6">
        <v>40</v>
      </c>
      <c r="H130" s="6" t="b">
        <v>1</v>
      </c>
      <c r="I130" s="6" t="s">
        <v>496</v>
      </c>
      <c r="J130" s="6">
        <v>400</v>
      </c>
      <c r="K130" s="6" t="s">
        <v>497</v>
      </c>
      <c r="L130" s="6">
        <v>400018</v>
      </c>
      <c r="M130" s="6" t="s">
        <v>65</v>
      </c>
      <c r="N130" s="6" t="s">
        <v>66</v>
      </c>
      <c r="O130" s="6" t="s">
        <v>1167</v>
      </c>
      <c r="P130" s="6" t="s">
        <v>158</v>
      </c>
      <c r="Q130" s="6" t="s">
        <v>112</v>
      </c>
      <c r="R130" s="6" t="s">
        <v>112</v>
      </c>
      <c r="S130" s="6" t="s">
        <v>70</v>
      </c>
      <c r="T130" s="6" t="s">
        <v>71</v>
      </c>
      <c r="U130" s="6" t="s">
        <v>71</v>
      </c>
      <c r="V130" s="6" t="s">
        <v>101</v>
      </c>
      <c r="W130" s="36">
        <v>6220000000</v>
      </c>
      <c r="X130" s="6" t="s">
        <v>71</v>
      </c>
      <c r="Y130" s="6" t="s">
        <v>169</v>
      </c>
      <c r="Z130" s="6">
        <v>400018</v>
      </c>
      <c r="AA130" s="36">
        <v>6220000000</v>
      </c>
      <c r="AB130" s="6" t="s">
        <v>71</v>
      </c>
      <c r="AC130" s="6" t="s">
        <v>103</v>
      </c>
      <c r="AD130" s="6" t="s">
        <v>130</v>
      </c>
      <c r="AE130" s="6" t="s">
        <v>70</v>
      </c>
      <c r="AF130" s="6" t="s">
        <v>70</v>
      </c>
      <c r="AG130" s="6" t="s">
        <v>70</v>
      </c>
      <c r="AH130" s="6" t="s">
        <v>76</v>
      </c>
      <c r="AI130" s="6" t="s">
        <v>238</v>
      </c>
      <c r="AJ130" s="37" t="s">
        <v>266</v>
      </c>
      <c r="AK130" s="6" t="s">
        <v>79</v>
      </c>
      <c r="AL130" s="36">
        <v>6220000000</v>
      </c>
      <c r="AM130" s="6" t="s">
        <v>2829</v>
      </c>
      <c r="AN130" s="6" t="s">
        <v>172</v>
      </c>
      <c r="AO130" s="6" t="s">
        <v>82</v>
      </c>
      <c r="AP130" s="6" t="s">
        <v>71</v>
      </c>
      <c r="AQ130" s="6">
        <v>70</v>
      </c>
      <c r="AR130" s="6" t="s">
        <v>82</v>
      </c>
      <c r="AS130" s="6" t="s">
        <v>82</v>
      </c>
      <c r="AT130" s="6" t="s">
        <v>82</v>
      </c>
      <c r="AU130" s="6" t="s">
        <v>82</v>
      </c>
      <c r="AV130" s="6" t="s">
        <v>82</v>
      </c>
      <c r="AW130" s="6" t="s">
        <v>82</v>
      </c>
    </row>
    <row r="131" spans="1:49" ht="24.75" customHeight="1">
      <c r="A131" s="6">
        <v>400018</v>
      </c>
      <c r="B131" s="6" t="s">
        <v>2833</v>
      </c>
      <c r="C131" s="6">
        <v>327749</v>
      </c>
      <c r="D131" s="6" t="s">
        <v>2835</v>
      </c>
      <c r="E131" s="15" t="s">
        <v>2836</v>
      </c>
      <c r="F131" s="6" t="s">
        <v>2837</v>
      </c>
      <c r="G131" s="6">
        <v>40</v>
      </c>
      <c r="H131" s="6" t="b">
        <v>1</v>
      </c>
      <c r="I131" s="6" t="s">
        <v>496</v>
      </c>
      <c r="J131" s="6">
        <v>400</v>
      </c>
      <c r="K131" s="6" t="s">
        <v>497</v>
      </c>
      <c r="L131" s="6">
        <v>400018</v>
      </c>
      <c r="M131" s="6" t="s">
        <v>65</v>
      </c>
      <c r="N131" s="6" t="s">
        <v>66</v>
      </c>
      <c r="O131" s="6" t="s">
        <v>67</v>
      </c>
      <c r="P131" s="6" t="s">
        <v>68</v>
      </c>
      <c r="Q131" s="6" t="s">
        <v>69</v>
      </c>
      <c r="R131" s="6" t="s">
        <v>69</v>
      </c>
      <c r="S131" s="6" t="s">
        <v>70</v>
      </c>
      <c r="T131" s="6" t="s">
        <v>71</v>
      </c>
      <c r="U131" s="6" t="s">
        <v>71</v>
      </c>
      <c r="V131" s="6" t="s">
        <v>101</v>
      </c>
      <c r="W131" s="36">
        <v>6220000000</v>
      </c>
      <c r="X131" s="6" t="s">
        <v>71</v>
      </c>
      <c r="Y131" s="6" t="s">
        <v>169</v>
      </c>
      <c r="Z131" s="6">
        <v>400018</v>
      </c>
      <c r="AA131" s="36">
        <v>6220000000</v>
      </c>
      <c r="AB131" s="6" t="s">
        <v>71</v>
      </c>
      <c r="AC131" s="6" t="s">
        <v>103</v>
      </c>
      <c r="AD131" s="6" t="s">
        <v>130</v>
      </c>
      <c r="AE131" s="6" t="s">
        <v>70</v>
      </c>
      <c r="AF131" s="6" t="s">
        <v>70</v>
      </c>
      <c r="AG131" s="6" t="s">
        <v>70</v>
      </c>
      <c r="AH131" s="6" t="s">
        <v>76</v>
      </c>
      <c r="AI131" s="6" t="s">
        <v>77</v>
      </c>
      <c r="AJ131" s="37" t="s">
        <v>115</v>
      </c>
      <c r="AK131" s="6" t="s">
        <v>79</v>
      </c>
      <c r="AL131" s="36">
        <v>6220000000</v>
      </c>
      <c r="AM131" s="6" t="s">
        <v>2834</v>
      </c>
      <c r="AN131" s="6" t="s">
        <v>172</v>
      </c>
      <c r="AO131" s="6" t="s">
        <v>82</v>
      </c>
      <c r="AP131" s="6" t="s">
        <v>71</v>
      </c>
      <c r="AQ131" s="6">
        <v>70</v>
      </c>
      <c r="AR131" s="6" t="s">
        <v>82</v>
      </c>
      <c r="AS131" s="6" t="s">
        <v>82</v>
      </c>
      <c r="AT131" s="6" t="s">
        <v>82</v>
      </c>
      <c r="AU131" s="6" t="s">
        <v>82</v>
      </c>
      <c r="AV131" s="6" t="s">
        <v>82</v>
      </c>
      <c r="AW131" s="6" t="s">
        <v>82</v>
      </c>
    </row>
    <row r="132" spans="1:49" ht="24.75" customHeight="1">
      <c r="A132" s="6">
        <v>400018</v>
      </c>
      <c r="B132" s="6" t="s">
        <v>538</v>
      </c>
      <c r="C132" s="6">
        <v>327752</v>
      </c>
      <c r="D132" s="6" t="s">
        <v>539</v>
      </c>
      <c r="E132" s="15" t="s">
        <v>540</v>
      </c>
      <c r="F132" s="6" t="s">
        <v>541</v>
      </c>
      <c r="G132" s="6">
        <v>40</v>
      </c>
      <c r="H132" s="6" t="b">
        <v>1</v>
      </c>
      <c r="I132" s="6" t="s">
        <v>496</v>
      </c>
      <c r="J132" s="6">
        <v>400</v>
      </c>
      <c r="K132" s="6" t="s">
        <v>497</v>
      </c>
      <c r="L132" s="6">
        <v>400018</v>
      </c>
      <c r="M132" s="6" t="s">
        <v>65</v>
      </c>
      <c r="N132" s="6" t="s">
        <v>66</v>
      </c>
      <c r="O132" s="6" t="s">
        <v>67</v>
      </c>
      <c r="P132" s="6" t="s">
        <v>111</v>
      </c>
      <c r="Q132" s="6" t="s">
        <v>82</v>
      </c>
      <c r="R132" s="6" t="s">
        <v>111</v>
      </c>
      <c r="S132" s="6" t="s">
        <v>70</v>
      </c>
      <c r="T132" s="6" t="s">
        <v>71</v>
      </c>
      <c r="U132" s="6" t="s">
        <v>71</v>
      </c>
      <c r="V132" s="6" t="s">
        <v>101</v>
      </c>
      <c r="W132" s="36">
        <v>6220000000</v>
      </c>
      <c r="X132" s="6" t="s">
        <v>71</v>
      </c>
      <c r="Y132" s="6" t="s">
        <v>169</v>
      </c>
      <c r="Z132" s="6">
        <v>400018</v>
      </c>
      <c r="AA132" s="36">
        <v>6220000000</v>
      </c>
      <c r="AB132" s="6" t="s">
        <v>71</v>
      </c>
      <c r="AC132" s="6" t="s">
        <v>103</v>
      </c>
      <c r="AD132" s="6" t="s">
        <v>130</v>
      </c>
      <c r="AE132" s="6" t="s">
        <v>70</v>
      </c>
      <c r="AF132" s="6" t="s">
        <v>70</v>
      </c>
      <c r="AG132" s="6" t="s">
        <v>70</v>
      </c>
      <c r="AH132" s="6" t="s">
        <v>76</v>
      </c>
      <c r="AI132" s="6" t="s">
        <v>114</v>
      </c>
      <c r="AJ132" s="37" t="s">
        <v>247</v>
      </c>
      <c r="AK132" s="6" t="s">
        <v>79</v>
      </c>
      <c r="AL132" s="36">
        <v>6220000000</v>
      </c>
      <c r="AM132" s="6" t="s">
        <v>542</v>
      </c>
      <c r="AN132" s="6" t="s">
        <v>172</v>
      </c>
      <c r="AO132" s="6" t="s">
        <v>82</v>
      </c>
      <c r="AP132" s="6" t="s">
        <v>71</v>
      </c>
      <c r="AQ132" s="6">
        <v>70</v>
      </c>
      <c r="AR132" s="6" t="s">
        <v>82</v>
      </c>
      <c r="AS132" s="6" t="s">
        <v>82</v>
      </c>
      <c r="AT132" s="6" t="s">
        <v>82</v>
      </c>
      <c r="AU132" s="6" t="s">
        <v>82</v>
      </c>
      <c r="AV132" s="6" t="s">
        <v>82</v>
      </c>
      <c r="AW132" s="6" t="s">
        <v>82</v>
      </c>
    </row>
    <row r="133" spans="1:49" ht="24.75" customHeight="1">
      <c r="A133" s="6">
        <v>400019</v>
      </c>
      <c r="B133" s="6" t="s">
        <v>2838</v>
      </c>
      <c r="C133" s="6"/>
      <c r="D133" s="6"/>
      <c r="E133" s="6"/>
      <c r="F133" s="6"/>
      <c r="G133" s="6"/>
      <c r="H133" s="6" t="b">
        <v>0</v>
      </c>
      <c r="I133" s="6" t="s">
        <v>496</v>
      </c>
      <c r="J133" s="6">
        <v>400</v>
      </c>
      <c r="K133" s="6" t="s">
        <v>497</v>
      </c>
      <c r="L133" s="6">
        <v>400019</v>
      </c>
      <c r="M133" s="6" t="s">
        <v>100</v>
      </c>
      <c r="N133" s="6" t="s">
        <v>100</v>
      </c>
      <c r="O133" s="6" t="s">
        <v>67</v>
      </c>
      <c r="P133" s="6" t="s">
        <v>68</v>
      </c>
      <c r="Q133" s="6" t="s">
        <v>69</v>
      </c>
      <c r="R133" s="6" t="s">
        <v>69</v>
      </c>
      <c r="S133" s="6" t="s">
        <v>70</v>
      </c>
      <c r="T133" s="6" t="s">
        <v>71</v>
      </c>
      <c r="U133" s="6" t="s">
        <v>71</v>
      </c>
      <c r="V133" s="6" t="s">
        <v>101</v>
      </c>
      <c r="W133" s="36">
        <v>6220000000</v>
      </c>
      <c r="X133" s="6" t="s">
        <v>71</v>
      </c>
      <c r="Y133" s="6" t="s">
        <v>129</v>
      </c>
      <c r="Z133" s="6">
        <v>400019</v>
      </c>
      <c r="AA133" s="36">
        <v>6220000000</v>
      </c>
      <c r="AB133" s="6" t="s">
        <v>71</v>
      </c>
      <c r="AC133" s="6" t="s">
        <v>103</v>
      </c>
      <c r="AD133" s="6" t="s">
        <v>130</v>
      </c>
      <c r="AE133" s="6" t="s">
        <v>70</v>
      </c>
      <c r="AF133" s="6" t="s">
        <v>70</v>
      </c>
      <c r="AG133" s="6" t="s">
        <v>70</v>
      </c>
      <c r="AH133" s="6" t="s">
        <v>76</v>
      </c>
      <c r="AI133" s="6" t="s">
        <v>77</v>
      </c>
      <c r="AJ133" s="37" t="s">
        <v>1119</v>
      </c>
      <c r="AK133" s="6" t="s">
        <v>1120</v>
      </c>
      <c r="AL133" s="36">
        <v>6220000000</v>
      </c>
      <c r="AM133" s="6" t="s">
        <v>2839</v>
      </c>
      <c r="AN133" s="6" t="s">
        <v>132</v>
      </c>
      <c r="AO133" s="6" t="s">
        <v>82</v>
      </c>
      <c r="AP133" s="6" t="s">
        <v>71</v>
      </c>
      <c r="AQ133" s="6">
        <v>42</v>
      </c>
      <c r="AR133" s="6" t="s">
        <v>82</v>
      </c>
      <c r="AS133" s="6" t="s">
        <v>82</v>
      </c>
      <c r="AT133" s="6" t="s">
        <v>82</v>
      </c>
      <c r="AU133" s="6" t="s">
        <v>82</v>
      </c>
      <c r="AV133" s="6" t="s">
        <v>82</v>
      </c>
      <c r="AW133" s="6" t="s">
        <v>82</v>
      </c>
    </row>
    <row r="134" spans="1:49" ht="24.75" customHeight="1">
      <c r="A134" s="6">
        <v>400019</v>
      </c>
      <c r="B134" s="6" t="s">
        <v>543</v>
      </c>
      <c r="C134" s="6">
        <v>327885</v>
      </c>
      <c r="D134" s="6" t="s">
        <v>544</v>
      </c>
      <c r="E134" s="15" t="s">
        <v>545</v>
      </c>
      <c r="F134" s="6" t="s">
        <v>546</v>
      </c>
      <c r="G134" s="6">
        <v>40</v>
      </c>
      <c r="H134" s="6" t="b">
        <v>1</v>
      </c>
      <c r="I134" s="6" t="s">
        <v>496</v>
      </c>
      <c r="J134" s="6">
        <v>400</v>
      </c>
      <c r="K134" s="6" t="s">
        <v>497</v>
      </c>
      <c r="L134" s="6">
        <v>400019</v>
      </c>
      <c r="M134" s="6" t="s">
        <v>100</v>
      </c>
      <c r="N134" s="6" t="s">
        <v>100</v>
      </c>
      <c r="O134" s="6" t="s">
        <v>67</v>
      </c>
      <c r="P134" s="6" t="s">
        <v>111</v>
      </c>
      <c r="Q134" s="6" t="s">
        <v>82</v>
      </c>
      <c r="R134" s="6" t="s">
        <v>111</v>
      </c>
      <c r="S134" s="6" t="s">
        <v>70</v>
      </c>
      <c r="T134" s="6" t="s">
        <v>71</v>
      </c>
      <c r="U134" s="6" t="s">
        <v>71</v>
      </c>
      <c r="V134" s="6" t="s">
        <v>101</v>
      </c>
      <c r="W134" s="36">
        <v>6220000000</v>
      </c>
      <c r="X134" s="6" t="s">
        <v>71</v>
      </c>
      <c r="Y134" s="6" t="s">
        <v>129</v>
      </c>
      <c r="Z134" s="6">
        <v>400019</v>
      </c>
      <c r="AA134" s="36">
        <v>6220000000</v>
      </c>
      <c r="AB134" s="6" t="s">
        <v>71</v>
      </c>
      <c r="AC134" s="6" t="s">
        <v>103</v>
      </c>
      <c r="AD134" s="6" t="s">
        <v>130</v>
      </c>
      <c r="AE134" s="6" t="s">
        <v>70</v>
      </c>
      <c r="AF134" s="6" t="s">
        <v>70</v>
      </c>
      <c r="AG134" s="6" t="s">
        <v>70</v>
      </c>
      <c r="AH134" s="6" t="s">
        <v>76</v>
      </c>
      <c r="AI134" s="6" t="s">
        <v>114</v>
      </c>
      <c r="AJ134" s="37" t="s">
        <v>266</v>
      </c>
      <c r="AK134" s="6" t="s">
        <v>79</v>
      </c>
      <c r="AL134" s="36">
        <v>6220000000</v>
      </c>
      <c r="AM134" s="6" t="s">
        <v>547</v>
      </c>
      <c r="AN134" s="6" t="s">
        <v>132</v>
      </c>
      <c r="AO134" s="6" t="s">
        <v>82</v>
      </c>
      <c r="AP134" s="6" t="s">
        <v>71</v>
      </c>
      <c r="AQ134" s="6">
        <v>70</v>
      </c>
      <c r="AR134" s="6" t="s">
        <v>82</v>
      </c>
      <c r="AS134" s="6" t="s">
        <v>82</v>
      </c>
      <c r="AT134" s="6" t="s">
        <v>82</v>
      </c>
      <c r="AU134" s="6" t="s">
        <v>82</v>
      </c>
      <c r="AV134" s="6" t="s">
        <v>82</v>
      </c>
      <c r="AW134" s="6" t="s">
        <v>82</v>
      </c>
    </row>
    <row r="135" spans="1:49" ht="24.75" customHeight="1">
      <c r="A135" s="6">
        <v>400020</v>
      </c>
      <c r="B135" s="6" t="s">
        <v>548</v>
      </c>
      <c r="C135" s="6">
        <v>327894</v>
      </c>
      <c r="D135" s="6" t="s">
        <v>549</v>
      </c>
      <c r="E135" s="15" t="s">
        <v>550</v>
      </c>
      <c r="F135" s="6" t="s">
        <v>551</v>
      </c>
      <c r="G135" s="6">
        <v>40</v>
      </c>
      <c r="H135" s="6" t="b">
        <v>1</v>
      </c>
      <c r="I135" s="6" t="s">
        <v>496</v>
      </c>
      <c r="J135" s="6">
        <v>400</v>
      </c>
      <c r="K135" s="6" t="s">
        <v>497</v>
      </c>
      <c r="L135" s="6">
        <v>400020</v>
      </c>
      <c r="M135" s="6" t="s">
        <v>100</v>
      </c>
      <c r="N135" s="6" t="s">
        <v>100</v>
      </c>
      <c r="O135" s="6" t="s">
        <v>67</v>
      </c>
      <c r="P135" s="6" t="s">
        <v>68</v>
      </c>
      <c r="Q135" s="6" t="s">
        <v>69</v>
      </c>
      <c r="R135" s="6" t="s">
        <v>69</v>
      </c>
      <c r="S135" s="6" t="s">
        <v>70</v>
      </c>
      <c r="T135" s="6" t="s">
        <v>71</v>
      </c>
      <c r="U135" s="6" t="s">
        <v>71</v>
      </c>
      <c r="V135" s="6" t="s">
        <v>101</v>
      </c>
      <c r="W135" s="36">
        <v>6220000000</v>
      </c>
      <c r="X135" s="6" t="s">
        <v>71</v>
      </c>
      <c r="Y135" s="6" t="s">
        <v>129</v>
      </c>
      <c r="Z135" s="6">
        <v>400020</v>
      </c>
      <c r="AA135" s="36">
        <v>6220000000</v>
      </c>
      <c r="AB135" s="6" t="s">
        <v>71</v>
      </c>
      <c r="AC135" s="6" t="s">
        <v>103</v>
      </c>
      <c r="AD135" s="6" t="s">
        <v>75</v>
      </c>
      <c r="AE135" s="6" t="s">
        <v>70</v>
      </c>
      <c r="AF135" s="6" t="s">
        <v>70</v>
      </c>
      <c r="AG135" s="6" t="s">
        <v>70</v>
      </c>
      <c r="AH135" s="6" t="s">
        <v>76</v>
      </c>
      <c r="AI135" s="6" t="s">
        <v>77</v>
      </c>
      <c r="AJ135" s="37" t="s">
        <v>150</v>
      </c>
      <c r="AK135" s="6" t="s">
        <v>79</v>
      </c>
      <c r="AL135" s="36">
        <v>6220000000</v>
      </c>
      <c r="AM135" s="6" t="s">
        <v>552</v>
      </c>
      <c r="AN135" s="6" t="s">
        <v>132</v>
      </c>
      <c r="AO135" s="6" t="s">
        <v>82</v>
      </c>
      <c r="AP135" s="6" t="s">
        <v>71</v>
      </c>
      <c r="AQ135" s="6">
        <v>70</v>
      </c>
      <c r="AR135" s="6" t="s">
        <v>82</v>
      </c>
      <c r="AS135" s="6" t="s">
        <v>82</v>
      </c>
      <c r="AT135" s="6" t="s">
        <v>82</v>
      </c>
      <c r="AU135" s="6" t="s">
        <v>82</v>
      </c>
      <c r="AV135" s="6" t="s">
        <v>82</v>
      </c>
      <c r="AW135" s="6" t="s">
        <v>82</v>
      </c>
    </row>
    <row r="136" spans="1:49" ht="24.75" customHeight="1">
      <c r="A136" s="6">
        <v>400020</v>
      </c>
      <c r="B136" s="6" t="s">
        <v>2840</v>
      </c>
      <c r="C136" s="6"/>
      <c r="D136" s="6"/>
      <c r="E136" s="6"/>
      <c r="F136" s="6"/>
      <c r="G136" s="6"/>
      <c r="H136" s="6" t="b">
        <v>0</v>
      </c>
      <c r="I136" s="6" t="s">
        <v>496</v>
      </c>
      <c r="J136" s="6">
        <v>400</v>
      </c>
      <c r="K136" s="6" t="s">
        <v>497</v>
      </c>
      <c r="L136" s="6">
        <v>400020</v>
      </c>
      <c r="M136" s="6" t="s">
        <v>100</v>
      </c>
      <c r="N136" s="6" t="s">
        <v>100</v>
      </c>
      <c r="O136" s="6" t="s">
        <v>67</v>
      </c>
      <c r="P136" s="6" t="s">
        <v>111</v>
      </c>
      <c r="Q136" s="6" t="s">
        <v>82</v>
      </c>
      <c r="R136" s="6" t="s">
        <v>111</v>
      </c>
      <c r="S136" s="6" t="s">
        <v>70</v>
      </c>
      <c r="T136" s="6" t="s">
        <v>71</v>
      </c>
      <c r="U136" s="6" t="s">
        <v>71</v>
      </c>
      <c r="V136" s="6" t="s">
        <v>101</v>
      </c>
      <c r="W136" s="36">
        <v>6220000000</v>
      </c>
      <c r="X136" s="6" t="s">
        <v>71</v>
      </c>
      <c r="Y136" s="6" t="s">
        <v>129</v>
      </c>
      <c r="Z136" s="6">
        <v>400020</v>
      </c>
      <c r="AA136" s="36">
        <v>6220000000</v>
      </c>
      <c r="AB136" s="6" t="s">
        <v>71</v>
      </c>
      <c r="AC136" s="6" t="s">
        <v>103</v>
      </c>
      <c r="AD136" s="6" t="s">
        <v>130</v>
      </c>
      <c r="AE136" s="6" t="s">
        <v>70</v>
      </c>
      <c r="AF136" s="6" t="s">
        <v>70</v>
      </c>
      <c r="AG136" s="6" t="s">
        <v>70</v>
      </c>
      <c r="AH136" s="6" t="s">
        <v>76</v>
      </c>
      <c r="AI136" s="6" t="s">
        <v>114</v>
      </c>
      <c r="AJ136" s="37" t="s">
        <v>651</v>
      </c>
      <c r="AK136" s="6" t="s">
        <v>79</v>
      </c>
      <c r="AL136" s="36">
        <v>6220000000</v>
      </c>
      <c r="AM136" s="6" t="s">
        <v>2841</v>
      </c>
      <c r="AN136" s="6" t="s">
        <v>132</v>
      </c>
      <c r="AO136" s="6" t="s">
        <v>82</v>
      </c>
      <c r="AP136" s="6" t="s">
        <v>71</v>
      </c>
      <c r="AQ136" s="6">
        <v>70</v>
      </c>
      <c r="AR136" s="6" t="s">
        <v>82</v>
      </c>
      <c r="AS136" s="6" t="s">
        <v>82</v>
      </c>
      <c r="AT136" s="6" t="s">
        <v>82</v>
      </c>
      <c r="AU136" s="6" t="s">
        <v>82</v>
      </c>
      <c r="AV136" s="6" t="s">
        <v>82</v>
      </c>
      <c r="AW136" s="6" t="s">
        <v>82</v>
      </c>
    </row>
    <row r="137" spans="1:49" ht="24.75" customHeight="1">
      <c r="A137" s="6">
        <v>400021</v>
      </c>
      <c r="B137" s="6" t="s">
        <v>2842</v>
      </c>
      <c r="C137" s="6">
        <v>337162</v>
      </c>
      <c r="D137" s="6" t="s">
        <v>2844</v>
      </c>
      <c r="E137" s="15" t="s">
        <v>2845</v>
      </c>
      <c r="F137" s="6" t="s">
        <v>2846</v>
      </c>
      <c r="G137" s="6">
        <v>40</v>
      </c>
      <c r="H137" s="6" t="b">
        <v>1</v>
      </c>
      <c r="I137" s="6" t="s">
        <v>496</v>
      </c>
      <c r="J137" s="6">
        <v>400</v>
      </c>
      <c r="K137" s="6" t="s">
        <v>497</v>
      </c>
      <c r="L137" s="6">
        <v>400021</v>
      </c>
      <c r="M137" s="6" t="s">
        <v>121</v>
      </c>
      <c r="N137" s="6" t="s">
        <v>66</v>
      </c>
      <c r="O137" s="6" t="s">
        <v>1167</v>
      </c>
      <c r="P137" s="6" t="s">
        <v>158</v>
      </c>
      <c r="Q137" s="6" t="s">
        <v>112</v>
      </c>
      <c r="R137" s="6" t="s">
        <v>112</v>
      </c>
      <c r="S137" s="6" t="s">
        <v>70</v>
      </c>
      <c r="T137" s="6" t="s">
        <v>71</v>
      </c>
      <c r="U137" s="6" t="s">
        <v>71</v>
      </c>
      <c r="V137" s="6" t="s">
        <v>101</v>
      </c>
      <c r="W137" s="36">
        <v>6220000000</v>
      </c>
      <c r="X137" s="6" t="s">
        <v>71</v>
      </c>
      <c r="Y137" s="6" t="s">
        <v>169</v>
      </c>
      <c r="Z137" s="6">
        <v>400021</v>
      </c>
      <c r="AA137" s="36">
        <v>6220000000</v>
      </c>
      <c r="AB137" s="6" t="s">
        <v>71</v>
      </c>
      <c r="AC137" s="6" t="s">
        <v>170</v>
      </c>
      <c r="AD137" s="6" t="s">
        <v>130</v>
      </c>
      <c r="AE137" s="6" t="s">
        <v>70</v>
      </c>
      <c r="AF137" s="6" t="s">
        <v>70</v>
      </c>
      <c r="AG137" s="6" t="s">
        <v>70</v>
      </c>
      <c r="AH137" s="6" t="s">
        <v>76</v>
      </c>
      <c r="AI137" s="6" t="s">
        <v>238</v>
      </c>
      <c r="AJ137" s="37" t="s">
        <v>1137</v>
      </c>
      <c r="AK137" s="6" t="s">
        <v>79</v>
      </c>
      <c r="AL137" s="36">
        <v>6220000000</v>
      </c>
      <c r="AM137" s="6" t="s">
        <v>2843</v>
      </c>
      <c r="AN137" s="6" t="s">
        <v>172</v>
      </c>
      <c r="AO137" s="6" t="s">
        <v>82</v>
      </c>
      <c r="AP137" s="6" t="s">
        <v>71</v>
      </c>
      <c r="AQ137" s="6">
        <v>0</v>
      </c>
      <c r="AR137" s="6" t="s">
        <v>82</v>
      </c>
      <c r="AS137" s="6" t="s">
        <v>82</v>
      </c>
      <c r="AT137" s="6" t="s">
        <v>82</v>
      </c>
      <c r="AU137" s="6" t="s">
        <v>82</v>
      </c>
      <c r="AV137" s="6" t="s">
        <v>82</v>
      </c>
      <c r="AW137" s="6" t="s">
        <v>82</v>
      </c>
    </row>
    <row r="138" spans="1:49" ht="24.75" customHeight="1">
      <c r="A138" s="6">
        <v>400021</v>
      </c>
      <c r="B138" s="6" t="s">
        <v>553</v>
      </c>
      <c r="C138" s="6">
        <v>327826</v>
      </c>
      <c r="D138" s="6" t="s">
        <v>554</v>
      </c>
      <c r="E138" s="15" t="s">
        <v>555</v>
      </c>
      <c r="F138" s="6" t="s">
        <v>556</v>
      </c>
      <c r="G138" s="6">
        <v>40</v>
      </c>
      <c r="H138" s="6" t="b">
        <v>1</v>
      </c>
      <c r="I138" s="6" t="s">
        <v>496</v>
      </c>
      <c r="J138" s="6">
        <v>400</v>
      </c>
      <c r="K138" s="6" t="s">
        <v>497</v>
      </c>
      <c r="L138" s="6">
        <v>400021</v>
      </c>
      <c r="M138" s="6" t="s">
        <v>121</v>
      </c>
      <c r="N138" s="6" t="s">
        <v>66</v>
      </c>
      <c r="O138" s="6" t="s">
        <v>67</v>
      </c>
      <c r="P138" s="6" t="s">
        <v>111</v>
      </c>
      <c r="Q138" s="6" t="s">
        <v>82</v>
      </c>
      <c r="R138" s="6" t="s">
        <v>111</v>
      </c>
      <c r="S138" s="6" t="s">
        <v>70</v>
      </c>
      <c r="T138" s="6" t="s">
        <v>71</v>
      </c>
      <c r="U138" s="6" t="s">
        <v>71</v>
      </c>
      <c r="V138" s="6" t="s">
        <v>101</v>
      </c>
      <c r="W138" s="36">
        <v>6220000000</v>
      </c>
      <c r="X138" s="6" t="s">
        <v>71</v>
      </c>
      <c r="Y138" s="6" t="s">
        <v>169</v>
      </c>
      <c r="Z138" s="6">
        <v>400021</v>
      </c>
      <c r="AA138" s="36">
        <v>6220000000</v>
      </c>
      <c r="AB138" s="6" t="s">
        <v>71</v>
      </c>
      <c r="AC138" s="6" t="s">
        <v>103</v>
      </c>
      <c r="AD138" s="6" t="s">
        <v>130</v>
      </c>
      <c r="AE138" s="6" t="s">
        <v>70</v>
      </c>
      <c r="AF138" s="6" t="s">
        <v>70</v>
      </c>
      <c r="AG138" s="6" t="s">
        <v>70</v>
      </c>
      <c r="AH138" s="6" t="s">
        <v>76</v>
      </c>
      <c r="AI138" s="6" t="s">
        <v>114</v>
      </c>
      <c r="AJ138" s="37" t="s">
        <v>150</v>
      </c>
      <c r="AK138" s="6" t="s">
        <v>79</v>
      </c>
      <c r="AL138" s="36">
        <v>6220000000</v>
      </c>
      <c r="AM138" s="6" t="s">
        <v>557</v>
      </c>
      <c r="AN138" s="6" t="s">
        <v>172</v>
      </c>
      <c r="AO138" s="6" t="s">
        <v>82</v>
      </c>
      <c r="AP138" s="6" t="s">
        <v>71</v>
      </c>
      <c r="AQ138" s="6">
        <v>0</v>
      </c>
      <c r="AR138" s="6" t="s">
        <v>82</v>
      </c>
      <c r="AS138" s="6" t="s">
        <v>82</v>
      </c>
      <c r="AT138" s="6" t="s">
        <v>82</v>
      </c>
      <c r="AU138" s="6" t="s">
        <v>82</v>
      </c>
      <c r="AV138" s="6" t="s">
        <v>82</v>
      </c>
      <c r="AW138" s="6" t="s">
        <v>82</v>
      </c>
    </row>
    <row r="139" spans="1:49" ht="24.75" customHeight="1">
      <c r="A139" s="6">
        <v>401007</v>
      </c>
      <c r="B139" s="6" t="s">
        <v>2862</v>
      </c>
      <c r="C139" s="6">
        <v>327647</v>
      </c>
      <c r="D139" s="6" t="s">
        <v>2864</v>
      </c>
      <c r="E139" s="15" t="s">
        <v>2865</v>
      </c>
      <c r="F139" s="6" t="s">
        <v>2866</v>
      </c>
      <c r="G139" s="6">
        <v>40</v>
      </c>
      <c r="H139" s="6" t="b">
        <v>1</v>
      </c>
      <c r="I139" s="6" t="s">
        <v>562</v>
      </c>
      <c r="J139" s="6">
        <v>401</v>
      </c>
      <c r="K139" s="6" t="s">
        <v>497</v>
      </c>
      <c r="L139" s="6">
        <v>401007</v>
      </c>
      <c r="M139" s="6" t="s">
        <v>65</v>
      </c>
      <c r="N139" s="6" t="s">
        <v>100</v>
      </c>
      <c r="O139" s="6" t="s">
        <v>67</v>
      </c>
      <c r="P139" s="6" t="s">
        <v>68</v>
      </c>
      <c r="Q139" s="6" t="s">
        <v>69</v>
      </c>
      <c r="R139" s="6" t="s">
        <v>69</v>
      </c>
      <c r="S139" s="6" t="s">
        <v>70</v>
      </c>
      <c r="T139" s="6" t="s">
        <v>71</v>
      </c>
      <c r="U139" s="6" t="s">
        <v>71</v>
      </c>
      <c r="V139" s="6" t="s">
        <v>101</v>
      </c>
      <c r="W139" s="36">
        <v>6220000000</v>
      </c>
      <c r="X139" s="6" t="s">
        <v>71</v>
      </c>
      <c r="Y139" s="6" t="s">
        <v>169</v>
      </c>
      <c r="Z139" s="6">
        <v>401007</v>
      </c>
      <c r="AA139" s="36">
        <v>6220000000</v>
      </c>
      <c r="AB139" s="6" t="s">
        <v>71</v>
      </c>
      <c r="AC139" s="6" t="s">
        <v>103</v>
      </c>
      <c r="AD139" s="6" t="s">
        <v>130</v>
      </c>
      <c r="AE139" s="6" t="s">
        <v>70</v>
      </c>
      <c r="AF139" s="6" t="s">
        <v>70</v>
      </c>
      <c r="AG139" s="6" t="s">
        <v>70</v>
      </c>
      <c r="AH139" s="6" t="s">
        <v>76</v>
      </c>
      <c r="AI139" s="6" t="s">
        <v>77</v>
      </c>
      <c r="AJ139" s="37" t="s">
        <v>115</v>
      </c>
      <c r="AK139" s="6" t="s">
        <v>79</v>
      </c>
      <c r="AL139" s="36">
        <v>6220000000</v>
      </c>
      <c r="AM139" s="6" t="s">
        <v>2863</v>
      </c>
      <c r="AN139" s="6" t="s">
        <v>172</v>
      </c>
      <c r="AO139" s="6" t="s">
        <v>82</v>
      </c>
      <c r="AP139" s="6" t="s">
        <v>71</v>
      </c>
      <c r="AQ139" s="6">
        <v>70</v>
      </c>
      <c r="AR139" s="6" t="s">
        <v>82</v>
      </c>
      <c r="AS139" s="6" t="s">
        <v>82</v>
      </c>
      <c r="AT139" s="6" t="s">
        <v>82</v>
      </c>
      <c r="AU139" s="6" t="s">
        <v>82</v>
      </c>
      <c r="AV139" s="6" t="s">
        <v>82</v>
      </c>
      <c r="AW139" s="6" t="s">
        <v>82</v>
      </c>
    </row>
    <row r="140" spans="1:49" ht="24.75" customHeight="1">
      <c r="A140" s="6">
        <v>401007</v>
      </c>
      <c r="B140" s="6" t="s">
        <v>558</v>
      </c>
      <c r="C140" s="6">
        <v>327529</v>
      </c>
      <c r="D140" s="6" t="s">
        <v>559</v>
      </c>
      <c r="E140" s="15" t="s">
        <v>560</v>
      </c>
      <c r="F140" s="6" t="s">
        <v>561</v>
      </c>
      <c r="G140" s="6">
        <v>40</v>
      </c>
      <c r="H140" s="6" t="b">
        <v>1</v>
      </c>
      <c r="I140" s="6" t="s">
        <v>562</v>
      </c>
      <c r="J140" s="6">
        <v>401</v>
      </c>
      <c r="K140" s="6" t="s">
        <v>497</v>
      </c>
      <c r="L140" s="6">
        <v>401007</v>
      </c>
      <c r="M140" s="6" t="s">
        <v>65</v>
      </c>
      <c r="N140" s="6" t="s">
        <v>100</v>
      </c>
      <c r="O140" s="6" t="s">
        <v>67</v>
      </c>
      <c r="P140" s="6" t="s">
        <v>111</v>
      </c>
      <c r="Q140" s="6" t="s">
        <v>82</v>
      </c>
      <c r="R140" s="6" t="s">
        <v>111</v>
      </c>
      <c r="S140" s="6" t="s">
        <v>70</v>
      </c>
      <c r="T140" s="6" t="s">
        <v>71</v>
      </c>
      <c r="U140" s="6" t="s">
        <v>71</v>
      </c>
      <c r="V140" s="6" t="s">
        <v>101</v>
      </c>
      <c r="W140" s="36">
        <v>6220000000</v>
      </c>
      <c r="X140" s="6" t="s">
        <v>71</v>
      </c>
      <c r="Y140" s="6" t="s">
        <v>169</v>
      </c>
      <c r="Z140" s="6">
        <v>401007</v>
      </c>
      <c r="AA140" s="36">
        <v>6220000000</v>
      </c>
      <c r="AB140" s="6" t="s">
        <v>71</v>
      </c>
      <c r="AC140" s="6" t="s">
        <v>103</v>
      </c>
      <c r="AD140" s="6" t="s">
        <v>130</v>
      </c>
      <c r="AE140" s="6" t="s">
        <v>70</v>
      </c>
      <c r="AF140" s="6" t="s">
        <v>70</v>
      </c>
      <c r="AG140" s="6" t="s">
        <v>70</v>
      </c>
      <c r="AH140" s="6" t="s">
        <v>76</v>
      </c>
      <c r="AI140" s="6" t="s">
        <v>114</v>
      </c>
      <c r="AJ140" s="37" t="s">
        <v>115</v>
      </c>
      <c r="AK140" s="6" t="s">
        <v>79</v>
      </c>
      <c r="AL140" s="36">
        <v>6220000000</v>
      </c>
      <c r="AM140" s="6" t="s">
        <v>563</v>
      </c>
      <c r="AN140" s="6" t="s">
        <v>172</v>
      </c>
      <c r="AO140" s="6" t="s">
        <v>82</v>
      </c>
      <c r="AP140" s="6" t="s">
        <v>71</v>
      </c>
      <c r="AQ140" s="6">
        <v>70</v>
      </c>
      <c r="AR140" s="6" t="s">
        <v>82</v>
      </c>
      <c r="AS140" s="6" t="s">
        <v>82</v>
      </c>
      <c r="AT140" s="6" t="s">
        <v>82</v>
      </c>
      <c r="AU140" s="6" t="s">
        <v>82</v>
      </c>
      <c r="AV140" s="6" t="s">
        <v>82</v>
      </c>
      <c r="AW140" s="6" t="s">
        <v>82</v>
      </c>
    </row>
    <row r="141" spans="1:49" ht="24.75" customHeight="1">
      <c r="A141" s="6">
        <v>401009</v>
      </c>
      <c r="B141" s="6" t="s">
        <v>564</v>
      </c>
      <c r="C141" s="6">
        <v>327507</v>
      </c>
      <c r="D141" s="6" t="s">
        <v>565</v>
      </c>
      <c r="E141" s="15" t="s">
        <v>566</v>
      </c>
      <c r="F141" s="6" t="s">
        <v>567</v>
      </c>
      <c r="G141" s="6">
        <v>40</v>
      </c>
      <c r="H141" s="6" t="b">
        <v>1</v>
      </c>
      <c r="I141" s="6" t="s">
        <v>562</v>
      </c>
      <c r="J141" s="6">
        <v>401</v>
      </c>
      <c r="K141" s="6" t="s">
        <v>497</v>
      </c>
      <c r="L141" s="6">
        <v>401009</v>
      </c>
      <c r="M141" s="6" t="s">
        <v>100</v>
      </c>
      <c r="N141" s="6" t="s">
        <v>100</v>
      </c>
      <c r="O141" s="6" t="s">
        <v>67</v>
      </c>
      <c r="P141" s="6" t="s">
        <v>111</v>
      </c>
      <c r="Q141" s="6" t="s">
        <v>82</v>
      </c>
      <c r="R141" s="6" t="s">
        <v>111</v>
      </c>
      <c r="S141" s="6" t="s">
        <v>70</v>
      </c>
      <c r="T141" s="6" t="s">
        <v>71</v>
      </c>
      <c r="U141" s="6" t="s">
        <v>71</v>
      </c>
      <c r="V141" s="6" t="s">
        <v>101</v>
      </c>
      <c r="W141" s="36">
        <v>6220000000</v>
      </c>
      <c r="X141" s="6" t="s">
        <v>71</v>
      </c>
      <c r="Y141" s="6" t="s">
        <v>102</v>
      </c>
      <c r="Z141" s="6">
        <v>401009</v>
      </c>
      <c r="AA141" s="36">
        <v>6220000000</v>
      </c>
      <c r="AB141" s="6" t="s">
        <v>71</v>
      </c>
      <c r="AC141" s="6" t="s">
        <v>103</v>
      </c>
      <c r="AD141" s="6" t="s">
        <v>130</v>
      </c>
      <c r="AE141" s="6" t="s">
        <v>70</v>
      </c>
      <c r="AF141" s="6" t="s">
        <v>70</v>
      </c>
      <c r="AG141" s="6" t="s">
        <v>70</v>
      </c>
      <c r="AH141" s="6" t="s">
        <v>76</v>
      </c>
      <c r="AI141" s="6" t="s">
        <v>114</v>
      </c>
      <c r="AJ141" s="37" t="s">
        <v>115</v>
      </c>
      <c r="AK141" s="6" t="s">
        <v>79</v>
      </c>
      <c r="AL141" s="36">
        <v>6220000000</v>
      </c>
      <c r="AM141" s="6" t="s">
        <v>568</v>
      </c>
      <c r="AN141" s="6" t="s">
        <v>93</v>
      </c>
      <c r="AO141" s="6" t="s">
        <v>82</v>
      </c>
      <c r="AP141" s="6" t="s">
        <v>71</v>
      </c>
      <c r="AQ141" s="6">
        <v>70</v>
      </c>
      <c r="AR141" s="6" t="s">
        <v>82</v>
      </c>
      <c r="AS141" s="6" t="s">
        <v>82</v>
      </c>
      <c r="AT141" s="6" t="s">
        <v>82</v>
      </c>
      <c r="AU141" s="6" t="s">
        <v>82</v>
      </c>
      <c r="AV141" s="6" t="s">
        <v>82</v>
      </c>
      <c r="AW141" s="6" t="s">
        <v>82</v>
      </c>
    </row>
    <row r="142" spans="1:49" ht="24.75" customHeight="1">
      <c r="A142" s="6">
        <v>401009</v>
      </c>
      <c r="B142" s="6" t="s">
        <v>2867</v>
      </c>
      <c r="C142" s="6">
        <v>327504</v>
      </c>
      <c r="D142" s="6" t="s">
        <v>2869</v>
      </c>
      <c r="E142" s="15" t="s">
        <v>2870</v>
      </c>
      <c r="F142" s="6" t="s">
        <v>2871</v>
      </c>
      <c r="G142" s="6">
        <v>40</v>
      </c>
      <c r="H142" s="6" t="b">
        <v>1</v>
      </c>
      <c r="I142" s="6" t="s">
        <v>82</v>
      </c>
      <c r="J142" s="6" t="s">
        <v>82</v>
      </c>
      <c r="K142" s="6" t="s">
        <v>82</v>
      </c>
      <c r="L142" s="6" t="s">
        <v>82</v>
      </c>
      <c r="M142" s="6" t="s">
        <v>100</v>
      </c>
      <c r="N142" s="6" t="s">
        <v>100</v>
      </c>
      <c r="O142" s="6" t="s">
        <v>82</v>
      </c>
      <c r="P142" s="6" t="s">
        <v>82</v>
      </c>
      <c r="Q142" s="6" t="s">
        <v>82</v>
      </c>
      <c r="R142" s="6" t="s">
        <v>82</v>
      </c>
      <c r="S142" s="6" t="s">
        <v>82</v>
      </c>
      <c r="T142" s="6" t="s">
        <v>82</v>
      </c>
      <c r="U142" s="6" t="s">
        <v>82</v>
      </c>
      <c r="V142" s="6" t="s">
        <v>82</v>
      </c>
      <c r="W142" s="6" t="s">
        <v>82</v>
      </c>
      <c r="X142" s="6" t="s">
        <v>82</v>
      </c>
      <c r="Y142" s="6" t="s">
        <v>82</v>
      </c>
      <c r="Z142" s="6">
        <v>401009</v>
      </c>
      <c r="AA142" s="36">
        <v>6220000000</v>
      </c>
      <c r="AB142" s="6" t="s">
        <v>71</v>
      </c>
      <c r="AC142" s="6" t="s">
        <v>103</v>
      </c>
      <c r="AD142" s="6" t="s">
        <v>130</v>
      </c>
      <c r="AE142" s="6" t="s">
        <v>82</v>
      </c>
      <c r="AF142" s="6" t="s">
        <v>82</v>
      </c>
      <c r="AG142" s="6" t="s">
        <v>82</v>
      </c>
      <c r="AH142" s="6" t="s">
        <v>840</v>
      </c>
      <c r="AI142" s="6" t="s">
        <v>77</v>
      </c>
      <c r="AJ142" s="37" t="s">
        <v>115</v>
      </c>
      <c r="AK142" s="6" t="s">
        <v>79</v>
      </c>
      <c r="AL142" s="36">
        <v>6220000000</v>
      </c>
      <c r="AM142" s="6" t="s">
        <v>2868</v>
      </c>
      <c r="AN142" s="6" t="s">
        <v>93</v>
      </c>
      <c r="AO142" s="6" t="s">
        <v>82</v>
      </c>
      <c r="AP142" s="6" t="s">
        <v>71</v>
      </c>
      <c r="AQ142" s="6">
        <v>70</v>
      </c>
      <c r="AR142" s="6" t="s">
        <v>82</v>
      </c>
      <c r="AS142" s="6" t="s">
        <v>82</v>
      </c>
      <c r="AT142" s="6" t="s">
        <v>82</v>
      </c>
      <c r="AU142" s="6" t="s">
        <v>82</v>
      </c>
      <c r="AV142" s="6" t="s">
        <v>82</v>
      </c>
      <c r="AW142" s="6" t="s">
        <v>82</v>
      </c>
    </row>
    <row r="143" spans="1:49" ht="24.75" customHeight="1">
      <c r="A143" s="6">
        <v>401010</v>
      </c>
      <c r="B143" s="6" t="s">
        <v>569</v>
      </c>
      <c r="C143" s="6">
        <v>327616</v>
      </c>
      <c r="D143" s="6" t="s">
        <v>570</v>
      </c>
      <c r="E143" s="15" t="s">
        <v>571</v>
      </c>
      <c r="F143" s="6" t="s">
        <v>572</v>
      </c>
      <c r="G143" s="6">
        <v>40</v>
      </c>
      <c r="H143" s="6" t="b">
        <v>1</v>
      </c>
      <c r="I143" s="6" t="s">
        <v>562</v>
      </c>
      <c r="J143" s="6">
        <v>401</v>
      </c>
      <c r="K143" s="6" t="s">
        <v>497</v>
      </c>
      <c r="L143" s="6">
        <v>401010</v>
      </c>
      <c r="M143" s="6" t="s">
        <v>65</v>
      </c>
      <c r="N143" s="6" t="s">
        <v>100</v>
      </c>
      <c r="O143" s="6" t="s">
        <v>67</v>
      </c>
      <c r="P143" s="6" t="s">
        <v>128</v>
      </c>
      <c r="Q143" s="6" t="s">
        <v>112</v>
      </c>
      <c r="R143" s="6" t="s">
        <v>112</v>
      </c>
      <c r="S143" s="6" t="s">
        <v>70</v>
      </c>
      <c r="T143" s="6" t="s">
        <v>71</v>
      </c>
      <c r="U143" s="6" t="s">
        <v>71</v>
      </c>
      <c r="V143" s="6" t="s">
        <v>101</v>
      </c>
      <c r="W143" s="36">
        <v>6220000000</v>
      </c>
      <c r="X143" s="6" t="s">
        <v>71</v>
      </c>
      <c r="Y143" s="6" t="s">
        <v>169</v>
      </c>
      <c r="Z143" s="6">
        <v>401010</v>
      </c>
      <c r="AA143" s="36">
        <v>6220000000</v>
      </c>
      <c r="AB143" s="6" t="s">
        <v>71</v>
      </c>
      <c r="AC143" s="6" t="s">
        <v>103</v>
      </c>
      <c r="AD143" s="6" t="s">
        <v>130</v>
      </c>
      <c r="AE143" s="6" t="s">
        <v>70</v>
      </c>
      <c r="AF143" s="6" t="s">
        <v>70</v>
      </c>
      <c r="AG143" s="6" t="s">
        <v>70</v>
      </c>
      <c r="AH143" s="6" t="s">
        <v>76</v>
      </c>
      <c r="AI143" s="6" t="s">
        <v>114</v>
      </c>
      <c r="AJ143" s="37" t="s">
        <v>218</v>
      </c>
      <c r="AK143" s="6" t="s">
        <v>79</v>
      </c>
      <c r="AL143" s="36">
        <v>6220000000</v>
      </c>
      <c r="AM143" s="6" t="s">
        <v>573</v>
      </c>
      <c r="AN143" s="6" t="s">
        <v>172</v>
      </c>
      <c r="AO143" s="6" t="s">
        <v>82</v>
      </c>
      <c r="AP143" s="6" t="s">
        <v>71</v>
      </c>
      <c r="AQ143" s="6">
        <v>56</v>
      </c>
      <c r="AR143" s="6" t="s">
        <v>82</v>
      </c>
      <c r="AS143" s="6" t="s">
        <v>82</v>
      </c>
      <c r="AT143" s="6" t="s">
        <v>82</v>
      </c>
      <c r="AU143" s="6" t="s">
        <v>82</v>
      </c>
      <c r="AV143" s="6" t="s">
        <v>82</v>
      </c>
      <c r="AW143" s="6" t="s">
        <v>82</v>
      </c>
    </row>
    <row r="144" spans="1:49" ht="24.75" customHeight="1">
      <c r="A144" s="6">
        <v>401011</v>
      </c>
      <c r="B144" s="6" t="s">
        <v>574</v>
      </c>
      <c r="C144" s="6">
        <v>327820</v>
      </c>
      <c r="D144" s="6" t="s">
        <v>575</v>
      </c>
      <c r="E144" s="15" t="s">
        <v>576</v>
      </c>
      <c r="F144" s="6" t="s">
        <v>577</v>
      </c>
      <c r="G144" s="6">
        <v>40</v>
      </c>
      <c r="H144" s="6" t="b">
        <v>1</v>
      </c>
      <c r="I144" s="6" t="s">
        <v>562</v>
      </c>
      <c r="J144" s="6">
        <v>401</v>
      </c>
      <c r="K144" s="6" t="s">
        <v>497</v>
      </c>
      <c r="L144" s="6">
        <v>401011</v>
      </c>
      <c r="M144" s="6" t="s">
        <v>100</v>
      </c>
      <c r="N144" s="6" t="s">
        <v>100</v>
      </c>
      <c r="O144" s="6" t="s">
        <v>67</v>
      </c>
      <c r="P144" s="6" t="s">
        <v>111</v>
      </c>
      <c r="Q144" s="6" t="s">
        <v>82</v>
      </c>
      <c r="R144" s="6" t="s">
        <v>111</v>
      </c>
      <c r="S144" s="6" t="s">
        <v>70</v>
      </c>
      <c r="T144" s="6" t="s">
        <v>71</v>
      </c>
      <c r="U144" s="6" t="s">
        <v>71</v>
      </c>
      <c r="V144" s="6" t="s">
        <v>101</v>
      </c>
      <c r="W144" s="36">
        <v>6220000000</v>
      </c>
      <c r="X144" s="6" t="s">
        <v>71</v>
      </c>
      <c r="Y144" s="6" t="s">
        <v>102</v>
      </c>
      <c r="Z144" s="6">
        <v>401011</v>
      </c>
      <c r="AA144" s="36">
        <v>6220000000</v>
      </c>
      <c r="AB144" s="6" t="s">
        <v>71</v>
      </c>
      <c r="AC144" s="6" t="s">
        <v>198</v>
      </c>
      <c r="AD144" s="6" t="s">
        <v>130</v>
      </c>
      <c r="AE144" s="6" t="s">
        <v>70</v>
      </c>
      <c r="AF144" s="6" t="s">
        <v>70</v>
      </c>
      <c r="AG144" s="6" t="s">
        <v>70</v>
      </c>
      <c r="AH144" s="6" t="s">
        <v>76</v>
      </c>
      <c r="AI144" s="6" t="s">
        <v>114</v>
      </c>
      <c r="AJ144" s="37" t="s">
        <v>247</v>
      </c>
      <c r="AK144" s="6" t="s">
        <v>79</v>
      </c>
      <c r="AL144" s="36">
        <v>6220000000</v>
      </c>
      <c r="AM144" s="6" t="s">
        <v>578</v>
      </c>
      <c r="AN144" s="6" t="s">
        <v>93</v>
      </c>
      <c r="AO144" s="6" t="s">
        <v>82</v>
      </c>
      <c r="AP144" s="6" t="s">
        <v>71</v>
      </c>
      <c r="AQ144" s="6">
        <v>70</v>
      </c>
      <c r="AR144" s="6" t="s">
        <v>82</v>
      </c>
      <c r="AS144" s="6" t="s">
        <v>82</v>
      </c>
      <c r="AT144" s="6" t="s">
        <v>82</v>
      </c>
      <c r="AU144" s="6" t="s">
        <v>82</v>
      </c>
      <c r="AV144" s="6" t="s">
        <v>82</v>
      </c>
      <c r="AW144" s="6" t="s">
        <v>82</v>
      </c>
    </row>
    <row r="145" spans="1:49" ht="24.75" customHeight="1">
      <c r="A145" s="6">
        <v>401011</v>
      </c>
      <c r="B145" s="6" t="s">
        <v>2872</v>
      </c>
      <c r="C145" s="6">
        <v>327888</v>
      </c>
      <c r="D145" s="6" t="s">
        <v>2874</v>
      </c>
      <c r="E145" s="15" t="s">
        <v>2875</v>
      </c>
      <c r="F145" s="6" t="s">
        <v>2876</v>
      </c>
      <c r="G145" s="6">
        <v>40</v>
      </c>
      <c r="H145" s="6" t="b">
        <v>1</v>
      </c>
      <c r="I145" s="6" t="s">
        <v>82</v>
      </c>
      <c r="J145" s="6" t="s">
        <v>82</v>
      </c>
      <c r="K145" s="6" t="s">
        <v>82</v>
      </c>
      <c r="L145" s="6" t="s">
        <v>82</v>
      </c>
      <c r="M145" s="6" t="s">
        <v>100</v>
      </c>
      <c r="N145" s="6" t="s">
        <v>100</v>
      </c>
      <c r="O145" s="6" t="s">
        <v>82</v>
      </c>
      <c r="P145" s="6" t="s">
        <v>82</v>
      </c>
      <c r="Q145" s="6" t="s">
        <v>82</v>
      </c>
      <c r="R145" s="6" t="s">
        <v>82</v>
      </c>
      <c r="S145" s="6" t="s">
        <v>82</v>
      </c>
      <c r="T145" s="6" t="s">
        <v>82</v>
      </c>
      <c r="U145" s="6" t="s">
        <v>82</v>
      </c>
      <c r="V145" s="6" t="s">
        <v>82</v>
      </c>
      <c r="W145" s="6" t="s">
        <v>82</v>
      </c>
      <c r="X145" s="6" t="s">
        <v>82</v>
      </c>
      <c r="Y145" s="6" t="s">
        <v>82</v>
      </c>
      <c r="Z145" s="6">
        <v>401011</v>
      </c>
      <c r="AA145" s="36">
        <v>6220000000</v>
      </c>
      <c r="AB145" s="6" t="s">
        <v>71</v>
      </c>
      <c r="AC145" s="6" t="s">
        <v>103</v>
      </c>
      <c r="AD145" s="6" t="s">
        <v>130</v>
      </c>
      <c r="AE145" s="6" t="s">
        <v>82</v>
      </c>
      <c r="AF145" s="6" t="s">
        <v>82</v>
      </c>
      <c r="AG145" s="6" t="s">
        <v>82</v>
      </c>
      <c r="AH145" s="6" t="s">
        <v>840</v>
      </c>
      <c r="AI145" s="6" t="s">
        <v>77</v>
      </c>
      <c r="AJ145" s="37" t="s">
        <v>247</v>
      </c>
      <c r="AK145" s="6" t="s">
        <v>79</v>
      </c>
      <c r="AL145" s="36">
        <v>6220000000</v>
      </c>
      <c r="AM145" s="6" t="s">
        <v>2873</v>
      </c>
      <c r="AN145" s="6" t="s">
        <v>93</v>
      </c>
      <c r="AO145" s="6" t="s">
        <v>82</v>
      </c>
      <c r="AP145" s="6" t="s">
        <v>71</v>
      </c>
      <c r="AQ145" s="6">
        <v>70</v>
      </c>
      <c r="AR145" s="6" t="s">
        <v>82</v>
      </c>
      <c r="AS145" s="6" t="s">
        <v>82</v>
      </c>
      <c r="AT145" s="6" t="s">
        <v>82</v>
      </c>
      <c r="AU145" s="6" t="s">
        <v>82</v>
      </c>
      <c r="AV145" s="6" t="s">
        <v>82</v>
      </c>
      <c r="AW145" s="6" t="s">
        <v>82</v>
      </c>
    </row>
    <row r="146" spans="1:49" ht="24.75" customHeight="1">
      <c r="A146" s="6">
        <v>401011</v>
      </c>
      <c r="B146" s="6" t="s">
        <v>82</v>
      </c>
      <c r="C146" s="6"/>
      <c r="D146" s="6"/>
      <c r="E146" s="6"/>
      <c r="F146" s="6"/>
      <c r="G146" s="6"/>
      <c r="H146" s="6" t="b">
        <v>0</v>
      </c>
      <c r="I146" s="6" t="s">
        <v>562</v>
      </c>
      <c r="J146" s="6">
        <v>401</v>
      </c>
      <c r="K146" s="6" t="s">
        <v>497</v>
      </c>
      <c r="L146" s="6">
        <v>401011</v>
      </c>
      <c r="M146" s="6" t="s">
        <v>100</v>
      </c>
      <c r="N146" s="6" t="s">
        <v>100</v>
      </c>
      <c r="O146" s="6" t="s">
        <v>67</v>
      </c>
      <c r="P146" s="6" t="s">
        <v>68</v>
      </c>
      <c r="Q146" s="6" t="s">
        <v>69</v>
      </c>
      <c r="R146" s="6" t="s">
        <v>69</v>
      </c>
      <c r="S146" s="6" t="s">
        <v>70</v>
      </c>
      <c r="T146" s="6" t="s">
        <v>71</v>
      </c>
      <c r="U146" s="6" t="s">
        <v>71</v>
      </c>
      <c r="V146" s="6" t="s">
        <v>101</v>
      </c>
      <c r="W146" s="36">
        <v>6220000000</v>
      </c>
      <c r="X146" s="6" t="s">
        <v>71</v>
      </c>
      <c r="Y146" s="6" t="s">
        <v>102</v>
      </c>
      <c r="Z146" s="6" t="s">
        <v>82</v>
      </c>
      <c r="AA146" s="6" t="s">
        <v>82</v>
      </c>
      <c r="AB146" s="6" t="s">
        <v>82</v>
      </c>
      <c r="AC146" s="6" t="s">
        <v>82</v>
      </c>
      <c r="AD146" s="6" t="s">
        <v>82</v>
      </c>
      <c r="AE146" s="6" t="s">
        <v>82</v>
      </c>
      <c r="AF146" s="6" t="s">
        <v>82</v>
      </c>
      <c r="AG146" s="6" t="s">
        <v>82</v>
      </c>
      <c r="AH146" s="6" t="s">
        <v>1145</v>
      </c>
      <c r="AI146" s="6" t="s">
        <v>82</v>
      </c>
      <c r="AJ146" s="48" t="s">
        <v>1146</v>
      </c>
      <c r="AK146" s="48" t="s">
        <v>1146</v>
      </c>
      <c r="AL146" s="36">
        <v>6220000000</v>
      </c>
      <c r="AM146" s="6" t="s">
        <v>2877</v>
      </c>
      <c r="AN146" s="6" t="s">
        <v>93</v>
      </c>
      <c r="AO146" s="6" t="s">
        <v>82</v>
      </c>
      <c r="AP146" s="6" t="s">
        <v>71</v>
      </c>
      <c r="AQ146" s="6">
        <v>70</v>
      </c>
      <c r="AR146" s="6" t="s">
        <v>82</v>
      </c>
      <c r="AS146" s="6" t="s">
        <v>82</v>
      </c>
      <c r="AT146" s="6" t="s">
        <v>82</v>
      </c>
      <c r="AU146" s="6" t="s">
        <v>82</v>
      </c>
      <c r="AV146" s="6" t="s">
        <v>82</v>
      </c>
      <c r="AW146" s="6" t="s">
        <v>82</v>
      </c>
    </row>
    <row r="147" spans="1:49" ht="24.75" customHeight="1">
      <c r="A147" s="6">
        <v>402002</v>
      </c>
      <c r="B147" s="6" t="s">
        <v>579</v>
      </c>
      <c r="C147" s="6">
        <v>331226</v>
      </c>
      <c r="D147" s="6" t="s">
        <v>580</v>
      </c>
      <c r="E147" s="15" t="s">
        <v>581</v>
      </c>
      <c r="F147" s="6" t="s">
        <v>582</v>
      </c>
      <c r="G147" s="6">
        <v>40</v>
      </c>
      <c r="H147" s="6" t="b">
        <v>1</v>
      </c>
      <c r="I147" s="6" t="s">
        <v>583</v>
      </c>
      <c r="J147" s="6">
        <v>402</v>
      </c>
      <c r="K147" s="6" t="s">
        <v>497</v>
      </c>
      <c r="L147" s="6">
        <v>402002</v>
      </c>
      <c r="M147" s="6" t="s">
        <v>65</v>
      </c>
      <c r="N147" s="6" t="s">
        <v>66</v>
      </c>
      <c r="O147" s="6" t="s">
        <v>67</v>
      </c>
      <c r="P147" s="6" t="s">
        <v>68</v>
      </c>
      <c r="Q147" s="6" t="s">
        <v>69</v>
      </c>
      <c r="R147" s="6" t="s">
        <v>69</v>
      </c>
      <c r="S147" s="6" t="s">
        <v>70</v>
      </c>
      <c r="T147" s="6" t="s">
        <v>71</v>
      </c>
      <c r="U147" s="6" t="s">
        <v>71</v>
      </c>
      <c r="V147" s="6" t="s">
        <v>101</v>
      </c>
      <c r="W147" s="36">
        <v>6220000000</v>
      </c>
      <c r="X147" s="6" t="s">
        <v>71</v>
      </c>
      <c r="Y147" s="6" t="s">
        <v>129</v>
      </c>
      <c r="Z147" s="6">
        <v>402002</v>
      </c>
      <c r="AA147" s="36">
        <v>6220000000</v>
      </c>
      <c r="AB147" s="6" t="s">
        <v>71</v>
      </c>
      <c r="AC147" s="6" t="s">
        <v>186</v>
      </c>
      <c r="AD147" s="6" t="s">
        <v>75</v>
      </c>
      <c r="AE147" s="6" t="s">
        <v>70</v>
      </c>
      <c r="AF147" s="6" t="s">
        <v>70</v>
      </c>
      <c r="AG147" s="6" t="s">
        <v>70</v>
      </c>
      <c r="AH147" s="6" t="s">
        <v>76</v>
      </c>
      <c r="AI147" s="6" t="s">
        <v>77</v>
      </c>
      <c r="AJ147" s="37" t="s">
        <v>474</v>
      </c>
      <c r="AK147" s="6" t="s">
        <v>79</v>
      </c>
      <c r="AL147" s="36">
        <v>6220000000</v>
      </c>
      <c r="AM147" s="6" t="s">
        <v>584</v>
      </c>
      <c r="AN147" s="6" t="s">
        <v>132</v>
      </c>
      <c r="AO147" s="6" t="s">
        <v>82</v>
      </c>
      <c r="AP147" s="6" t="s">
        <v>71</v>
      </c>
      <c r="AQ147" s="6">
        <v>70</v>
      </c>
      <c r="AR147" s="6" t="s">
        <v>82</v>
      </c>
      <c r="AS147" s="6" t="s">
        <v>82</v>
      </c>
      <c r="AT147" s="6" t="s">
        <v>82</v>
      </c>
      <c r="AU147" s="6" t="s">
        <v>82</v>
      </c>
      <c r="AV147" s="6" t="s">
        <v>82</v>
      </c>
      <c r="AW147" s="6" t="s">
        <v>82</v>
      </c>
    </row>
    <row r="148" spans="1:49" ht="24.75" customHeight="1">
      <c r="A148" s="6">
        <v>402004</v>
      </c>
      <c r="B148" s="6" t="s">
        <v>2878</v>
      </c>
      <c r="C148" s="6">
        <v>330660</v>
      </c>
      <c r="D148" s="6" t="s">
        <v>2880</v>
      </c>
      <c r="E148" s="15" t="s">
        <v>2881</v>
      </c>
      <c r="F148" s="6" t="s">
        <v>2882</v>
      </c>
      <c r="G148" s="6">
        <v>40</v>
      </c>
      <c r="H148" s="6" t="b">
        <v>1</v>
      </c>
      <c r="I148" s="6" t="s">
        <v>583</v>
      </c>
      <c r="J148" s="6">
        <v>402</v>
      </c>
      <c r="K148" s="6" t="s">
        <v>497</v>
      </c>
      <c r="L148" s="6">
        <v>402004</v>
      </c>
      <c r="M148" s="6" t="s">
        <v>121</v>
      </c>
      <c r="N148" s="6" t="s">
        <v>66</v>
      </c>
      <c r="O148" s="6" t="s">
        <v>67</v>
      </c>
      <c r="P148" s="6" t="s">
        <v>68</v>
      </c>
      <c r="Q148" s="6" t="s">
        <v>69</v>
      </c>
      <c r="R148" s="6" t="s">
        <v>69</v>
      </c>
      <c r="S148" s="6" t="s">
        <v>70</v>
      </c>
      <c r="T148" s="6" t="s">
        <v>71</v>
      </c>
      <c r="U148" s="6" t="s">
        <v>71</v>
      </c>
      <c r="V148" s="6" t="s">
        <v>101</v>
      </c>
      <c r="W148" s="36">
        <v>6220000000</v>
      </c>
      <c r="X148" s="6" t="s">
        <v>71</v>
      </c>
      <c r="Y148" s="6" t="s">
        <v>185</v>
      </c>
      <c r="Z148" s="6">
        <v>402004</v>
      </c>
      <c r="AA148" s="36">
        <v>6220000000</v>
      </c>
      <c r="AB148" s="6" t="s">
        <v>71</v>
      </c>
      <c r="AC148" s="6" t="s">
        <v>186</v>
      </c>
      <c r="AD148" s="6" t="s">
        <v>130</v>
      </c>
      <c r="AE148" s="6" t="s">
        <v>70</v>
      </c>
      <c r="AF148" s="6" t="s">
        <v>70</v>
      </c>
      <c r="AG148" s="6" t="s">
        <v>70</v>
      </c>
      <c r="AH148" s="6" t="s">
        <v>76</v>
      </c>
      <c r="AI148" s="6" t="s">
        <v>77</v>
      </c>
      <c r="AJ148" s="37" t="s">
        <v>2741</v>
      </c>
      <c r="AK148" s="6" t="s">
        <v>1120</v>
      </c>
      <c r="AL148" s="36">
        <v>6220000000</v>
      </c>
      <c r="AM148" s="6" t="s">
        <v>2879</v>
      </c>
      <c r="AN148" s="6" t="s">
        <v>132</v>
      </c>
      <c r="AO148" s="6" t="s">
        <v>82</v>
      </c>
      <c r="AP148" s="6" t="s">
        <v>71</v>
      </c>
      <c r="AQ148" s="6">
        <v>35</v>
      </c>
      <c r="AR148" s="6" t="s">
        <v>82</v>
      </c>
      <c r="AS148" s="6" t="s">
        <v>82</v>
      </c>
      <c r="AT148" s="6" t="s">
        <v>82</v>
      </c>
      <c r="AU148" s="6" t="s">
        <v>82</v>
      </c>
      <c r="AV148" s="6" t="s">
        <v>82</v>
      </c>
      <c r="AW148" s="6" t="s">
        <v>82</v>
      </c>
    </row>
    <row r="149" spans="1:49" ht="24.75" customHeight="1">
      <c r="A149" s="6">
        <v>402004</v>
      </c>
      <c r="B149" s="6" t="s">
        <v>585</v>
      </c>
      <c r="C149" s="6">
        <v>330698</v>
      </c>
      <c r="D149" s="6" t="s">
        <v>586</v>
      </c>
      <c r="E149" s="15" t="s">
        <v>587</v>
      </c>
      <c r="F149" s="6" t="s">
        <v>588</v>
      </c>
      <c r="G149" s="6">
        <v>40</v>
      </c>
      <c r="H149" s="6" t="b">
        <v>1</v>
      </c>
      <c r="I149" s="6" t="s">
        <v>583</v>
      </c>
      <c r="J149" s="6">
        <v>402</v>
      </c>
      <c r="K149" s="6" t="s">
        <v>497</v>
      </c>
      <c r="L149" s="6">
        <v>402004</v>
      </c>
      <c r="M149" s="6" t="s">
        <v>121</v>
      </c>
      <c r="N149" s="6" t="s">
        <v>66</v>
      </c>
      <c r="O149" s="6" t="s">
        <v>67</v>
      </c>
      <c r="P149" s="6" t="s">
        <v>128</v>
      </c>
      <c r="Q149" s="6" t="s">
        <v>112</v>
      </c>
      <c r="R149" s="6" t="s">
        <v>112</v>
      </c>
      <c r="S149" s="6" t="s">
        <v>70</v>
      </c>
      <c r="T149" s="6" t="s">
        <v>71</v>
      </c>
      <c r="U149" s="6" t="s">
        <v>71</v>
      </c>
      <c r="V149" s="6" t="s">
        <v>101</v>
      </c>
      <c r="W149" s="36">
        <v>6220000000</v>
      </c>
      <c r="X149" s="6" t="s">
        <v>71</v>
      </c>
      <c r="Y149" s="6" t="s">
        <v>185</v>
      </c>
      <c r="Z149" s="6">
        <v>402004</v>
      </c>
      <c r="AA149" s="36">
        <v>6220000000</v>
      </c>
      <c r="AB149" s="6" t="s">
        <v>71</v>
      </c>
      <c r="AC149" s="6" t="s">
        <v>186</v>
      </c>
      <c r="AD149" s="6" t="s">
        <v>75</v>
      </c>
      <c r="AE149" s="6" t="s">
        <v>70</v>
      </c>
      <c r="AF149" s="6" t="s">
        <v>70</v>
      </c>
      <c r="AG149" s="6" t="s">
        <v>70</v>
      </c>
      <c r="AH149" s="6" t="s">
        <v>76</v>
      </c>
      <c r="AI149" s="6" t="s">
        <v>114</v>
      </c>
      <c r="AJ149" s="37" t="s">
        <v>187</v>
      </c>
      <c r="AK149" s="6" t="s">
        <v>79</v>
      </c>
      <c r="AL149" s="36">
        <v>6220000000</v>
      </c>
      <c r="AM149" s="6" t="s">
        <v>589</v>
      </c>
      <c r="AN149" s="6" t="s">
        <v>132</v>
      </c>
      <c r="AO149" s="6" t="s">
        <v>82</v>
      </c>
      <c r="AP149" s="6" t="s">
        <v>71</v>
      </c>
      <c r="AQ149" s="6">
        <v>35</v>
      </c>
      <c r="AR149" s="6" t="s">
        <v>82</v>
      </c>
      <c r="AS149" s="6" t="s">
        <v>82</v>
      </c>
      <c r="AT149" s="6" t="s">
        <v>82</v>
      </c>
      <c r="AU149" s="6" t="s">
        <v>82</v>
      </c>
      <c r="AV149" s="6" t="s">
        <v>82</v>
      </c>
      <c r="AW149" s="6" t="s">
        <v>82</v>
      </c>
    </row>
    <row r="150" spans="1:49" ht="24.75" customHeight="1">
      <c r="A150" s="6">
        <v>402009</v>
      </c>
      <c r="B150" s="6" t="s">
        <v>590</v>
      </c>
      <c r="C150" s="6">
        <v>327590</v>
      </c>
      <c r="D150" s="6" t="s">
        <v>591</v>
      </c>
      <c r="E150" s="15" t="s">
        <v>592</v>
      </c>
      <c r="F150" s="6" t="s">
        <v>593</v>
      </c>
      <c r="G150" s="6">
        <v>40</v>
      </c>
      <c r="H150" s="6" t="b">
        <v>1</v>
      </c>
      <c r="I150" s="6" t="s">
        <v>583</v>
      </c>
      <c r="J150" s="6">
        <v>402</v>
      </c>
      <c r="K150" s="6" t="s">
        <v>497</v>
      </c>
      <c r="L150" s="6">
        <v>402009</v>
      </c>
      <c r="M150" s="6" t="s">
        <v>65</v>
      </c>
      <c r="N150" s="6" t="s">
        <v>66</v>
      </c>
      <c r="O150" s="6" t="s">
        <v>67</v>
      </c>
      <c r="P150" s="6" t="s">
        <v>128</v>
      </c>
      <c r="Q150" s="6" t="s">
        <v>112</v>
      </c>
      <c r="R150" s="6" t="s">
        <v>112</v>
      </c>
      <c r="S150" s="6" t="s">
        <v>70</v>
      </c>
      <c r="T150" s="6" t="s">
        <v>71</v>
      </c>
      <c r="U150" s="6" t="s">
        <v>71</v>
      </c>
      <c r="V150" s="6" t="s">
        <v>113</v>
      </c>
      <c r="W150" s="36">
        <v>6220000000</v>
      </c>
      <c r="X150" s="6" t="s">
        <v>71</v>
      </c>
      <c r="Y150" s="6" t="s">
        <v>129</v>
      </c>
      <c r="Z150" s="6">
        <v>402009</v>
      </c>
      <c r="AA150" s="36">
        <v>6220000000</v>
      </c>
      <c r="AB150" s="6" t="s">
        <v>71</v>
      </c>
      <c r="AC150" s="6" t="s">
        <v>103</v>
      </c>
      <c r="AD150" s="6" t="s">
        <v>130</v>
      </c>
      <c r="AE150" s="6" t="s">
        <v>70</v>
      </c>
      <c r="AF150" s="6" t="s">
        <v>70</v>
      </c>
      <c r="AG150" s="6" t="s">
        <v>70</v>
      </c>
      <c r="AH150" s="6" t="s">
        <v>76</v>
      </c>
      <c r="AI150" s="6" t="s">
        <v>114</v>
      </c>
      <c r="AJ150" s="37" t="s">
        <v>150</v>
      </c>
      <c r="AK150" s="6" t="s">
        <v>79</v>
      </c>
      <c r="AL150" s="36">
        <v>6220000000</v>
      </c>
      <c r="AM150" s="6" t="s">
        <v>594</v>
      </c>
      <c r="AN150" s="6" t="s">
        <v>132</v>
      </c>
      <c r="AO150" s="6" t="s">
        <v>82</v>
      </c>
      <c r="AP150" s="6" t="s">
        <v>71</v>
      </c>
      <c r="AQ150" s="6">
        <v>7</v>
      </c>
      <c r="AR150" s="6" t="s">
        <v>82</v>
      </c>
      <c r="AS150" s="6" t="s">
        <v>82</v>
      </c>
      <c r="AT150" s="6" t="s">
        <v>82</v>
      </c>
      <c r="AU150" s="6" t="s">
        <v>82</v>
      </c>
      <c r="AV150" s="6" t="s">
        <v>82</v>
      </c>
      <c r="AW150" s="6" t="s">
        <v>82</v>
      </c>
    </row>
    <row r="151" spans="1:49" ht="24.75" customHeight="1">
      <c r="A151" s="6">
        <v>402010</v>
      </c>
      <c r="B151" s="6" t="s">
        <v>595</v>
      </c>
      <c r="C151" s="6">
        <v>327613</v>
      </c>
      <c r="D151" s="6" t="s">
        <v>596</v>
      </c>
      <c r="E151" s="15" t="s">
        <v>597</v>
      </c>
      <c r="F151" s="6" t="s">
        <v>598</v>
      </c>
      <c r="G151" s="6">
        <v>40</v>
      </c>
      <c r="H151" s="6" t="b">
        <v>1</v>
      </c>
      <c r="I151" s="6" t="s">
        <v>583</v>
      </c>
      <c r="J151" s="6">
        <v>402</v>
      </c>
      <c r="K151" s="6" t="s">
        <v>497</v>
      </c>
      <c r="L151" s="6">
        <v>402010</v>
      </c>
      <c r="M151" s="6" t="s">
        <v>121</v>
      </c>
      <c r="N151" s="6" t="s">
        <v>66</v>
      </c>
      <c r="O151" s="6" t="s">
        <v>67</v>
      </c>
      <c r="P151" s="6" t="s">
        <v>128</v>
      </c>
      <c r="Q151" s="6" t="s">
        <v>112</v>
      </c>
      <c r="R151" s="6" t="s">
        <v>112</v>
      </c>
      <c r="S151" s="6" t="s">
        <v>70</v>
      </c>
      <c r="T151" s="6" t="s">
        <v>71</v>
      </c>
      <c r="U151" s="6" t="s">
        <v>71</v>
      </c>
      <c r="V151" s="6" t="s">
        <v>101</v>
      </c>
      <c r="W151" s="36">
        <v>6220000000</v>
      </c>
      <c r="X151" s="6" t="s">
        <v>71</v>
      </c>
      <c r="Y151" s="6" t="s">
        <v>129</v>
      </c>
      <c r="Z151" s="6">
        <v>402010</v>
      </c>
      <c r="AA151" s="36">
        <v>6220000000</v>
      </c>
      <c r="AB151" s="6" t="s">
        <v>71</v>
      </c>
      <c r="AC151" s="6" t="s">
        <v>103</v>
      </c>
      <c r="AD151" s="6" t="s">
        <v>130</v>
      </c>
      <c r="AE151" s="6" t="s">
        <v>70</v>
      </c>
      <c r="AF151" s="6" t="s">
        <v>70</v>
      </c>
      <c r="AG151" s="6" t="s">
        <v>70</v>
      </c>
      <c r="AH151" s="6" t="s">
        <v>76</v>
      </c>
      <c r="AI151" s="6" t="s">
        <v>114</v>
      </c>
      <c r="AJ151" s="37" t="s">
        <v>115</v>
      </c>
      <c r="AK151" s="6" t="s">
        <v>79</v>
      </c>
      <c r="AL151" s="36">
        <v>6220000000</v>
      </c>
      <c r="AM151" s="6" t="s">
        <v>599</v>
      </c>
      <c r="AN151" s="6" t="s">
        <v>132</v>
      </c>
      <c r="AO151" s="6" t="s">
        <v>82</v>
      </c>
      <c r="AP151" s="6" t="s">
        <v>71</v>
      </c>
      <c r="AQ151" s="6">
        <v>21</v>
      </c>
      <c r="AR151" s="6" t="s">
        <v>82</v>
      </c>
      <c r="AS151" s="6" t="s">
        <v>82</v>
      </c>
      <c r="AT151" s="6" t="s">
        <v>82</v>
      </c>
      <c r="AU151" s="6" t="s">
        <v>82</v>
      </c>
      <c r="AV151" s="6" t="s">
        <v>82</v>
      </c>
      <c r="AW151" s="6" t="s">
        <v>82</v>
      </c>
    </row>
    <row r="152" spans="1:49" ht="24.75" customHeight="1">
      <c r="A152" s="6">
        <v>404002</v>
      </c>
      <c r="B152" s="6" t="s">
        <v>601</v>
      </c>
      <c r="C152" s="6">
        <v>330650</v>
      </c>
      <c r="D152" s="6" t="s">
        <v>602</v>
      </c>
      <c r="E152" s="15" t="s">
        <v>603</v>
      </c>
      <c r="F152" s="6" t="s">
        <v>604</v>
      </c>
      <c r="G152" s="6">
        <v>40</v>
      </c>
      <c r="H152" s="6" t="b">
        <v>1</v>
      </c>
      <c r="I152" s="6" t="s">
        <v>605</v>
      </c>
      <c r="J152" s="6">
        <v>404</v>
      </c>
      <c r="K152" s="6" t="s">
        <v>497</v>
      </c>
      <c r="L152" s="6">
        <v>404002</v>
      </c>
      <c r="M152" s="6" t="s">
        <v>65</v>
      </c>
      <c r="N152" s="6" t="s">
        <v>66</v>
      </c>
      <c r="O152" s="6" t="s">
        <v>67</v>
      </c>
      <c r="P152" s="6" t="s">
        <v>68</v>
      </c>
      <c r="Q152" s="6" t="s">
        <v>69</v>
      </c>
      <c r="R152" s="6" t="s">
        <v>69</v>
      </c>
      <c r="S152" s="6" t="s">
        <v>70</v>
      </c>
      <c r="T152" s="6" t="s">
        <v>71</v>
      </c>
      <c r="U152" s="6" t="s">
        <v>71</v>
      </c>
      <c r="V152" s="6" t="s">
        <v>101</v>
      </c>
      <c r="W152" s="36">
        <v>6220000000</v>
      </c>
      <c r="X152" s="6" t="s">
        <v>71</v>
      </c>
      <c r="Y152" s="6" t="s">
        <v>129</v>
      </c>
      <c r="Z152" s="6">
        <v>404002</v>
      </c>
      <c r="AA152" s="36">
        <v>6220000000</v>
      </c>
      <c r="AB152" s="6" t="s">
        <v>71</v>
      </c>
      <c r="AC152" s="6" t="s">
        <v>186</v>
      </c>
      <c r="AD152" s="6" t="s">
        <v>75</v>
      </c>
      <c r="AE152" s="6" t="s">
        <v>70</v>
      </c>
      <c r="AF152" s="6" t="s">
        <v>70</v>
      </c>
      <c r="AG152" s="6" t="s">
        <v>70</v>
      </c>
      <c r="AH152" s="6" t="s">
        <v>76</v>
      </c>
      <c r="AI152" s="6" t="s">
        <v>77</v>
      </c>
      <c r="AJ152" s="37" t="s">
        <v>474</v>
      </c>
      <c r="AK152" s="6" t="s">
        <v>79</v>
      </c>
      <c r="AL152" s="36">
        <v>6220000000</v>
      </c>
      <c r="AM152" s="6" t="s">
        <v>606</v>
      </c>
      <c r="AN152" s="6" t="s">
        <v>132</v>
      </c>
      <c r="AO152" s="6"/>
      <c r="AP152" s="6" t="s">
        <v>71</v>
      </c>
      <c r="AQ152" s="6">
        <v>70</v>
      </c>
      <c r="AR152" s="6" t="s">
        <v>82</v>
      </c>
      <c r="AS152" s="6" t="s">
        <v>82</v>
      </c>
      <c r="AT152" s="6" t="s">
        <v>82</v>
      </c>
      <c r="AU152" s="6" t="s">
        <v>82</v>
      </c>
      <c r="AV152" s="6" t="s">
        <v>82</v>
      </c>
      <c r="AW152" s="6" t="s">
        <v>82</v>
      </c>
    </row>
    <row r="153" spans="1:49" ht="24.75" customHeight="1">
      <c r="A153" s="6">
        <v>404004</v>
      </c>
      <c r="B153" s="6" t="s">
        <v>2883</v>
      </c>
      <c r="C153" s="6">
        <v>327567</v>
      </c>
      <c r="D153" s="6" t="s">
        <v>2886</v>
      </c>
      <c r="E153" s="15" t="s">
        <v>2887</v>
      </c>
      <c r="F153" s="6" t="s">
        <v>2888</v>
      </c>
      <c r="G153" s="6">
        <v>40</v>
      </c>
      <c r="H153" s="6" t="b">
        <v>1</v>
      </c>
      <c r="I153" s="6" t="s">
        <v>605</v>
      </c>
      <c r="J153" s="6">
        <v>404</v>
      </c>
      <c r="K153" s="6" t="s">
        <v>497</v>
      </c>
      <c r="L153" s="6">
        <v>404004</v>
      </c>
      <c r="M153" s="6" t="s">
        <v>65</v>
      </c>
      <c r="N153" s="6" t="s">
        <v>66</v>
      </c>
      <c r="O153" s="6" t="s">
        <v>67</v>
      </c>
      <c r="P153" s="6" t="s">
        <v>68</v>
      </c>
      <c r="Q153" s="6" t="s">
        <v>69</v>
      </c>
      <c r="R153" s="6" t="s">
        <v>69</v>
      </c>
      <c r="S153" s="6" t="s">
        <v>70</v>
      </c>
      <c r="T153" s="6" t="s">
        <v>71</v>
      </c>
      <c r="U153" s="6" t="s">
        <v>71</v>
      </c>
      <c r="V153" s="6" t="s">
        <v>101</v>
      </c>
      <c r="W153" s="36">
        <v>6220000000</v>
      </c>
      <c r="X153" s="6" t="s">
        <v>71</v>
      </c>
      <c r="Y153" s="6" t="s">
        <v>129</v>
      </c>
      <c r="Z153" s="6">
        <v>404004</v>
      </c>
      <c r="AA153" s="36">
        <v>6220000000</v>
      </c>
      <c r="AB153" s="6" t="s">
        <v>71</v>
      </c>
      <c r="AC153" s="6" t="s">
        <v>103</v>
      </c>
      <c r="AD153" s="6" t="s">
        <v>130</v>
      </c>
      <c r="AE153" s="6" t="s">
        <v>70</v>
      </c>
      <c r="AF153" s="6" t="s">
        <v>70</v>
      </c>
      <c r="AG153" s="6" t="s">
        <v>70</v>
      </c>
      <c r="AH153" s="6" t="s">
        <v>76</v>
      </c>
      <c r="AI153" s="6" t="s">
        <v>77</v>
      </c>
      <c r="AJ153" s="37" t="s">
        <v>2884</v>
      </c>
      <c r="AK153" s="6" t="s">
        <v>79</v>
      </c>
      <c r="AL153" s="36">
        <v>6220000000</v>
      </c>
      <c r="AM153" s="6" t="s">
        <v>2885</v>
      </c>
      <c r="AN153" s="6" t="s">
        <v>132</v>
      </c>
      <c r="AO153" s="6"/>
      <c r="AP153" s="6" t="s">
        <v>71</v>
      </c>
      <c r="AQ153" s="6">
        <v>70</v>
      </c>
      <c r="AR153" s="6" t="s">
        <v>82</v>
      </c>
      <c r="AS153" s="6" t="s">
        <v>82</v>
      </c>
      <c r="AT153" s="6" t="s">
        <v>82</v>
      </c>
      <c r="AU153" s="6" t="s">
        <v>82</v>
      </c>
      <c r="AV153" s="6" t="s">
        <v>82</v>
      </c>
      <c r="AW153" s="6" t="s">
        <v>82</v>
      </c>
    </row>
    <row r="154" spans="1:49" ht="24.75" customHeight="1">
      <c r="A154" s="6">
        <v>404004</v>
      </c>
      <c r="B154" s="6" t="s">
        <v>607</v>
      </c>
      <c r="C154" s="6">
        <v>327663</v>
      </c>
      <c r="D154" s="6" t="s">
        <v>608</v>
      </c>
      <c r="E154" s="15" t="s">
        <v>609</v>
      </c>
      <c r="F154" s="6" t="s">
        <v>610</v>
      </c>
      <c r="G154" s="6">
        <v>40</v>
      </c>
      <c r="H154" s="6" t="b">
        <v>1</v>
      </c>
      <c r="I154" s="6" t="s">
        <v>605</v>
      </c>
      <c r="J154" s="6">
        <v>404</v>
      </c>
      <c r="K154" s="6" t="s">
        <v>497</v>
      </c>
      <c r="L154" s="6">
        <v>404004</v>
      </c>
      <c r="M154" s="6" t="s">
        <v>65</v>
      </c>
      <c r="N154" s="6" t="s">
        <v>66</v>
      </c>
      <c r="O154" s="6" t="s">
        <v>67</v>
      </c>
      <c r="P154" s="6" t="s">
        <v>111</v>
      </c>
      <c r="Q154" s="6" t="s">
        <v>82</v>
      </c>
      <c r="R154" s="6" t="s">
        <v>111</v>
      </c>
      <c r="S154" s="6" t="s">
        <v>70</v>
      </c>
      <c r="T154" s="6" t="s">
        <v>71</v>
      </c>
      <c r="U154" s="6" t="s">
        <v>71</v>
      </c>
      <c r="V154" s="6" t="s">
        <v>101</v>
      </c>
      <c r="W154" s="36">
        <v>6220000000</v>
      </c>
      <c r="X154" s="6" t="s">
        <v>71</v>
      </c>
      <c r="Y154" s="6" t="s">
        <v>129</v>
      </c>
      <c r="Z154" s="6">
        <v>404004</v>
      </c>
      <c r="AA154" s="36">
        <v>6220000000</v>
      </c>
      <c r="AB154" s="6" t="s">
        <v>71</v>
      </c>
      <c r="AC154" s="6" t="s">
        <v>103</v>
      </c>
      <c r="AD154" s="6" t="s">
        <v>130</v>
      </c>
      <c r="AE154" s="6" t="s">
        <v>70</v>
      </c>
      <c r="AF154" s="6" t="s">
        <v>70</v>
      </c>
      <c r="AG154" s="6" t="s">
        <v>70</v>
      </c>
      <c r="AH154" s="6" t="s">
        <v>76</v>
      </c>
      <c r="AI154" s="6" t="s">
        <v>114</v>
      </c>
      <c r="AJ154" s="37" t="s">
        <v>266</v>
      </c>
      <c r="AK154" s="6" t="s">
        <v>79</v>
      </c>
      <c r="AL154" s="36">
        <v>6220000000</v>
      </c>
      <c r="AM154" s="6" t="s">
        <v>611</v>
      </c>
      <c r="AN154" s="6" t="s">
        <v>132</v>
      </c>
      <c r="AO154" s="6"/>
      <c r="AP154" s="6" t="s">
        <v>71</v>
      </c>
      <c r="AQ154" s="6">
        <v>70</v>
      </c>
      <c r="AR154" s="6" t="s">
        <v>82</v>
      </c>
      <c r="AS154" s="6" t="s">
        <v>82</v>
      </c>
      <c r="AT154" s="6" t="s">
        <v>82</v>
      </c>
      <c r="AU154" s="6" t="s">
        <v>82</v>
      </c>
      <c r="AV154" s="6" t="s">
        <v>82</v>
      </c>
      <c r="AW154" s="6" t="s">
        <v>82</v>
      </c>
    </row>
    <row r="155" spans="1:49" ht="24.75" customHeight="1">
      <c r="A155" s="6">
        <v>404006</v>
      </c>
      <c r="B155" s="6" t="s">
        <v>2889</v>
      </c>
      <c r="C155" s="6">
        <v>327699</v>
      </c>
      <c r="D155" s="6" t="s">
        <v>2891</v>
      </c>
      <c r="E155" s="15" t="s">
        <v>2892</v>
      </c>
      <c r="F155" s="6" t="s">
        <v>2893</v>
      </c>
      <c r="G155" s="6">
        <v>40</v>
      </c>
      <c r="H155" s="6" t="b">
        <v>1</v>
      </c>
      <c r="I155" s="6" t="s">
        <v>605</v>
      </c>
      <c r="J155" s="6">
        <v>404</v>
      </c>
      <c r="K155" s="6" t="s">
        <v>497</v>
      </c>
      <c r="L155" s="6">
        <v>404006</v>
      </c>
      <c r="M155" s="6" t="s">
        <v>100</v>
      </c>
      <c r="N155" s="6" t="s">
        <v>66</v>
      </c>
      <c r="O155" s="6" t="s">
        <v>67</v>
      </c>
      <c r="P155" s="6" t="s">
        <v>68</v>
      </c>
      <c r="Q155" s="6" t="s">
        <v>69</v>
      </c>
      <c r="R155" s="6" t="s">
        <v>69</v>
      </c>
      <c r="S155" s="6" t="s">
        <v>70</v>
      </c>
      <c r="T155" s="6" t="s">
        <v>71</v>
      </c>
      <c r="U155" s="6" t="s">
        <v>71</v>
      </c>
      <c r="V155" s="6" t="s">
        <v>101</v>
      </c>
      <c r="W155" s="36">
        <v>6220000000</v>
      </c>
      <c r="X155" s="6" t="s">
        <v>71</v>
      </c>
      <c r="Y155" s="6" t="s">
        <v>129</v>
      </c>
      <c r="Z155" s="6">
        <v>404006</v>
      </c>
      <c r="AA155" s="36">
        <v>6220000000</v>
      </c>
      <c r="AB155" s="6" t="s">
        <v>71</v>
      </c>
      <c r="AC155" s="6" t="s">
        <v>103</v>
      </c>
      <c r="AD155" s="6" t="s">
        <v>130</v>
      </c>
      <c r="AE155" s="6" t="s">
        <v>70</v>
      </c>
      <c r="AF155" s="6" t="s">
        <v>70</v>
      </c>
      <c r="AG155" s="6" t="s">
        <v>70</v>
      </c>
      <c r="AH155" s="6" t="s">
        <v>76</v>
      </c>
      <c r="AI155" s="6" t="s">
        <v>77</v>
      </c>
      <c r="AJ155" s="37" t="s">
        <v>150</v>
      </c>
      <c r="AK155" s="6" t="s">
        <v>79</v>
      </c>
      <c r="AL155" s="36">
        <v>6220000000</v>
      </c>
      <c r="AM155" s="6" t="s">
        <v>2890</v>
      </c>
      <c r="AN155" s="6" t="s">
        <v>132</v>
      </c>
      <c r="AO155" s="6"/>
      <c r="AP155" s="6" t="s">
        <v>71</v>
      </c>
      <c r="AQ155" s="6">
        <v>0</v>
      </c>
      <c r="AR155" s="6" t="s">
        <v>82</v>
      </c>
      <c r="AS155" s="6" t="s">
        <v>82</v>
      </c>
      <c r="AT155" s="6" t="s">
        <v>82</v>
      </c>
      <c r="AU155" s="6" t="s">
        <v>82</v>
      </c>
      <c r="AV155" s="6" t="s">
        <v>82</v>
      </c>
      <c r="AW155" s="6" t="s">
        <v>82</v>
      </c>
    </row>
    <row r="156" spans="1:49" ht="24.75" customHeight="1">
      <c r="A156" s="6">
        <v>404006</v>
      </c>
      <c r="B156" s="6" t="s">
        <v>612</v>
      </c>
      <c r="C156" s="6">
        <v>327693</v>
      </c>
      <c r="D156" s="6" t="s">
        <v>613</v>
      </c>
      <c r="E156" s="15" t="s">
        <v>614</v>
      </c>
      <c r="F156" s="6" t="s">
        <v>615</v>
      </c>
      <c r="G156" s="6">
        <v>40</v>
      </c>
      <c r="H156" s="6" t="b">
        <v>1</v>
      </c>
      <c r="I156" s="6" t="s">
        <v>605</v>
      </c>
      <c r="J156" s="6">
        <v>404</v>
      </c>
      <c r="K156" s="6" t="s">
        <v>497</v>
      </c>
      <c r="L156" s="6">
        <v>404006</v>
      </c>
      <c r="M156" s="6" t="s">
        <v>100</v>
      </c>
      <c r="N156" s="6" t="s">
        <v>66</v>
      </c>
      <c r="O156" s="6" t="s">
        <v>67</v>
      </c>
      <c r="P156" s="6" t="s">
        <v>128</v>
      </c>
      <c r="Q156" s="6" t="s">
        <v>112</v>
      </c>
      <c r="R156" s="6" t="s">
        <v>112</v>
      </c>
      <c r="S156" s="6" t="s">
        <v>70</v>
      </c>
      <c r="T156" s="6" t="s">
        <v>71</v>
      </c>
      <c r="U156" s="6" t="s">
        <v>71</v>
      </c>
      <c r="V156" s="6" t="s">
        <v>101</v>
      </c>
      <c r="W156" s="36">
        <v>6220000000</v>
      </c>
      <c r="X156" s="6" t="s">
        <v>71</v>
      </c>
      <c r="Y156" s="6" t="s">
        <v>129</v>
      </c>
      <c r="Z156" s="6">
        <v>404006</v>
      </c>
      <c r="AA156" s="36">
        <v>6220000000</v>
      </c>
      <c r="AB156" s="6" t="s">
        <v>71</v>
      </c>
      <c r="AC156" s="6" t="s">
        <v>103</v>
      </c>
      <c r="AD156" s="6" t="s">
        <v>130</v>
      </c>
      <c r="AE156" s="6" t="s">
        <v>70</v>
      </c>
      <c r="AF156" s="6" t="s">
        <v>70</v>
      </c>
      <c r="AG156" s="6" t="s">
        <v>70</v>
      </c>
      <c r="AH156" s="6" t="s">
        <v>76</v>
      </c>
      <c r="AI156" s="6" t="s">
        <v>114</v>
      </c>
      <c r="AJ156" s="37" t="s">
        <v>115</v>
      </c>
      <c r="AK156" s="6" t="s">
        <v>79</v>
      </c>
      <c r="AL156" s="36">
        <v>6220000000</v>
      </c>
      <c r="AM156" s="6" t="s">
        <v>616</v>
      </c>
      <c r="AN156" s="6" t="s">
        <v>132</v>
      </c>
      <c r="AO156" s="6"/>
      <c r="AP156" s="6" t="s">
        <v>71</v>
      </c>
      <c r="AQ156" s="6">
        <v>0</v>
      </c>
      <c r="AR156" s="6" t="s">
        <v>82</v>
      </c>
      <c r="AS156" s="6" t="s">
        <v>82</v>
      </c>
      <c r="AT156" s="6" t="s">
        <v>82</v>
      </c>
      <c r="AU156" s="6" t="s">
        <v>82</v>
      </c>
      <c r="AV156" s="6" t="s">
        <v>82</v>
      </c>
      <c r="AW156" s="6" t="s">
        <v>82</v>
      </c>
    </row>
    <row r="157" spans="1:49" ht="24.75" customHeight="1">
      <c r="A157" s="6">
        <v>404008</v>
      </c>
      <c r="B157" s="6" t="s">
        <v>617</v>
      </c>
      <c r="C157" s="6">
        <v>327717</v>
      </c>
      <c r="D157" s="6" t="s">
        <v>618</v>
      </c>
      <c r="E157" s="15" t="s">
        <v>619</v>
      </c>
      <c r="F157" s="6" t="s">
        <v>620</v>
      </c>
      <c r="G157" s="6">
        <v>40</v>
      </c>
      <c r="H157" s="6" t="b">
        <v>1</v>
      </c>
      <c r="I157" s="6" t="s">
        <v>605</v>
      </c>
      <c r="J157" s="6">
        <v>404</v>
      </c>
      <c r="K157" s="6" t="s">
        <v>497</v>
      </c>
      <c r="L157" s="6">
        <v>404008</v>
      </c>
      <c r="M157" s="6" t="s">
        <v>100</v>
      </c>
      <c r="N157" s="6" t="s">
        <v>100</v>
      </c>
      <c r="O157" s="6" t="s">
        <v>67</v>
      </c>
      <c r="P157" s="6" t="s">
        <v>68</v>
      </c>
      <c r="Q157" s="6" t="s">
        <v>69</v>
      </c>
      <c r="R157" s="6" t="s">
        <v>69</v>
      </c>
      <c r="S157" s="6" t="s">
        <v>70</v>
      </c>
      <c r="T157" s="6" t="s">
        <v>71</v>
      </c>
      <c r="U157" s="6" t="s">
        <v>71</v>
      </c>
      <c r="V157" s="6" t="s">
        <v>101</v>
      </c>
      <c r="W157" s="36">
        <v>6220000000</v>
      </c>
      <c r="X157" s="6" t="s">
        <v>71</v>
      </c>
      <c r="Y157" s="6" t="s">
        <v>129</v>
      </c>
      <c r="Z157" s="6">
        <v>404008</v>
      </c>
      <c r="AA157" s="36">
        <v>6220000000</v>
      </c>
      <c r="AB157" s="6" t="s">
        <v>71</v>
      </c>
      <c r="AC157" s="6" t="s">
        <v>103</v>
      </c>
      <c r="AD157" s="6" t="s">
        <v>130</v>
      </c>
      <c r="AE157" s="6" t="s">
        <v>70</v>
      </c>
      <c r="AF157" s="6" t="s">
        <v>70</v>
      </c>
      <c r="AG157" s="6" t="s">
        <v>70</v>
      </c>
      <c r="AH157" s="6" t="s">
        <v>76</v>
      </c>
      <c r="AI157" s="6" t="s">
        <v>77</v>
      </c>
      <c r="AJ157" s="37" t="s">
        <v>621</v>
      </c>
      <c r="AK157" s="6" t="s">
        <v>79</v>
      </c>
      <c r="AL157" s="36">
        <v>6220000000</v>
      </c>
      <c r="AM157" s="6" t="s">
        <v>622</v>
      </c>
      <c r="AN157" s="6" t="s">
        <v>132</v>
      </c>
      <c r="AO157" s="6"/>
      <c r="AP157" s="6" t="s">
        <v>71</v>
      </c>
      <c r="AQ157" s="6">
        <v>14</v>
      </c>
      <c r="AR157" s="6" t="s">
        <v>82</v>
      </c>
      <c r="AS157" s="6" t="s">
        <v>82</v>
      </c>
      <c r="AT157" s="6" t="s">
        <v>82</v>
      </c>
      <c r="AU157" s="6" t="s">
        <v>82</v>
      </c>
      <c r="AV157" s="6" t="s">
        <v>82</v>
      </c>
      <c r="AW157" s="6" t="s">
        <v>82</v>
      </c>
    </row>
    <row r="158" spans="1:49" ht="24.75" customHeight="1">
      <c r="A158" s="6">
        <v>405003</v>
      </c>
      <c r="B158" s="6" t="s">
        <v>2914</v>
      </c>
      <c r="C158" s="6">
        <v>327848</v>
      </c>
      <c r="D158" s="6" t="s">
        <v>2917</v>
      </c>
      <c r="E158" s="15" t="s">
        <v>2918</v>
      </c>
      <c r="F158" s="6" t="s">
        <v>2919</v>
      </c>
      <c r="G158" s="6">
        <v>40</v>
      </c>
      <c r="H158" s="6" t="b">
        <v>1</v>
      </c>
      <c r="I158" s="6" t="s">
        <v>627</v>
      </c>
      <c r="J158" s="6">
        <v>405</v>
      </c>
      <c r="K158" s="6" t="s">
        <v>497</v>
      </c>
      <c r="L158" s="6">
        <v>405003</v>
      </c>
      <c r="M158" s="6" t="s">
        <v>100</v>
      </c>
      <c r="N158" s="6" t="s">
        <v>100</v>
      </c>
      <c r="O158" s="6" t="s">
        <v>67</v>
      </c>
      <c r="P158" s="6" t="s">
        <v>68</v>
      </c>
      <c r="Q158" s="6" t="s">
        <v>69</v>
      </c>
      <c r="R158" s="6" t="s">
        <v>69</v>
      </c>
      <c r="S158" s="6" t="s">
        <v>70</v>
      </c>
      <c r="T158" s="6" t="s">
        <v>71</v>
      </c>
      <c r="U158" s="6" t="s">
        <v>71</v>
      </c>
      <c r="V158" s="6" t="s">
        <v>101</v>
      </c>
      <c r="W158" s="36">
        <v>6220000000</v>
      </c>
      <c r="X158" s="6" t="s">
        <v>71</v>
      </c>
      <c r="Y158" s="6" t="s">
        <v>102</v>
      </c>
      <c r="Z158" s="6">
        <v>405003</v>
      </c>
      <c r="AA158" s="36">
        <v>6220000000</v>
      </c>
      <c r="AB158" s="6" t="s">
        <v>71</v>
      </c>
      <c r="AC158" s="6" t="s">
        <v>103</v>
      </c>
      <c r="AD158" s="6" t="s">
        <v>75</v>
      </c>
      <c r="AE158" s="6" t="s">
        <v>70</v>
      </c>
      <c r="AF158" s="6" t="s">
        <v>70</v>
      </c>
      <c r="AG158" s="6" t="s">
        <v>70</v>
      </c>
      <c r="AH158" s="6" t="s">
        <v>76</v>
      </c>
      <c r="AI158" s="6" t="s">
        <v>77</v>
      </c>
      <c r="AJ158" s="37" t="s">
        <v>2915</v>
      </c>
      <c r="AK158" s="6" t="s">
        <v>79</v>
      </c>
      <c r="AL158" s="36">
        <v>6220000000</v>
      </c>
      <c r="AM158" s="6" t="s">
        <v>2916</v>
      </c>
      <c r="AN158" s="6" t="s">
        <v>93</v>
      </c>
      <c r="AO158" s="6"/>
      <c r="AP158" s="6" t="s">
        <v>71</v>
      </c>
      <c r="AQ158" s="6">
        <v>56</v>
      </c>
      <c r="AR158" s="6" t="s">
        <v>82</v>
      </c>
      <c r="AS158" s="6" t="s">
        <v>82</v>
      </c>
      <c r="AT158" s="6" t="s">
        <v>82</v>
      </c>
      <c r="AU158" s="6" t="s">
        <v>82</v>
      </c>
      <c r="AV158" s="6" t="s">
        <v>82</v>
      </c>
      <c r="AW158" s="6" t="s">
        <v>82</v>
      </c>
    </row>
    <row r="159" spans="1:49" ht="24.75" customHeight="1">
      <c r="A159" s="6">
        <v>405003</v>
      </c>
      <c r="B159" s="6" t="s">
        <v>623</v>
      </c>
      <c r="C159" s="6">
        <v>327761</v>
      </c>
      <c r="D159" s="6" t="s">
        <v>624</v>
      </c>
      <c r="E159" s="15" t="s">
        <v>625</v>
      </c>
      <c r="F159" s="6" t="s">
        <v>626</v>
      </c>
      <c r="G159" s="6">
        <v>40</v>
      </c>
      <c r="H159" s="6" t="b">
        <v>1</v>
      </c>
      <c r="I159" s="6" t="s">
        <v>627</v>
      </c>
      <c r="J159" s="6">
        <v>405</v>
      </c>
      <c r="K159" s="6" t="s">
        <v>497</v>
      </c>
      <c r="L159" s="6">
        <v>405003</v>
      </c>
      <c r="M159" s="6" t="s">
        <v>100</v>
      </c>
      <c r="N159" s="6" t="s">
        <v>100</v>
      </c>
      <c r="O159" s="6" t="s">
        <v>67</v>
      </c>
      <c r="P159" s="6" t="s">
        <v>128</v>
      </c>
      <c r="Q159" s="6" t="s">
        <v>112</v>
      </c>
      <c r="R159" s="6" t="s">
        <v>112</v>
      </c>
      <c r="S159" s="6" t="s">
        <v>70</v>
      </c>
      <c r="T159" s="6" t="s">
        <v>71</v>
      </c>
      <c r="U159" s="6" t="s">
        <v>71</v>
      </c>
      <c r="V159" s="6" t="s">
        <v>101</v>
      </c>
      <c r="W159" s="36">
        <v>6220000000</v>
      </c>
      <c r="X159" s="6" t="s">
        <v>71</v>
      </c>
      <c r="Y159" s="6" t="s">
        <v>102</v>
      </c>
      <c r="Z159" s="6">
        <v>405003</v>
      </c>
      <c r="AA159" s="36">
        <v>6220000000</v>
      </c>
      <c r="AB159" s="6" t="s">
        <v>71</v>
      </c>
      <c r="AC159" s="6" t="s">
        <v>103</v>
      </c>
      <c r="AD159" s="6" t="s">
        <v>130</v>
      </c>
      <c r="AE159" s="6" t="s">
        <v>70</v>
      </c>
      <c r="AF159" s="6" t="s">
        <v>70</v>
      </c>
      <c r="AG159" s="6" t="s">
        <v>70</v>
      </c>
      <c r="AH159" s="6" t="s">
        <v>76</v>
      </c>
      <c r="AI159" s="6" t="s">
        <v>114</v>
      </c>
      <c r="AJ159" s="37" t="s">
        <v>247</v>
      </c>
      <c r="AK159" s="6" t="s">
        <v>79</v>
      </c>
      <c r="AL159" s="36">
        <v>6220000000</v>
      </c>
      <c r="AM159" s="6" t="s">
        <v>628</v>
      </c>
      <c r="AN159" s="6" t="s">
        <v>93</v>
      </c>
      <c r="AO159" s="6"/>
      <c r="AP159" s="6" t="s">
        <v>71</v>
      </c>
      <c r="AQ159" s="6">
        <v>70</v>
      </c>
      <c r="AR159" s="6" t="s">
        <v>82</v>
      </c>
      <c r="AS159" s="6" t="s">
        <v>82</v>
      </c>
      <c r="AT159" s="6" t="s">
        <v>82</v>
      </c>
      <c r="AU159" s="6" t="s">
        <v>82</v>
      </c>
      <c r="AV159" s="6" t="s">
        <v>82</v>
      </c>
      <c r="AW159" s="6" t="s">
        <v>82</v>
      </c>
    </row>
    <row r="160" spans="1:49" ht="24.75" customHeight="1">
      <c r="A160" s="6">
        <v>408004</v>
      </c>
      <c r="B160" s="6" t="s">
        <v>2976</v>
      </c>
      <c r="C160" s="6">
        <v>328004</v>
      </c>
      <c r="D160" s="6" t="s">
        <v>2978</v>
      </c>
      <c r="E160" s="15" t="s">
        <v>2979</v>
      </c>
      <c r="F160" s="6" t="s">
        <v>2980</v>
      </c>
      <c r="G160" s="6">
        <v>40</v>
      </c>
      <c r="H160" s="6" t="b">
        <v>1</v>
      </c>
      <c r="I160" s="6" t="s">
        <v>633</v>
      </c>
      <c r="J160" s="6">
        <v>408</v>
      </c>
      <c r="K160" s="6" t="s">
        <v>497</v>
      </c>
      <c r="L160" s="6">
        <v>408004</v>
      </c>
      <c r="M160" s="6" t="s">
        <v>121</v>
      </c>
      <c r="N160" s="6" t="s">
        <v>66</v>
      </c>
      <c r="O160" s="6" t="s">
        <v>67</v>
      </c>
      <c r="P160" s="6" t="s">
        <v>68</v>
      </c>
      <c r="Q160" s="6" t="s">
        <v>69</v>
      </c>
      <c r="R160" s="6" t="s">
        <v>69</v>
      </c>
      <c r="S160" s="6" t="s">
        <v>70</v>
      </c>
      <c r="T160" s="6" t="s">
        <v>71</v>
      </c>
      <c r="U160" s="6" t="s">
        <v>71</v>
      </c>
      <c r="V160" s="6" t="s">
        <v>101</v>
      </c>
      <c r="W160" s="36">
        <v>6220000000</v>
      </c>
      <c r="X160" s="6" t="s">
        <v>71</v>
      </c>
      <c r="Y160" s="6" t="s">
        <v>129</v>
      </c>
      <c r="Z160" s="6">
        <v>408004</v>
      </c>
      <c r="AA160" s="36">
        <v>6220000000</v>
      </c>
      <c r="AB160" s="6" t="s">
        <v>71</v>
      </c>
      <c r="AC160" s="6" t="s">
        <v>634</v>
      </c>
      <c r="AD160" s="6" t="s">
        <v>75</v>
      </c>
      <c r="AE160" s="6" t="s">
        <v>70</v>
      </c>
      <c r="AF160" s="6" t="s">
        <v>70</v>
      </c>
      <c r="AG160" s="6" t="s">
        <v>70</v>
      </c>
      <c r="AH160" s="6" t="s">
        <v>76</v>
      </c>
      <c r="AI160" s="6" t="s">
        <v>77</v>
      </c>
      <c r="AJ160" s="37" t="s">
        <v>1119</v>
      </c>
      <c r="AK160" s="6" t="s">
        <v>1120</v>
      </c>
      <c r="AL160" s="36">
        <v>6220000000</v>
      </c>
      <c r="AM160" s="6" t="s">
        <v>2977</v>
      </c>
      <c r="AN160" s="6" t="s">
        <v>132</v>
      </c>
      <c r="AO160" s="6"/>
      <c r="AP160" s="6" t="s">
        <v>71</v>
      </c>
      <c r="AQ160" s="6">
        <v>7</v>
      </c>
      <c r="AR160" s="6" t="s">
        <v>82</v>
      </c>
      <c r="AS160" s="6" t="s">
        <v>82</v>
      </c>
      <c r="AT160" s="6" t="s">
        <v>82</v>
      </c>
      <c r="AU160" s="6" t="s">
        <v>82</v>
      </c>
      <c r="AV160" s="6" t="s">
        <v>82</v>
      </c>
      <c r="AW160" s="6" t="s">
        <v>82</v>
      </c>
    </row>
    <row r="161" spans="1:49" ht="24.75" customHeight="1">
      <c r="A161" s="6">
        <v>408004</v>
      </c>
      <c r="B161" s="6" t="s">
        <v>629</v>
      </c>
      <c r="C161" s="6">
        <v>327586</v>
      </c>
      <c r="D161" s="6" t="s">
        <v>630</v>
      </c>
      <c r="E161" s="15" t="s">
        <v>631</v>
      </c>
      <c r="F161" s="6" t="s">
        <v>632</v>
      </c>
      <c r="G161" s="6">
        <v>40</v>
      </c>
      <c r="H161" s="6" t="b">
        <v>1</v>
      </c>
      <c r="I161" s="6" t="s">
        <v>633</v>
      </c>
      <c r="J161" s="6">
        <v>408</v>
      </c>
      <c r="K161" s="6" t="s">
        <v>497</v>
      </c>
      <c r="L161" s="6">
        <v>408004</v>
      </c>
      <c r="M161" s="6" t="s">
        <v>121</v>
      </c>
      <c r="N161" s="6" t="s">
        <v>66</v>
      </c>
      <c r="O161" s="6" t="s">
        <v>67</v>
      </c>
      <c r="P161" s="6" t="s">
        <v>111</v>
      </c>
      <c r="Q161" s="6"/>
      <c r="R161" s="6" t="s">
        <v>111</v>
      </c>
      <c r="S161" s="6" t="s">
        <v>70</v>
      </c>
      <c r="T161" s="6" t="s">
        <v>71</v>
      </c>
      <c r="U161" s="6" t="s">
        <v>71</v>
      </c>
      <c r="V161" s="6" t="s">
        <v>101</v>
      </c>
      <c r="W161" s="36">
        <v>6220000000</v>
      </c>
      <c r="X161" s="6" t="s">
        <v>71</v>
      </c>
      <c r="Y161" s="6" t="s">
        <v>129</v>
      </c>
      <c r="Z161" s="6">
        <v>408004</v>
      </c>
      <c r="AA161" s="36">
        <v>6220000000</v>
      </c>
      <c r="AB161" s="6" t="s">
        <v>71</v>
      </c>
      <c r="AC161" s="6" t="s">
        <v>634</v>
      </c>
      <c r="AD161" s="6" t="s">
        <v>130</v>
      </c>
      <c r="AE161" s="6" t="s">
        <v>70</v>
      </c>
      <c r="AF161" s="6" t="s">
        <v>70</v>
      </c>
      <c r="AG161" s="6" t="s">
        <v>70</v>
      </c>
      <c r="AH161" s="6" t="s">
        <v>76</v>
      </c>
      <c r="AI161" s="6" t="s">
        <v>114</v>
      </c>
      <c r="AJ161" s="37" t="s">
        <v>115</v>
      </c>
      <c r="AK161" s="6" t="s">
        <v>79</v>
      </c>
      <c r="AL161" s="36">
        <v>6220000000</v>
      </c>
      <c r="AM161" s="6" t="s">
        <v>635</v>
      </c>
      <c r="AN161" s="6" t="s">
        <v>132</v>
      </c>
      <c r="AO161" s="6"/>
      <c r="AP161" s="6" t="s">
        <v>71</v>
      </c>
      <c r="AQ161" s="6">
        <v>7</v>
      </c>
      <c r="AR161" s="6" t="s">
        <v>82</v>
      </c>
      <c r="AS161" s="6" t="s">
        <v>82</v>
      </c>
      <c r="AT161" s="6" t="s">
        <v>82</v>
      </c>
      <c r="AU161" s="6" t="s">
        <v>82</v>
      </c>
      <c r="AV161" s="6" t="s">
        <v>82</v>
      </c>
      <c r="AW161" s="6" t="s">
        <v>82</v>
      </c>
    </row>
    <row r="162" spans="1:49" ht="24.75" customHeight="1">
      <c r="A162" s="6">
        <v>408005</v>
      </c>
      <c r="B162" s="6" t="s">
        <v>636</v>
      </c>
      <c r="C162" s="6">
        <v>327675</v>
      </c>
      <c r="D162" s="6" t="s">
        <v>637</v>
      </c>
      <c r="E162" s="15" t="s">
        <v>638</v>
      </c>
      <c r="F162" s="6" t="s">
        <v>639</v>
      </c>
      <c r="G162" s="6">
        <v>40</v>
      </c>
      <c r="H162" s="6" t="b">
        <v>1</v>
      </c>
      <c r="I162" s="6" t="s">
        <v>633</v>
      </c>
      <c r="J162" s="6">
        <v>408</v>
      </c>
      <c r="K162" s="6" t="s">
        <v>497</v>
      </c>
      <c r="L162" s="6">
        <v>408005</v>
      </c>
      <c r="M162" s="6" t="s">
        <v>100</v>
      </c>
      <c r="N162" s="6" t="s">
        <v>100</v>
      </c>
      <c r="O162" s="6" t="s">
        <v>67</v>
      </c>
      <c r="P162" s="6" t="s">
        <v>128</v>
      </c>
      <c r="Q162" s="6" t="s">
        <v>112</v>
      </c>
      <c r="R162" s="6" t="s">
        <v>112</v>
      </c>
      <c r="S162" s="6" t="s">
        <v>70</v>
      </c>
      <c r="T162" s="6" t="s">
        <v>71</v>
      </c>
      <c r="U162" s="6" t="s">
        <v>71</v>
      </c>
      <c r="V162" s="6" t="s">
        <v>101</v>
      </c>
      <c r="W162" s="36">
        <v>6220000000</v>
      </c>
      <c r="X162" s="6" t="s">
        <v>71</v>
      </c>
      <c r="Y162" s="6" t="s">
        <v>129</v>
      </c>
      <c r="Z162" s="6">
        <v>408005</v>
      </c>
      <c r="AA162" s="36">
        <v>6220000000</v>
      </c>
      <c r="AB162" s="6" t="s">
        <v>71</v>
      </c>
      <c r="AC162" s="6" t="s">
        <v>634</v>
      </c>
      <c r="AD162" s="6" t="s">
        <v>130</v>
      </c>
      <c r="AE162" s="6" t="s">
        <v>70</v>
      </c>
      <c r="AF162" s="6" t="s">
        <v>70</v>
      </c>
      <c r="AG162" s="6" t="s">
        <v>70</v>
      </c>
      <c r="AH162" s="6" t="s">
        <v>76</v>
      </c>
      <c r="AI162" s="6" t="s">
        <v>114</v>
      </c>
      <c r="AJ162" s="37" t="s">
        <v>115</v>
      </c>
      <c r="AK162" s="6" t="s">
        <v>79</v>
      </c>
      <c r="AL162" s="36">
        <v>6220000000</v>
      </c>
      <c r="AM162" s="6" t="s">
        <v>640</v>
      </c>
      <c r="AN162" s="6" t="s">
        <v>132</v>
      </c>
      <c r="AO162" s="6"/>
      <c r="AP162" s="6" t="s">
        <v>71</v>
      </c>
      <c r="AQ162" s="6">
        <v>70</v>
      </c>
      <c r="AR162" s="6" t="s">
        <v>82</v>
      </c>
      <c r="AS162" s="6" t="s">
        <v>82</v>
      </c>
      <c r="AT162" s="6" t="s">
        <v>82</v>
      </c>
      <c r="AU162" s="6" t="s">
        <v>82</v>
      </c>
      <c r="AV162" s="6" t="s">
        <v>82</v>
      </c>
      <c r="AW162" s="6" t="s">
        <v>82</v>
      </c>
    </row>
    <row r="163" spans="1:49" ht="24.75" customHeight="1">
      <c r="A163" s="6">
        <v>408009</v>
      </c>
      <c r="B163" s="6" t="s">
        <v>641</v>
      </c>
      <c r="C163" s="6">
        <v>327672</v>
      </c>
      <c r="D163" s="6" t="s">
        <v>642</v>
      </c>
      <c r="E163" s="15" t="s">
        <v>643</v>
      </c>
      <c r="F163" s="6" t="s">
        <v>644</v>
      </c>
      <c r="G163" s="6">
        <v>40</v>
      </c>
      <c r="H163" s="6" t="b">
        <v>1</v>
      </c>
      <c r="I163" s="6" t="s">
        <v>633</v>
      </c>
      <c r="J163" s="6">
        <v>408</v>
      </c>
      <c r="K163" s="6" t="s">
        <v>497</v>
      </c>
      <c r="L163" s="6">
        <v>408009</v>
      </c>
      <c r="M163" s="6" t="s">
        <v>100</v>
      </c>
      <c r="N163" s="6" t="s">
        <v>100</v>
      </c>
      <c r="O163" s="6" t="s">
        <v>67</v>
      </c>
      <c r="P163" s="6" t="s">
        <v>111</v>
      </c>
      <c r="Q163" s="6"/>
      <c r="R163" s="6" t="s">
        <v>111</v>
      </c>
      <c r="S163" s="6" t="s">
        <v>70</v>
      </c>
      <c r="T163" s="6" t="s">
        <v>71</v>
      </c>
      <c r="U163" s="6" t="s">
        <v>71</v>
      </c>
      <c r="V163" s="6" t="s">
        <v>101</v>
      </c>
      <c r="W163" s="36">
        <v>6220000000</v>
      </c>
      <c r="X163" s="6" t="s">
        <v>71</v>
      </c>
      <c r="Y163" s="6" t="s">
        <v>129</v>
      </c>
      <c r="Z163" s="6">
        <v>408009</v>
      </c>
      <c r="AA163" s="36">
        <v>6220000000</v>
      </c>
      <c r="AB163" s="6" t="s">
        <v>71</v>
      </c>
      <c r="AC163" s="6" t="s">
        <v>634</v>
      </c>
      <c r="AD163" s="6" t="s">
        <v>130</v>
      </c>
      <c r="AE163" s="6" t="s">
        <v>70</v>
      </c>
      <c r="AF163" s="6" t="s">
        <v>70</v>
      </c>
      <c r="AG163" s="6" t="s">
        <v>70</v>
      </c>
      <c r="AH163" s="6" t="s">
        <v>76</v>
      </c>
      <c r="AI163" s="6" t="s">
        <v>114</v>
      </c>
      <c r="AJ163" s="37" t="s">
        <v>115</v>
      </c>
      <c r="AK163" s="6" t="s">
        <v>79</v>
      </c>
      <c r="AL163" s="36">
        <v>6220000000</v>
      </c>
      <c r="AM163" s="6" t="s">
        <v>645</v>
      </c>
      <c r="AN163" s="6" t="s">
        <v>132</v>
      </c>
      <c r="AO163" s="6"/>
      <c r="AP163" s="6" t="s">
        <v>71</v>
      </c>
      <c r="AQ163" s="6">
        <v>70</v>
      </c>
      <c r="AR163" s="6" t="s">
        <v>82</v>
      </c>
      <c r="AS163" s="6" t="s">
        <v>82</v>
      </c>
      <c r="AT163" s="6" t="s">
        <v>82</v>
      </c>
      <c r="AU163" s="6" t="s">
        <v>82</v>
      </c>
      <c r="AV163" s="6" t="s">
        <v>82</v>
      </c>
      <c r="AW163" s="6" t="s">
        <v>82</v>
      </c>
    </row>
    <row r="164" spans="1:49" ht="24.75" customHeight="1">
      <c r="A164" s="6">
        <v>409004</v>
      </c>
      <c r="B164" s="6" t="s">
        <v>871</v>
      </c>
      <c r="C164" s="6">
        <v>327465</v>
      </c>
      <c r="D164" s="6" t="s">
        <v>3005</v>
      </c>
      <c r="E164" s="15" t="s">
        <v>3006</v>
      </c>
      <c r="F164" s="6" t="s">
        <v>3007</v>
      </c>
      <c r="G164" s="6">
        <v>40</v>
      </c>
      <c r="H164" s="6" t="b">
        <v>1</v>
      </c>
      <c r="I164" s="6" t="s">
        <v>650</v>
      </c>
      <c r="J164" s="6">
        <v>409</v>
      </c>
      <c r="K164" s="6" t="s">
        <v>497</v>
      </c>
      <c r="L164" s="6">
        <v>409004</v>
      </c>
      <c r="M164" s="6" t="s">
        <v>121</v>
      </c>
      <c r="N164" s="6" t="s">
        <v>66</v>
      </c>
      <c r="O164" s="6" t="s">
        <v>1167</v>
      </c>
      <c r="P164" s="6" t="s">
        <v>158</v>
      </c>
      <c r="Q164" s="6" t="s">
        <v>112</v>
      </c>
      <c r="R164" s="6" t="s">
        <v>112</v>
      </c>
      <c r="S164" s="6" t="s">
        <v>70</v>
      </c>
      <c r="T164" s="6" t="s">
        <v>71</v>
      </c>
      <c r="U164" s="6" t="s">
        <v>71</v>
      </c>
      <c r="V164" s="6" t="s">
        <v>101</v>
      </c>
      <c r="W164" s="36">
        <v>6220000000</v>
      </c>
      <c r="X164" s="6" t="s">
        <v>71</v>
      </c>
      <c r="Y164" s="6" t="s">
        <v>169</v>
      </c>
      <c r="Z164" s="6">
        <v>409004</v>
      </c>
      <c r="AA164" s="36">
        <v>6220000000</v>
      </c>
      <c r="AB164" s="6" t="s">
        <v>71</v>
      </c>
      <c r="AC164" s="6" t="s">
        <v>103</v>
      </c>
      <c r="AD164" s="6" t="s">
        <v>75</v>
      </c>
      <c r="AE164" s="6" t="s">
        <v>70</v>
      </c>
      <c r="AF164" s="6" t="s">
        <v>70</v>
      </c>
      <c r="AG164" s="6" t="s">
        <v>70</v>
      </c>
      <c r="AH164" s="6" t="s">
        <v>76</v>
      </c>
      <c r="AI164" s="6" t="s">
        <v>238</v>
      </c>
      <c r="AJ164" s="37" t="s">
        <v>115</v>
      </c>
      <c r="AK164" s="6" t="s">
        <v>79</v>
      </c>
      <c r="AL164" s="36">
        <v>6220000000</v>
      </c>
      <c r="AM164" s="6" t="s">
        <v>3004</v>
      </c>
      <c r="AN164" s="6" t="s">
        <v>172</v>
      </c>
      <c r="AO164" s="6"/>
      <c r="AP164" s="6" t="s">
        <v>71</v>
      </c>
      <c r="AQ164" s="6">
        <v>70</v>
      </c>
      <c r="AR164" s="6" t="s">
        <v>82</v>
      </c>
      <c r="AS164" s="6" t="s">
        <v>82</v>
      </c>
      <c r="AT164" s="6" t="s">
        <v>82</v>
      </c>
      <c r="AU164" s="6" t="s">
        <v>82</v>
      </c>
      <c r="AV164" s="6" t="s">
        <v>82</v>
      </c>
      <c r="AW164" s="6" t="s">
        <v>82</v>
      </c>
    </row>
    <row r="165" spans="1:49" ht="24.75" customHeight="1">
      <c r="A165" s="6">
        <v>409004</v>
      </c>
      <c r="B165" s="6" t="s">
        <v>3008</v>
      </c>
      <c r="C165" s="6">
        <v>196067</v>
      </c>
      <c r="D165" s="6" t="s">
        <v>3010</v>
      </c>
      <c r="E165" s="15" t="s">
        <v>3011</v>
      </c>
      <c r="F165" s="6" t="s">
        <v>3012</v>
      </c>
      <c r="G165" s="6">
        <v>40</v>
      </c>
      <c r="H165" s="6" t="b">
        <v>1</v>
      </c>
      <c r="I165" s="6" t="s">
        <v>650</v>
      </c>
      <c r="J165" s="6">
        <v>409</v>
      </c>
      <c r="K165" s="6" t="s">
        <v>497</v>
      </c>
      <c r="L165" s="6">
        <v>409004</v>
      </c>
      <c r="M165" s="6" t="s">
        <v>121</v>
      </c>
      <c r="N165" s="6" t="s">
        <v>66</v>
      </c>
      <c r="O165" s="6" t="s">
        <v>67</v>
      </c>
      <c r="P165" s="6" t="s">
        <v>68</v>
      </c>
      <c r="Q165" s="6" t="s">
        <v>69</v>
      </c>
      <c r="R165" s="6" t="s">
        <v>69</v>
      </c>
      <c r="S165" s="6" t="s">
        <v>70</v>
      </c>
      <c r="T165" s="6" t="s">
        <v>71</v>
      </c>
      <c r="U165" s="6" t="s">
        <v>71</v>
      </c>
      <c r="V165" s="6" t="s">
        <v>101</v>
      </c>
      <c r="W165" s="36">
        <v>6220000000</v>
      </c>
      <c r="X165" s="6" t="s">
        <v>71</v>
      </c>
      <c r="Y165" s="6" t="s">
        <v>169</v>
      </c>
      <c r="Z165" s="6">
        <v>409004</v>
      </c>
      <c r="AA165" s="36">
        <v>6220000000</v>
      </c>
      <c r="AB165" s="6" t="s">
        <v>71</v>
      </c>
      <c r="AC165" s="6" t="s">
        <v>279</v>
      </c>
      <c r="AD165" s="6" t="s">
        <v>75</v>
      </c>
      <c r="AE165" s="6" t="s">
        <v>70</v>
      </c>
      <c r="AF165" s="6" t="s">
        <v>70</v>
      </c>
      <c r="AG165" s="6" t="s">
        <v>70</v>
      </c>
      <c r="AH165" s="6" t="s">
        <v>76</v>
      </c>
      <c r="AI165" s="6" t="s">
        <v>77</v>
      </c>
      <c r="AJ165" s="37" t="s">
        <v>330</v>
      </c>
      <c r="AK165" s="6" t="s">
        <v>79</v>
      </c>
      <c r="AL165" s="36">
        <v>6220000000</v>
      </c>
      <c r="AM165" s="6" t="s">
        <v>3009</v>
      </c>
      <c r="AN165" s="6" t="s">
        <v>172</v>
      </c>
      <c r="AO165" s="6"/>
      <c r="AP165" s="6" t="s">
        <v>71</v>
      </c>
      <c r="AQ165" s="6">
        <v>70</v>
      </c>
      <c r="AR165" s="6" t="s">
        <v>82</v>
      </c>
      <c r="AS165" s="6" t="s">
        <v>82</v>
      </c>
      <c r="AT165" s="6" t="s">
        <v>82</v>
      </c>
      <c r="AU165" s="6" t="s">
        <v>82</v>
      </c>
      <c r="AV165" s="6" t="s">
        <v>82</v>
      </c>
      <c r="AW165" s="6" t="s">
        <v>82</v>
      </c>
    </row>
    <row r="166" spans="1:49" ht="24.75" customHeight="1">
      <c r="A166" s="6">
        <v>409004</v>
      </c>
      <c r="B166" s="6" t="s">
        <v>3013</v>
      </c>
      <c r="C166" s="6">
        <v>327350</v>
      </c>
      <c r="D166" s="6" t="s">
        <v>3014</v>
      </c>
      <c r="E166" s="15" t="s">
        <v>3015</v>
      </c>
      <c r="F166" s="6" t="s">
        <v>3016</v>
      </c>
      <c r="G166" s="6">
        <v>40</v>
      </c>
      <c r="H166" s="6" t="b">
        <v>1</v>
      </c>
      <c r="I166" s="6" t="s">
        <v>650</v>
      </c>
      <c r="J166" s="6">
        <v>409</v>
      </c>
      <c r="K166" s="6" t="s">
        <v>497</v>
      </c>
      <c r="L166" s="6">
        <v>409004</v>
      </c>
      <c r="M166" s="6" t="s">
        <v>121</v>
      </c>
      <c r="N166" s="6" t="s">
        <v>66</v>
      </c>
      <c r="O166" s="6" t="s">
        <v>67</v>
      </c>
      <c r="P166" s="6" t="s">
        <v>128</v>
      </c>
      <c r="Q166" s="6" t="s">
        <v>112</v>
      </c>
      <c r="R166" s="6" t="s">
        <v>112</v>
      </c>
      <c r="S166" s="6" t="s">
        <v>70</v>
      </c>
      <c r="T166" s="6" t="s">
        <v>71</v>
      </c>
      <c r="U166" s="6" t="s">
        <v>71</v>
      </c>
      <c r="V166" s="6" t="s">
        <v>101</v>
      </c>
      <c r="W166" s="36">
        <v>6220000000</v>
      </c>
      <c r="X166" s="6" t="s">
        <v>71</v>
      </c>
      <c r="Y166" s="6" t="s">
        <v>169</v>
      </c>
      <c r="Z166" s="6">
        <v>409004</v>
      </c>
      <c r="AA166" s="36">
        <v>6220000000</v>
      </c>
      <c r="AB166" s="6" t="s">
        <v>71</v>
      </c>
      <c r="AC166" s="6" t="s">
        <v>103</v>
      </c>
      <c r="AD166" s="6" t="s">
        <v>75</v>
      </c>
      <c r="AE166" s="6" t="s">
        <v>70</v>
      </c>
      <c r="AF166" s="6" t="s">
        <v>70</v>
      </c>
      <c r="AG166" s="6" t="s">
        <v>70</v>
      </c>
      <c r="AH166" s="6" t="s">
        <v>76</v>
      </c>
      <c r="AI166" s="6" t="s">
        <v>77</v>
      </c>
      <c r="AJ166" s="37" t="s">
        <v>428</v>
      </c>
      <c r="AK166" s="6" t="s">
        <v>79</v>
      </c>
      <c r="AL166" s="36">
        <v>6220000000</v>
      </c>
      <c r="AM166" s="6" t="s">
        <v>3009</v>
      </c>
      <c r="AN166" s="6" t="s">
        <v>172</v>
      </c>
      <c r="AO166" s="6"/>
      <c r="AP166" s="6" t="s">
        <v>71</v>
      </c>
      <c r="AQ166" s="6">
        <v>70</v>
      </c>
      <c r="AR166" s="6" t="s">
        <v>82</v>
      </c>
      <c r="AS166" s="6" t="s">
        <v>82</v>
      </c>
      <c r="AT166" s="6" t="s">
        <v>82</v>
      </c>
      <c r="AU166" s="6" t="s">
        <v>82</v>
      </c>
      <c r="AV166" s="6" t="s">
        <v>82</v>
      </c>
      <c r="AW166" s="6" t="s">
        <v>82</v>
      </c>
    </row>
    <row r="167" spans="1:49" ht="24.75" customHeight="1">
      <c r="A167" s="6">
        <v>409004</v>
      </c>
      <c r="B167" s="6"/>
      <c r="C167" s="6"/>
      <c r="D167" s="6"/>
      <c r="E167" s="6"/>
      <c r="F167" s="6"/>
      <c r="G167" s="6"/>
      <c r="H167" s="6" t="b">
        <v>0</v>
      </c>
      <c r="I167" s="6" t="s">
        <v>650</v>
      </c>
      <c r="J167" s="6">
        <v>409</v>
      </c>
      <c r="K167" s="6" t="s">
        <v>497</v>
      </c>
      <c r="L167" s="6">
        <v>409004</v>
      </c>
      <c r="M167" s="6" t="s">
        <v>121</v>
      </c>
      <c r="N167" s="6" t="s">
        <v>66</v>
      </c>
      <c r="O167" s="6" t="s">
        <v>67</v>
      </c>
      <c r="P167" s="6" t="s">
        <v>111</v>
      </c>
      <c r="Q167" s="6"/>
      <c r="R167" s="6" t="s">
        <v>111</v>
      </c>
      <c r="S167" s="6" t="s">
        <v>70</v>
      </c>
      <c r="T167" s="6" t="s">
        <v>71</v>
      </c>
      <c r="U167" s="6" t="s">
        <v>71</v>
      </c>
      <c r="V167" s="6" t="s">
        <v>101</v>
      </c>
      <c r="W167" s="36">
        <v>6220000000</v>
      </c>
      <c r="X167" s="6" t="s">
        <v>71</v>
      </c>
      <c r="Y167" s="6" t="s">
        <v>169</v>
      </c>
      <c r="Z167" s="6"/>
      <c r="AA167" s="6"/>
      <c r="AB167" s="6"/>
      <c r="AC167" s="6"/>
      <c r="AD167" s="6"/>
      <c r="AE167" s="6"/>
      <c r="AF167" s="6"/>
      <c r="AG167" s="6"/>
      <c r="AH167" s="6" t="s">
        <v>1145</v>
      </c>
      <c r="AI167" s="6"/>
      <c r="AJ167" s="48" t="s">
        <v>1146</v>
      </c>
      <c r="AK167" s="48" t="s">
        <v>1146</v>
      </c>
      <c r="AL167" s="36">
        <v>6220000000</v>
      </c>
      <c r="AM167" s="6" t="s">
        <v>3017</v>
      </c>
      <c r="AN167" s="6" t="s">
        <v>172</v>
      </c>
      <c r="AO167" s="6"/>
      <c r="AP167" s="6" t="s">
        <v>71</v>
      </c>
      <c r="AQ167" s="6">
        <v>70</v>
      </c>
      <c r="AR167" s="6" t="s">
        <v>82</v>
      </c>
      <c r="AS167" s="6" t="s">
        <v>82</v>
      </c>
      <c r="AT167" s="6" t="s">
        <v>82</v>
      </c>
      <c r="AU167" s="6" t="s">
        <v>82</v>
      </c>
      <c r="AV167" s="6" t="s">
        <v>82</v>
      </c>
      <c r="AW167" s="6" t="s">
        <v>82</v>
      </c>
    </row>
    <row r="168" spans="1:49" ht="24.75" customHeight="1">
      <c r="A168" s="6">
        <v>409005</v>
      </c>
      <c r="B168" s="6" t="s">
        <v>3018</v>
      </c>
      <c r="C168" s="6">
        <v>264575</v>
      </c>
      <c r="D168" s="6" t="s">
        <v>3020</v>
      </c>
      <c r="E168" s="15" t="s">
        <v>3021</v>
      </c>
      <c r="F168" s="6" t="s">
        <v>3022</v>
      </c>
      <c r="G168" s="6">
        <v>40</v>
      </c>
      <c r="H168" s="6" t="b">
        <v>1</v>
      </c>
      <c r="I168" s="6" t="s">
        <v>650</v>
      </c>
      <c r="J168" s="6">
        <v>409</v>
      </c>
      <c r="K168" s="6" t="s">
        <v>497</v>
      </c>
      <c r="L168" s="6">
        <v>409005</v>
      </c>
      <c r="M168" s="6" t="s">
        <v>121</v>
      </c>
      <c r="N168" s="6" t="s">
        <v>66</v>
      </c>
      <c r="O168" s="6" t="s">
        <v>1167</v>
      </c>
      <c r="P168" s="6" t="s">
        <v>158</v>
      </c>
      <c r="Q168" s="6" t="s">
        <v>112</v>
      </c>
      <c r="R168" s="6" t="s">
        <v>112</v>
      </c>
      <c r="S168" s="6" t="s">
        <v>70</v>
      </c>
      <c r="T168" s="6" t="s">
        <v>71</v>
      </c>
      <c r="U168" s="6" t="s">
        <v>71</v>
      </c>
      <c r="V168" s="6" t="s">
        <v>72</v>
      </c>
      <c r="W168" s="36">
        <v>6220000000</v>
      </c>
      <c r="X168" s="6" t="s">
        <v>71</v>
      </c>
      <c r="Y168" s="6" t="s">
        <v>169</v>
      </c>
      <c r="Z168" s="6">
        <v>409005</v>
      </c>
      <c r="AA168" s="36">
        <v>6220000000</v>
      </c>
      <c r="AB168" s="6" t="s">
        <v>71</v>
      </c>
      <c r="AC168" s="6" t="s">
        <v>103</v>
      </c>
      <c r="AD168" s="6" t="s">
        <v>75</v>
      </c>
      <c r="AE168" s="6" t="s">
        <v>70</v>
      </c>
      <c r="AF168" s="6" t="s">
        <v>70</v>
      </c>
      <c r="AG168" s="6" t="s">
        <v>70</v>
      </c>
      <c r="AH168" s="6" t="s">
        <v>76</v>
      </c>
      <c r="AI168" s="6" t="s">
        <v>238</v>
      </c>
      <c r="AJ168" s="37" t="s">
        <v>115</v>
      </c>
      <c r="AK168" s="6" t="s">
        <v>79</v>
      </c>
      <c r="AL168" s="36">
        <v>6220000000</v>
      </c>
      <c r="AM168" s="6" t="s">
        <v>3019</v>
      </c>
      <c r="AN168" s="6" t="s">
        <v>172</v>
      </c>
      <c r="AO168" s="6"/>
      <c r="AP168" s="6" t="s">
        <v>71</v>
      </c>
      <c r="AQ168" s="6">
        <v>70</v>
      </c>
      <c r="AR168" s="6" t="s">
        <v>82</v>
      </c>
      <c r="AS168" s="6" t="s">
        <v>82</v>
      </c>
      <c r="AT168" s="6" t="s">
        <v>82</v>
      </c>
      <c r="AU168" s="6" t="s">
        <v>82</v>
      </c>
      <c r="AV168" s="6" t="s">
        <v>82</v>
      </c>
      <c r="AW168" s="6" t="s">
        <v>82</v>
      </c>
    </row>
    <row r="169" spans="1:49" ht="24.75" customHeight="1">
      <c r="A169" s="6">
        <v>409005</v>
      </c>
      <c r="B169" s="6" t="s">
        <v>3023</v>
      </c>
      <c r="C169" s="6">
        <v>196068</v>
      </c>
      <c r="D169" s="6" t="s">
        <v>3025</v>
      </c>
      <c r="E169" s="15" t="s">
        <v>3026</v>
      </c>
      <c r="F169" s="6" t="s">
        <v>3027</v>
      </c>
      <c r="G169" s="6">
        <v>40</v>
      </c>
      <c r="H169" s="6" t="b">
        <v>1</v>
      </c>
      <c r="I169" s="6" t="s">
        <v>650</v>
      </c>
      <c r="J169" s="6">
        <v>409</v>
      </c>
      <c r="K169" s="6" t="s">
        <v>497</v>
      </c>
      <c r="L169" s="6">
        <v>409005</v>
      </c>
      <c r="M169" s="6" t="s">
        <v>121</v>
      </c>
      <c r="N169" s="6" t="s">
        <v>66</v>
      </c>
      <c r="O169" s="6" t="s">
        <v>67</v>
      </c>
      <c r="P169" s="6" t="s">
        <v>68</v>
      </c>
      <c r="Q169" s="6" t="s">
        <v>69</v>
      </c>
      <c r="R169" s="6" t="s">
        <v>69</v>
      </c>
      <c r="S169" s="6" t="s">
        <v>70</v>
      </c>
      <c r="T169" s="6" t="s">
        <v>71</v>
      </c>
      <c r="U169" s="6" t="s">
        <v>71</v>
      </c>
      <c r="V169" s="6" t="s">
        <v>72</v>
      </c>
      <c r="W169" s="36">
        <v>6220000000</v>
      </c>
      <c r="X169" s="6" t="s">
        <v>71</v>
      </c>
      <c r="Y169" s="6" t="s">
        <v>169</v>
      </c>
      <c r="Z169" s="6">
        <v>409005</v>
      </c>
      <c r="AA169" s="36">
        <v>6220000000</v>
      </c>
      <c r="AB169" s="6" t="s">
        <v>71</v>
      </c>
      <c r="AC169" s="6" t="s">
        <v>279</v>
      </c>
      <c r="AD169" s="6" t="s">
        <v>75</v>
      </c>
      <c r="AE169" s="6" t="s">
        <v>70</v>
      </c>
      <c r="AF169" s="6" t="s">
        <v>70</v>
      </c>
      <c r="AG169" s="6" t="s">
        <v>70</v>
      </c>
      <c r="AH169" s="6" t="s">
        <v>76</v>
      </c>
      <c r="AI169" s="6" t="s">
        <v>77</v>
      </c>
      <c r="AJ169" s="37" t="s">
        <v>330</v>
      </c>
      <c r="AK169" s="6" t="s">
        <v>79</v>
      </c>
      <c r="AL169" s="36">
        <v>6220000000</v>
      </c>
      <c r="AM169" s="6" t="s">
        <v>3024</v>
      </c>
      <c r="AN169" s="6" t="s">
        <v>172</v>
      </c>
      <c r="AO169" s="6"/>
      <c r="AP169" s="6" t="s">
        <v>71</v>
      </c>
      <c r="AQ169" s="6">
        <v>70</v>
      </c>
      <c r="AR169" s="6" t="s">
        <v>82</v>
      </c>
      <c r="AS169" s="6" t="s">
        <v>82</v>
      </c>
      <c r="AT169" s="6" t="s">
        <v>82</v>
      </c>
      <c r="AU169" s="6" t="s">
        <v>82</v>
      </c>
      <c r="AV169" s="6" t="s">
        <v>82</v>
      </c>
      <c r="AW169" s="6" t="s">
        <v>82</v>
      </c>
    </row>
    <row r="170" spans="1:49" ht="24.75" customHeight="1">
      <c r="A170" s="6">
        <v>409005</v>
      </c>
      <c r="B170" s="6" t="s">
        <v>646</v>
      </c>
      <c r="C170" s="6">
        <v>264573</v>
      </c>
      <c r="D170" s="6" t="s">
        <v>647</v>
      </c>
      <c r="E170" s="15" t="s">
        <v>648</v>
      </c>
      <c r="F170" s="6" t="s">
        <v>649</v>
      </c>
      <c r="G170" s="6">
        <v>40</v>
      </c>
      <c r="H170" s="6" t="b">
        <v>1</v>
      </c>
      <c r="I170" s="6" t="s">
        <v>650</v>
      </c>
      <c r="J170" s="6">
        <v>409</v>
      </c>
      <c r="K170" s="6" t="s">
        <v>497</v>
      </c>
      <c r="L170" s="6">
        <v>409005</v>
      </c>
      <c r="M170" s="6" t="s">
        <v>121</v>
      </c>
      <c r="N170" s="6" t="s">
        <v>66</v>
      </c>
      <c r="O170" s="6" t="s">
        <v>67</v>
      </c>
      <c r="P170" s="6" t="s">
        <v>111</v>
      </c>
      <c r="Q170" s="6"/>
      <c r="R170" s="6" t="s">
        <v>111</v>
      </c>
      <c r="S170" s="6" t="s">
        <v>70</v>
      </c>
      <c r="T170" s="6" t="s">
        <v>71</v>
      </c>
      <c r="U170" s="6" t="s">
        <v>71</v>
      </c>
      <c r="V170" s="6" t="s">
        <v>72</v>
      </c>
      <c r="W170" s="36">
        <v>6220000000</v>
      </c>
      <c r="X170" s="6" t="s">
        <v>71</v>
      </c>
      <c r="Y170" s="6" t="s">
        <v>169</v>
      </c>
      <c r="Z170" s="6">
        <v>409005</v>
      </c>
      <c r="AA170" s="36">
        <v>6220000000</v>
      </c>
      <c r="AB170" s="6" t="s">
        <v>71</v>
      </c>
      <c r="AC170" s="6" t="s">
        <v>103</v>
      </c>
      <c r="AD170" s="6" t="s">
        <v>75</v>
      </c>
      <c r="AE170" s="6" t="s">
        <v>70</v>
      </c>
      <c r="AF170" s="6" t="s">
        <v>70</v>
      </c>
      <c r="AG170" s="6" t="s">
        <v>70</v>
      </c>
      <c r="AH170" s="6" t="s">
        <v>76</v>
      </c>
      <c r="AI170" s="6" t="s">
        <v>114</v>
      </c>
      <c r="AJ170" s="37" t="s">
        <v>651</v>
      </c>
      <c r="AK170" s="6" t="s">
        <v>79</v>
      </c>
      <c r="AL170" s="36">
        <v>6220000000</v>
      </c>
      <c r="AM170" s="6" t="s">
        <v>652</v>
      </c>
      <c r="AN170" s="6" t="s">
        <v>172</v>
      </c>
      <c r="AO170" s="6"/>
      <c r="AP170" s="6" t="s">
        <v>71</v>
      </c>
      <c r="AQ170" s="6">
        <v>70</v>
      </c>
      <c r="AR170" s="6" t="s">
        <v>82</v>
      </c>
      <c r="AS170" s="6" t="s">
        <v>82</v>
      </c>
      <c r="AT170" s="6" t="s">
        <v>82</v>
      </c>
      <c r="AU170" s="6" t="s">
        <v>82</v>
      </c>
      <c r="AV170" s="6" t="s">
        <v>82</v>
      </c>
      <c r="AW170" s="6" t="s">
        <v>82</v>
      </c>
    </row>
    <row r="171" spans="1:49" ht="24.75" customHeight="1">
      <c r="A171" s="6">
        <v>409009</v>
      </c>
      <c r="B171" s="6" t="s">
        <v>3028</v>
      </c>
      <c r="C171" s="6">
        <v>327322</v>
      </c>
      <c r="D171" s="6" t="s">
        <v>3030</v>
      </c>
      <c r="E171" s="15" t="s">
        <v>3031</v>
      </c>
      <c r="F171" s="6" t="s">
        <v>3032</v>
      </c>
      <c r="G171" s="6">
        <v>40</v>
      </c>
      <c r="H171" s="6" t="b">
        <v>1</v>
      </c>
      <c r="I171" s="6" t="s">
        <v>650</v>
      </c>
      <c r="J171" s="6">
        <v>409</v>
      </c>
      <c r="K171" s="6" t="s">
        <v>497</v>
      </c>
      <c r="L171" s="6">
        <v>409009</v>
      </c>
      <c r="M171" s="6" t="s">
        <v>121</v>
      </c>
      <c r="N171" s="6" t="s">
        <v>66</v>
      </c>
      <c r="O171" s="6" t="s">
        <v>1167</v>
      </c>
      <c r="P171" s="6" t="s">
        <v>158</v>
      </c>
      <c r="Q171" s="6" t="s">
        <v>112</v>
      </c>
      <c r="R171" s="6" t="s">
        <v>112</v>
      </c>
      <c r="S171" s="6" t="s">
        <v>70</v>
      </c>
      <c r="T171" s="6" t="s">
        <v>71</v>
      </c>
      <c r="U171" s="6" t="s">
        <v>71</v>
      </c>
      <c r="V171" s="6" t="s">
        <v>101</v>
      </c>
      <c r="W171" s="36">
        <v>6220000000</v>
      </c>
      <c r="X171" s="6" t="s">
        <v>71</v>
      </c>
      <c r="Y171" s="6" t="s">
        <v>169</v>
      </c>
      <c r="Z171" s="6">
        <v>409009</v>
      </c>
      <c r="AA171" s="36">
        <v>6220000000</v>
      </c>
      <c r="AB171" s="6" t="s">
        <v>71</v>
      </c>
      <c r="AC171" s="6" t="s">
        <v>103</v>
      </c>
      <c r="AD171" s="6" t="s">
        <v>75</v>
      </c>
      <c r="AE171" s="6" t="s">
        <v>70</v>
      </c>
      <c r="AF171" s="6" t="s">
        <v>70</v>
      </c>
      <c r="AG171" s="6" t="s">
        <v>70</v>
      </c>
      <c r="AH171" s="6" t="s">
        <v>76</v>
      </c>
      <c r="AI171" s="6" t="s">
        <v>238</v>
      </c>
      <c r="AJ171" s="37" t="s">
        <v>247</v>
      </c>
      <c r="AK171" s="6" t="s">
        <v>79</v>
      </c>
      <c r="AL171" s="36">
        <v>6220000000</v>
      </c>
      <c r="AM171" s="6" t="s">
        <v>3029</v>
      </c>
      <c r="AN171" s="6" t="s">
        <v>172</v>
      </c>
      <c r="AO171" s="6"/>
      <c r="AP171" s="6" t="s">
        <v>71</v>
      </c>
      <c r="AQ171" s="6">
        <v>70</v>
      </c>
      <c r="AR171" s="6" t="s">
        <v>82</v>
      </c>
      <c r="AS171" s="6" t="s">
        <v>82</v>
      </c>
      <c r="AT171" s="6" t="s">
        <v>82</v>
      </c>
      <c r="AU171" s="6" t="s">
        <v>82</v>
      </c>
      <c r="AV171" s="6" t="s">
        <v>82</v>
      </c>
      <c r="AW171" s="6" t="s">
        <v>82</v>
      </c>
    </row>
    <row r="172" spans="1:49" ht="24.75" customHeight="1">
      <c r="A172" s="6">
        <v>409009</v>
      </c>
      <c r="B172" s="6" t="s">
        <v>3033</v>
      </c>
      <c r="C172" s="6">
        <v>203102</v>
      </c>
      <c r="D172" s="6" t="s">
        <v>3035</v>
      </c>
      <c r="E172" s="15" t="s">
        <v>3036</v>
      </c>
      <c r="F172" s="6" t="s">
        <v>3037</v>
      </c>
      <c r="G172" s="6">
        <v>40</v>
      </c>
      <c r="H172" s="6" t="b">
        <v>1</v>
      </c>
      <c r="I172" s="6" t="s">
        <v>650</v>
      </c>
      <c r="J172" s="6">
        <v>409</v>
      </c>
      <c r="K172" s="6" t="s">
        <v>497</v>
      </c>
      <c r="L172" s="6">
        <v>409009</v>
      </c>
      <c r="M172" s="6" t="s">
        <v>121</v>
      </c>
      <c r="N172" s="6" t="s">
        <v>66</v>
      </c>
      <c r="O172" s="6" t="s">
        <v>67</v>
      </c>
      <c r="P172" s="6" t="s">
        <v>68</v>
      </c>
      <c r="Q172" s="6" t="s">
        <v>69</v>
      </c>
      <c r="R172" s="6" t="s">
        <v>69</v>
      </c>
      <c r="S172" s="6" t="s">
        <v>70</v>
      </c>
      <c r="T172" s="6" t="s">
        <v>71</v>
      </c>
      <c r="U172" s="6" t="s">
        <v>71</v>
      </c>
      <c r="V172" s="6" t="s">
        <v>101</v>
      </c>
      <c r="W172" s="36">
        <v>6220000000</v>
      </c>
      <c r="X172" s="6" t="s">
        <v>71</v>
      </c>
      <c r="Y172" s="6" t="s">
        <v>169</v>
      </c>
      <c r="Z172" s="6">
        <v>409009</v>
      </c>
      <c r="AA172" s="36">
        <v>6220000000</v>
      </c>
      <c r="AB172" s="6" t="s">
        <v>71</v>
      </c>
      <c r="AC172" s="6" t="s">
        <v>279</v>
      </c>
      <c r="AD172" s="6" t="s">
        <v>75</v>
      </c>
      <c r="AE172" s="6" t="s">
        <v>70</v>
      </c>
      <c r="AF172" s="6" t="s">
        <v>70</v>
      </c>
      <c r="AG172" s="6" t="s">
        <v>70</v>
      </c>
      <c r="AH172" s="6" t="s">
        <v>76</v>
      </c>
      <c r="AI172" s="6" t="s">
        <v>77</v>
      </c>
      <c r="AJ172" s="37" t="s">
        <v>292</v>
      </c>
      <c r="AK172" s="6" t="s">
        <v>79</v>
      </c>
      <c r="AL172" s="36">
        <v>6220000000</v>
      </c>
      <c r="AM172" s="6" t="s">
        <v>3034</v>
      </c>
      <c r="AN172" s="6" t="s">
        <v>172</v>
      </c>
      <c r="AO172" s="6"/>
      <c r="AP172" s="6" t="s">
        <v>71</v>
      </c>
      <c r="AQ172" s="6">
        <v>70</v>
      </c>
      <c r="AR172" s="6" t="s">
        <v>82</v>
      </c>
      <c r="AS172" s="6" t="s">
        <v>82</v>
      </c>
      <c r="AT172" s="6" t="s">
        <v>82</v>
      </c>
      <c r="AU172" s="6" t="s">
        <v>82</v>
      </c>
      <c r="AV172" s="6" t="s">
        <v>82</v>
      </c>
      <c r="AW172" s="6" t="s">
        <v>82</v>
      </c>
    </row>
    <row r="173" spans="1:49" ht="24.75" customHeight="1">
      <c r="A173" s="6">
        <v>409009</v>
      </c>
      <c r="B173" s="6" t="s">
        <v>653</v>
      </c>
      <c r="C173" s="6">
        <v>235068</v>
      </c>
      <c r="D173" s="6" t="s">
        <v>654</v>
      </c>
      <c r="E173" s="15" t="s">
        <v>655</v>
      </c>
      <c r="F173" s="6" t="s">
        <v>656</v>
      </c>
      <c r="G173" s="6">
        <v>40</v>
      </c>
      <c r="H173" s="6" t="b">
        <v>1</v>
      </c>
      <c r="I173" s="6" t="s">
        <v>650</v>
      </c>
      <c r="J173" s="6">
        <v>409</v>
      </c>
      <c r="K173" s="6" t="s">
        <v>497</v>
      </c>
      <c r="L173" s="6">
        <v>409009</v>
      </c>
      <c r="M173" s="6" t="s">
        <v>121</v>
      </c>
      <c r="N173" s="6" t="s">
        <v>66</v>
      </c>
      <c r="O173" s="6" t="s">
        <v>67</v>
      </c>
      <c r="P173" s="6" t="s">
        <v>111</v>
      </c>
      <c r="Q173" s="6"/>
      <c r="R173" s="6" t="s">
        <v>111</v>
      </c>
      <c r="S173" s="6" t="s">
        <v>70</v>
      </c>
      <c r="T173" s="6" t="s">
        <v>71</v>
      </c>
      <c r="U173" s="6" t="s">
        <v>71</v>
      </c>
      <c r="V173" s="6" t="s">
        <v>101</v>
      </c>
      <c r="W173" s="36">
        <v>6220000000</v>
      </c>
      <c r="X173" s="6" t="s">
        <v>71</v>
      </c>
      <c r="Y173" s="6" t="s">
        <v>169</v>
      </c>
      <c r="Z173" s="6">
        <v>409009</v>
      </c>
      <c r="AA173" s="36">
        <v>6220000000</v>
      </c>
      <c r="AB173" s="6" t="s">
        <v>71</v>
      </c>
      <c r="AC173" s="6" t="s">
        <v>103</v>
      </c>
      <c r="AD173" s="6" t="s">
        <v>75</v>
      </c>
      <c r="AE173" s="6" t="s">
        <v>70</v>
      </c>
      <c r="AF173" s="6" t="s">
        <v>70</v>
      </c>
      <c r="AG173" s="6" t="s">
        <v>70</v>
      </c>
      <c r="AH173" s="6" t="s">
        <v>76</v>
      </c>
      <c r="AI173" s="6" t="s">
        <v>114</v>
      </c>
      <c r="AJ173" s="37" t="s">
        <v>115</v>
      </c>
      <c r="AK173" s="6" t="s">
        <v>79</v>
      </c>
      <c r="AL173" s="36">
        <v>6220000000</v>
      </c>
      <c r="AM173" s="6" t="s">
        <v>657</v>
      </c>
      <c r="AN173" s="6" t="s">
        <v>172</v>
      </c>
      <c r="AO173" s="6"/>
      <c r="AP173" s="6" t="s">
        <v>71</v>
      </c>
      <c r="AQ173" s="6">
        <v>70</v>
      </c>
      <c r="AR173" s="6" t="s">
        <v>82</v>
      </c>
      <c r="AS173" s="6" t="s">
        <v>82</v>
      </c>
      <c r="AT173" s="6" t="s">
        <v>82</v>
      </c>
      <c r="AU173" s="6" t="s">
        <v>82</v>
      </c>
      <c r="AV173" s="6" t="s">
        <v>82</v>
      </c>
      <c r="AW173" s="6" t="s">
        <v>82</v>
      </c>
    </row>
    <row r="174" spans="1:49" ht="24.75" customHeight="1">
      <c r="A174" s="6">
        <v>409011</v>
      </c>
      <c r="B174" s="6" t="s">
        <v>659</v>
      </c>
      <c r="C174" s="6">
        <v>219705</v>
      </c>
      <c r="D174" s="6" t="s">
        <v>660</v>
      </c>
      <c r="E174" s="15" t="s">
        <v>661</v>
      </c>
      <c r="F174" s="6" t="s">
        <v>662</v>
      </c>
      <c r="G174" s="6">
        <v>40</v>
      </c>
      <c r="H174" s="6" t="b">
        <v>1</v>
      </c>
      <c r="I174" s="6" t="s">
        <v>650</v>
      </c>
      <c r="J174" s="6">
        <v>409</v>
      </c>
      <c r="K174" s="6" t="s">
        <v>497</v>
      </c>
      <c r="L174" s="6">
        <v>409011</v>
      </c>
      <c r="M174" s="6" t="s">
        <v>121</v>
      </c>
      <c r="N174" s="6" t="s">
        <v>66</v>
      </c>
      <c r="O174" s="6" t="s">
        <v>67</v>
      </c>
      <c r="P174" s="6" t="s">
        <v>68</v>
      </c>
      <c r="Q174" s="6" t="s">
        <v>69</v>
      </c>
      <c r="R174" s="6" t="s">
        <v>69</v>
      </c>
      <c r="S174" s="6" t="s">
        <v>70</v>
      </c>
      <c r="T174" s="6" t="s">
        <v>71</v>
      </c>
      <c r="U174" s="6" t="s">
        <v>71</v>
      </c>
      <c r="V174" s="6" t="s">
        <v>101</v>
      </c>
      <c r="W174" s="36">
        <v>6220000000</v>
      </c>
      <c r="X174" s="6" t="s">
        <v>71</v>
      </c>
      <c r="Y174" s="6" t="s">
        <v>185</v>
      </c>
      <c r="Z174" s="6">
        <v>409011</v>
      </c>
      <c r="AA174" s="36">
        <v>6220000000</v>
      </c>
      <c r="AB174" s="6" t="s">
        <v>71</v>
      </c>
      <c r="AC174" s="6" t="s">
        <v>186</v>
      </c>
      <c r="AD174" s="6" t="s">
        <v>75</v>
      </c>
      <c r="AE174" s="6" t="s">
        <v>70</v>
      </c>
      <c r="AF174" s="6" t="s">
        <v>70</v>
      </c>
      <c r="AG174" s="6" t="s">
        <v>70</v>
      </c>
      <c r="AH174" s="6" t="s">
        <v>76</v>
      </c>
      <c r="AI174" s="6" t="s">
        <v>77</v>
      </c>
      <c r="AJ174" s="37" t="s">
        <v>187</v>
      </c>
      <c r="AK174" s="6" t="s">
        <v>79</v>
      </c>
      <c r="AL174" s="36">
        <v>6220000000</v>
      </c>
      <c r="AM174" s="6" t="s">
        <v>663</v>
      </c>
      <c r="AN174" s="6" t="s">
        <v>132</v>
      </c>
      <c r="AO174" s="6"/>
      <c r="AP174" s="6" t="s">
        <v>71</v>
      </c>
      <c r="AQ174" s="6">
        <v>70</v>
      </c>
      <c r="AR174" s="6" t="s">
        <v>82</v>
      </c>
      <c r="AS174" s="6" t="s">
        <v>82</v>
      </c>
      <c r="AT174" s="6" t="s">
        <v>82</v>
      </c>
      <c r="AU174" s="6" t="s">
        <v>82</v>
      </c>
      <c r="AV174" s="6" t="s">
        <v>82</v>
      </c>
      <c r="AW174" s="6" t="s">
        <v>82</v>
      </c>
    </row>
    <row r="175" spans="1:49" ht="24.75" customHeight="1">
      <c r="A175" s="6">
        <v>409030</v>
      </c>
      <c r="B175" s="6" t="s">
        <v>3085</v>
      </c>
      <c r="C175" s="6">
        <v>225388</v>
      </c>
      <c r="D175" s="6" t="s">
        <v>3087</v>
      </c>
      <c r="E175" s="15" t="s">
        <v>3088</v>
      </c>
      <c r="F175" s="6" t="s">
        <v>3089</v>
      </c>
      <c r="G175" s="6">
        <v>40</v>
      </c>
      <c r="H175" s="6" t="b">
        <v>1</v>
      </c>
      <c r="I175" s="6" t="s">
        <v>650</v>
      </c>
      <c r="J175" s="6">
        <v>409</v>
      </c>
      <c r="K175" s="6" t="s">
        <v>497</v>
      </c>
      <c r="L175" s="6">
        <v>409030</v>
      </c>
      <c r="M175" s="6" t="s">
        <v>121</v>
      </c>
      <c r="N175" s="6" t="s">
        <v>66</v>
      </c>
      <c r="O175" s="6" t="s">
        <v>67</v>
      </c>
      <c r="P175" s="6" t="s">
        <v>68</v>
      </c>
      <c r="Q175" s="6" t="s">
        <v>69</v>
      </c>
      <c r="R175" s="6" t="s">
        <v>69</v>
      </c>
      <c r="S175" s="6" t="s">
        <v>70</v>
      </c>
      <c r="T175" s="6" t="s">
        <v>71</v>
      </c>
      <c r="U175" s="6" t="s">
        <v>71</v>
      </c>
      <c r="V175" s="6" t="s">
        <v>101</v>
      </c>
      <c r="W175" s="36">
        <v>6220000000</v>
      </c>
      <c r="X175" s="6" t="s">
        <v>71</v>
      </c>
      <c r="Y175" s="6" t="s">
        <v>169</v>
      </c>
      <c r="Z175" s="6">
        <v>409030</v>
      </c>
      <c r="AA175" s="36">
        <v>6220000000</v>
      </c>
      <c r="AB175" s="6" t="s">
        <v>71</v>
      </c>
      <c r="AC175" s="6" t="s">
        <v>103</v>
      </c>
      <c r="AD175" s="6" t="s">
        <v>75</v>
      </c>
      <c r="AE175" s="6" t="s">
        <v>70</v>
      </c>
      <c r="AF175" s="6" t="s">
        <v>70</v>
      </c>
      <c r="AG175" s="6" t="s">
        <v>70</v>
      </c>
      <c r="AH175" s="6" t="s">
        <v>76</v>
      </c>
      <c r="AI175" s="6" t="s">
        <v>77</v>
      </c>
      <c r="AJ175" s="37" t="s">
        <v>115</v>
      </c>
      <c r="AK175" s="6" t="s">
        <v>79</v>
      </c>
      <c r="AL175" s="36">
        <v>6220000000</v>
      </c>
      <c r="AM175" s="6" t="s">
        <v>3086</v>
      </c>
      <c r="AN175" s="6" t="s">
        <v>172</v>
      </c>
      <c r="AO175" s="6"/>
      <c r="AP175" s="6" t="s">
        <v>71</v>
      </c>
      <c r="AQ175" s="6">
        <v>70</v>
      </c>
      <c r="AR175" s="6" t="s">
        <v>82</v>
      </c>
      <c r="AS175" s="6" t="s">
        <v>82</v>
      </c>
      <c r="AT175" s="6" t="s">
        <v>82</v>
      </c>
      <c r="AU175" s="6" t="s">
        <v>82</v>
      </c>
      <c r="AV175" s="6" t="s">
        <v>82</v>
      </c>
      <c r="AW175" s="6" t="s">
        <v>82</v>
      </c>
    </row>
    <row r="176" spans="1:49" ht="24.75" customHeight="1">
      <c r="A176" s="6">
        <v>409030</v>
      </c>
      <c r="B176" s="6" t="s">
        <v>665</v>
      </c>
      <c r="C176" s="6">
        <v>235075</v>
      </c>
      <c r="D176" s="6" t="s">
        <v>666</v>
      </c>
      <c r="E176" s="15" t="s">
        <v>667</v>
      </c>
      <c r="F176" s="6" t="s">
        <v>668</v>
      </c>
      <c r="G176" s="6">
        <v>40</v>
      </c>
      <c r="H176" s="6" t="b">
        <v>1</v>
      </c>
      <c r="I176" s="6" t="s">
        <v>650</v>
      </c>
      <c r="J176" s="6">
        <v>409</v>
      </c>
      <c r="K176" s="6" t="s">
        <v>497</v>
      </c>
      <c r="L176" s="6">
        <v>409030</v>
      </c>
      <c r="M176" s="6" t="s">
        <v>121</v>
      </c>
      <c r="N176" s="6" t="s">
        <v>66</v>
      </c>
      <c r="O176" s="6" t="s">
        <v>67</v>
      </c>
      <c r="P176" s="6" t="s">
        <v>111</v>
      </c>
      <c r="Q176" s="6"/>
      <c r="R176" s="6" t="s">
        <v>111</v>
      </c>
      <c r="S176" s="6" t="s">
        <v>70</v>
      </c>
      <c r="T176" s="6" t="s">
        <v>71</v>
      </c>
      <c r="U176" s="6" t="s">
        <v>71</v>
      </c>
      <c r="V176" s="6" t="s">
        <v>101</v>
      </c>
      <c r="W176" s="36">
        <v>6220000000</v>
      </c>
      <c r="X176" s="6" t="s">
        <v>71</v>
      </c>
      <c r="Y176" s="6" t="s">
        <v>169</v>
      </c>
      <c r="Z176" s="6">
        <v>409030</v>
      </c>
      <c r="AA176" s="36">
        <v>6220000000</v>
      </c>
      <c r="AB176" s="6" t="s">
        <v>71</v>
      </c>
      <c r="AC176" s="6" t="s">
        <v>103</v>
      </c>
      <c r="AD176" s="6" t="s">
        <v>75</v>
      </c>
      <c r="AE176" s="6" t="s">
        <v>70</v>
      </c>
      <c r="AF176" s="6" t="s">
        <v>70</v>
      </c>
      <c r="AG176" s="6" t="s">
        <v>70</v>
      </c>
      <c r="AH176" s="6" t="s">
        <v>76</v>
      </c>
      <c r="AI176" s="6" t="s">
        <v>114</v>
      </c>
      <c r="AJ176" s="37" t="s">
        <v>115</v>
      </c>
      <c r="AK176" s="6" t="s">
        <v>79</v>
      </c>
      <c r="AL176" s="36">
        <v>6220000000</v>
      </c>
      <c r="AM176" s="6" t="s">
        <v>669</v>
      </c>
      <c r="AN176" s="6" t="s">
        <v>172</v>
      </c>
      <c r="AO176" s="6"/>
      <c r="AP176" s="6" t="s">
        <v>71</v>
      </c>
      <c r="AQ176" s="6">
        <v>70</v>
      </c>
      <c r="AR176" s="6" t="s">
        <v>82</v>
      </c>
      <c r="AS176" s="6" t="s">
        <v>82</v>
      </c>
      <c r="AT176" s="6" t="s">
        <v>82</v>
      </c>
      <c r="AU176" s="6" t="s">
        <v>82</v>
      </c>
      <c r="AV176" s="6" t="s">
        <v>82</v>
      </c>
      <c r="AW176" s="6" t="s">
        <v>82</v>
      </c>
    </row>
    <row r="177" spans="1:49" ht="24.75" customHeight="1">
      <c r="A177" s="6">
        <v>409035</v>
      </c>
      <c r="B177" s="6" t="s">
        <v>670</v>
      </c>
      <c r="C177" s="6">
        <v>331316</v>
      </c>
      <c r="D177" s="6" t="s">
        <v>671</v>
      </c>
      <c r="E177" s="15" t="s">
        <v>672</v>
      </c>
      <c r="F177" s="6" t="s">
        <v>673</v>
      </c>
      <c r="G177" s="6">
        <v>40</v>
      </c>
      <c r="H177" s="6" t="b">
        <v>1</v>
      </c>
      <c r="I177" s="6" t="s">
        <v>650</v>
      </c>
      <c r="J177" s="6">
        <v>409</v>
      </c>
      <c r="K177" s="6" t="s">
        <v>497</v>
      </c>
      <c r="L177" s="6">
        <v>409035</v>
      </c>
      <c r="M177" s="6" t="s">
        <v>121</v>
      </c>
      <c r="N177" s="6" t="s">
        <v>66</v>
      </c>
      <c r="O177" s="6" t="s">
        <v>67</v>
      </c>
      <c r="P177" s="6" t="s">
        <v>68</v>
      </c>
      <c r="Q177" s="6" t="s">
        <v>69</v>
      </c>
      <c r="R177" s="6" t="s">
        <v>69</v>
      </c>
      <c r="S177" s="6" t="s">
        <v>70</v>
      </c>
      <c r="T177" s="6" t="s">
        <v>71</v>
      </c>
      <c r="U177" s="6" t="s">
        <v>71</v>
      </c>
      <c r="V177" s="6" t="s">
        <v>101</v>
      </c>
      <c r="W177" s="36">
        <v>6220000000</v>
      </c>
      <c r="X177" s="6" t="s">
        <v>71</v>
      </c>
      <c r="Y177" s="6" t="s">
        <v>342</v>
      </c>
      <c r="Z177" s="6">
        <v>409035</v>
      </c>
      <c r="AA177" s="36">
        <v>6220000000</v>
      </c>
      <c r="AB177" s="6" t="s">
        <v>71</v>
      </c>
      <c r="AC177" s="6" t="s">
        <v>186</v>
      </c>
      <c r="AD177" s="6" t="s">
        <v>75</v>
      </c>
      <c r="AE177" s="6" t="s">
        <v>70</v>
      </c>
      <c r="AF177" s="6" t="s">
        <v>70</v>
      </c>
      <c r="AG177" s="6" t="s">
        <v>70</v>
      </c>
      <c r="AH177" s="6" t="s">
        <v>76</v>
      </c>
      <c r="AI177" s="6" t="s">
        <v>77</v>
      </c>
      <c r="AJ177" s="37" t="s">
        <v>674</v>
      </c>
      <c r="AK177" s="6" t="s">
        <v>79</v>
      </c>
      <c r="AL177" s="36">
        <v>6220000000</v>
      </c>
      <c r="AM177" s="6" t="s">
        <v>675</v>
      </c>
      <c r="AN177" s="6" t="s">
        <v>132</v>
      </c>
      <c r="AO177" s="6"/>
      <c r="AP177" s="6" t="s">
        <v>71</v>
      </c>
      <c r="AQ177" s="6">
        <v>7</v>
      </c>
      <c r="AR177" s="6" t="s">
        <v>82</v>
      </c>
      <c r="AS177" s="6" t="s">
        <v>82</v>
      </c>
      <c r="AT177" s="6" t="s">
        <v>82</v>
      </c>
      <c r="AU177" s="6" t="s">
        <v>82</v>
      </c>
      <c r="AV177" s="6" t="s">
        <v>82</v>
      </c>
      <c r="AW177" s="6" t="s">
        <v>82</v>
      </c>
    </row>
    <row r="178" spans="1:49" ht="24.75" customHeight="1">
      <c r="A178" s="6">
        <v>409036</v>
      </c>
      <c r="B178" s="6" t="s">
        <v>3090</v>
      </c>
      <c r="C178" s="6">
        <v>327558</v>
      </c>
      <c r="D178" s="6" t="s">
        <v>3092</v>
      </c>
      <c r="E178" s="15" t="s">
        <v>3093</v>
      </c>
      <c r="F178" s="6" t="s">
        <v>3094</v>
      </c>
      <c r="G178" s="6">
        <v>40</v>
      </c>
      <c r="H178" s="6" t="b">
        <v>1</v>
      </c>
      <c r="I178" s="6" t="s">
        <v>650</v>
      </c>
      <c r="J178" s="6">
        <v>409</v>
      </c>
      <c r="K178" s="6" t="s">
        <v>497</v>
      </c>
      <c r="L178" s="6">
        <v>409036</v>
      </c>
      <c r="M178" s="6" t="s">
        <v>65</v>
      </c>
      <c r="N178" s="6" t="s">
        <v>66</v>
      </c>
      <c r="O178" s="6" t="s">
        <v>1167</v>
      </c>
      <c r="P178" s="6" t="s">
        <v>158</v>
      </c>
      <c r="Q178" s="6" t="s">
        <v>112</v>
      </c>
      <c r="R178" s="6" t="s">
        <v>112</v>
      </c>
      <c r="S178" s="6" t="s">
        <v>70</v>
      </c>
      <c r="T178" s="6" t="s">
        <v>71</v>
      </c>
      <c r="U178" s="6" t="s">
        <v>71</v>
      </c>
      <c r="V178" s="6" t="s">
        <v>101</v>
      </c>
      <c r="W178" s="36">
        <v>6220000000</v>
      </c>
      <c r="X178" s="6" t="s">
        <v>71</v>
      </c>
      <c r="Y178" s="6" t="s">
        <v>169</v>
      </c>
      <c r="Z178" s="6">
        <v>409036</v>
      </c>
      <c r="AA178" s="36">
        <v>6220000000</v>
      </c>
      <c r="AB178" s="6" t="s">
        <v>71</v>
      </c>
      <c r="AC178" s="6" t="s">
        <v>103</v>
      </c>
      <c r="AD178" s="6" t="s">
        <v>75</v>
      </c>
      <c r="AE178" s="6" t="s">
        <v>70</v>
      </c>
      <c r="AF178" s="6" t="s">
        <v>70</v>
      </c>
      <c r="AG178" s="6" t="s">
        <v>70</v>
      </c>
      <c r="AH178" s="6" t="s">
        <v>76</v>
      </c>
      <c r="AI178" s="6" t="s">
        <v>238</v>
      </c>
      <c r="AJ178" s="37" t="s">
        <v>266</v>
      </c>
      <c r="AK178" s="6" t="s">
        <v>79</v>
      </c>
      <c r="AL178" s="36">
        <v>6220000000</v>
      </c>
      <c r="AM178" s="6" t="s">
        <v>3091</v>
      </c>
      <c r="AN178" s="6" t="s">
        <v>172</v>
      </c>
      <c r="AO178" s="6"/>
      <c r="AP178" s="6" t="s">
        <v>71</v>
      </c>
      <c r="AQ178" s="6">
        <v>70</v>
      </c>
      <c r="AR178" s="6" t="s">
        <v>82</v>
      </c>
      <c r="AS178" s="6" t="s">
        <v>82</v>
      </c>
      <c r="AT178" s="6" t="s">
        <v>82</v>
      </c>
      <c r="AU178" s="6" t="s">
        <v>82</v>
      </c>
      <c r="AV178" s="6" t="s">
        <v>82</v>
      </c>
      <c r="AW178" s="6" t="s">
        <v>82</v>
      </c>
    </row>
    <row r="179" spans="1:49" ht="24.75" customHeight="1">
      <c r="A179" s="6">
        <v>409036</v>
      </c>
      <c r="B179" s="6" t="s">
        <v>3095</v>
      </c>
      <c r="C179" s="6">
        <v>235059</v>
      </c>
      <c r="D179" s="6" t="s">
        <v>3097</v>
      </c>
      <c r="E179" s="15" t="s">
        <v>3098</v>
      </c>
      <c r="F179" s="6" t="s">
        <v>3099</v>
      </c>
      <c r="G179" s="6">
        <v>40</v>
      </c>
      <c r="H179" s="6" t="b">
        <v>1</v>
      </c>
      <c r="I179" s="6" t="s">
        <v>650</v>
      </c>
      <c r="J179" s="6">
        <v>409</v>
      </c>
      <c r="K179" s="6" t="s">
        <v>497</v>
      </c>
      <c r="L179" s="6">
        <v>409036</v>
      </c>
      <c r="M179" s="6" t="s">
        <v>65</v>
      </c>
      <c r="N179" s="6" t="s">
        <v>66</v>
      </c>
      <c r="O179" s="6" t="s">
        <v>67</v>
      </c>
      <c r="P179" s="6" t="s">
        <v>68</v>
      </c>
      <c r="Q179" s="6" t="s">
        <v>69</v>
      </c>
      <c r="R179" s="6" t="s">
        <v>69</v>
      </c>
      <c r="S179" s="6" t="s">
        <v>70</v>
      </c>
      <c r="T179" s="6" t="s">
        <v>71</v>
      </c>
      <c r="U179" s="6" t="s">
        <v>71</v>
      </c>
      <c r="V179" s="6" t="s">
        <v>101</v>
      </c>
      <c r="W179" s="36">
        <v>6220000000</v>
      </c>
      <c r="X179" s="6" t="s">
        <v>71</v>
      </c>
      <c r="Y179" s="6" t="s">
        <v>169</v>
      </c>
      <c r="Z179" s="6">
        <v>409036</v>
      </c>
      <c r="AA179" s="36">
        <v>6220000000</v>
      </c>
      <c r="AB179" s="6" t="s">
        <v>71</v>
      </c>
      <c r="AC179" s="6" t="s">
        <v>103</v>
      </c>
      <c r="AD179" s="6" t="s">
        <v>75</v>
      </c>
      <c r="AE179" s="6" t="s">
        <v>70</v>
      </c>
      <c r="AF179" s="6" t="s">
        <v>70</v>
      </c>
      <c r="AG179" s="6" t="s">
        <v>70</v>
      </c>
      <c r="AH179" s="6" t="s">
        <v>76</v>
      </c>
      <c r="AI179" s="6" t="s">
        <v>77</v>
      </c>
      <c r="AJ179" s="37" t="s">
        <v>115</v>
      </c>
      <c r="AK179" s="6" t="s">
        <v>79</v>
      </c>
      <c r="AL179" s="36">
        <v>6220000000</v>
      </c>
      <c r="AM179" s="6" t="s">
        <v>3096</v>
      </c>
      <c r="AN179" s="6" t="s">
        <v>172</v>
      </c>
      <c r="AO179" s="6"/>
      <c r="AP179" s="6" t="s">
        <v>71</v>
      </c>
      <c r="AQ179" s="6">
        <v>70</v>
      </c>
      <c r="AR179" s="6" t="s">
        <v>82</v>
      </c>
      <c r="AS179" s="6" t="s">
        <v>82</v>
      </c>
      <c r="AT179" s="6" t="s">
        <v>82</v>
      </c>
      <c r="AU179" s="6" t="s">
        <v>82</v>
      </c>
      <c r="AV179" s="6" t="s">
        <v>82</v>
      </c>
      <c r="AW179" s="6" t="s">
        <v>82</v>
      </c>
    </row>
    <row r="180" spans="1:49" ht="24.75" customHeight="1">
      <c r="A180" s="6">
        <v>409036</v>
      </c>
      <c r="B180" s="6" t="s">
        <v>676</v>
      </c>
      <c r="C180" s="6">
        <v>327842</v>
      </c>
      <c r="D180" s="6" t="s">
        <v>677</v>
      </c>
      <c r="E180" s="15" t="s">
        <v>678</v>
      </c>
      <c r="F180" s="6" t="s">
        <v>679</v>
      </c>
      <c r="G180" s="6">
        <v>40</v>
      </c>
      <c r="H180" s="6" t="b">
        <v>1</v>
      </c>
      <c r="I180" s="6" t="s">
        <v>650</v>
      </c>
      <c r="J180" s="6">
        <v>409</v>
      </c>
      <c r="K180" s="6" t="s">
        <v>497</v>
      </c>
      <c r="L180" s="6">
        <v>409036</v>
      </c>
      <c r="M180" s="6" t="s">
        <v>65</v>
      </c>
      <c r="N180" s="6" t="s">
        <v>66</v>
      </c>
      <c r="O180" s="6" t="s">
        <v>67</v>
      </c>
      <c r="P180" s="6" t="s">
        <v>111</v>
      </c>
      <c r="Q180" s="6"/>
      <c r="R180" s="6" t="s">
        <v>111</v>
      </c>
      <c r="S180" s="6" t="s">
        <v>70</v>
      </c>
      <c r="T180" s="6" t="s">
        <v>71</v>
      </c>
      <c r="U180" s="6" t="s">
        <v>71</v>
      </c>
      <c r="V180" s="6" t="s">
        <v>101</v>
      </c>
      <c r="W180" s="36">
        <v>6220000000</v>
      </c>
      <c r="X180" s="6" t="s">
        <v>71</v>
      </c>
      <c r="Y180" s="6" t="s">
        <v>169</v>
      </c>
      <c r="Z180" s="6">
        <v>409036</v>
      </c>
      <c r="AA180" s="36">
        <v>6220000000</v>
      </c>
      <c r="AB180" s="6" t="s">
        <v>71</v>
      </c>
      <c r="AC180" s="6" t="s">
        <v>103</v>
      </c>
      <c r="AD180" s="6" t="s">
        <v>75</v>
      </c>
      <c r="AE180" s="6" t="s">
        <v>70</v>
      </c>
      <c r="AF180" s="6" t="s">
        <v>70</v>
      </c>
      <c r="AG180" s="6" t="s">
        <v>70</v>
      </c>
      <c r="AH180" s="6" t="s">
        <v>76</v>
      </c>
      <c r="AI180" s="6" t="s">
        <v>114</v>
      </c>
      <c r="AJ180" s="37" t="s">
        <v>104</v>
      </c>
      <c r="AK180" s="6" t="s">
        <v>79</v>
      </c>
      <c r="AL180" s="36">
        <v>6220000000</v>
      </c>
      <c r="AM180" s="6" t="s">
        <v>680</v>
      </c>
      <c r="AN180" s="6" t="s">
        <v>172</v>
      </c>
      <c r="AO180" s="6"/>
      <c r="AP180" s="6" t="s">
        <v>71</v>
      </c>
      <c r="AQ180" s="6">
        <v>70</v>
      </c>
      <c r="AR180" s="6" t="s">
        <v>82</v>
      </c>
      <c r="AS180" s="6" t="s">
        <v>82</v>
      </c>
      <c r="AT180" s="6" t="s">
        <v>82</v>
      </c>
      <c r="AU180" s="6" t="s">
        <v>82</v>
      </c>
      <c r="AV180" s="6" t="s">
        <v>82</v>
      </c>
      <c r="AW180" s="6" t="s">
        <v>82</v>
      </c>
    </row>
    <row r="181" spans="1:49" ht="24.75" customHeight="1">
      <c r="A181" s="6">
        <v>409038</v>
      </c>
      <c r="B181" s="6" t="s">
        <v>3100</v>
      </c>
      <c r="C181" s="6">
        <v>327532</v>
      </c>
      <c r="D181" s="6" t="s">
        <v>3102</v>
      </c>
      <c r="E181" s="15" t="s">
        <v>3103</v>
      </c>
      <c r="F181" s="6" t="s">
        <v>3104</v>
      </c>
      <c r="G181" s="6">
        <v>40</v>
      </c>
      <c r="H181" s="6" t="b">
        <v>1</v>
      </c>
      <c r="I181" s="6" t="s">
        <v>650</v>
      </c>
      <c r="J181" s="6">
        <v>409</v>
      </c>
      <c r="K181" s="6" t="s">
        <v>497</v>
      </c>
      <c r="L181" s="6">
        <v>409038</v>
      </c>
      <c r="M181" s="6" t="s">
        <v>121</v>
      </c>
      <c r="N181" s="6" t="s">
        <v>66</v>
      </c>
      <c r="O181" s="6" t="s">
        <v>1167</v>
      </c>
      <c r="P181" s="6" t="s">
        <v>158</v>
      </c>
      <c r="Q181" s="6" t="s">
        <v>112</v>
      </c>
      <c r="R181" s="6" t="s">
        <v>112</v>
      </c>
      <c r="S181" s="6" t="s">
        <v>70</v>
      </c>
      <c r="T181" s="6" t="s">
        <v>71</v>
      </c>
      <c r="U181" s="6" t="s">
        <v>71</v>
      </c>
      <c r="V181" s="6" t="s">
        <v>101</v>
      </c>
      <c r="W181" s="36">
        <v>6220000000</v>
      </c>
      <c r="X181" s="6" t="s">
        <v>71</v>
      </c>
      <c r="Y181" s="6" t="s">
        <v>169</v>
      </c>
      <c r="Z181" s="6">
        <v>409038</v>
      </c>
      <c r="AA181" s="36">
        <v>6220000000</v>
      </c>
      <c r="AB181" s="6" t="s">
        <v>71</v>
      </c>
      <c r="AC181" s="6" t="s">
        <v>103</v>
      </c>
      <c r="AD181" s="6" t="s">
        <v>75</v>
      </c>
      <c r="AE181" s="6" t="s">
        <v>70</v>
      </c>
      <c r="AF181" s="6" t="s">
        <v>70</v>
      </c>
      <c r="AG181" s="6" t="s">
        <v>70</v>
      </c>
      <c r="AH181" s="6" t="s">
        <v>76</v>
      </c>
      <c r="AI181" s="6" t="s">
        <v>238</v>
      </c>
      <c r="AJ181" s="37" t="s">
        <v>1119</v>
      </c>
      <c r="AK181" s="6" t="s">
        <v>1120</v>
      </c>
      <c r="AL181" s="36">
        <v>6220000000</v>
      </c>
      <c r="AM181" s="6" t="s">
        <v>3101</v>
      </c>
      <c r="AN181" s="6" t="s">
        <v>172</v>
      </c>
      <c r="AO181" s="6"/>
      <c r="AP181" s="6" t="s">
        <v>71</v>
      </c>
      <c r="AQ181" s="6">
        <v>70</v>
      </c>
      <c r="AR181" s="6" t="s">
        <v>82</v>
      </c>
      <c r="AS181" s="6" t="s">
        <v>82</v>
      </c>
      <c r="AT181" s="6" t="s">
        <v>82</v>
      </c>
      <c r="AU181" s="6" t="s">
        <v>82</v>
      </c>
      <c r="AV181" s="6" t="s">
        <v>82</v>
      </c>
      <c r="AW181" s="6" t="s">
        <v>82</v>
      </c>
    </row>
    <row r="182" spans="1:49" ht="24.75" customHeight="1">
      <c r="A182" s="6">
        <v>409038</v>
      </c>
      <c r="B182" s="6" t="s">
        <v>681</v>
      </c>
      <c r="C182" s="6">
        <v>264614</v>
      </c>
      <c r="D182" s="6" t="s">
        <v>682</v>
      </c>
      <c r="E182" s="15" t="s">
        <v>683</v>
      </c>
      <c r="F182" s="6" t="s">
        <v>684</v>
      </c>
      <c r="G182" s="6">
        <v>40</v>
      </c>
      <c r="H182" s="6" t="b">
        <v>1</v>
      </c>
      <c r="I182" s="6" t="s">
        <v>650</v>
      </c>
      <c r="J182" s="6">
        <v>409</v>
      </c>
      <c r="K182" s="6" t="s">
        <v>497</v>
      </c>
      <c r="L182" s="6">
        <v>409038</v>
      </c>
      <c r="M182" s="6" t="s">
        <v>121</v>
      </c>
      <c r="N182" s="6" t="s">
        <v>66</v>
      </c>
      <c r="O182" s="6" t="s">
        <v>67</v>
      </c>
      <c r="P182" s="6" t="s">
        <v>128</v>
      </c>
      <c r="Q182" s="6" t="s">
        <v>112</v>
      </c>
      <c r="R182" s="6" t="s">
        <v>112</v>
      </c>
      <c r="S182" s="6" t="s">
        <v>70</v>
      </c>
      <c r="T182" s="6" t="s">
        <v>71</v>
      </c>
      <c r="U182" s="6" t="s">
        <v>71</v>
      </c>
      <c r="V182" s="6" t="s">
        <v>101</v>
      </c>
      <c r="W182" s="36">
        <v>6220000000</v>
      </c>
      <c r="X182" s="6" t="s">
        <v>71</v>
      </c>
      <c r="Y182" s="6" t="s">
        <v>169</v>
      </c>
      <c r="Z182" s="6">
        <v>409038</v>
      </c>
      <c r="AA182" s="36">
        <v>6220000000</v>
      </c>
      <c r="AB182" s="6" t="s">
        <v>71</v>
      </c>
      <c r="AC182" s="6" t="s">
        <v>103</v>
      </c>
      <c r="AD182" s="6" t="s">
        <v>75</v>
      </c>
      <c r="AE182" s="6" t="s">
        <v>70</v>
      </c>
      <c r="AF182" s="6" t="s">
        <v>70</v>
      </c>
      <c r="AG182" s="6" t="s">
        <v>70</v>
      </c>
      <c r="AH182" s="6" t="s">
        <v>76</v>
      </c>
      <c r="AI182" s="6" t="s">
        <v>114</v>
      </c>
      <c r="AJ182" s="37" t="s">
        <v>266</v>
      </c>
      <c r="AK182" s="6" t="s">
        <v>79</v>
      </c>
      <c r="AL182" s="36">
        <v>6220000000</v>
      </c>
      <c r="AM182" s="6" t="s">
        <v>685</v>
      </c>
      <c r="AN182" s="6" t="s">
        <v>172</v>
      </c>
      <c r="AO182" s="6"/>
      <c r="AP182" s="6" t="s">
        <v>71</v>
      </c>
      <c r="AQ182" s="6">
        <v>70</v>
      </c>
      <c r="AR182" s="6" t="s">
        <v>82</v>
      </c>
      <c r="AS182" s="6" t="s">
        <v>82</v>
      </c>
      <c r="AT182" s="6" t="s">
        <v>82</v>
      </c>
      <c r="AU182" s="6" t="s">
        <v>82</v>
      </c>
      <c r="AV182" s="6" t="s">
        <v>82</v>
      </c>
      <c r="AW182" s="6" t="s">
        <v>82</v>
      </c>
    </row>
    <row r="183" spans="1:49" ht="24.75" customHeight="1">
      <c r="A183" s="6">
        <v>409038</v>
      </c>
      <c r="B183" s="6" t="s">
        <v>3105</v>
      </c>
      <c r="C183" s="6">
        <v>264617</v>
      </c>
      <c r="D183" s="6" t="s">
        <v>3106</v>
      </c>
      <c r="E183" s="15" t="s">
        <v>3107</v>
      </c>
      <c r="F183" s="6" t="s">
        <v>3108</v>
      </c>
      <c r="G183" s="6">
        <v>40</v>
      </c>
      <c r="H183" s="6" t="b">
        <v>1</v>
      </c>
      <c r="I183" s="6" t="s">
        <v>650</v>
      </c>
      <c r="J183" s="6">
        <v>409</v>
      </c>
      <c r="K183" s="6" t="s">
        <v>497</v>
      </c>
      <c r="L183" s="6">
        <v>409038</v>
      </c>
      <c r="M183" s="6" t="s">
        <v>121</v>
      </c>
      <c r="N183" s="6" t="s">
        <v>66</v>
      </c>
      <c r="O183" s="6" t="s">
        <v>67</v>
      </c>
      <c r="P183" s="6" t="s">
        <v>111</v>
      </c>
      <c r="Q183" s="6"/>
      <c r="R183" s="6" t="s">
        <v>111</v>
      </c>
      <c r="S183" s="6" t="s">
        <v>70</v>
      </c>
      <c r="T183" s="6" t="s">
        <v>71</v>
      </c>
      <c r="U183" s="6" t="s">
        <v>71</v>
      </c>
      <c r="V183" s="6" t="s">
        <v>101</v>
      </c>
      <c r="W183" s="36">
        <v>6220000000</v>
      </c>
      <c r="X183" s="6" t="s">
        <v>71</v>
      </c>
      <c r="Y183" s="6" t="s">
        <v>169</v>
      </c>
      <c r="Z183" s="6">
        <v>409038</v>
      </c>
      <c r="AA183" s="36">
        <v>6220000000</v>
      </c>
      <c r="AB183" s="6" t="s">
        <v>71</v>
      </c>
      <c r="AC183" s="6" t="s">
        <v>103</v>
      </c>
      <c r="AD183" s="6" t="s">
        <v>75</v>
      </c>
      <c r="AE183" s="6" t="s">
        <v>70</v>
      </c>
      <c r="AF183" s="6" t="s">
        <v>70</v>
      </c>
      <c r="AG183" s="6" t="s">
        <v>70</v>
      </c>
      <c r="AH183" s="6" t="s">
        <v>76</v>
      </c>
      <c r="AI183" s="6" t="s">
        <v>114</v>
      </c>
      <c r="AJ183" s="37" t="s">
        <v>115</v>
      </c>
      <c r="AK183" s="6" t="s">
        <v>79</v>
      </c>
      <c r="AL183" s="36">
        <v>6220000000</v>
      </c>
      <c r="AM183" s="6" t="s">
        <v>685</v>
      </c>
      <c r="AN183" s="6" t="s">
        <v>172</v>
      </c>
      <c r="AO183" s="6"/>
      <c r="AP183" s="6" t="s">
        <v>71</v>
      </c>
      <c r="AQ183" s="6">
        <v>70</v>
      </c>
      <c r="AR183" s="6" t="s">
        <v>82</v>
      </c>
      <c r="AS183" s="6" t="s">
        <v>82</v>
      </c>
      <c r="AT183" s="6" t="s">
        <v>82</v>
      </c>
      <c r="AU183" s="6" t="s">
        <v>82</v>
      </c>
      <c r="AV183" s="6" t="s">
        <v>82</v>
      </c>
      <c r="AW183" s="6" t="s">
        <v>82</v>
      </c>
    </row>
    <row r="184" spans="1:49" ht="24.75" customHeight="1">
      <c r="A184" s="6">
        <v>409038</v>
      </c>
      <c r="B184" s="6"/>
      <c r="C184" s="6"/>
      <c r="D184" s="6"/>
      <c r="E184" s="6"/>
      <c r="F184" s="6"/>
      <c r="G184" s="6"/>
      <c r="H184" s="6" t="b">
        <v>0</v>
      </c>
      <c r="I184" s="6" t="s">
        <v>650</v>
      </c>
      <c r="J184" s="6">
        <v>409</v>
      </c>
      <c r="K184" s="6" t="s">
        <v>497</v>
      </c>
      <c r="L184" s="6">
        <v>409038</v>
      </c>
      <c r="M184" s="6" t="s">
        <v>121</v>
      </c>
      <c r="N184" s="6" t="s">
        <v>66</v>
      </c>
      <c r="O184" s="6" t="s">
        <v>67</v>
      </c>
      <c r="P184" s="6" t="s">
        <v>128</v>
      </c>
      <c r="Q184" s="6" t="s">
        <v>112</v>
      </c>
      <c r="R184" s="6" t="s">
        <v>112</v>
      </c>
      <c r="S184" s="6" t="s">
        <v>70</v>
      </c>
      <c r="T184" s="6" t="s">
        <v>71</v>
      </c>
      <c r="U184" s="6" t="s">
        <v>71</v>
      </c>
      <c r="V184" s="6" t="s">
        <v>101</v>
      </c>
      <c r="W184" s="36">
        <v>6220000000</v>
      </c>
      <c r="X184" s="6" t="s">
        <v>71</v>
      </c>
      <c r="Y184" s="6" t="s">
        <v>169</v>
      </c>
      <c r="Z184" s="6"/>
      <c r="AA184" s="6"/>
      <c r="AB184" s="6"/>
      <c r="AC184" s="6"/>
      <c r="AD184" s="6"/>
      <c r="AE184" s="6"/>
      <c r="AF184" s="6"/>
      <c r="AG184" s="6"/>
      <c r="AH184" s="6" t="s">
        <v>1145</v>
      </c>
      <c r="AI184" s="6"/>
      <c r="AJ184" s="48" t="s">
        <v>1146</v>
      </c>
      <c r="AK184" s="48" t="s">
        <v>1146</v>
      </c>
      <c r="AL184" s="36">
        <v>6220000000</v>
      </c>
      <c r="AM184" s="6" t="s">
        <v>685</v>
      </c>
      <c r="AN184" s="6" t="s">
        <v>172</v>
      </c>
      <c r="AO184" s="6"/>
      <c r="AP184" s="6" t="s">
        <v>71</v>
      </c>
      <c r="AQ184" s="6">
        <v>70</v>
      </c>
      <c r="AR184" s="6" t="s">
        <v>82</v>
      </c>
      <c r="AS184" s="6" t="s">
        <v>82</v>
      </c>
      <c r="AT184" s="6" t="s">
        <v>82</v>
      </c>
      <c r="AU184" s="6" t="s">
        <v>82</v>
      </c>
      <c r="AV184" s="6" t="s">
        <v>82</v>
      </c>
      <c r="AW184" s="6" t="s">
        <v>82</v>
      </c>
    </row>
    <row r="185" spans="1:49" ht="24.75" customHeight="1">
      <c r="A185" s="6">
        <v>409039</v>
      </c>
      <c r="B185" s="6" t="s">
        <v>686</v>
      </c>
      <c r="C185" s="6">
        <v>331387</v>
      </c>
      <c r="D185" s="6" t="s">
        <v>687</v>
      </c>
      <c r="E185" s="15" t="s">
        <v>688</v>
      </c>
      <c r="F185" s="6" t="s">
        <v>689</v>
      </c>
      <c r="G185" s="6">
        <v>40</v>
      </c>
      <c r="H185" s="6" t="b">
        <v>1</v>
      </c>
      <c r="I185" s="6" t="s">
        <v>650</v>
      </c>
      <c r="J185" s="6">
        <v>409</v>
      </c>
      <c r="K185" s="6" t="s">
        <v>497</v>
      </c>
      <c r="L185" s="6">
        <v>409039</v>
      </c>
      <c r="M185" s="6" t="s">
        <v>121</v>
      </c>
      <c r="N185" s="6" t="s">
        <v>66</v>
      </c>
      <c r="O185" s="6" t="s">
        <v>67</v>
      </c>
      <c r="P185" s="6" t="s">
        <v>68</v>
      </c>
      <c r="Q185" s="6" t="s">
        <v>69</v>
      </c>
      <c r="R185" s="6" t="s">
        <v>69</v>
      </c>
      <c r="S185" s="6" t="s">
        <v>70</v>
      </c>
      <c r="T185" s="6" t="s">
        <v>71</v>
      </c>
      <c r="U185" s="6" t="s">
        <v>71</v>
      </c>
      <c r="V185" s="6" t="s">
        <v>101</v>
      </c>
      <c r="W185" s="36">
        <v>6220000000</v>
      </c>
      <c r="X185" s="6" t="s">
        <v>71</v>
      </c>
      <c r="Y185" s="6" t="s">
        <v>690</v>
      </c>
      <c r="Z185" s="6">
        <v>409039</v>
      </c>
      <c r="AA185" s="36">
        <v>6220000000</v>
      </c>
      <c r="AB185" s="6" t="s">
        <v>71</v>
      </c>
      <c r="AC185" s="6" t="s">
        <v>90</v>
      </c>
      <c r="AD185" s="6" t="s">
        <v>75</v>
      </c>
      <c r="AE185" s="6" t="s">
        <v>70</v>
      </c>
      <c r="AF185" s="6" t="s">
        <v>70</v>
      </c>
      <c r="AG185" s="6" t="s">
        <v>70</v>
      </c>
      <c r="AH185" s="6" t="s">
        <v>76</v>
      </c>
      <c r="AI185" s="6" t="s">
        <v>77</v>
      </c>
      <c r="AJ185" s="37" t="s">
        <v>691</v>
      </c>
      <c r="AK185" s="6" t="s">
        <v>79</v>
      </c>
      <c r="AL185" s="36">
        <v>6220000000</v>
      </c>
      <c r="AM185" s="6" t="s">
        <v>692</v>
      </c>
      <c r="AN185" s="6" t="s">
        <v>93</v>
      </c>
      <c r="AO185" s="6"/>
      <c r="AP185" s="6" t="s">
        <v>71</v>
      </c>
      <c r="AQ185" s="6">
        <v>7</v>
      </c>
      <c r="AR185" s="6" t="s">
        <v>82</v>
      </c>
      <c r="AS185" s="6" t="s">
        <v>82</v>
      </c>
      <c r="AT185" s="6" t="s">
        <v>82</v>
      </c>
      <c r="AU185" s="6" t="s">
        <v>82</v>
      </c>
      <c r="AV185" s="6" t="s">
        <v>82</v>
      </c>
      <c r="AW185" s="6" t="s">
        <v>82</v>
      </c>
    </row>
    <row r="186" spans="1:49" ht="24.75" customHeight="1">
      <c r="A186" s="6">
        <v>409042</v>
      </c>
      <c r="B186" s="6" t="s">
        <v>3109</v>
      </c>
      <c r="C186" s="6">
        <v>327482</v>
      </c>
      <c r="D186" s="6" t="s">
        <v>3111</v>
      </c>
      <c r="E186" s="15" t="s">
        <v>3112</v>
      </c>
      <c r="F186" s="6" t="s">
        <v>3113</v>
      </c>
      <c r="G186" s="6">
        <v>40</v>
      </c>
      <c r="H186" s="6" t="b">
        <v>1</v>
      </c>
      <c r="I186" s="6" t="s">
        <v>650</v>
      </c>
      <c r="J186" s="6">
        <v>409</v>
      </c>
      <c r="K186" s="6" t="s">
        <v>497</v>
      </c>
      <c r="L186" s="6">
        <v>409042</v>
      </c>
      <c r="M186" s="6" t="s">
        <v>65</v>
      </c>
      <c r="N186" s="6" t="s">
        <v>66</v>
      </c>
      <c r="O186" s="6" t="s">
        <v>1167</v>
      </c>
      <c r="P186" s="6" t="s">
        <v>158</v>
      </c>
      <c r="Q186" s="6" t="s">
        <v>112</v>
      </c>
      <c r="R186" s="6" t="s">
        <v>112</v>
      </c>
      <c r="S186" s="6" t="s">
        <v>70</v>
      </c>
      <c r="T186" s="6" t="s">
        <v>71</v>
      </c>
      <c r="U186" s="6" t="s">
        <v>71</v>
      </c>
      <c r="V186" s="6" t="s">
        <v>101</v>
      </c>
      <c r="W186" s="36">
        <v>6220000000</v>
      </c>
      <c r="X186" s="6" t="s">
        <v>71</v>
      </c>
      <c r="Y186" s="6" t="s">
        <v>169</v>
      </c>
      <c r="Z186" s="6">
        <v>409042</v>
      </c>
      <c r="AA186" s="36">
        <v>6220000000</v>
      </c>
      <c r="AB186" s="6" t="s">
        <v>71</v>
      </c>
      <c r="AC186" s="6" t="s">
        <v>103</v>
      </c>
      <c r="AD186" s="6" t="s">
        <v>75</v>
      </c>
      <c r="AE186" s="6" t="s">
        <v>70</v>
      </c>
      <c r="AF186" s="6" t="s">
        <v>70</v>
      </c>
      <c r="AG186" s="6" t="s">
        <v>70</v>
      </c>
      <c r="AH186" s="6" t="s">
        <v>76</v>
      </c>
      <c r="AI186" s="6" t="s">
        <v>238</v>
      </c>
      <c r="AJ186" s="37" t="s">
        <v>115</v>
      </c>
      <c r="AK186" s="6" t="s">
        <v>79</v>
      </c>
      <c r="AL186" s="36">
        <v>6220000000</v>
      </c>
      <c r="AM186" s="6" t="s">
        <v>3110</v>
      </c>
      <c r="AN186" s="6" t="s">
        <v>172</v>
      </c>
      <c r="AO186" s="6"/>
      <c r="AP186" s="6" t="s">
        <v>71</v>
      </c>
      <c r="AQ186" s="6">
        <v>70</v>
      </c>
      <c r="AR186" s="6" t="s">
        <v>82</v>
      </c>
      <c r="AS186" s="6" t="s">
        <v>82</v>
      </c>
      <c r="AT186" s="6" t="s">
        <v>82</v>
      </c>
      <c r="AU186" s="6" t="s">
        <v>82</v>
      </c>
      <c r="AV186" s="6" t="s">
        <v>82</v>
      </c>
      <c r="AW186" s="6" t="s">
        <v>82</v>
      </c>
    </row>
    <row r="187" spans="1:49" ht="24.75" customHeight="1">
      <c r="A187" s="6">
        <v>409042</v>
      </c>
      <c r="B187" s="6" t="s">
        <v>3114</v>
      </c>
      <c r="C187" s="6">
        <v>235053</v>
      </c>
      <c r="D187" s="6" t="s">
        <v>3116</v>
      </c>
      <c r="E187" s="15" t="s">
        <v>3117</v>
      </c>
      <c r="F187" s="6" t="s">
        <v>3118</v>
      </c>
      <c r="G187" s="6">
        <v>40</v>
      </c>
      <c r="H187" s="6" t="b">
        <v>1</v>
      </c>
      <c r="I187" s="6" t="s">
        <v>650</v>
      </c>
      <c r="J187" s="6">
        <v>409</v>
      </c>
      <c r="K187" s="6" t="s">
        <v>497</v>
      </c>
      <c r="L187" s="6">
        <v>409042</v>
      </c>
      <c r="M187" s="6" t="s">
        <v>65</v>
      </c>
      <c r="N187" s="6" t="s">
        <v>66</v>
      </c>
      <c r="O187" s="6" t="s">
        <v>67</v>
      </c>
      <c r="P187" s="6" t="s">
        <v>68</v>
      </c>
      <c r="Q187" s="6" t="s">
        <v>69</v>
      </c>
      <c r="R187" s="6" t="s">
        <v>69</v>
      </c>
      <c r="S187" s="6" t="s">
        <v>70</v>
      </c>
      <c r="T187" s="6" t="s">
        <v>71</v>
      </c>
      <c r="U187" s="6" t="s">
        <v>71</v>
      </c>
      <c r="V187" s="6" t="s">
        <v>101</v>
      </c>
      <c r="W187" s="36">
        <v>6220000000</v>
      </c>
      <c r="X187" s="6" t="s">
        <v>71</v>
      </c>
      <c r="Y187" s="6" t="s">
        <v>169</v>
      </c>
      <c r="Z187" s="6">
        <v>409042</v>
      </c>
      <c r="AA187" s="36">
        <v>6220000000</v>
      </c>
      <c r="AB187" s="6" t="s">
        <v>71</v>
      </c>
      <c r="AC187" s="6" t="s">
        <v>103</v>
      </c>
      <c r="AD187" s="6" t="s">
        <v>75</v>
      </c>
      <c r="AE187" s="6" t="s">
        <v>70</v>
      </c>
      <c r="AF187" s="6" t="s">
        <v>70</v>
      </c>
      <c r="AG187" s="6" t="s">
        <v>70</v>
      </c>
      <c r="AH187" s="6" t="s">
        <v>76</v>
      </c>
      <c r="AI187" s="6" t="s">
        <v>77</v>
      </c>
      <c r="AJ187" s="37" t="s">
        <v>122</v>
      </c>
      <c r="AK187" s="6" t="s">
        <v>79</v>
      </c>
      <c r="AL187" s="36">
        <v>6220000000</v>
      </c>
      <c r="AM187" s="6" t="s">
        <v>3115</v>
      </c>
      <c r="AN187" s="6" t="s">
        <v>172</v>
      </c>
      <c r="AO187" s="6"/>
      <c r="AP187" s="6" t="s">
        <v>71</v>
      </c>
      <c r="AQ187" s="6">
        <v>70</v>
      </c>
      <c r="AR187" s="6" t="s">
        <v>82</v>
      </c>
      <c r="AS187" s="6" t="s">
        <v>82</v>
      </c>
      <c r="AT187" s="6" t="s">
        <v>82</v>
      </c>
      <c r="AU187" s="6" t="s">
        <v>82</v>
      </c>
      <c r="AV187" s="6" t="s">
        <v>82</v>
      </c>
      <c r="AW187" s="6" t="s">
        <v>82</v>
      </c>
    </row>
    <row r="188" spans="1:49" ht="24.75" customHeight="1">
      <c r="A188" s="6">
        <v>409042</v>
      </c>
      <c r="B188" s="6" t="s">
        <v>693</v>
      </c>
      <c r="C188" s="6">
        <v>327845</v>
      </c>
      <c r="D188" s="6" t="s">
        <v>694</v>
      </c>
      <c r="E188" s="15" t="s">
        <v>695</v>
      </c>
      <c r="F188" s="6" t="s">
        <v>696</v>
      </c>
      <c r="G188" s="6">
        <v>40</v>
      </c>
      <c r="H188" s="6" t="b">
        <v>1</v>
      </c>
      <c r="I188" s="6" t="s">
        <v>650</v>
      </c>
      <c r="J188" s="6">
        <v>409</v>
      </c>
      <c r="K188" s="6" t="s">
        <v>497</v>
      </c>
      <c r="L188" s="6">
        <v>409042</v>
      </c>
      <c r="M188" s="6" t="s">
        <v>65</v>
      </c>
      <c r="N188" s="6" t="s">
        <v>66</v>
      </c>
      <c r="O188" s="6" t="s">
        <v>67</v>
      </c>
      <c r="P188" s="6" t="s">
        <v>111</v>
      </c>
      <c r="Q188" s="6"/>
      <c r="R188" s="6" t="s">
        <v>111</v>
      </c>
      <c r="S188" s="6" t="s">
        <v>70</v>
      </c>
      <c r="T188" s="6" t="s">
        <v>71</v>
      </c>
      <c r="U188" s="6" t="s">
        <v>71</v>
      </c>
      <c r="V188" s="6" t="s">
        <v>101</v>
      </c>
      <c r="W188" s="36">
        <v>6220000000</v>
      </c>
      <c r="X188" s="6" t="s">
        <v>71</v>
      </c>
      <c r="Y188" s="6" t="s">
        <v>169</v>
      </c>
      <c r="Z188" s="6">
        <v>409042</v>
      </c>
      <c r="AA188" s="36">
        <v>6220000000</v>
      </c>
      <c r="AB188" s="6" t="s">
        <v>71</v>
      </c>
      <c r="AC188" s="6" t="s">
        <v>103</v>
      </c>
      <c r="AD188" s="6" t="s">
        <v>75</v>
      </c>
      <c r="AE188" s="6" t="s">
        <v>70</v>
      </c>
      <c r="AF188" s="6" t="s">
        <v>70</v>
      </c>
      <c r="AG188" s="6" t="s">
        <v>70</v>
      </c>
      <c r="AH188" s="6" t="s">
        <v>76</v>
      </c>
      <c r="AI188" s="6" t="s">
        <v>114</v>
      </c>
      <c r="AJ188" s="37" t="s">
        <v>651</v>
      </c>
      <c r="AK188" s="6" t="s">
        <v>79</v>
      </c>
      <c r="AL188" s="36">
        <v>6220000000</v>
      </c>
      <c r="AM188" s="6" t="s">
        <v>697</v>
      </c>
      <c r="AN188" s="6" t="s">
        <v>172</v>
      </c>
      <c r="AO188" s="6"/>
      <c r="AP188" s="6" t="s">
        <v>71</v>
      </c>
      <c r="AQ188" s="6">
        <v>70</v>
      </c>
      <c r="AR188" s="6" t="s">
        <v>82</v>
      </c>
      <c r="AS188" s="6" t="s">
        <v>82</v>
      </c>
      <c r="AT188" s="6" t="s">
        <v>82</v>
      </c>
      <c r="AU188" s="6" t="s">
        <v>82</v>
      </c>
      <c r="AV188" s="6" t="s">
        <v>82</v>
      </c>
      <c r="AW188" s="6" t="s">
        <v>82</v>
      </c>
    </row>
    <row r="189" spans="1:49" ht="24.75" customHeight="1">
      <c r="A189" s="6">
        <v>409046</v>
      </c>
      <c r="B189" s="6" t="s">
        <v>3119</v>
      </c>
      <c r="C189" s="6">
        <v>326636</v>
      </c>
      <c r="D189" s="6" t="s">
        <v>3121</v>
      </c>
      <c r="E189" s="15" t="s">
        <v>3122</v>
      </c>
      <c r="F189" s="6" t="s">
        <v>3123</v>
      </c>
      <c r="G189" s="6">
        <v>40</v>
      </c>
      <c r="H189" s="6" t="b">
        <v>1</v>
      </c>
      <c r="I189" s="6" t="s">
        <v>650</v>
      </c>
      <c r="J189" s="6">
        <v>409</v>
      </c>
      <c r="K189" s="6" t="s">
        <v>497</v>
      </c>
      <c r="L189" s="6">
        <v>409046</v>
      </c>
      <c r="M189" s="6" t="s">
        <v>121</v>
      </c>
      <c r="N189" s="6" t="s">
        <v>66</v>
      </c>
      <c r="O189" s="6" t="s">
        <v>67</v>
      </c>
      <c r="P189" s="6" t="s">
        <v>68</v>
      </c>
      <c r="Q189" s="6" t="s">
        <v>69</v>
      </c>
      <c r="R189" s="6" t="s">
        <v>69</v>
      </c>
      <c r="S189" s="6" t="s">
        <v>70</v>
      </c>
      <c r="T189" s="6" t="s">
        <v>71</v>
      </c>
      <c r="U189" s="6" t="s">
        <v>71</v>
      </c>
      <c r="V189" s="6" t="s">
        <v>101</v>
      </c>
      <c r="W189" s="36">
        <v>6220000000</v>
      </c>
      <c r="X189" s="6" t="s">
        <v>71</v>
      </c>
      <c r="Y189" s="6" t="s">
        <v>169</v>
      </c>
      <c r="Z189" s="6">
        <v>409046</v>
      </c>
      <c r="AA189" s="36">
        <v>6220000000</v>
      </c>
      <c r="AB189" s="6" t="s">
        <v>71</v>
      </c>
      <c r="AC189" s="6" t="s">
        <v>103</v>
      </c>
      <c r="AD189" s="6" t="s">
        <v>75</v>
      </c>
      <c r="AE189" s="6" t="s">
        <v>70</v>
      </c>
      <c r="AF189" s="6" t="s">
        <v>70</v>
      </c>
      <c r="AG189" s="6" t="s">
        <v>70</v>
      </c>
      <c r="AH189" s="6" t="s">
        <v>76</v>
      </c>
      <c r="AI189" s="6" t="s">
        <v>77</v>
      </c>
      <c r="AJ189" s="37" t="s">
        <v>651</v>
      </c>
      <c r="AK189" s="6" t="s">
        <v>79</v>
      </c>
      <c r="AL189" s="36">
        <v>6220000000</v>
      </c>
      <c r="AM189" s="6" t="s">
        <v>3120</v>
      </c>
      <c r="AN189" s="6" t="s">
        <v>172</v>
      </c>
      <c r="AO189" s="6"/>
      <c r="AP189" s="6" t="s">
        <v>71</v>
      </c>
      <c r="AQ189" s="6">
        <v>70</v>
      </c>
      <c r="AR189" s="6" t="s">
        <v>82</v>
      </c>
      <c r="AS189" s="6" t="s">
        <v>82</v>
      </c>
      <c r="AT189" s="6" t="s">
        <v>82</v>
      </c>
      <c r="AU189" s="6" t="s">
        <v>82</v>
      </c>
      <c r="AV189" s="6" t="s">
        <v>82</v>
      </c>
      <c r="AW189" s="6" t="s">
        <v>82</v>
      </c>
    </row>
    <row r="190" spans="1:49" ht="24.75" customHeight="1">
      <c r="A190" s="6">
        <v>409046</v>
      </c>
      <c r="B190" s="6" t="s">
        <v>698</v>
      </c>
      <c r="C190" s="6">
        <v>327708</v>
      </c>
      <c r="D190" s="6" t="s">
        <v>699</v>
      </c>
      <c r="E190" s="15" t="s">
        <v>700</v>
      </c>
      <c r="F190" s="6" t="s">
        <v>701</v>
      </c>
      <c r="G190" s="6">
        <v>40</v>
      </c>
      <c r="H190" s="6" t="b">
        <v>1</v>
      </c>
      <c r="I190" s="6" t="s">
        <v>650</v>
      </c>
      <c r="J190" s="6">
        <v>409</v>
      </c>
      <c r="K190" s="6" t="s">
        <v>497</v>
      </c>
      <c r="L190" s="6">
        <v>409046</v>
      </c>
      <c r="M190" s="6" t="s">
        <v>121</v>
      </c>
      <c r="N190" s="6" t="s">
        <v>66</v>
      </c>
      <c r="O190" s="6" t="s">
        <v>67</v>
      </c>
      <c r="P190" s="6" t="s">
        <v>111</v>
      </c>
      <c r="Q190" s="6"/>
      <c r="R190" s="6" t="s">
        <v>111</v>
      </c>
      <c r="S190" s="6" t="s">
        <v>70</v>
      </c>
      <c r="T190" s="6" t="s">
        <v>71</v>
      </c>
      <c r="U190" s="6" t="s">
        <v>71</v>
      </c>
      <c r="V190" s="6" t="s">
        <v>101</v>
      </c>
      <c r="W190" s="36">
        <v>6220000000</v>
      </c>
      <c r="X190" s="6" t="s">
        <v>71</v>
      </c>
      <c r="Y190" s="6" t="s">
        <v>169</v>
      </c>
      <c r="Z190" s="6">
        <v>409046</v>
      </c>
      <c r="AA190" s="36">
        <v>6220000000</v>
      </c>
      <c r="AB190" s="6" t="s">
        <v>71</v>
      </c>
      <c r="AC190" s="6" t="s">
        <v>103</v>
      </c>
      <c r="AD190" s="6" t="s">
        <v>75</v>
      </c>
      <c r="AE190" s="6" t="s">
        <v>70</v>
      </c>
      <c r="AF190" s="6" t="s">
        <v>70</v>
      </c>
      <c r="AG190" s="6" t="s">
        <v>70</v>
      </c>
      <c r="AH190" s="6" t="s">
        <v>76</v>
      </c>
      <c r="AI190" s="6" t="s">
        <v>114</v>
      </c>
      <c r="AJ190" s="37" t="s">
        <v>150</v>
      </c>
      <c r="AK190" s="6" t="s">
        <v>79</v>
      </c>
      <c r="AL190" s="36">
        <v>6220000000</v>
      </c>
      <c r="AM190" s="6" t="s">
        <v>702</v>
      </c>
      <c r="AN190" s="6" t="s">
        <v>172</v>
      </c>
      <c r="AO190" s="6"/>
      <c r="AP190" s="6" t="s">
        <v>71</v>
      </c>
      <c r="AQ190" s="6">
        <v>70</v>
      </c>
      <c r="AR190" s="6" t="s">
        <v>82</v>
      </c>
      <c r="AS190" s="6" t="s">
        <v>82</v>
      </c>
      <c r="AT190" s="6" t="s">
        <v>82</v>
      </c>
      <c r="AU190" s="6" t="s">
        <v>82</v>
      </c>
      <c r="AV190" s="6" t="s">
        <v>82</v>
      </c>
      <c r="AW190" s="6" t="s">
        <v>82</v>
      </c>
    </row>
    <row r="191" spans="1:49" ht="24.75" customHeight="1">
      <c r="A191" s="6">
        <v>409049</v>
      </c>
      <c r="B191" s="6" t="s">
        <v>703</v>
      </c>
      <c r="C191" s="6">
        <v>337134</v>
      </c>
      <c r="D191" s="6" t="s">
        <v>704</v>
      </c>
      <c r="E191" s="15" t="s">
        <v>705</v>
      </c>
      <c r="F191" s="6" t="s">
        <v>706</v>
      </c>
      <c r="G191" s="6">
        <v>40</v>
      </c>
      <c r="H191" s="6" t="b">
        <v>1</v>
      </c>
      <c r="I191" s="6" t="s">
        <v>650</v>
      </c>
      <c r="J191" s="6">
        <v>409</v>
      </c>
      <c r="K191" s="6" t="s">
        <v>497</v>
      </c>
      <c r="L191" s="6">
        <v>409049</v>
      </c>
      <c r="M191" s="6" t="s">
        <v>100</v>
      </c>
      <c r="N191" s="6" t="s">
        <v>100</v>
      </c>
      <c r="O191" s="6" t="s">
        <v>67</v>
      </c>
      <c r="P191" s="6" t="s">
        <v>128</v>
      </c>
      <c r="Q191" s="6" t="s">
        <v>112</v>
      </c>
      <c r="R191" s="6" t="s">
        <v>112</v>
      </c>
      <c r="S191" s="6" t="s">
        <v>70</v>
      </c>
      <c r="T191" s="6" t="s">
        <v>71</v>
      </c>
      <c r="U191" s="6" t="s">
        <v>71</v>
      </c>
      <c r="V191" s="6" t="s">
        <v>101</v>
      </c>
      <c r="W191" s="36">
        <v>6220000000</v>
      </c>
      <c r="X191" s="6" t="s">
        <v>71</v>
      </c>
      <c r="Y191" s="6" t="s">
        <v>129</v>
      </c>
      <c r="Z191" s="6">
        <v>409049</v>
      </c>
      <c r="AA191" s="36">
        <v>6220000000</v>
      </c>
      <c r="AB191" s="6" t="s">
        <v>71</v>
      </c>
      <c r="AC191" s="6" t="s">
        <v>634</v>
      </c>
      <c r="AD191" s="6" t="s">
        <v>130</v>
      </c>
      <c r="AE191" s="6" t="s">
        <v>70</v>
      </c>
      <c r="AF191" s="6" t="s">
        <v>70</v>
      </c>
      <c r="AG191" s="6" t="s">
        <v>707</v>
      </c>
      <c r="AH191" s="6" t="s">
        <v>708</v>
      </c>
      <c r="AI191" s="6" t="s">
        <v>238</v>
      </c>
      <c r="AJ191" s="37" t="s">
        <v>150</v>
      </c>
      <c r="AK191" s="6" t="s">
        <v>79</v>
      </c>
      <c r="AL191" s="36">
        <v>6220000000</v>
      </c>
      <c r="AM191" s="6" t="s">
        <v>709</v>
      </c>
      <c r="AN191" s="6" t="s">
        <v>132</v>
      </c>
      <c r="AO191" s="6"/>
      <c r="AP191" s="6" t="s">
        <v>71</v>
      </c>
      <c r="AQ191" s="6">
        <v>7</v>
      </c>
      <c r="AR191" s="6" t="s">
        <v>82</v>
      </c>
      <c r="AS191" s="6" t="s">
        <v>82</v>
      </c>
      <c r="AT191" s="6" t="s">
        <v>82</v>
      </c>
      <c r="AU191" s="6" t="s">
        <v>82</v>
      </c>
      <c r="AV191" s="6" t="s">
        <v>82</v>
      </c>
      <c r="AW191" s="6" t="s">
        <v>82</v>
      </c>
    </row>
    <row r="192" spans="1:49" ht="24.75" customHeight="1">
      <c r="A192" s="6">
        <v>409049</v>
      </c>
      <c r="B192" s="6" t="s">
        <v>3124</v>
      </c>
      <c r="C192" s="6">
        <v>327619</v>
      </c>
      <c r="D192" s="6" t="s">
        <v>3126</v>
      </c>
      <c r="E192" s="15" t="s">
        <v>3127</v>
      </c>
      <c r="F192" s="6" t="s">
        <v>3128</v>
      </c>
      <c r="G192" s="6">
        <v>40</v>
      </c>
      <c r="H192" s="6" t="b">
        <v>1</v>
      </c>
      <c r="I192" s="6" t="s">
        <v>650</v>
      </c>
      <c r="J192" s="6">
        <v>409</v>
      </c>
      <c r="K192" s="6" t="s">
        <v>497</v>
      </c>
      <c r="L192" s="6">
        <v>409049</v>
      </c>
      <c r="M192" s="6" t="s">
        <v>100</v>
      </c>
      <c r="N192" s="6" t="s">
        <v>100</v>
      </c>
      <c r="O192" s="6" t="s">
        <v>67</v>
      </c>
      <c r="P192" s="6" t="s">
        <v>128</v>
      </c>
      <c r="Q192" s="6" t="s">
        <v>112</v>
      </c>
      <c r="R192" s="6" t="s">
        <v>112</v>
      </c>
      <c r="S192" s="6" t="s">
        <v>70</v>
      </c>
      <c r="T192" s="6" t="s">
        <v>71</v>
      </c>
      <c r="U192" s="6" t="s">
        <v>71</v>
      </c>
      <c r="V192" s="6" t="s">
        <v>101</v>
      </c>
      <c r="W192" s="36">
        <v>6220000000</v>
      </c>
      <c r="X192" s="6" t="s">
        <v>71</v>
      </c>
      <c r="Y192" s="6" t="s">
        <v>129</v>
      </c>
      <c r="Z192" s="6">
        <v>409049</v>
      </c>
      <c r="AA192" s="36">
        <v>6220000000</v>
      </c>
      <c r="AB192" s="6" t="s">
        <v>71</v>
      </c>
      <c r="AC192" s="6" t="s">
        <v>103</v>
      </c>
      <c r="AD192" s="6" t="s">
        <v>130</v>
      </c>
      <c r="AE192" s="6" t="s">
        <v>70</v>
      </c>
      <c r="AF192" s="6" t="s">
        <v>70</v>
      </c>
      <c r="AG192" s="6" t="s">
        <v>70</v>
      </c>
      <c r="AH192" s="6" t="s">
        <v>76</v>
      </c>
      <c r="AI192" s="6" t="s">
        <v>114</v>
      </c>
      <c r="AJ192" s="37" t="s">
        <v>247</v>
      </c>
      <c r="AK192" s="6" t="s">
        <v>79</v>
      </c>
      <c r="AL192" s="36">
        <v>6220000000</v>
      </c>
      <c r="AM192" s="6" t="s">
        <v>3125</v>
      </c>
      <c r="AN192" s="6" t="s">
        <v>132</v>
      </c>
      <c r="AO192" s="6"/>
      <c r="AP192" s="6" t="s">
        <v>71</v>
      </c>
      <c r="AQ192" s="6">
        <v>70</v>
      </c>
      <c r="AR192" s="6" t="s">
        <v>82</v>
      </c>
      <c r="AS192" s="6" t="s">
        <v>82</v>
      </c>
      <c r="AT192" s="6" t="s">
        <v>82</v>
      </c>
      <c r="AU192" s="6" t="s">
        <v>82</v>
      </c>
      <c r="AV192" s="6" t="s">
        <v>82</v>
      </c>
      <c r="AW192" s="6" t="s">
        <v>82</v>
      </c>
    </row>
    <row r="193" spans="1:49" ht="24.75" customHeight="1">
      <c r="A193" s="6">
        <v>409052</v>
      </c>
      <c r="B193" s="6" t="s">
        <v>3129</v>
      </c>
      <c r="C193" s="6">
        <v>327705</v>
      </c>
      <c r="D193" s="6" t="s">
        <v>3131</v>
      </c>
      <c r="E193" s="15" t="s">
        <v>3132</v>
      </c>
      <c r="F193" s="6" t="s">
        <v>3133</v>
      </c>
      <c r="G193" s="6">
        <v>40</v>
      </c>
      <c r="H193" s="6" t="b">
        <v>1</v>
      </c>
      <c r="I193" s="6" t="s">
        <v>650</v>
      </c>
      <c r="J193" s="6">
        <v>409</v>
      </c>
      <c r="K193" s="6" t="s">
        <v>497</v>
      </c>
      <c r="L193" s="6">
        <v>409052</v>
      </c>
      <c r="M193" s="6" t="s">
        <v>65</v>
      </c>
      <c r="N193" s="6" t="s">
        <v>66</v>
      </c>
      <c r="O193" s="6" t="s">
        <v>67</v>
      </c>
      <c r="P193" s="6" t="s">
        <v>68</v>
      </c>
      <c r="Q193" s="6" t="s">
        <v>69</v>
      </c>
      <c r="R193" s="6" t="s">
        <v>69</v>
      </c>
      <c r="S193" s="6" t="s">
        <v>70</v>
      </c>
      <c r="T193" s="6" t="s">
        <v>71</v>
      </c>
      <c r="U193" s="6" t="s">
        <v>71</v>
      </c>
      <c r="V193" s="6" t="s">
        <v>101</v>
      </c>
      <c r="W193" s="36">
        <v>6220000000</v>
      </c>
      <c r="X193" s="6" t="s">
        <v>71</v>
      </c>
      <c r="Y193" s="6" t="s">
        <v>102</v>
      </c>
      <c r="Z193" s="6">
        <v>409052</v>
      </c>
      <c r="AA193" s="36">
        <v>6220000000</v>
      </c>
      <c r="AB193" s="6" t="s">
        <v>71</v>
      </c>
      <c r="AC193" s="6" t="s">
        <v>103</v>
      </c>
      <c r="AD193" s="6" t="s">
        <v>75</v>
      </c>
      <c r="AE193" s="6" t="s">
        <v>70</v>
      </c>
      <c r="AF193" s="6" t="s">
        <v>70</v>
      </c>
      <c r="AG193" s="6" t="s">
        <v>70</v>
      </c>
      <c r="AH193" s="6" t="s">
        <v>76</v>
      </c>
      <c r="AI193" s="6" t="s">
        <v>77</v>
      </c>
      <c r="AJ193" s="37" t="s">
        <v>266</v>
      </c>
      <c r="AK193" s="6" t="s">
        <v>79</v>
      </c>
      <c r="AL193" s="36">
        <v>6220000000</v>
      </c>
      <c r="AM193" s="6" t="s">
        <v>3130</v>
      </c>
      <c r="AN193" s="6" t="s">
        <v>93</v>
      </c>
      <c r="AO193" s="6"/>
      <c r="AP193" s="6" t="s">
        <v>71</v>
      </c>
      <c r="AQ193" s="6">
        <v>7</v>
      </c>
      <c r="AR193" s="6" t="s">
        <v>82</v>
      </c>
      <c r="AS193" s="6" t="s">
        <v>82</v>
      </c>
      <c r="AT193" s="6" t="s">
        <v>82</v>
      </c>
      <c r="AU193" s="6" t="s">
        <v>82</v>
      </c>
      <c r="AV193" s="6" t="s">
        <v>82</v>
      </c>
      <c r="AW193" s="6" t="s">
        <v>82</v>
      </c>
    </row>
    <row r="194" spans="1:49" ht="24.75" customHeight="1">
      <c r="A194" s="6">
        <v>409052</v>
      </c>
      <c r="B194" s="6" t="s">
        <v>710</v>
      </c>
      <c r="C194" s="6">
        <v>327702</v>
      </c>
      <c r="D194" s="6" t="s">
        <v>711</v>
      </c>
      <c r="E194" s="15" t="s">
        <v>712</v>
      </c>
      <c r="F194" s="6" t="s">
        <v>713</v>
      </c>
      <c r="G194" s="6">
        <v>40</v>
      </c>
      <c r="H194" s="6" t="b">
        <v>1</v>
      </c>
      <c r="I194" s="6" t="s">
        <v>650</v>
      </c>
      <c r="J194" s="6">
        <v>409</v>
      </c>
      <c r="K194" s="6" t="s">
        <v>497</v>
      </c>
      <c r="L194" s="6">
        <v>409052</v>
      </c>
      <c r="M194" s="6" t="s">
        <v>65</v>
      </c>
      <c r="N194" s="6" t="s">
        <v>66</v>
      </c>
      <c r="O194" s="6" t="s">
        <v>67</v>
      </c>
      <c r="P194" s="6" t="s">
        <v>111</v>
      </c>
      <c r="Q194" s="6"/>
      <c r="R194" s="6" t="s">
        <v>111</v>
      </c>
      <c r="S194" s="6" t="s">
        <v>70</v>
      </c>
      <c r="T194" s="6" t="s">
        <v>71</v>
      </c>
      <c r="U194" s="6" t="s">
        <v>71</v>
      </c>
      <c r="V194" s="6" t="s">
        <v>101</v>
      </c>
      <c r="W194" s="36">
        <v>6220000000</v>
      </c>
      <c r="X194" s="6" t="s">
        <v>71</v>
      </c>
      <c r="Y194" s="6" t="s">
        <v>102</v>
      </c>
      <c r="Z194" s="6">
        <v>409052</v>
      </c>
      <c r="AA194" s="36">
        <v>6220000000</v>
      </c>
      <c r="AB194" s="6" t="s">
        <v>71</v>
      </c>
      <c r="AC194" s="6" t="s">
        <v>103</v>
      </c>
      <c r="AD194" s="6" t="s">
        <v>75</v>
      </c>
      <c r="AE194" s="6" t="s">
        <v>70</v>
      </c>
      <c r="AF194" s="6" t="s">
        <v>70</v>
      </c>
      <c r="AG194" s="6" t="s">
        <v>70</v>
      </c>
      <c r="AH194" s="6" t="s">
        <v>76</v>
      </c>
      <c r="AI194" s="6" t="s">
        <v>114</v>
      </c>
      <c r="AJ194" s="37" t="s">
        <v>115</v>
      </c>
      <c r="AK194" s="6" t="s">
        <v>79</v>
      </c>
      <c r="AL194" s="36">
        <v>6220000000</v>
      </c>
      <c r="AM194" s="6" t="s">
        <v>714</v>
      </c>
      <c r="AN194" s="6" t="s">
        <v>93</v>
      </c>
      <c r="AO194" s="6"/>
      <c r="AP194" s="6" t="s">
        <v>71</v>
      </c>
      <c r="AQ194" s="6">
        <v>7</v>
      </c>
      <c r="AR194" s="6" t="s">
        <v>82</v>
      </c>
      <c r="AS194" s="6" t="s">
        <v>82</v>
      </c>
      <c r="AT194" s="6" t="s">
        <v>82</v>
      </c>
      <c r="AU194" s="6" t="s">
        <v>82</v>
      </c>
      <c r="AV194" s="6" t="s">
        <v>82</v>
      </c>
      <c r="AW194" s="6" t="s">
        <v>82</v>
      </c>
    </row>
    <row r="195" spans="1:49" ht="24.75" customHeight="1">
      <c r="A195" s="6">
        <v>409054</v>
      </c>
      <c r="B195" s="6" t="s">
        <v>3143</v>
      </c>
      <c r="C195" s="6">
        <v>327814</v>
      </c>
      <c r="D195" s="6" t="s">
        <v>3145</v>
      </c>
      <c r="E195" s="15" t="s">
        <v>3146</v>
      </c>
      <c r="F195" s="6" t="s">
        <v>3147</v>
      </c>
      <c r="G195" s="6">
        <v>40</v>
      </c>
      <c r="H195" s="6" t="b">
        <v>1</v>
      </c>
      <c r="I195" s="6" t="s">
        <v>650</v>
      </c>
      <c r="J195" s="6">
        <v>409</v>
      </c>
      <c r="K195" s="6" t="s">
        <v>497</v>
      </c>
      <c r="L195" s="6">
        <v>409054</v>
      </c>
      <c r="M195" s="6" t="s">
        <v>100</v>
      </c>
      <c r="N195" s="6" t="s">
        <v>100</v>
      </c>
      <c r="O195" s="6" t="s">
        <v>67</v>
      </c>
      <c r="P195" s="6" t="s">
        <v>68</v>
      </c>
      <c r="Q195" s="6" t="s">
        <v>69</v>
      </c>
      <c r="R195" s="6" t="s">
        <v>69</v>
      </c>
      <c r="S195" s="6" t="s">
        <v>70</v>
      </c>
      <c r="T195" s="6" t="s">
        <v>71</v>
      </c>
      <c r="U195" s="6" t="s">
        <v>71</v>
      </c>
      <c r="V195" s="6" t="s">
        <v>101</v>
      </c>
      <c r="W195" s="36">
        <v>6220000000</v>
      </c>
      <c r="X195" s="6" t="s">
        <v>71</v>
      </c>
      <c r="Y195" s="6" t="s">
        <v>129</v>
      </c>
      <c r="Z195" s="6">
        <v>409054</v>
      </c>
      <c r="AA195" s="36">
        <v>6220000000</v>
      </c>
      <c r="AB195" s="6" t="s">
        <v>71</v>
      </c>
      <c r="AC195" s="6" t="s">
        <v>103</v>
      </c>
      <c r="AD195" s="6" t="s">
        <v>130</v>
      </c>
      <c r="AE195" s="6" t="s">
        <v>70</v>
      </c>
      <c r="AF195" s="6" t="s">
        <v>70</v>
      </c>
      <c r="AG195" s="6" t="s">
        <v>70</v>
      </c>
      <c r="AH195" s="6" t="s">
        <v>76</v>
      </c>
      <c r="AI195" s="6" t="s">
        <v>77</v>
      </c>
      <c r="AJ195" s="37" t="s">
        <v>115</v>
      </c>
      <c r="AK195" s="6" t="s">
        <v>79</v>
      </c>
      <c r="AL195" s="36">
        <v>6220000000</v>
      </c>
      <c r="AM195" s="6" t="s">
        <v>3144</v>
      </c>
      <c r="AN195" s="6" t="s">
        <v>132</v>
      </c>
      <c r="AO195" s="6"/>
      <c r="AP195" s="6" t="s">
        <v>71</v>
      </c>
      <c r="AQ195" s="6">
        <v>21</v>
      </c>
      <c r="AR195" s="6" t="s">
        <v>82</v>
      </c>
      <c r="AS195" s="6" t="s">
        <v>82</v>
      </c>
      <c r="AT195" s="6" t="s">
        <v>82</v>
      </c>
      <c r="AU195" s="6" t="s">
        <v>82</v>
      </c>
      <c r="AV195" s="6" t="s">
        <v>82</v>
      </c>
      <c r="AW195" s="6" t="s">
        <v>82</v>
      </c>
    </row>
    <row r="196" spans="1:49" ht="24.75" customHeight="1">
      <c r="A196" s="6">
        <v>409054</v>
      </c>
      <c r="B196" s="6" t="s">
        <v>715</v>
      </c>
      <c r="C196" s="6">
        <v>327746</v>
      </c>
      <c r="D196" s="6" t="s">
        <v>716</v>
      </c>
      <c r="E196" s="15" t="s">
        <v>717</v>
      </c>
      <c r="F196" s="6" t="s">
        <v>718</v>
      </c>
      <c r="G196" s="6">
        <v>40</v>
      </c>
      <c r="H196" s="6" t="b">
        <v>1</v>
      </c>
      <c r="I196" s="6" t="s">
        <v>650</v>
      </c>
      <c r="J196" s="6">
        <v>409</v>
      </c>
      <c r="K196" s="6" t="s">
        <v>497</v>
      </c>
      <c r="L196" s="6">
        <v>409054</v>
      </c>
      <c r="M196" s="6" t="s">
        <v>100</v>
      </c>
      <c r="N196" s="6" t="s">
        <v>100</v>
      </c>
      <c r="O196" s="6" t="s">
        <v>67</v>
      </c>
      <c r="P196" s="6" t="s">
        <v>111</v>
      </c>
      <c r="Q196" s="6"/>
      <c r="R196" s="6" t="s">
        <v>111</v>
      </c>
      <c r="S196" s="6" t="s">
        <v>70</v>
      </c>
      <c r="T196" s="6" t="s">
        <v>71</v>
      </c>
      <c r="U196" s="6" t="s">
        <v>71</v>
      </c>
      <c r="V196" s="6" t="s">
        <v>101</v>
      </c>
      <c r="W196" s="36">
        <v>6220000000</v>
      </c>
      <c r="X196" s="6" t="s">
        <v>71</v>
      </c>
      <c r="Y196" s="6" t="s">
        <v>129</v>
      </c>
      <c r="Z196" s="6">
        <v>409054</v>
      </c>
      <c r="AA196" s="36">
        <v>6220000000</v>
      </c>
      <c r="AB196" s="6" t="s">
        <v>71</v>
      </c>
      <c r="AC196" s="6" t="s">
        <v>103</v>
      </c>
      <c r="AD196" s="6" t="s">
        <v>75</v>
      </c>
      <c r="AE196" s="6" t="s">
        <v>70</v>
      </c>
      <c r="AF196" s="6" t="s">
        <v>70</v>
      </c>
      <c r="AG196" s="6" t="s">
        <v>70</v>
      </c>
      <c r="AH196" s="6" t="s">
        <v>76</v>
      </c>
      <c r="AI196" s="6" t="s">
        <v>114</v>
      </c>
      <c r="AJ196" s="37" t="s">
        <v>115</v>
      </c>
      <c r="AK196" s="6" t="s">
        <v>79</v>
      </c>
      <c r="AL196" s="36">
        <v>6220000000</v>
      </c>
      <c r="AM196" s="6" t="s">
        <v>719</v>
      </c>
      <c r="AN196" s="6" t="s">
        <v>132</v>
      </c>
      <c r="AO196" s="6"/>
      <c r="AP196" s="6" t="s">
        <v>71</v>
      </c>
      <c r="AQ196" s="6">
        <v>21</v>
      </c>
      <c r="AR196" s="6" t="s">
        <v>82</v>
      </c>
      <c r="AS196" s="6" t="s">
        <v>82</v>
      </c>
      <c r="AT196" s="6" t="s">
        <v>82</v>
      </c>
      <c r="AU196" s="6" t="s">
        <v>82</v>
      </c>
      <c r="AV196" s="6" t="s">
        <v>82</v>
      </c>
      <c r="AW196" s="6" t="s">
        <v>82</v>
      </c>
    </row>
    <row r="197" spans="1:49" ht="24.75" customHeight="1">
      <c r="A197" s="6">
        <v>409055</v>
      </c>
      <c r="B197" s="6" t="s">
        <v>3148</v>
      </c>
      <c r="C197" s="6">
        <v>327788</v>
      </c>
      <c r="D197" s="6" t="s">
        <v>3150</v>
      </c>
      <c r="E197" s="15" t="s">
        <v>3151</v>
      </c>
      <c r="F197" s="6" t="s">
        <v>3152</v>
      </c>
      <c r="G197" s="6">
        <v>40</v>
      </c>
      <c r="H197" s="6" t="b">
        <v>1</v>
      </c>
      <c r="I197" s="6" t="s">
        <v>650</v>
      </c>
      <c r="J197" s="6">
        <v>409</v>
      </c>
      <c r="K197" s="6" t="s">
        <v>497</v>
      </c>
      <c r="L197" s="6">
        <v>409055</v>
      </c>
      <c r="M197" s="6" t="s">
        <v>100</v>
      </c>
      <c r="N197" s="6" t="s">
        <v>100</v>
      </c>
      <c r="O197" s="6" t="s">
        <v>67</v>
      </c>
      <c r="P197" s="6" t="s">
        <v>128</v>
      </c>
      <c r="Q197" s="6" t="s">
        <v>112</v>
      </c>
      <c r="R197" s="6" t="s">
        <v>112</v>
      </c>
      <c r="S197" s="6" t="s">
        <v>70</v>
      </c>
      <c r="T197" s="6" t="s">
        <v>71</v>
      </c>
      <c r="U197" s="6" t="s">
        <v>71</v>
      </c>
      <c r="V197" s="6" t="s">
        <v>101</v>
      </c>
      <c r="W197" s="36">
        <v>6220000000</v>
      </c>
      <c r="X197" s="6" t="s">
        <v>71</v>
      </c>
      <c r="Y197" s="6" t="s">
        <v>102</v>
      </c>
      <c r="Z197" s="6">
        <v>409055</v>
      </c>
      <c r="AA197" s="36">
        <v>6220000000</v>
      </c>
      <c r="AB197" s="6" t="s">
        <v>71</v>
      </c>
      <c r="AC197" s="6" t="s">
        <v>103</v>
      </c>
      <c r="AD197" s="6" t="s">
        <v>130</v>
      </c>
      <c r="AE197" s="6" t="s">
        <v>70</v>
      </c>
      <c r="AF197" s="6" t="s">
        <v>70</v>
      </c>
      <c r="AG197" s="6" t="s">
        <v>70</v>
      </c>
      <c r="AH197" s="6" t="s">
        <v>76</v>
      </c>
      <c r="AI197" s="6" t="s">
        <v>114</v>
      </c>
      <c r="AJ197" s="37" t="s">
        <v>1119</v>
      </c>
      <c r="AK197" s="6" t="s">
        <v>1120</v>
      </c>
      <c r="AL197" s="36">
        <v>6220000000</v>
      </c>
      <c r="AM197" s="6" t="s">
        <v>3149</v>
      </c>
      <c r="AN197" s="6" t="s">
        <v>93</v>
      </c>
      <c r="AO197" s="6"/>
      <c r="AP197" s="6" t="s">
        <v>71</v>
      </c>
      <c r="AQ197" s="6">
        <v>62</v>
      </c>
      <c r="AR197" s="6" t="s">
        <v>82</v>
      </c>
      <c r="AS197" s="6" t="s">
        <v>82</v>
      </c>
      <c r="AT197" s="6" t="s">
        <v>82</v>
      </c>
      <c r="AU197" s="6" t="s">
        <v>82</v>
      </c>
      <c r="AV197" s="6" t="s">
        <v>82</v>
      </c>
      <c r="AW197" s="6" t="s">
        <v>82</v>
      </c>
    </row>
    <row r="198" spans="1:49" ht="24.75" customHeight="1">
      <c r="A198" s="6">
        <v>409056</v>
      </c>
      <c r="B198" s="6" t="s">
        <v>3153</v>
      </c>
      <c r="C198" s="6">
        <v>327802</v>
      </c>
      <c r="D198" s="6" t="s">
        <v>3155</v>
      </c>
      <c r="E198" s="15" t="s">
        <v>3156</v>
      </c>
      <c r="F198" s="6" t="s">
        <v>3157</v>
      </c>
      <c r="G198" s="6">
        <v>40</v>
      </c>
      <c r="H198" s="6" t="b">
        <v>1</v>
      </c>
      <c r="I198" s="6" t="s">
        <v>650</v>
      </c>
      <c r="J198" s="6">
        <v>409</v>
      </c>
      <c r="K198" s="6" t="s">
        <v>497</v>
      </c>
      <c r="L198" s="6">
        <v>409056</v>
      </c>
      <c r="M198" s="6" t="s">
        <v>65</v>
      </c>
      <c r="N198" s="6" t="s">
        <v>66</v>
      </c>
      <c r="O198" s="6" t="s">
        <v>67</v>
      </c>
      <c r="P198" s="6" t="s">
        <v>68</v>
      </c>
      <c r="Q198" s="6" t="s">
        <v>69</v>
      </c>
      <c r="R198" s="6" t="s">
        <v>69</v>
      </c>
      <c r="S198" s="6" t="s">
        <v>70</v>
      </c>
      <c r="T198" s="6" t="s">
        <v>71</v>
      </c>
      <c r="U198" s="6" t="s">
        <v>71</v>
      </c>
      <c r="V198" s="6" t="s">
        <v>101</v>
      </c>
      <c r="W198" s="36">
        <v>6220000000</v>
      </c>
      <c r="X198" s="6" t="s">
        <v>71</v>
      </c>
      <c r="Y198" s="6" t="s">
        <v>102</v>
      </c>
      <c r="Z198" s="6">
        <v>409056</v>
      </c>
      <c r="AA198" s="36">
        <v>6220000000</v>
      </c>
      <c r="AB198" s="6" t="s">
        <v>71</v>
      </c>
      <c r="AC198" s="6" t="s">
        <v>103</v>
      </c>
      <c r="AD198" s="6" t="s">
        <v>75</v>
      </c>
      <c r="AE198" s="6" t="s">
        <v>70</v>
      </c>
      <c r="AF198" s="6" t="s">
        <v>70</v>
      </c>
      <c r="AG198" s="6" t="s">
        <v>70</v>
      </c>
      <c r="AH198" s="6" t="s">
        <v>76</v>
      </c>
      <c r="AI198" s="6" t="s">
        <v>77</v>
      </c>
      <c r="AJ198" s="37" t="s">
        <v>2059</v>
      </c>
      <c r="AK198" s="6" t="s">
        <v>79</v>
      </c>
      <c r="AL198" s="36">
        <v>6220000000</v>
      </c>
      <c r="AM198" s="6" t="s">
        <v>3154</v>
      </c>
      <c r="AN198" s="6" t="s">
        <v>93</v>
      </c>
      <c r="AO198" s="6"/>
      <c r="AP198" s="6" t="s">
        <v>71</v>
      </c>
      <c r="AQ198" s="6">
        <v>70</v>
      </c>
      <c r="AR198" s="6" t="s">
        <v>82</v>
      </c>
      <c r="AS198" s="6" t="s">
        <v>82</v>
      </c>
      <c r="AT198" s="6" t="s">
        <v>82</v>
      </c>
      <c r="AU198" s="6" t="s">
        <v>82</v>
      </c>
      <c r="AV198" s="6" t="s">
        <v>82</v>
      </c>
      <c r="AW198" s="6" t="s">
        <v>82</v>
      </c>
    </row>
    <row r="199" spans="1:49" ht="24.75" customHeight="1">
      <c r="A199" s="6">
        <v>409056</v>
      </c>
      <c r="B199" s="6" t="s">
        <v>720</v>
      </c>
      <c r="C199" s="6">
        <v>327876</v>
      </c>
      <c r="D199" s="6" t="s">
        <v>721</v>
      </c>
      <c r="E199" s="15" t="s">
        <v>722</v>
      </c>
      <c r="F199" s="6" t="s">
        <v>723</v>
      </c>
      <c r="G199" s="6">
        <v>40</v>
      </c>
      <c r="H199" s="6" t="b">
        <v>1</v>
      </c>
      <c r="I199" s="6" t="s">
        <v>650</v>
      </c>
      <c r="J199" s="6">
        <v>409</v>
      </c>
      <c r="K199" s="6" t="s">
        <v>497</v>
      </c>
      <c r="L199" s="6">
        <v>409056</v>
      </c>
      <c r="M199" s="6" t="s">
        <v>65</v>
      </c>
      <c r="N199" s="6" t="s">
        <v>66</v>
      </c>
      <c r="O199" s="6" t="s">
        <v>67</v>
      </c>
      <c r="P199" s="6" t="s">
        <v>111</v>
      </c>
      <c r="Q199" s="6"/>
      <c r="R199" s="6" t="s">
        <v>111</v>
      </c>
      <c r="S199" s="6" t="s">
        <v>70</v>
      </c>
      <c r="T199" s="6" t="s">
        <v>71</v>
      </c>
      <c r="U199" s="6" t="s">
        <v>71</v>
      </c>
      <c r="V199" s="6" t="s">
        <v>101</v>
      </c>
      <c r="W199" s="36">
        <v>6220000000</v>
      </c>
      <c r="X199" s="6" t="s">
        <v>71</v>
      </c>
      <c r="Y199" s="6" t="s">
        <v>102</v>
      </c>
      <c r="Z199" s="6">
        <v>409056</v>
      </c>
      <c r="AA199" s="36">
        <v>6220000000</v>
      </c>
      <c r="AB199" s="6" t="s">
        <v>71</v>
      </c>
      <c r="AC199" s="6" t="s">
        <v>103</v>
      </c>
      <c r="AD199" s="6" t="s">
        <v>75</v>
      </c>
      <c r="AE199" s="6" t="s">
        <v>70</v>
      </c>
      <c r="AF199" s="6" t="s">
        <v>70</v>
      </c>
      <c r="AG199" s="6" t="s">
        <v>70</v>
      </c>
      <c r="AH199" s="6" t="s">
        <v>76</v>
      </c>
      <c r="AI199" s="6" t="s">
        <v>114</v>
      </c>
      <c r="AJ199" s="37" t="s">
        <v>308</v>
      </c>
      <c r="AK199" s="6" t="s">
        <v>79</v>
      </c>
      <c r="AL199" s="36">
        <v>6220000000</v>
      </c>
      <c r="AM199" s="6" t="s">
        <v>724</v>
      </c>
      <c r="AN199" s="6" t="s">
        <v>93</v>
      </c>
      <c r="AO199" s="6"/>
      <c r="AP199" s="6" t="s">
        <v>71</v>
      </c>
      <c r="AQ199" s="6">
        <v>70</v>
      </c>
      <c r="AR199" s="6" t="s">
        <v>82</v>
      </c>
      <c r="AS199" s="6" t="s">
        <v>82</v>
      </c>
      <c r="AT199" s="6" t="s">
        <v>82</v>
      </c>
      <c r="AU199" s="6" t="s">
        <v>82</v>
      </c>
      <c r="AV199" s="6" t="s">
        <v>82</v>
      </c>
      <c r="AW199" s="6" t="s">
        <v>82</v>
      </c>
    </row>
    <row r="200" spans="1:49" ht="24.75" customHeight="1">
      <c r="A200" s="6">
        <v>409057</v>
      </c>
      <c r="B200" s="6" t="s">
        <v>3158</v>
      </c>
      <c r="C200" s="6">
        <v>327872</v>
      </c>
      <c r="D200" s="6" t="s">
        <v>3160</v>
      </c>
      <c r="E200" s="15" t="s">
        <v>3161</v>
      </c>
      <c r="F200" s="6" t="s">
        <v>3162</v>
      </c>
      <c r="G200" s="6">
        <v>40</v>
      </c>
      <c r="H200" s="6" t="b">
        <v>1</v>
      </c>
      <c r="I200" s="6" t="s">
        <v>650</v>
      </c>
      <c r="J200" s="6">
        <v>409</v>
      </c>
      <c r="K200" s="6" t="s">
        <v>497</v>
      </c>
      <c r="L200" s="6">
        <v>409057</v>
      </c>
      <c r="M200" s="6" t="s">
        <v>100</v>
      </c>
      <c r="N200" s="6" t="s">
        <v>100</v>
      </c>
      <c r="O200" s="6" t="s">
        <v>67</v>
      </c>
      <c r="P200" s="6" t="s">
        <v>68</v>
      </c>
      <c r="Q200" s="6" t="s">
        <v>69</v>
      </c>
      <c r="R200" s="6" t="s">
        <v>69</v>
      </c>
      <c r="S200" s="6" t="s">
        <v>70</v>
      </c>
      <c r="T200" s="6" t="s">
        <v>71</v>
      </c>
      <c r="U200" s="6" t="s">
        <v>71</v>
      </c>
      <c r="V200" s="6" t="s">
        <v>101</v>
      </c>
      <c r="W200" s="36">
        <v>6220000000</v>
      </c>
      <c r="X200" s="6" t="s">
        <v>71</v>
      </c>
      <c r="Y200" s="6" t="s">
        <v>102</v>
      </c>
      <c r="Z200" s="6">
        <v>409057</v>
      </c>
      <c r="AA200" s="36">
        <v>6220000000</v>
      </c>
      <c r="AB200" s="6" t="s">
        <v>71</v>
      </c>
      <c r="AC200" s="6" t="s">
        <v>103</v>
      </c>
      <c r="AD200" s="6" t="s">
        <v>130</v>
      </c>
      <c r="AE200" s="6" t="s">
        <v>70</v>
      </c>
      <c r="AF200" s="6" t="s">
        <v>70</v>
      </c>
      <c r="AG200" s="6" t="s">
        <v>70</v>
      </c>
      <c r="AH200" s="6" t="s">
        <v>76</v>
      </c>
      <c r="AI200" s="6" t="s">
        <v>77</v>
      </c>
      <c r="AJ200" s="37" t="s">
        <v>150</v>
      </c>
      <c r="AK200" s="6" t="s">
        <v>79</v>
      </c>
      <c r="AL200" s="36">
        <v>6220000000</v>
      </c>
      <c r="AM200" s="6" t="s">
        <v>3159</v>
      </c>
      <c r="AN200" s="6" t="s">
        <v>93</v>
      </c>
      <c r="AO200" s="6"/>
      <c r="AP200" s="6" t="s">
        <v>71</v>
      </c>
      <c r="AQ200" s="6">
        <v>70</v>
      </c>
      <c r="AR200" s="6" t="s">
        <v>82</v>
      </c>
      <c r="AS200" s="6" t="s">
        <v>82</v>
      </c>
      <c r="AT200" s="6" t="s">
        <v>82</v>
      </c>
      <c r="AU200" s="6" t="s">
        <v>82</v>
      </c>
      <c r="AV200" s="6" t="s">
        <v>82</v>
      </c>
      <c r="AW200" s="6" t="s">
        <v>82</v>
      </c>
    </row>
    <row r="201" spans="1:49" ht="24.75" customHeight="1">
      <c r="A201" s="6">
        <v>409057</v>
      </c>
      <c r="B201" s="6" t="s">
        <v>725</v>
      </c>
      <c r="C201" s="6">
        <v>327823</v>
      </c>
      <c r="D201" s="6" t="s">
        <v>726</v>
      </c>
      <c r="E201" s="15" t="s">
        <v>727</v>
      </c>
      <c r="F201" s="6" t="s">
        <v>728</v>
      </c>
      <c r="G201" s="6">
        <v>40</v>
      </c>
      <c r="H201" s="6" t="b">
        <v>1</v>
      </c>
      <c r="I201" s="6" t="s">
        <v>650</v>
      </c>
      <c r="J201" s="6">
        <v>409</v>
      </c>
      <c r="K201" s="6" t="s">
        <v>497</v>
      </c>
      <c r="L201" s="6">
        <v>409057</v>
      </c>
      <c r="M201" s="6" t="s">
        <v>100</v>
      </c>
      <c r="N201" s="6" t="s">
        <v>100</v>
      </c>
      <c r="O201" s="6" t="s">
        <v>67</v>
      </c>
      <c r="P201" s="6" t="s">
        <v>111</v>
      </c>
      <c r="Q201" s="6"/>
      <c r="R201" s="6" t="s">
        <v>111</v>
      </c>
      <c r="S201" s="6" t="s">
        <v>70</v>
      </c>
      <c r="T201" s="6" t="s">
        <v>71</v>
      </c>
      <c r="U201" s="6" t="s">
        <v>71</v>
      </c>
      <c r="V201" s="6" t="s">
        <v>101</v>
      </c>
      <c r="W201" s="36">
        <v>6220000000</v>
      </c>
      <c r="X201" s="6" t="s">
        <v>71</v>
      </c>
      <c r="Y201" s="6" t="s">
        <v>102</v>
      </c>
      <c r="Z201" s="6">
        <v>409057</v>
      </c>
      <c r="AA201" s="36">
        <v>6220000000</v>
      </c>
      <c r="AB201" s="6" t="s">
        <v>71</v>
      </c>
      <c r="AC201" s="6" t="s">
        <v>198</v>
      </c>
      <c r="AD201" s="6" t="s">
        <v>75</v>
      </c>
      <c r="AE201" s="6" t="s">
        <v>70</v>
      </c>
      <c r="AF201" s="6" t="s">
        <v>70</v>
      </c>
      <c r="AG201" s="6" t="s">
        <v>70</v>
      </c>
      <c r="AH201" s="6" t="s">
        <v>76</v>
      </c>
      <c r="AI201" s="6" t="s">
        <v>114</v>
      </c>
      <c r="AJ201" s="37" t="s">
        <v>428</v>
      </c>
      <c r="AK201" s="6" t="s">
        <v>79</v>
      </c>
      <c r="AL201" s="36">
        <v>6220000000</v>
      </c>
      <c r="AM201" s="6" t="s">
        <v>729</v>
      </c>
      <c r="AN201" s="6" t="s">
        <v>93</v>
      </c>
      <c r="AO201" s="6"/>
      <c r="AP201" s="6" t="s">
        <v>71</v>
      </c>
      <c r="AQ201" s="6">
        <v>70</v>
      </c>
      <c r="AR201" s="6" t="s">
        <v>82</v>
      </c>
      <c r="AS201" s="6" t="s">
        <v>82</v>
      </c>
      <c r="AT201" s="6" t="s">
        <v>82</v>
      </c>
      <c r="AU201" s="6" t="s">
        <v>82</v>
      </c>
      <c r="AV201" s="6" t="s">
        <v>82</v>
      </c>
      <c r="AW201" s="6" t="s">
        <v>82</v>
      </c>
    </row>
    <row r="202" spans="1:49" ht="24.75" customHeight="1">
      <c r="A202" s="6">
        <v>501001</v>
      </c>
      <c r="B202" s="6" t="s">
        <v>730</v>
      </c>
      <c r="C202" s="6">
        <v>219685</v>
      </c>
      <c r="D202" s="6" t="s">
        <v>731</v>
      </c>
      <c r="E202" s="15" t="s">
        <v>732</v>
      </c>
      <c r="F202" s="6" t="s">
        <v>733</v>
      </c>
      <c r="G202" s="6">
        <v>40</v>
      </c>
      <c r="H202" s="6" t="b">
        <v>1</v>
      </c>
      <c r="I202" s="6" t="s">
        <v>734</v>
      </c>
      <c r="J202" s="6">
        <v>501</v>
      </c>
      <c r="K202" s="6" t="s">
        <v>735</v>
      </c>
      <c r="L202" s="6">
        <v>501001</v>
      </c>
      <c r="M202" s="6" t="s">
        <v>65</v>
      </c>
      <c r="N202" s="6" t="s">
        <v>66</v>
      </c>
      <c r="O202" s="6" t="s">
        <v>67</v>
      </c>
      <c r="P202" s="6" t="s">
        <v>128</v>
      </c>
      <c r="Q202" s="6" t="s">
        <v>112</v>
      </c>
      <c r="R202" s="6" t="s">
        <v>112</v>
      </c>
      <c r="S202" s="6" t="s">
        <v>70</v>
      </c>
      <c r="T202" s="6" t="s">
        <v>71</v>
      </c>
      <c r="U202" s="6" t="s">
        <v>71</v>
      </c>
      <c r="V202" s="6" t="s">
        <v>72</v>
      </c>
      <c r="W202" s="36">
        <v>6600000000</v>
      </c>
      <c r="X202" s="6" t="s">
        <v>71</v>
      </c>
      <c r="Y202" s="6" t="s">
        <v>89</v>
      </c>
      <c r="Z202" s="6">
        <v>501001</v>
      </c>
      <c r="AA202" s="36">
        <v>6600000000</v>
      </c>
      <c r="AB202" s="6" t="s">
        <v>71</v>
      </c>
      <c r="AC202" s="6" t="s">
        <v>90</v>
      </c>
      <c r="AD202" s="6" t="s">
        <v>75</v>
      </c>
      <c r="AE202" s="6" t="s">
        <v>70</v>
      </c>
      <c r="AF202" s="6" t="s">
        <v>70</v>
      </c>
      <c r="AG202" s="6" t="s">
        <v>70</v>
      </c>
      <c r="AH202" s="6" t="s">
        <v>76</v>
      </c>
      <c r="AI202" s="6" t="s">
        <v>114</v>
      </c>
      <c r="AJ202" s="37" t="s">
        <v>91</v>
      </c>
      <c r="AK202" s="6" t="s">
        <v>79</v>
      </c>
      <c r="AL202" s="36">
        <v>6600000000</v>
      </c>
      <c r="AM202" s="6" t="s">
        <v>736</v>
      </c>
      <c r="AN202" s="6" t="s">
        <v>93</v>
      </c>
      <c r="AO202" s="6"/>
      <c r="AP202" s="6" t="s">
        <v>71</v>
      </c>
      <c r="AQ202" s="6">
        <v>70</v>
      </c>
      <c r="AR202" s="6" t="s">
        <v>82</v>
      </c>
      <c r="AS202" s="6" t="s">
        <v>82</v>
      </c>
      <c r="AT202" s="6" t="s">
        <v>82</v>
      </c>
      <c r="AU202" s="6" t="s">
        <v>82</v>
      </c>
      <c r="AV202" s="6" t="s">
        <v>82</v>
      </c>
      <c r="AW202" s="6" t="s">
        <v>82</v>
      </c>
    </row>
    <row r="203" spans="1:49" ht="24.75" customHeight="1">
      <c r="A203" s="6">
        <v>501002</v>
      </c>
      <c r="B203" s="6" t="s">
        <v>737</v>
      </c>
      <c r="C203" s="6">
        <v>219696</v>
      </c>
      <c r="D203" s="6" t="s">
        <v>738</v>
      </c>
      <c r="E203" s="15" t="s">
        <v>739</v>
      </c>
      <c r="F203" s="6" t="s">
        <v>740</v>
      </c>
      <c r="G203" s="6">
        <v>40</v>
      </c>
      <c r="H203" s="6" t="b">
        <v>1</v>
      </c>
      <c r="I203" s="6" t="s">
        <v>734</v>
      </c>
      <c r="J203" s="6">
        <v>501</v>
      </c>
      <c r="K203" s="6" t="s">
        <v>735</v>
      </c>
      <c r="L203" s="6">
        <v>501002</v>
      </c>
      <c r="M203" s="6" t="s">
        <v>100</v>
      </c>
      <c r="N203" s="6" t="s">
        <v>100</v>
      </c>
      <c r="O203" s="6" t="s">
        <v>67</v>
      </c>
      <c r="P203" s="6" t="s">
        <v>128</v>
      </c>
      <c r="Q203" s="6" t="s">
        <v>112</v>
      </c>
      <c r="R203" s="6" t="s">
        <v>112</v>
      </c>
      <c r="S203" s="6" t="s">
        <v>70</v>
      </c>
      <c r="T203" s="6" t="s">
        <v>71</v>
      </c>
      <c r="U203" s="6" t="s">
        <v>71</v>
      </c>
      <c r="V203" s="6" t="s">
        <v>72</v>
      </c>
      <c r="W203" s="36">
        <v>6600000000</v>
      </c>
      <c r="X203" s="6" t="s">
        <v>71</v>
      </c>
      <c r="Y203" s="6" t="s">
        <v>89</v>
      </c>
      <c r="Z203" s="6">
        <v>501002</v>
      </c>
      <c r="AA203" s="36">
        <v>6600000000</v>
      </c>
      <c r="AB203" s="6" t="s">
        <v>71</v>
      </c>
      <c r="AC203" s="6" t="s">
        <v>90</v>
      </c>
      <c r="AD203" s="6" t="s">
        <v>75</v>
      </c>
      <c r="AE203" s="6" t="s">
        <v>70</v>
      </c>
      <c r="AF203" s="6" t="s">
        <v>70</v>
      </c>
      <c r="AG203" s="6" t="s">
        <v>70</v>
      </c>
      <c r="AH203" s="6" t="s">
        <v>76</v>
      </c>
      <c r="AI203" s="6" t="s">
        <v>77</v>
      </c>
      <c r="AJ203" s="37" t="s">
        <v>91</v>
      </c>
      <c r="AK203" s="6" t="s">
        <v>79</v>
      </c>
      <c r="AL203" s="36">
        <v>6600000000</v>
      </c>
      <c r="AM203" s="6" t="s">
        <v>741</v>
      </c>
      <c r="AN203" s="6" t="s">
        <v>93</v>
      </c>
      <c r="AO203" s="6"/>
      <c r="AP203" s="6" t="s">
        <v>71</v>
      </c>
      <c r="AQ203" s="6">
        <v>70</v>
      </c>
      <c r="AR203" s="6" t="s">
        <v>82</v>
      </c>
      <c r="AS203" s="6" t="s">
        <v>82</v>
      </c>
      <c r="AT203" s="6" t="s">
        <v>82</v>
      </c>
      <c r="AU203" s="6" t="s">
        <v>82</v>
      </c>
      <c r="AV203" s="6" t="s">
        <v>82</v>
      </c>
      <c r="AW203" s="6" t="s">
        <v>82</v>
      </c>
    </row>
    <row r="204" spans="1:49" ht="24.75" customHeight="1">
      <c r="A204" s="6">
        <v>504006</v>
      </c>
      <c r="B204" s="6" t="s">
        <v>742</v>
      </c>
      <c r="C204" s="6">
        <v>219699</v>
      </c>
      <c r="D204" s="6" t="s">
        <v>743</v>
      </c>
      <c r="E204" s="15" t="s">
        <v>744</v>
      </c>
      <c r="F204" s="6" t="s">
        <v>745</v>
      </c>
      <c r="G204" s="6">
        <v>40</v>
      </c>
      <c r="H204" s="6" t="b">
        <v>1</v>
      </c>
      <c r="I204" s="6" t="s">
        <v>746</v>
      </c>
      <c r="J204" s="6">
        <v>504</v>
      </c>
      <c r="K204" s="6" t="s">
        <v>735</v>
      </c>
      <c r="L204" s="6">
        <v>504006</v>
      </c>
      <c r="M204" s="6" t="s">
        <v>100</v>
      </c>
      <c r="N204" s="6" t="s">
        <v>100</v>
      </c>
      <c r="O204" s="6" t="s">
        <v>67</v>
      </c>
      <c r="P204" s="6" t="s">
        <v>68</v>
      </c>
      <c r="Q204" s="6" t="s">
        <v>69</v>
      </c>
      <c r="R204" s="6" t="s">
        <v>69</v>
      </c>
      <c r="S204" s="6" t="s">
        <v>70</v>
      </c>
      <c r="T204" s="6" t="s">
        <v>71</v>
      </c>
      <c r="U204" s="6" t="s">
        <v>71</v>
      </c>
      <c r="V204" s="6" t="s">
        <v>113</v>
      </c>
      <c r="W204" s="36">
        <v>6600000000</v>
      </c>
      <c r="X204" s="6" t="s">
        <v>71</v>
      </c>
      <c r="Y204" s="6" t="s">
        <v>169</v>
      </c>
      <c r="Z204" s="6">
        <v>504006</v>
      </c>
      <c r="AA204" s="36">
        <v>6600000000</v>
      </c>
      <c r="AB204" s="6" t="s">
        <v>71</v>
      </c>
      <c r="AC204" s="6" t="s">
        <v>279</v>
      </c>
      <c r="AD204" s="6" t="s">
        <v>75</v>
      </c>
      <c r="AE204" s="6" t="s">
        <v>70</v>
      </c>
      <c r="AF204" s="6" t="s">
        <v>70</v>
      </c>
      <c r="AG204" s="6" t="s">
        <v>70</v>
      </c>
      <c r="AH204" s="6" t="s">
        <v>76</v>
      </c>
      <c r="AI204" s="6" t="s">
        <v>77</v>
      </c>
      <c r="AJ204" s="37" t="s">
        <v>747</v>
      </c>
      <c r="AK204" s="6" t="s">
        <v>79</v>
      </c>
      <c r="AL204" s="36">
        <v>6600000000</v>
      </c>
      <c r="AM204" s="6" t="s">
        <v>748</v>
      </c>
      <c r="AN204" s="6" t="s">
        <v>172</v>
      </c>
      <c r="AO204" s="6"/>
      <c r="AP204" s="6" t="s">
        <v>71</v>
      </c>
      <c r="AQ204" s="6">
        <v>21</v>
      </c>
      <c r="AR204" s="6" t="s">
        <v>82</v>
      </c>
      <c r="AS204" s="6" t="s">
        <v>82</v>
      </c>
      <c r="AT204" s="6" t="s">
        <v>82</v>
      </c>
      <c r="AU204" s="6" t="s">
        <v>82</v>
      </c>
      <c r="AV204" s="6" t="s">
        <v>82</v>
      </c>
      <c r="AW204" s="6" t="s">
        <v>82</v>
      </c>
    </row>
    <row r="205" spans="1:49" ht="24.75" customHeight="1">
      <c r="A205" s="6">
        <v>504006</v>
      </c>
      <c r="B205" s="6"/>
      <c r="C205" s="6"/>
      <c r="D205" s="6"/>
      <c r="E205" s="6"/>
      <c r="F205" s="6"/>
      <c r="G205" s="6"/>
      <c r="H205" s="6" t="b">
        <v>0</v>
      </c>
      <c r="I205" s="6" t="s">
        <v>746</v>
      </c>
      <c r="J205" s="6">
        <v>504</v>
      </c>
      <c r="K205" s="6" t="s">
        <v>735</v>
      </c>
      <c r="L205" s="6">
        <v>504006</v>
      </c>
      <c r="M205" s="6" t="s">
        <v>100</v>
      </c>
      <c r="N205" s="6" t="s">
        <v>100</v>
      </c>
      <c r="O205" s="6" t="s">
        <v>67</v>
      </c>
      <c r="P205" s="6" t="s">
        <v>111</v>
      </c>
      <c r="Q205" s="6"/>
      <c r="R205" s="6" t="s">
        <v>111</v>
      </c>
      <c r="S205" s="6" t="s">
        <v>70</v>
      </c>
      <c r="T205" s="6" t="s">
        <v>71</v>
      </c>
      <c r="U205" s="6" t="s">
        <v>71</v>
      </c>
      <c r="V205" s="6" t="s">
        <v>113</v>
      </c>
      <c r="W205" s="36">
        <v>6600000000</v>
      </c>
      <c r="X205" s="6" t="s">
        <v>71</v>
      </c>
      <c r="Y205" s="6" t="s">
        <v>169</v>
      </c>
      <c r="Z205" s="6"/>
      <c r="AA205" s="6"/>
      <c r="AB205" s="6"/>
      <c r="AC205" s="6"/>
      <c r="AD205" s="6"/>
      <c r="AE205" s="6"/>
      <c r="AF205" s="6"/>
      <c r="AG205" s="6"/>
      <c r="AH205" s="6" t="s">
        <v>1145</v>
      </c>
      <c r="AI205" s="6"/>
      <c r="AJ205" s="48" t="s">
        <v>1146</v>
      </c>
      <c r="AK205" s="48" t="s">
        <v>1146</v>
      </c>
      <c r="AL205" s="36">
        <v>6600000000</v>
      </c>
      <c r="AM205" s="6" t="s">
        <v>3253</v>
      </c>
      <c r="AN205" s="6" t="s">
        <v>172</v>
      </c>
      <c r="AO205" s="6"/>
      <c r="AP205" s="6" t="s">
        <v>71</v>
      </c>
      <c r="AQ205" s="6">
        <v>21</v>
      </c>
      <c r="AR205" s="6" t="s">
        <v>82</v>
      </c>
      <c r="AS205" s="6" t="s">
        <v>82</v>
      </c>
      <c r="AT205" s="6" t="s">
        <v>82</v>
      </c>
      <c r="AU205" s="6" t="s">
        <v>82</v>
      </c>
      <c r="AV205" s="6" t="s">
        <v>82</v>
      </c>
      <c r="AW205" s="6" t="s">
        <v>82</v>
      </c>
    </row>
    <row r="206" spans="1:49" ht="24.75" customHeight="1">
      <c r="A206" s="6">
        <v>504009</v>
      </c>
      <c r="B206" s="6" t="s">
        <v>749</v>
      </c>
      <c r="C206" s="6">
        <v>327650</v>
      </c>
      <c r="D206" s="6" t="s">
        <v>750</v>
      </c>
      <c r="E206" s="15" t="s">
        <v>751</v>
      </c>
      <c r="F206" s="6" t="s">
        <v>752</v>
      </c>
      <c r="G206" s="6">
        <v>40</v>
      </c>
      <c r="H206" s="6" t="b">
        <v>1</v>
      </c>
      <c r="I206" s="6" t="s">
        <v>746</v>
      </c>
      <c r="J206" s="6">
        <v>504</v>
      </c>
      <c r="K206" s="6" t="s">
        <v>735</v>
      </c>
      <c r="L206" s="6">
        <v>504009</v>
      </c>
      <c r="M206" s="6" t="s">
        <v>100</v>
      </c>
      <c r="N206" s="6" t="s">
        <v>100</v>
      </c>
      <c r="O206" s="6" t="s">
        <v>67</v>
      </c>
      <c r="P206" s="6" t="s">
        <v>68</v>
      </c>
      <c r="Q206" s="6" t="s">
        <v>69</v>
      </c>
      <c r="R206" s="6" t="s">
        <v>69</v>
      </c>
      <c r="S206" s="6" t="s">
        <v>70</v>
      </c>
      <c r="T206" s="6" t="s">
        <v>71</v>
      </c>
      <c r="U206" s="6" t="s">
        <v>71</v>
      </c>
      <c r="V206" s="6" t="s">
        <v>113</v>
      </c>
      <c r="W206" s="36">
        <v>6600000000</v>
      </c>
      <c r="X206" s="6" t="s">
        <v>71</v>
      </c>
      <c r="Y206" s="6" t="s">
        <v>102</v>
      </c>
      <c r="Z206" s="6">
        <v>504009</v>
      </c>
      <c r="AA206" s="36">
        <v>6600000000</v>
      </c>
      <c r="AB206" s="6" t="s">
        <v>71</v>
      </c>
      <c r="AC206" s="6" t="s">
        <v>103</v>
      </c>
      <c r="AD206" s="6" t="s">
        <v>75</v>
      </c>
      <c r="AE206" s="6" t="s">
        <v>70</v>
      </c>
      <c r="AF206" s="6" t="s">
        <v>70</v>
      </c>
      <c r="AG206" s="6" t="s">
        <v>70</v>
      </c>
      <c r="AH206" s="6" t="s">
        <v>76</v>
      </c>
      <c r="AI206" s="6" t="s">
        <v>77</v>
      </c>
      <c r="AJ206" s="37" t="s">
        <v>651</v>
      </c>
      <c r="AK206" s="6" t="s">
        <v>79</v>
      </c>
      <c r="AL206" s="36">
        <v>6600000000</v>
      </c>
      <c r="AM206" s="6" t="s">
        <v>753</v>
      </c>
      <c r="AN206" s="6" t="s">
        <v>93</v>
      </c>
      <c r="AO206" s="6"/>
      <c r="AP206" s="6" t="s">
        <v>71</v>
      </c>
      <c r="AQ206" s="6">
        <v>21</v>
      </c>
      <c r="AR206" s="6" t="s">
        <v>82</v>
      </c>
      <c r="AS206" s="6" t="s">
        <v>82</v>
      </c>
      <c r="AT206" s="6" t="s">
        <v>82</v>
      </c>
      <c r="AU206" s="6" t="s">
        <v>82</v>
      </c>
      <c r="AV206" s="6" t="s">
        <v>82</v>
      </c>
      <c r="AW206" s="6" t="s">
        <v>82</v>
      </c>
    </row>
    <row r="207" spans="1:49" ht="24.75" customHeight="1">
      <c r="A207" s="6">
        <v>505007</v>
      </c>
      <c r="B207" s="6" t="s">
        <v>3254</v>
      </c>
      <c r="C207" s="6"/>
      <c r="D207" s="6"/>
      <c r="E207" s="6"/>
      <c r="F207" s="6"/>
      <c r="G207" s="6"/>
      <c r="H207" s="6" t="b">
        <v>0</v>
      </c>
      <c r="I207" s="6" t="s">
        <v>758</v>
      </c>
      <c r="J207" s="6">
        <v>505</v>
      </c>
      <c r="K207" s="6" t="s">
        <v>735</v>
      </c>
      <c r="L207" s="6">
        <v>505007</v>
      </c>
      <c r="M207" s="6" t="s">
        <v>100</v>
      </c>
      <c r="N207" s="6" t="s">
        <v>100</v>
      </c>
      <c r="O207" s="6" t="s">
        <v>67</v>
      </c>
      <c r="P207" s="6" t="s">
        <v>68</v>
      </c>
      <c r="Q207" s="6" t="s">
        <v>69</v>
      </c>
      <c r="R207" s="6" t="s">
        <v>69</v>
      </c>
      <c r="S207" s="6" t="s">
        <v>70</v>
      </c>
      <c r="T207" s="6" t="s">
        <v>71</v>
      </c>
      <c r="U207" s="6" t="s">
        <v>71</v>
      </c>
      <c r="V207" s="6" t="s">
        <v>72</v>
      </c>
      <c r="W207" s="36">
        <v>6600000000</v>
      </c>
      <c r="X207" s="6" t="s">
        <v>71</v>
      </c>
      <c r="Y207" s="6" t="s">
        <v>342</v>
      </c>
      <c r="Z207" s="6">
        <v>505007</v>
      </c>
      <c r="AA207" s="36">
        <v>6600000000</v>
      </c>
      <c r="AB207" s="6" t="s">
        <v>71</v>
      </c>
      <c r="AC207" s="6" t="s">
        <v>186</v>
      </c>
      <c r="AD207" s="6" t="s">
        <v>75</v>
      </c>
      <c r="AE207" s="6" t="s">
        <v>70</v>
      </c>
      <c r="AF207" s="6" t="s">
        <v>70</v>
      </c>
      <c r="AG207" s="6" t="s">
        <v>70</v>
      </c>
      <c r="AH207" s="6" t="s">
        <v>76</v>
      </c>
      <c r="AI207" s="6" t="s">
        <v>77</v>
      </c>
      <c r="AJ207" s="37" t="s">
        <v>343</v>
      </c>
      <c r="AK207" s="6" t="s">
        <v>79</v>
      </c>
      <c r="AL207" s="36">
        <v>6600000000</v>
      </c>
      <c r="AM207" s="6" t="s">
        <v>3255</v>
      </c>
      <c r="AN207" s="6" t="s">
        <v>132</v>
      </c>
      <c r="AO207" s="6"/>
      <c r="AP207" s="6" t="s">
        <v>71</v>
      </c>
      <c r="AQ207" s="6">
        <v>70</v>
      </c>
      <c r="AR207" s="6" t="s">
        <v>82</v>
      </c>
      <c r="AS207" s="6" t="s">
        <v>82</v>
      </c>
      <c r="AT207" s="6" t="s">
        <v>82</v>
      </c>
      <c r="AU207" s="6" t="s">
        <v>82</v>
      </c>
      <c r="AV207" s="6" t="s">
        <v>82</v>
      </c>
      <c r="AW207" s="6" t="s">
        <v>82</v>
      </c>
    </row>
    <row r="208" spans="1:49" ht="24.75" customHeight="1">
      <c r="A208" s="6">
        <v>505009</v>
      </c>
      <c r="B208" s="6" t="s">
        <v>754</v>
      </c>
      <c r="C208" s="6">
        <v>330968</v>
      </c>
      <c r="D208" s="6" t="s">
        <v>755</v>
      </c>
      <c r="E208" s="15" t="s">
        <v>756</v>
      </c>
      <c r="F208" s="6" t="s">
        <v>757</v>
      </c>
      <c r="G208" s="6">
        <v>40</v>
      </c>
      <c r="H208" s="6" t="b">
        <v>1</v>
      </c>
      <c r="I208" s="6" t="s">
        <v>758</v>
      </c>
      <c r="J208" s="6">
        <v>505</v>
      </c>
      <c r="K208" s="6" t="s">
        <v>735</v>
      </c>
      <c r="L208" s="6">
        <v>505009</v>
      </c>
      <c r="M208" s="6" t="s">
        <v>100</v>
      </c>
      <c r="N208" s="6" t="s">
        <v>100</v>
      </c>
      <c r="O208" s="6" t="s">
        <v>67</v>
      </c>
      <c r="P208" s="6" t="s">
        <v>68</v>
      </c>
      <c r="Q208" s="6" t="s">
        <v>69</v>
      </c>
      <c r="R208" s="6" t="s">
        <v>69</v>
      </c>
      <c r="S208" s="6" t="s">
        <v>70</v>
      </c>
      <c r="T208" s="6" t="s">
        <v>71</v>
      </c>
      <c r="U208" s="6" t="s">
        <v>71</v>
      </c>
      <c r="V208" s="6" t="s">
        <v>113</v>
      </c>
      <c r="W208" s="36">
        <v>6600000000</v>
      </c>
      <c r="X208" s="6" t="s">
        <v>71</v>
      </c>
      <c r="Y208" s="6" t="s">
        <v>350</v>
      </c>
      <c r="Z208" s="6">
        <v>505009</v>
      </c>
      <c r="AA208" s="36">
        <v>6600000000</v>
      </c>
      <c r="AB208" s="6" t="s">
        <v>71</v>
      </c>
      <c r="AC208" s="6" t="s">
        <v>186</v>
      </c>
      <c r="AD208" s="6" t="s">
        <v>75</v>
      </c>
      <c r="AE208" s="6" t="s">
        <v>70</v>
      </c>
      <c r="AF208" s="6" t="s">
        <v>70</v>
      </c>
      <c r="AG208" s="6" t="s">
        <v>70</v>
      </c>
      <c r="AH208" s="6" t="s">
        <v>76</v>
      </c>
      <c r="AI208" s="6" t="s">
        <v>77</v>
      </c>
      <c r="AJ208" s="37" t="s">
        <v>187</v>
      </c>
      <c r="AK208" s="6" t="s">
        <v>79</v>
      </c>
      <c r="AL208" s="36">
        <v>6600000000</v>
      </c>
      <c r="AM208" s="6" t="s">
        <v>759</v>
      </c>
      <c r="AN208" s="6" t="s">
        <v>132</v>
      </c>
      <c r="AO208" s="6"/>
      <c r="AP208" s="6" t="s">
        <v>71</v>
      </c>
      <c r="AQ208" s="6">
        <v>7</v>
      </c>
      <c r="AR208" s="6" t="s">
        <v>82</v>
      </c>
      <c r="AS208" s="6" t="s">
        <v>82</v>
      </c>
      <c r="AT208" s="6" t="s">
        <v>82</v>
      </c>
      <c r="AU208" s="6" t="s">
        <v>82</v>
      </c>
      <c r="AV208" s="6" t="s">
        <v>82</v>
      </c>
      <c r="AW208" s="6" t="s">
        <v>82</v>
      </c>
    </row>
    <row r="209" spans="1:49" ht="24.75" customHeight="1">
      <c r="A209" s="6">
        <v>505038</v>
      </c>
      <c r="B209" s="6" t="s">
        <v>3265</v>
      </c>
      <c r="C209" s="6">
        <v>331168</v>
      </c>
      <c r="D209" s="6" t="s">
        <v>3267</v>
      </c>
      <c r="E209" s="15" t="s">
        <v>3268</v>
      </c>
      <c r="F209" s="6" t="s">
        <v>3269</v>
      </c>
      <c r="G209" s="6">
        <v>40</v>
      </c>
      <c r="H209" s="6" t="b">
        <v>1</v>
      </c>
      <c r="I209" s="6" t="s">
        <v>758</v>
      </c>
      <c r="J209" s="6">
        <v>505</v>
      </c>
      <c r="K209" s="6" t="s">
        <v>735</v>
      </c>
      <c r="L209" s="6">
        <v>505038</v>
      </c>
      <c r="M209" s="6" t="s">
        <v>65</v>
      </c>
      <c r="N209" s="6" t="s">
        <v>66</v>
      </c>
      <c r="O209" s="6" t="s">
        <v>67</v>
      </c>
      <c r="P209" s="6" t="s">
        <v>68</v>
      </c>
      <c r="Q209" s="6" t="s">
        <v>69</v>
      </c>
      <c r="R209" s="6" t="s">
        <v>69</v>
      </c>
      <c r="S209" s="6" t="s">
        <v>70</v>
      </c>
      <c r="T209" s="6" t="s">
        <v>71</v>
      </c>
      <c r="U209" s="6" t="s">
        <v>71</v>
      </c>
      <c r="V209" s="6" t="s">
        <v>101</v>
      </c>
      <c r="W209" s="36">
        <v>6600000000</v>
      </c>
      <c r="X209" s="6" t="s">
        <v>71</v>
      </c>
      <c r="Y209" s="6" t="s">
        <v>129</v>
      </c>
      <c r="Z209" s="6">
        <v>505038</v>
      </c>
      <c r="AA209" s="36">
        <v>6600000000</v>
      </c>
      <c r="AB209" s="6" t="s">
        <v>71</v>
      </c>
      <c r="AC209" s="6" t="s">
        <v>186</v>
      </c>
      <c r="AD209" s="6" t="s">
        <v>75</v>
      </c>
      <c r="AE209" s="6" t="s">
        <v>70</v>
      </c>
      <c r="AF209" s="6" t="s">
        <v>70</v>
      </c>
      <c r="AG209" s="6" t="s">
        <v>70</v>
      </c>
      <c r="AH209" s="6" t="s">
        <v>76</v>
      </c>
      <c r="AI209" s="6" t="s">
        <v>77</v>
      </c>
      <c r="AJ209" s="37" t="s">
        <v>187</v>
      </c>
      <c r="AK209" s="6" t="s">
        <v>79</v>
      </c>
      <c r="AL209" s="36">
        <v>6600000000</v>
      </c>
      <c r="AM209" s="6" t="s">
        <v>3266</v>
      </c>
      <c r="AN209" s="6" t="s">
        <v>132</v>
      </c>
      <c r="AO209" s="6"/>
      <c r="AP209" s="6" t="s">
        <v>71</v>
      </c>
      <c r="AQ209" s="6">
        <v>0</v>
      </c>
      <c r="AR209" s="6" t="s">
        <v>82</v>
      </c>
      <c r="AS209" s="6" t="s">
        <v>82</v>
      </c>
      <c r="AT209" s="6" t="s">
        <v>82</v>
      </c>
      <c r="AU209" s="6" t="s">
        <v>82</v>
      </c>
      <c r="AV209" s="6" t="s">
        <v>82</v>
      </c>
      <c r="AW209" s="6" t="s">
        <v>82</v>
      </c>
    </row>
    <row r="210" spans="1:49" ht="24.75" customHeight="1">
      <c r="A210" s="6">
        <v>505038</v>
      </c>
      <c r="B210" s="6" t="s">
        <v>760</v>
      </c>
      <c r="C210" s="6">
        <v>327782</v>
      </c>
      <c r="D210" s="6" t="s">
        <v>761</v>
      </c>
      <c r="E210" s="15" t="s">
        <v>762</v>
      </c>
      <c r="F210" s="6" t="s">
        <v>763</v>
      </c>
      <c r="G210" s="6">
        <v>40</v>
      </c>
      <c r="H210" s="6" t="b">
        <v>1</v>
      </c>
      <c r="I210" s="6" t="s">
        <v>758</v>
      </c>
      <c r="J210" s="6">
        <v>505</v>
      </c>
      <c r="K210" s="6" t="s">
        <v>735</v>
      </c>
      <c r="L210" s="6">
        <v>505038</v>
      </c>
      <c r="M210" s="6" t="s">
        <v>65</v>
      </c>
      <c r="N210" s="6" t="s">
        <v>66</v>
      </c>
      <c r="O210" s="6" t="s">
        <v>67</v>
      </c>
      <c r="P210" s="6" t="s">
        <v>128</v>
      </c>
      <c r="Q210" s="6" t="s">
        <v>112</v>
      </c>
      <c r="R210" s="6" t="s">
        <v>112</v>
      </c>
      <c r="S210" s="6" t="s">
        <v>70</v>
      </c>
      <c r="T210" s="6" t="s">
        <v>71</v>
      </c>
      <c r="U210" s="6" t="s">
        <v>71</v>
      </c>
      <c r="V210" s="6" t="s">
        <v>101</v>
      </c>
      <c r="W210" s="36">
        <v>6600000000</v>
      </c>
      <c r="X210" s="6" t="s">
        <v>71</v>
      </c>
      <c r="Y210" s="6" t="s">
        <v>129</v>
      </c>
      <c r="Z210" s="6">
        <v>505038</v>
      </c>
      <c r="AA210" s="36">
        <v>6600000000</v>
      </c>
      <c r="AB210" s="6" t="s">
        <v>71</v>
      </c>
      <c r="AC210" s="6" t="s">
        <v>103</v>
      </c>
      <c r="AD210" s="6" t="s">
        <v>75</v>
      </c>
      <c r="AE210" s="6" t="s">
        <v>70</v>
      </c>
      <c r="AF210" s="6" t="s">
        <v>70</v>
      </c>
      <c r="AG210" s="6" t="s">
        <v>70</v>
      </c>
      <c r="AH210" s="6" t="s">
        <v>76</v>
      </c>
      <c r="AI210" s="6" t="s">
        <v>114</v>
      </c>
      <c r="AJ210" s="37" t="s">
        <v>115</v>
      </c>
      <c r="AK210" s="6" t="s">
        <v>79</v>
      </c>
      <c r="AL210" s="36">
        <v>6600000000</v>
      </c>
      <c r="AM210" s="6" t="s">
        <v>764</v>
      </c>
      <c r="AN210" s="6" t="s">
        <v>132</v>
      </c>
      <c r="AO210" s="6"/>
      <c r="AP210" s="6" t="s">
        <v>71</v>
      </c>
      <c r="AQ210" s="6">
        <v>0</v>
      </c>
      <c r="AR210" s="6" t="s">
        <v>82</v>
      </c>
      <c r="AS210" s="6" t="s">
        <v>82</v>
      </c>
      <c r="AT210" s="6" t="s">
        <v>82</v>
      </c>
      <c r="AU210" s="6" t="s">
        <v>82</v>
      </c>
      <c r="AV210" s="6" t="s">
        <v>82</v>
      </c>
      <c r="AW210" s="6" t="s">
        <v>82</v>
      </c>
    </row>
    <row r="211" spans="1:49" ht="24.75" customHeight="1">
      <c r="A211" s="6">
        <v>505043</v>
      </c>
      <c r="B211" s="6" t="s">
        <v>3270</v>
      </c>
      <c r="C211" s="6">
        <v>352115</v>
      </c>
      <c r="D211" s="6" t="s">
        <v>3272</v>
      </c>
      <c r="E211" s="15" t="s">
        <v>3273</v>
      </c>
      <c r="F211" s="6" t="s">
        <v>3274</v>
      </c>
      <c r="G211" s="6">
        <v>40</v>
      </c>
      <c r="H211" s="6" t="b">
        <v>1</v>
      </c>
      <c r="I211" s="6" t="s">
        <v>758</v>
      </c>
      <c r="J211" s="6">
        <v>505</v>
      </c>
      <c r="K211" s="6" t="s">
        <v>735</v>
      </c>
      <c r="L211" s="6">
        <v>505043</v>
      </c>
      <c r="M211" s="6" t="s">
        <v>100</v>
      </c>
      <c r="N211" s="6" t="s">
        <v>100</v>
      </c>
      <c r="O211" s="6" t="s">
        <v>67</v>
      </c>
      <c r="P211" s="6" t="s">
        <v>68</v>
      </c>
      <c r="Q211" s="6" t="s">
        <v>69</v>
      </c>
      <c r="R211" s="6" t="s">
        <v>69</v>
      </c>
      <c r="S211" s="6" t="s">
        <v>70</v>
      </c>
      <c r="T211" s="6" t="s">
        <v>71</v>
      </c>
      <c r="U211" s="6" t="s">
        <v>71</v>
      </c>
      <c r="V211" s="6" t="s">
        <v>113</v>
      </c>
      <c r="W211" s="36">
        <v>6600000000</v>
      </c>
      <c r="X211" s="6" t="s">
        <v>71</v>
      </c>
      <c r="Y211" s="6" t="s">
        <v>129</v>
      </c>
      <c r="Z211" s="6">
        <v>505043</v>
      </c>
      <c r="AA211" s="36">
        <v>6600000000</v>
      </c>
      <c r="AB211" s="6" t="s">
        <v>71</v>
      </c>
      <c r="AC211" s="6" t="s">
        <v>186</v>
      </c>
      <c r="AD211" s="6" t="s">
        <v>75</v>
      </c>
      <c r="AE211" s="6" t="s">
        <v>70</v>
      </c>
      <c r="AF211" s="6" t="s">
        <v>70</v>
      </c>
      <c r="AG211" s="6" t="s">
        <v>70</v>
      </c>
      <c r="AH211" s="6" t="s">
        <v>76</v>
      </c>
      <c r="AI211" s="6" t="s">
        <v>77</v>
      </c>
      <c r="AJ211" s="37" t="s">
        <v>187</v>
      </c>
      <c r="AK211" s="6" t="s">
        <v>79</v>
      </c>
      <c r="AL211" s="36">
        <v>6600000000</v>
      </c>
      <c r="AM211" s="6" t="s">
        <v>3271</v>
      </c>
      <c r="AN211" s="6" t="s">
        <v>132</v>
      </c>
      <c r="AO211" s="6"/>
      <c r="AP211" s="6" t="s">
        <v>71</v>
      </c>
      <c r="AQ211" s="6">
        <v>7</v>
      </c>
      <c r="AR211" s="6" t="s">
        <v>82</v>
      </c>
      <c r="AS211" s="6" t="s">
        <v>82</v>
      </c>
      <c r="AT211" s="6" t="s">
        <v>82</v>
      </c>
      <c r="AU211" s="6" t="s">
        <v>82</v>
      </c>
      <c r="AV211" s="6" t="s">
        <v>82</v>
      </c>
      <c r="AW211" s="6" t="s">
        <v>82</v>
      </c>
    </row>
    <row r="212" spans="1:49" ht="24.75" customHeight="1">
      <c r="A212" s="6">
        <v>505043</v>
      </c>
      <c r="B212" s="6" t="s">
        <v>765</v>
      </c>
      <c r="C212" s="6">
        <v>327785</v>
      </c>
      <c r="D212" s="6" t="s">
        <v>766</v>
      </c>
      <c r="E212" s="15" t="s">
        <v>767</v>
      </c>
      <c r="F212" s="6" t="s">
        <v>768</v>
      </c>
      <c r="G212" s="6">
        <v>40</v>
      </c>
      <c r="H212" s="6" t="b">
        <v>1</v>
      </c>
      <c r="I212" s="6" t="s">
        <v>758</v>
      </c>
      <c r="J212" s="6">
        <v>505</v>
      </c>
      <c r="K212" s="6" t="s">
        <v>735</v>
      </c>
      <c r="L212" s="6">
        <v>505043</v>
      </c>
      <c r="M212" s="6" t="s">
        <v>100</v>
      </c>
      <c r="N212" s="6" t="s">
        <v>100</v>
      </c>
      <c r="O212" s="6" t="s">
        <v>67</v>
      </c>
      <c r="P212" s="6" t="s">
        <v>128</v>
      </c>
      <c r="Q212" s="6" t="s">
        <v>112</v>
      </c>
      <c r="R212" s="6" t="s">
        <v>112</v>
      </c>
      <c r="S212" s="6" t="s">
        <v>70</v>
      </c>
      <c r="T212" s="6" t="s">
        <v>71</v>
      </c>
      <c r="U212" s="6" t="s">
        <v>71</v>
      </c>
      <c r="V212" s="6" t="s">
        <v>113</v>
      </c>
      <c r="W212" s="36">
        <v>6600000000</v>
      </c>
      <c r="X212" s="6" t="s">
        <v>71</v>
      </c>
      <c r="Y212" s="6" t="s">
        <v>129</v>
      </c>
      <c r="Z212" s="6">
        <v>505043</v>
      </c>
      <c r="AA212" s="36">
        <v>6600000000</v>
      </c>
      <c r="AB212" s="6" t="s">
        <v>71</v>
      </c>
      <c r="AC212" s="6" t="s">
        <v>103</v>
      </c>
      <c r="AD212" s="6" t="s">
        <v>75</v>
      </c>
      <c r="AE212" s="6" t="s">
        <v>70</v>
      </c>
      <c r="AF212" s="6" t="s">
        <v>70</v>
      </c>
      <c r="AG212" s="6" t="s">
        <v>70</v>
      </c>
      <c r="AH212" s="6" t="s">
        <v>76</v>
      </c>
      <c r="AI212" s="6" t="s">
        <v>114</v>
      </c>
      <c r="AJ212" s="37" t="s">
        <v>115</v>
      </c>
      <c r="AK212" s="6" t="s">
        <v>79</v>
      </c>
      <c r="AL212" s="36">
        <v>6600000000</v>
      </c>
      <c r="AM212" s="6" t="s">
        <v>769</v>
      </c>
      <c r="AN212" s="6" t="s">
        <v>132</v>
      </c>
      <c r="AO212" s="6"/>
      <c r="AP212" s="6" t="s">
        <v>71</v>
      </c>
      <c r="AQ212" s="6">
        <v>7</v>
      </c>
      <c r="AR212" s="6" t="s">
        <v>82</v>
      </c>
      <c r="AS212" s="6" t="s">
        <v>82</v>
      </c>
      <c r="AT212" s="6" t="s">
        <v>82</v>
      </c>
      <c r="AU212" s="6" t="s">
        <v>82</v>
      </c>
      <c r="AV212" s="6" t="s">
        <v>82</v>
      </c>
      <c r="AW212" s="6" t="s">
        <v>82</v>
      </c>
    </row>
    <row r="213" spans="1:49" ht="24.75" customHeight="1">
      <c r="A213" s="6">
        <v>505088</v>
      </c>
      <c r="B213" s="6" t="s">
        <v>770</v>
      </c>
      <c r="C213" s="6">
        <v>327690</v>
      </c>
      <c r="D213" s="6" t="s">
        <v>771</v>
      </c>
      <c r="E213" s="15" t="s">
        <v>772</v>
      </c>
      <c r="F213" s="6" t="s">
        <v>773</v>
      </c>
      <c r="G213" s="6">
        <v>40</v>
      </c>
      <c r="H213" s="6" t="b">
        <v>1</v>
      </c>
      <c r="I213" s="6" t="s">
        <v>758</v>
      </c>
      <c r="J213" s="6">
        <v>505</v>
      </c>
      <c r="K213" s="6" t="s">
        <v>735</v>
      </c>
      <c r="L213" s="6">
        <v>505088</v>
      </c>
      <c r="M213" s="6" t="s">
        <v>121</v>
      </c>
      <c r="N213" s="6" t="s">
        <v>66</v>
      </c>
      <c r="O213" s="6" t="s">
        <v>67</v>
      </c>
      <c r="P213" s="6" t="s">
        <v>128</v>
      </c>
      <c r="Q213" s="6" t="s">
        <v>112</v>
      </c>
      <c r="R213" s="6" t="s">
        <v>112</v>
      </c>
      <c r="S213" s="6" t="s">
        <v>70</v>
      </c>
      <c r="T213" s="6" t="s">
        <v>71</v>
      </c>
      <c r="U213" s="6" t="s">
        <v>71</v>
      </c>
      <c r="V213" s="6" t="s">
        <v>101</v>
      </c>
      <c r="W213" s="36">
        <v>6600000000</v>
      </c>
      <c r="X213" s="6" t="s">
        <v>71</v>
      </c>
      <c r="Y213" s="6" t="s">
        <v>129</v>
      </c>
      <c r="Z213" s="6">
        <v>505088</v>
      </c>
      <c r="AA213" s="36">
        <v>6600000000</v>
      </c>
      <c r="AB213" s="6" t="s">
        <v>71</v>
      </c>
      <c r="AC213" s="6" t="s">
        <v>103</v>
      </c>
      <c r="AD213" s="6" t="s">
        <v>75</v>
      </c>
      <c r="AE213" s="6" t="s">
        <v>70</v>
      </c>
      <c r="AF213" s="6" t="s">
        <v>70</v>
      </c>
      <c r="AG213" s="6" t="s">
        <v>70</v>
      </c>
      <c r="AH213" s="6" t="s">
        <v>76</v>
      </c>
      <c r="AI213" s="6" t="s">
        <v>114</v>
      </c>
      <c r="AJ213" s="37" t="s">
        <v>115</v>
      </c>
      <c r="AK213" s="6" t="s">
        <v>79</v>
      </c>
      <c r="AL213" s="36">
        <v>6600000000</v>
      </c>
      <c r="AM213" s="6" t="s">
        <v>774</v>
      </c>
      <c r="AN213" s="6" t="s">
        <v>132</v>
      </c>
      <c r="AO213" s="6"/>
      <c r="AP213" s="6" t="s">
        <v>71</v>
      </c>
      <c r="AQ213" s="6">
        <v>70</v>
      </c>
      <c r="AR213" s="6" t="s">
        <v>82</v>
      </c>
      <c r="AS213" s="6" t="s">
        <v>82</v>
      </c>
      <c r="AT213" s="6" t="s">
        <v>82</v>
      </c>
      <c r="AU213" s="6" t="s">
        <v>82</v>
      </c>
      <c r="AV213" s="6" t="s">
        <v>82</v>
      </c>
      <c r="AW213" s="6" t="s">
        <v>82</v>
      </c>
    </row>
    <row r="214" spans="1:49" ht="24.75" customHeight="1">
      <c r="A214" s="6">
        <v>505089</v>
      </c>
      <c r="B214" s="6" t="s">
        <v>775</v>
      </c>
      <c r="C214" s="6">
        <v>327726</v>
      </c>
      <c r="D214" s="6" t="s">
        <v>776</v>
      </c>
      <c r="E214" s="15" t="s">
        <v>777</v>
      </c>
      <c r="F214" s="6" t="s">
        <v>778</v>
      </c>
      <c r="G214" s="6">
        <v>40</v>
      </c>
      <c r="H214" s="6" t="b">
        <v>1</v>
      </c>
      <c r="I214" s="6" t="s">
        <v>758</v>
      </c>
      <c r="J214" s="6">
        <v>505</v>
      </c>
      <c r="K214" s="6" t="s">
        <v>735</v>
      </c>
      <c r="L214" s="6">
        <v>505089</v>
      </c>
      <c r="M214" s="6" t="s">
        <v>100</v>
      </c>
      <c r="N214" s="6" t="s">
        <v>100</v>
      </c>
      <c r="O214" s="6" t="s">
        <v>67</v>
      </c>
      <c r="P214" s="6" t="s">
        <v>128</v>
      </c>
      <c r="Q214" s="6" t="s">
        <v>112</v>
      </c>
      <c r="R214" s="6" t="s">
        <v>112</v>
      </c>
      <c r="S214" s="6" t="s">
        <v>70</v>
      </c>
      <c r="T214" s="6" t="s">
        <v>71</v>
      </c>
      <c r="U214" s="6" t="s">
        <v>71</v>
      </c>
      <c r="V214" s="6" t="s">
        <v>101</v>
      </c>
      <c r="W214" s="36">
        <v>6600000000</v>
      </c>
      <c r="X214" s="6" t="s">
        <v>71</v>
      </c>
      <c r="Y214" s="6" t="s">
        <v>102</v>
      </c>
      <c r="Z214" s="6">
        <v>505089</v>
      </c>
      <c r="AA214" s="36">
        <v>6600000000</v>
      </c>
      <c r="AB214" s="6" t="s">
        <v>71</v>
      </c>
      <c r="AC214" s="6" t="s">
        <v>103</v>
      </c>
      <c r="AD214" s="6" t="s">
        <v>75</v>
      </c>
      <c r="AE214" s="6" t="s">
        <v>70</v>
      </c>
      <c r="AF214" s="6" t="s">
        <v>70</v>
      </c>
      <c r="AG214" s="6" t="s">
        <v>70</v>
      </c>
      <c r="AH214" s="6" t="s">
        <v>76</v>
      </c>
      <c r="AI214" s="6" t="s">
        <v>114</v>
      </c>
      <c r="AJ214" s="37" t="s">
        <v>428</v>
      </c>
      <c r="AK214" s="6" t="s">
        <v>79</v>
      </c>
      <c r="AL214" s="36">
        <v>6600000000</v>
      </c>
      <c r="AM214" s="6" t="s">
        <v>779</v>
      </c>
      <c r="AN214" s="6" t="s">
        <v>93</v>
      </c>
      <c r="AO214" s="6"/>
      <c r="AP214" s="6" t="s">
        <v>71</v>
      </c>
      <c r="AQ214" s="6">
        <v>70</v>
      </c>
      <c r="AR214" s="6" t="s">
        <v>82</v>
      </c>
      <c r="AS214" s="6" t="s">
        <v>82</v>
      </c>
      <c r="AT214" s="6" t="s">
        <v>82</v>
      </c>
      <c r="AU214" s="6" t="s">
        <v>82</v>
      </c>
      <c r="AV214" s="6" t="s">
        <v>82</v>
      </c>
      <c r="AW214" s="6" t="s">
        <v>82</v>
      </c>
    </row>
    <row r="215" spans="1:49" ht="24.75" customHeight="1">
      <c r="A215" s="6">
        <v>508015</v>
      </c>
      <c r="B215" s="6" t="s">
        <v>780</v>
      </c>
      <c r="C215" s="6">
        <v>327638</v>
      </c>
      <c r="D215" s="6" t="s">
        <v>781</v>
      </c>
      <c r="E215" s="15" t="s">
        <v>782</v>
      </c>
      <c r="F215" s="6" t="s">
        <v>783</v>
      </c>
      <c r="G215" s="6">
        <v>40</v>
      </c>
      <c r="H215" s="6" t="b">
        <v>1</v>
      </c>
      <c r="I215" s="6" t="s">
        <v>784</v>
      </c>
      <c r="J215" s="6">
        <v>508</v>
      </c>
      <c r="K215" s="6" t="s">
        <v>735</v>
      </c>
      <c r="L215" s="6">
        <v>508015</v>
      </c>
      <c r="M215" s="6" t="s">
        <v>100</v>
      </c>
      <c r="N215" s="6" t="s">
        <v>100</v>
      </c>
      <c r="O215" s="6" t="s">
        <v>67</v>
      </c>
      <c r="P215" s="6" t="s">
        <v>111</v>
      </c>
      <c r="Q215" s="6"/>
      <c r="R215" s="6" t="s">
        <v>111</v>
      </c>
      <c r="S215" s="6" t="s">
        <v>70</v>
      </c>
      <c r="T215" s="6" t="s">
        <v>71</v>
      </c>
      <c r="U215" s="6" t="s">
        <v>71</v>
      </c>
      <c r="V215" s="6" t="s">
        <v>113</v>
      </c>
      <c r="W215" s="36">
        <v>6600000000</v>
      </c>
      <c r="X215" s="6" t="s">
        <v>71</v>
      </c>
      <c r="Y215" s="6" t="s">
        <v>102</v>
      </c>
      <c r="Z215" s="6">
        <v>508015</v>
      </c>
      <c r="AA215" s="36">
        <v>6600000000</v>
      </c>
      <c r="AB215" s="6" t="s">
        <v>71</v>
      </c>
      <c r="AC215" s="6" t="s">
        <v>103</v>
      </c>
      <c r="AD215" s="6" t="s">
        <v>75</v>
      </c>
      <c r="AE215" s="6" t="s">
        <v>70</v>
      </c>
      <c r="AF215" s="6" t="s">
        <v>70</v>
      </c>
      <c r="AG215" s="6" t="s">
        <v>70</v>
      </c>
      <c r="AH215" s="6" t="s">
        <v>76</v>
      </c>
      <c r="AI215" s="6" t="s">
        <v>77</v>
      </c>
      <c r="AJ215" s="37" t="s">
        <v>150</v>
      </c>
      <c r="AK215" s="6" t="s">
        <v>79</v>
      </c>
      <c r="AL215" s="36">
        <v>6600000000</v>
      </c>
      <c r="AM215" s="6" t="s">
        <v>785</v>
      </c>
      <c r="AN215" s="6" t="s">
        <v>93</v>
      </c>
      <c r="AO215" s="6"/>
      <c r="AP215" s="6" t="s">
        <v>71</v>
      </c>
      <c r="AQ215" s="6">
        <v>70</v>
      </c>
      <c r="AR215" s="6" t="s">
        <v>82</v>
      </c>
      <c r="AS215" s="6" t="s">
        <v>82</v>
      </c>
      <c r="AT215" s="6" t="s">
        <v>82</v>
      </c>
      <c r="AU215" s="6" t="s">
        <v>82</v>
      </c>
      <c r="AV215" s="6" t="s">
        <v>82</v>
      </c>
      <c r="AW215" s="6" t="s">
        <v>82</v>
      </c>
    </row>
    <row r="216" spans="1:49" ht="24.75" customHeight="1">
      <c r="A216" s="6">
        <v>508016</v>
      </c>
      <c r="B216" s="6" t="s">
        <v>786</v>
      </c>
      <c r="C216" s="6">
        <v>327687</v>
      </c>
      <c r="D216" s="6" t="s">
        <v>787</v>
      </c>
      <c r="E216" s="15" t="s">
        <v>788</v>
      </c>
      <c r="F216" s="6" t="s">
        <v>789</v>
      </c>
      <c r="G216" s="6">
        <v>40</v>
      </c>
      <c r="H216" s="6" t="b">
        <v>1</v>
      </c>
      <c r="I216" s="6" t="s">
        <v>784</v>
      </c>
      <c r="J216" s="6">
        <v>508</v>
      </c>
      <c r="K216" s="6" t="s">
        <v>735</v>
      </c>
      <c r="L216" s="6">
        <v>508016</v>
      </c>
      <c r="M216" s="6" t="s">
        <v>100</v>
      </c>
      <c r="N216" s="6" t="s">
        <v>100</v>
      </c>
      <c r="O216" s="6" t="s">
        <v>67</v>
      </c>
      <c r="P216" s="6" t="s">
        <v>128</v>
      </c>
      <c r="Q216" s="6" t="s">
        <v>112</v>
      </c>
      <c r="R216" s="6" t="s">
        <v>112</v>
      </c>
      <c r="S216" s="6" t="s">
        <v>70</v>
      </c>
      <c r="T216" s="6" t="s">
        <v>71</v>
      </c>
      <c r="U216" s="6" t="s">
        <v>71</v>
      </c>
      <c r="V216" s="6" t="s">
        <v>101</v>
      </c>
      <c r="W216" s="36">
        <v>6600000000</v>
      </c>
      <c r="X216" s="6" t="s">
        <v>71</v>
      </c>
      <c r="Y216" s="6" t="s">
        <v>102</v>
      </c>
      <c r="Z216" s="6">
        <v>508016</v>
      </c>
      <c r="AA216" s="36">
        <v>6600000000</v>
      </c>
      <c r="AB216" s="6" t="s">
        <v>71</v>
      </c>
      <c r="AC216" s="6" t="s">
        <v>103</v>
      </c>
      <c r="AD216" s="6" t="s">
        <v>75</v>
      </c>
      <c r="AE216" s="6" t="s">
        <v>70</v>
      </c>
      <c r="AF216" s="6" t="s">
        <v>70</v>
      </c>
      <c r="AG216" s="6" t="s">
        <v>70</v>
      </c>
      <c r="AH216" s="6" t="s">
        <v>76</v>
      </c>
      <c r="AI216" s="6" t="s">
        <v>114</v>
      </c>
      <c r="AJ216" s="37" t="s">
        <v>122</v>
      </c>
      <c r="AK216" s="6" t="s">
        <v>79</v>
      </c>
      <c r="AL216" s="36">
        <v>6600000000</v>
      </c>
      <c r="AM216" s="6" t="s">
        <v>790</v>
      </c>
      <c r="AN216" s="6" t="s">
        <v>93</v>
      </c>
      <c r="AO216" s="6"/>
      <c r="AP216" s="6" t="s">
        <v>71</v>
      </c>
      <c r="AQ216" s="6">
        <v>70</v>
      </c>
      <c r="AR216" s="6" t="s">
        <v>82</v>
      </c>
      <c r="AS216" s="6" t="s">
        <v>82</v>
      </c>
      <c r="AT216" s="6" t="s">
        <v>82</v>
      </c>
      <c r="AU216" s="6" t="s">
        <v>82</v>
      </c>
      <c r="AV216" s="6" t="s">
        <v>82</v>
      </c>
      <c r="AW216" s="6" t="s">
        <v>82</v>
      </c>
    </row>
    <row r="217" spans="1:49" ht="24.75" customHeight="1">
      <c r="A217" s="6">
        <v>600001</v>
      </c>
      <c r="B217" s="6" t="s">
        <v>3325</v>
      </c>
      <c r="C217" s="6">
        <v>327678</v>
      </c>
      <c r="D217" s="6" t="s">
        <v>3327</v>
      </c>
      <c r="E217" s="15" t="s">
        <v>3328</v>
      </c>
      <c r="F217" s="6" t="s">
        <v>3329</v>
      </c>
      <c r="G217" s="6">
        <v>40</v>
      </c>
      <c r="H217" s="6" t="b">
        <v>1</v>
      </c>
      <c r="I217" s="6" t="s">
        <v>795</v>
      </c>
      <c r="J217" s="6">
        <v>600</v>
      </c>
      <c r="K217" s="6" t="s">
        <v>796</v>
      </c>
      <c r="L217" s="6">
        <v>600001</v>
      </c>
      <c r="M217" s="6" t="s">
        <v>121</v>
      </c>
      <c r="N217" s="6" t="s">
        <v>66</v>
      </c>
      <c r="O217" s="6" t="s">
        <v>67</v>
      </c>
      <c r="P217" s="6" t="s">
        <v>68</v>
      </c>
      <c r="Q217" s="6" t="s">
        <v>69</v>
      </c>
      <c r="R217" s="6" t="s">
        <v>69</v>
      </c>
      <c r="S217" s="6" t="s">
        <v>70</v>
      </c>
      <c r="T217" s="6" t="s">
        <v>71</v>
      </c>
      <c r="U217" s="6" t="s">
        <v>71</v>
      </c>
      <c r="V217" s="6" t="s">
        <v>101</v>
      </c>
      <c r="W217" s="36">
        <v>6220000000</v>
      </c>
      <c r="X217" s="6" t="s">
        <v>71</v>
      </c>
      <c r="Y217" s="6" t="s">
        <v>129</v>
      </c>
      <c r="Z217" s="6">
        <v>600001</v>
      </c>
      <c r="AA217" s="36">
        <v>6220000000</v>
      </c>
      <c r="AB217" s="6" t="s">
        <v>71</v>
      </c>
      <c r="AC217" s="6" t="s">
        <v>634</v>
      </c>
      <c r="AD217" s="6" t="s">
        <v>130</v>
      </c>
      <c r="AE217" s="6" t="s">
        <v>70</v>
      </c>
      <c r="AF217" s="6" t="s">
        <v>70</v>
      </c>
      <c r="AG217" s="6" t="s">
        <v>70</v>
      </c>
      <c r="AH217" s="6" t="s">
        <v>76</v>
      </c>
      <c r="AI217" s="6" t="s">
        <v>77</v>
      </c>
      <c r="AJ217" s="37" t="s">
        <v>115</v>
      </c>
      <c r="AK217" s="6" t="s">
        <v>79</v>
      </c>
      <c r="AL217" s="36">
        <v>6220000000</v>
      </c>
      <c r="AM217" s="6" t="s">
        <v>3326</v>
      </c>
      <c r="AN217" s="6" t="s">
        <v>132</v>
      </c>
      <c r="AO217" s="6"/>
      <c r="AP217" s="6" t="s">
        <v>71</v>
      </c>
      <c r="AQ217" s="6">
        <v>70</v>
      </c>
      <c r="AR217" s="6" t="s">
        <v>82</v>
      </c>
      <c r="AS217" s="6" t="s">
        <v>82</v>
      </c>
      <c r="AT217" s="6" t="s">
        <v>82</v>
      </c>
      <c r="AU217" s="6" t="s">
        <v>82</v>
      </c>
      <c r="AV217" s="6" t="s">
        <v>82</v>
      </c>
      <c r="AW217" s="6" t="s">
        <v>82</v>
      </c>
    </row>
    <row r="218" spans="1:49" ht="24.75" customHeight="1">
      <c r="A218" s="6">
        <v>600001</v>
      </c>
      <c r="B218" s="6" t="s">
        <v>791</v>
      </c>
      <c r="C218" s="6">
        <v>327681</v>
      </c>
      <c r="D218" s="6" t="s">
        <v>792</v>
      </c>
      <c r="E218" s="15" t="s">
        <v>793</v>
      </c>
      <c r="F218" s="6" t="s">
        <v>794</v>
      </c>
      <c r="G218" s="6">
        <v>40</v>
      </c>
      <c r="H218" s="6" t="b">
        <v>1</v>
      </c>
      <c r="I218" s="6" t="s">
        <v>795</v>
      </c>
      <c r="J218" s="6">
        <v>600</v>
      </c>
      <c r="K218" s="6" t="s">
        <v>796</v>
      </c>
      <c r="L218" s="6">
        <v>600001</v>
      </c>
      <c r="M218" s="6" t="s">
        <v>121</v>
      </c>
      <c r="N218" s="6" t="s">
        <v>66</v>
      </c>
      <c r="O218" s="6" t="s">
        <v>67</v>
      </c>
      <c r="P218" s="6" t="s">
        <v>111</v>
      </c>
      <c r="Q218" s="6"/>
      <c r="R218" s="6" t="s">
        <v>111</v>
      </c>
      <c r="S218" s="6" t="s">
        <v>70</v>
      </c>
      <c r="T218" s="6" t="s">
        <v>71</v>
      </c>
      <c r="U218" s="6" t="s">
        <v>71</v>
      </c>
      <c r="V218" s="6" t="s">
        <v>101</v>
      </c>
      <c r="W218" s="36">
        <v>6220000000</v>
      </c>
      <c r="X218" s="6" t="s">
        <v>71</v>
      </c>
      <c r="Y218" s="6" t="s">
        <v>129</v>
      </c>
      <c r="Z218" s="6">
        <v>600001</v>
      </c>
      <c r="AA218" s="36">
        <v>6220000000</v>
      </c>
      <c r="AB218" s="6" t="s">
        <v>71</v>
      </c>
      <c r="AC218" s="6" t="s">
        <v>634</v>
      </c>
      <c r="AD218" s="6" t="s">
        <v>130</v>
      </c>
      <c r="AE218" s="6" t="s">
        <v>70</v>
      </c>
      <c r="AF218" s="6" t="s">
        <v>70</v>
      </c>
      <c r="AG218" s="6" t="s">
        <v>70</v>
      </c>
      <c r="AH218" s="6" t="s">
        <v>76</v>
      </c>
      <c r="AI218" s="6" t="s">
        <v>114</v>
      </c>
      <c r="AJ218" s="37" t="s">
        <v>115</v>
      </c>
      <c r="AK218" s="6" t="s">
        <v>79</v>
      </c>
      <c r="AL218" s="36">
        <v>6220000000</v>
      </c>
      <c r="AM218" s="6" t="s">
        <v>797</v>
      </c>
      <c r="AN218" s="6" t="s">
        <v>132</v>
      </c>
      <c r="AO218" s="6"/>
      <c r="AP218" s="6" t="s">
        <v>71</v>
      </c>
      <c r="AQ218" s="6">
        <v>70</v>
      </c>
      <c r="AR218" s="6" t="s">
        <v>82</v>
      </c>
      <c r="AS218" s="6" t="s">
        <v>82</v>
      </c>
      <c r="AT218" s="6" t="s">
        <v>82</v>
      </c>
      <c r="AU218" s="6" t="s">
        <v>82</v>
      </c>
      <c r="AV218" s="6" t="s">
        <v>82</v>
      </c>
      <c r="AW218" s="6" t="s">
        <v>82</v>
      </c>
    </row>
    <row r="219" spans="1:49" ht="24.75" customHeight="1">
      <c r="A219" s="6">
        <v>601002</v>
      </c>
      <c r="B219" s="6" t="s">
        <v>798</v>
      </c>
      <c r="C219" s="6">
        <v>327861</v>
      </c>
      <c r="D219" s="6" t="s">
        <v>799</v>
      </c>
      <c r="E219" s="15" t="s">
        <v>800</v>
      </c>
      <c r="F219" s="6" t="s">
        <v>801</v>
      </c>
      <c r="G219" s="6">
        <v>40</v>
      </c>
      <c r="H219" s="6" t="b">
        <v>1</v>
      </c>
      <c r="I219" s="6" t="s">
        <v>802</v>
      </c>
      <c r="J219" s="6">
        <v>601</v>
      </c>
      <c r="K219" s="6" t="s">
        <v>796</v>
      </c>
      <c r="L219" s="6">
        <v>601002</v>
      </c>
      <c r="M219" s="6" t="s">
        <v>100</v>
      </c>
      <c r="N219" s="6" t="s">
        <v>100</v>
      </c>
      <c r="O219" s="6" t="s">
        <v>67</v>
      </c>
      <c r="P219" s="6" t="s">
        <v>68</v>
      </c>
      <c r="Q219" s="6" t="s">
        <v>69</v>
      </c>
      <c r="R219" s="6" t="s">
        <v>69</v>
      </c>
      <c r="S219" s="6" t="s">
        <v>70</v>
      </c>
      <c r="T219" s="6" t="s">
        <v>71</v>
      </c>
      <c r="U219" s="6" t="s">
        <v>71</v>
      </c>
      <c r="V219" s="6" t="s">
        <v>101</v>
      </c>
      <c r="W219" s="36">
        <v>6220000000</v>
      </c>
      <c r="X219" s="6" t="s">
        <v>71</v>
      </c>
      <c r="Y219" s="6" t="s">
        <v>102</v>
      </c>
      <c r="Z219" s="6">
        <v>601002</v>
      </c>
      <c r="AA219" s="36">
        <v>6220000000</v>
      </c>
      <c r="AB219" s="6" t="s">
        <v>71</v>
      </c>
      <c r="AC219" s="6" t="s">
        <v>103</v>
      </c>
      <c r="AD219" s="6" t="s">
        <v>130</v>
      </c>
      <c r="AE219" s="6" t="s">
        <v>70</v>
      </c>
      <c r="AF219" s="6" t="s">
        <v>70</v>
      </c>
      <c r="AG219" s="6" t="s">
        <v>70</v>
      </c>
      <c r="AH219" s="6" t="s">
        <v>76</v>
      </c>
      <c r="AI219" s="6" t="s">
        <v>77</v>
      </c>
      <c r="AJ219" s="37" t="s">
        <v>504</v>
      </c>
      <c r="AK219" s="6" t="s">
        <v>79</v>
      </c>
      <c r="AL219" s="36">
        <v>6220000000</v>
      </c>
      <c r="AM219" s="6" t="s">
        <v>803</v>
      </c>
      <c r="AN219" s="6" t="s">
        <v>93</v>
      </c>
      <c r="AO219" s="6"/>
      <c r="AP219" s="6" t="s">
        <v>71</v>
      </c>
      <c r="AQ219" s="6">
        <v>70</v>
      </c>
      <c r="AR219" s="6" t="s">
        <v>82</v>
      </c>
      <c r="AS219" s="6" t="s">
        <v>82</v>
      </c>
      <c r="AT219" s="6" t="s">
        <v>82</v>
      </c>
      <c r="AU219" s="6" t="s">
        <v>82</v>
      </c>
      <c r="AV219" s="6" t="s">
        <v>82</v>
      </c>
      <c r="AW219" s="6" t="s">
        <v>82</v>
      </c>
    </row>
    <row r="220" spans="1:49" ht="24.75" customHeight="1">
      <c r="A220" s="6">
        <v>606001</v>
      </c>
      <c r="B220" s="6" t="s">
        <v>3349</v>
      </c>
      <c r="C220" s="6">
        <v>327954</v>
      </c>
      <c r="D220" s="6" t="s">
        <v>3351</v>
      </c>
      <c r="E220" s="15" t="s">
        <v>3352</v>
      </c>
      <c r="F220" s="6" t="s">
        <v>3353</v>
      </c>
      <c r="G220" s="6">
        <v>40</v>
      </c>
      <c r="H220" s="6" t="b">
        <v>1</v>
      </c>
      <c r="I220" s="6" t="s">
        <v>808</v>
      </c>
      <c r="J220" s="6">
        <v>606</v>
      </c>
      <c r="K220" s="6" t="s">
        <v>796</v>
      </c>
      <c r="L220" s="6">
        <v>606001</v>
      </c>
      <c r="M220" s="6" t="s">
        <v>121</v>
      </c>
      <c r="N220" s="6" t="s">
        <v>66</v>
      </c>
      <c r="O220" s="6" t="s">
        <v>1167</v>
      </c>
      <c r="P220" s="6" t="s">
        <v>158</v>
      </c>
      <c r="Q220" s="6" t="s">
        <v>112</v>
      </c>
      <c r="R220" s="6" t="s">
        <v>112</v>
      </c>
      <c r="S220" s="6" t="s">
        <v>70</v>
      </c>
      <c r="T220" s="6" t="s">
        <v>71</v>
      </c>
      <c r="U220" s="6" t="s">
        <v>71</v>
      </c>
      <c r="V220" s="6" t="s">
        <v>101</v>
      </c>
      <c r="W220" s="36">
        <v>6220000000</v>
      </c>
      <c r="X220" s="6" t="s">
        <v>71</v>
      </c>
      <c r="Y220" s="6" t="s">
        <v>169</v>
      </c>
      <c r="Z220" s="6">
        <v>606001</v>
      </c>
      <c r="AA220" s="36">
        <v>6220000000</v>
      </c>
      <c r="AB220" s="6" t="s">
        <v>71</v>
      </c>
      <c r="AC220" s="6" t="s">
        <v>103</v>
      </c>
      <c r="AD220" s="6" t="s">
        <v>130</v>
      </c>
      <c r="AE220" s="6" t="s">
        <v>70</v>
      </c>
      <c r="AF220" s="6" t="s">
        <v>70</v>
      </c>
      <c r="AG220" s="6" t="s">
        <v>70</v>
      </c>
      <c r="AH220" s="6" t="s">
        <v>76</v>
      </c>
      <c r="AI220" s="6" t="s">
        <v>238</v>
      </c>
      <c r="AJ220" s="37" t="s">
        <v>247</v>
      </c>
      <c r="AK220" s="6" t="s">
        <v>79</v>
      </c>
      <c r="AL220" s="36">
        <v>6220000000</v>
      </c>
      <c r="AM220" s="6" t="s">
        <v>3350</v>
      </c>
      <c r="AN220" s="6" t="s">
        <v>172</v>
      </c>
      <c r="AO220" s="6"/>
      <c r="AP220" s="6" t="s">
        <v>71</v>
      </c>
      <c r="AQ220" s="6">
        <v>56</v>
      </c>
      <c r="AR220" s="6" t="s">
        <v>82</v>
      </c>
      <c r="AS220" s="6" t="s">
        <v>82</v>
      </c>
      <c r="AT220" s="6" t="s">
        <v>82</v>
      </c>
      <c r="AU220" s="6" t="s">
        <v>82</v>
      </c>
      <c r="AV220" s="6" t="s">
        <v>82</v>
      </c>
      <c r="AW220" s="6" t="s">
        <v>82</v>
      </c>
    </row>
    <row r="221" spans="1:49" ht="24.75" customHeight="1">
      <c r="A221" s="6">
        <v>606001</v>
      </c>
      <c r="B221" s="6" t="s">
        <v>3354</v>
      </c>
      <c r="C221" s="6">
        <v>327945</v>
      </c>
      <c r="D221" s="6" t="s">
        <v>3356</v>
      </c>
      <c r="E221" s="15" t="s">
        <v>3357</v>
      </c>
      <c r="F221" s="6" t="s">
        <v>3358</v>
      </c>
      <c r="G221" s="6">
        <v>40</v>
      </c>
      <c r="H221" s="6" t="b">
        <v>1</v>
      </c>
      <c r="I221" s="6" t="s">
        <v>808</v>
      </c>
      <c r="J221" s="6">
        <v>606</v>
      </c>
      <c r="K221" s="6" t="s">
        <v>796</v>
      </c>
      <c r="L221" s="6">
        <v>606001</v>
      </c>
      <c r="M221" s="6" t="s">
        <v>121</v>
      </c>
      <c r="N221" s="6" t="s">
        <v>66</v>
      </c>
      <c r="O221" s="6" t="s">
        <v>67</v>
      </c>
      <c r="P221" s="6" t="s">
        <v>68</v>
      </c>
      <c r="Q221" s="6" t="s">
        <v>69</v>
      </c>
      <c r="R221" s="6" t="s">
        <v>69</v>
      </c>
      <c r="S221" s="6" t="s">
        <v>70</v>
      </c>
      <c r="T221" s="6" t="s">
        <v>71</v>
      </c>
      <c r="U221" s="6" t="s">
        <v>71</v>
      </c>
      <c r="V221" s="6" t="s">
        <v>101</v>
      </c>
      <c r="W221" s="36">
        <v>6220000000</v>
      </c>
      <c r="X221" s="6" t="s">
        <v>71</v>
      </c>
      <c r="Y221" s="6" t="s">
        <v>169</v>
      </c>
      <c r="Z221" s="6">
        <v>606001</v>
      </c>
      <c r="AA221" s="36">
        <v>6220000000</v>
      </c>
      <c r="AB221" s="6" t="s">
        <v>71</v>
      </c>
      <c r="AC221" s="6" t="s">
        <v>103</v>
      </c>
      <c r="AD221" s="6" t="s">
        <v>130</v>
      </c>
      <c r="AE221" s="6" t="s">
        <v>70</v>
      </c>
      <c r="AF221" s="6" t="s">
        <v>70</v>
      </c>
      <c r="AG221" s="6" t="s">
        <v>70</v>
      </c>
      <c r="AH221" s="6" t="s">
        <v>76</v>
      </c>
      <c r="AI221" s="6" t="s">
        <v>77</v>
      </c>
      <c r="AJ221" s="37" t="s">
        <v>150</v>
      </c>
      <c r="AK221" s="6" t="s">
        <v>79</v>
      </c>
      <c r="AL221" s="36">
        <v>6220000000</v>
      </c>
      <c r="AM221" s="6" t="s">
        <v>3355</v>
      </c>
      <c r="AN221" s="6" t="s">
        <v>172</v>
      </c>
      <c r="AO221" s="6"/>
      <c r="AP221" s="6" t="s">
        <v>71</v>
      </c>
      <c r="AQ221" s="6">
        <v>56</v>
      </c>
      <c r="AR221" s="6" t="s">
        <v>82</v>
      </c>
      <c r="AS221" s="6" t="s">
        <v>82</v>
      </c>
      <c r="AT221" s="6" t="s">
        <v>82</v>
      </c>
      <c r="AU221" s="6" t="s">
        <v>82</v>
      </c>
      <c r="AV221" s="6" t="s">
        <v>82</v>
      </c>
      <c r="AW221" s="6" t="s">
        <v>82</v>
      </c>
    </row>
    <row r="222" spans="1:49" ht="24.75" customHeight="1">
      <c r="A222" s="6">
        <v>606001</v>
      </c>
      <c r="B222" s="6" t="s">
        <v>804</v>
      </c>
      <c r="C222" s="6">
        <v>327951</v>
      </c>
      <c r="D222" s="6" t="s">
        <v>805</v>
      </c>
      <c r="E222" s="15" t="s">
        <v>806</v>
      </c>
      <c r="F222" s="6" t="s">
        <v>807</v>
      </c>
      <c r="G222" s="6">
        <v>40</v>
      </c>
      <c r="H222" s="6" t="b">
        <v>1</v>
      </c>
      <c r="I222" s="6" t="s">
        <v>808</v>
      </c>
      <c r="J222" s="6">
        <v>606</v>
      </c>
      <c r="K222" s="6" t="s">
        <v>796</v>
      </c>
      <c r="L222" s="6">
        <v>606001</v>
      </c>
      <c r="M222" s="6" t="s">
        <v>121</v>
      </c>
      <c r="N222" s="6" t="s">
        <v>66</v>
      </c>
      <c r="O222" s="6" t="s">
        <v>67</v>
      </c>
      <c r="P222" s="6" t="s">
        <v>128</v>
      </c>
      <c r="Q222" s="6" t="s">
        <v>112</v>
      </c>
      <c r="R222" s="6" t="s">
        <v>112</v>
      </c>
      <c r="S222" s="6" t="s">
        <v>70</v>
      </c>
      <c r="T222" s="6" t="s">
        <v>71</v>
      </c>
      <c r="U222" s="6" t="s">
        <v>71</v>
      </c>
      <c r="V222" s="6" t="s">
        <v>101</v>
      </c>
      <c r="W222" s="36">
        <v>6220000000</v>
      </c>
      <c r="X222" s="6" t="s">
        <v>71</v>
      </c>
      <c r="Y222" s="6" t="s">
        <v>169</v>
      </c>
      <c r="Z222" s="6">
        <v>606001</v>
      </c>
      <c r="AA222" s="36">
        <v>6220000000</v>
      </c>
      <c r="AB222" s="6" t="s">
        <v>71</v>
      </c>
      <c r="AC222" s="6" t="s">
        <v>103</v>
      </c>
      <c r="AD222" s="6" t="s">
        <v>130</v>
      </c>
      <c r="AE222" s="6" t="s">
        <v>70</v>
      </c>
      <c r="AF222" s="6" t="s">
        <v>70</v>
      </c>
      <c r="AG222" s="6" t="s">
        <v>70</v>
      </c>
      <c r="AH222" s="6" t="s">
        <v>76</v>
      </c>
      <c r="AI222" s="6" t="s">
        <v>114</v>
      </c>
      <c r="AJ222" s="37" t="s">
        <v>150</v>
      </c>
      <c r="AK222" s="6" t="s">
        <v>79</v>
      </c>
      <c r="AL222" s="36">
        <v>6220000000</v>
      </c>
      <c r="AM222" s="6" t="s">
        <v>809</v>
      </c>
      <c r="AN222" s="6" t="s">
        <v>172</v>
      </c>
      <c r="AO222" s="6"/>
      <c r="AP222" s="6" t="s">
        <v>71</v>
      </c>
      <c r="AQ222" s="6">
        <v>56</v>
      </c>
      <c r="AR222" s="6" t="s">
        <v>82</v>
      </c>
      <c r="AS222" s="6" t="s">
        <v>82</v>
      </c>
      <c r="AT222" s="6" t="s">
        <v>82</v>
      </c>
      <c r="AU222" s="6" t="s">
        <v>82</v>
      </c>
      <c r="AV222" s="6" t="s">
        <v>82</v>
      </c>
      <c r="AW222" s="6" t="s">
        <v>82</v>
      </c>
    </row>
    <row r="223" spans="1:49" ht="24.75" customHeight="1">
      <c r="A223" s="6">
        <v>606002</v>
      </c>
      <c r="B223" s="6" t="s">
        <v>3359</v>
      </c>
      <c r="C223" s="6">
        <v>327574</v>
      </c>
      <c r="D223" s="6" t="s">
        <v>3361</v>
      </c>
      <c r="E223" s="15" t="s">
        <v>3362</v>
      </c>
      <c r="F223" s="6" t="s">
        <v>3363</v>
      </c>
      <c r="G223" s="6">
        <v>40</v>
      </c>
      <c r="H223" s="6" t="b">
        <v>1</v>
      </c>
      <c r="I223" s="6" t="s">
        <v>808</v>
      </c>
      <c r="J223" s="6">
        <v>606</v>
      </c>
      <c r="K223" s="6" t="s">
        <v>796</v>
      </c>
      <c r="L223" s="6">
        <v>606002</v>
      </c>
      <c r="M223" s="6" t="s">
        <v>121</v>
      </c>
      <c r="N223" s="6" t="s">
        <v>66</v>
      </c>
      <c r="O223" s="6" t="s">
        <v>67</v>
      </c>
      <c r="P223" s="6" t="s">
        <v>68</v>
      </c>
      <c r="Q223" s="6" t="s">
        <v>69</v>
      </c>
      <c r="R223" s="6" t="s">
        <v>69</v>
      </c>
      <c r="S223" s="6" t="s">
        <v>70</v>
      </c>
      <c r="T223" s="6" t="s">
        <v>71</v>
      </c>
      <c r="U223" s="6" t="s">
        <v>71</v>
      </c>
      <c r="V223" s="6" t="s">
        <v>101</v>
      </c>
      <c r="W223" s="36">
        <v>6220000000</v>
      </c>
      <c r="X223" s="6" t="s">
        <v>71</v>
      </c>
      <c r="Y223" s="6" t="s">
        <v>129</v>
      </c>
      <c r="Z223" s="6">
        <v>606002</v>
      </c>
      <c r="AA223" s="36">
        <v>6220000000</v>
      </c>
      <c r="AB223" s="6" t="s">
        <v>71</v>
      </c>
      <c r="AC223" s="6" t="s">
        <v>103</v>
      </c>
      <c r="AD223" s="6" t="s">
        <v>130</v>
      </c>
      <c r="AE223" s="6" t="s">
        <v>70</v>
      </c>
      <c r="AF223" s="6" t="s">
        <v>70</v>
      </c>
      <c r="AG223" s="6" t="s">
        <v>70</v>
      </c>
      <c r="AH223" s="6" t="s">
        <v>76</v>
      </c>
      <c r="AI223" s="6" t="s">
        <v>77</v>
      </c>
      <c r="AJ223" s="37" t="s">
        <v>1137</v>
      </c>
      <c r="AK223" s="6" t="s">
        <v>79</v>
      </c>
      <c r="AL223" s="36">
        <v>6220000000</v>
      </c>
      <c r="AM223" s="6" t="s">
        <v>3360</v>
      </c>
      <c r="AN223" s="6" t="s">
        <v>132</v>
      </c>
      <c r="AO223" s="6"/>
      <c r="AP223" s="6" t="s">
        <v>71</v>
      </c>
      <c r="AQ223" s="6">
        <v>70</v>
      </c>
      <c r="AR223" s="6" t="s">
        <v>82</v>
      </c>
      <c r="AS223" s="6" t="s">
        <v>82</v>
      </c>
      <c r="AT223" s="6" t="s">
        <v>82</v>
      </c>
      <c r="AU223" s="6" t="s">
        <v>82</v>
      </c>
      <c r="AV223" s="6" t="s">
        <v>82</v>
      </c>
      <c r="AW223" s="6" t="s">
        <v>82</v>
      </c>
    </row>
    <row r="224" spans="1:49" ht="24.75" customHeight="1">
      <c r="A224" s="6">
        <v>606002</v>
      </c>
      <c r="B224" s="6" t="s">
        <v>810</v>
      </c>
      <c r="C224" s="6">
        <v>327942</v>
      </c>
      <c r="D224" s="6" t="s">
        <v>811</v>
      </c>
      <c r="E224" s="15" t="s">
        <v>812</v>
      </c>
      <c r="F224" s="6" t="s">
        <v>813</v>
      </c>
      <c r="G224" s="6">
        <v>40</v>
      </c>
      <c r="H224" s="6" t="b">
        <v>1</v>
      </c>
      <c r="I224" s="6" t="s">
        <v>808</v>
      </c>
      <c r="J224" s="6">
        <v>606</v>
      </c>
      <c r="K224" s="6" t="s">
        <v>796</v>
      </c>
      <c r="L224" s="6">
        <v>606002</v>
      </c>
      <c r="M224" s="6" t="s">
        <v>121</v>
      </c>
      <c r="N224" s="6" t="s">
        <v>66</v>
      </c>
      <c r="O224" s="6" t="s">
        <v>67</v>
      </c>
      <c r="P224" s="6" t="s">
        <v>128</v>
      </c>
      <c r="Q224" s="6" t="s">
        <v>112</v>
      </c>
      <c r="R224" s="6" t="s">
        <v>112</v>
      </c>
      <c r="S224" s="6" t="s">
        <v>70</v>
      </c>
      <c r="T224" s="6" t="s">
        <v>71</v>
      </c>
      <c r="U224" s="6" t="s">
        <v>71</v>
      </c>
      <c r="V224" s="6" t="s">
        <v>101</v>
      </c>
      <c r="W224" s="36">
        <v>6220000000</v>
      </c>
      <c r="X224" s="6" t="s">
        <v>71</v>
      </c>
      <c r="Y224" s="6" t="s">
        <v>129</v>
      </c>
      <c r="Z224" s="6">
        <v>606002</v>
      </c>
      <c r="AA224" s="36">
        <v>6220000000</v>
      </c>
      <c r="AB224" s="6" t="s">
        <v>71</v>
      </c>
      <c r="AC224" s="6" t="s">
        <v>634</v>
      </c>
      <c r="AD224" s="6" t="s">
        <v>130</v>
      </c>
      <c r="AE224" s="6" t="s">
        <v>70</v>
      </c>
      <c r="AF224" s="6" t="s">
        <v>70</v>
      </c>
      <c r="AG224" s="6" t="s">
        <v>70</v>
      </c>
      <c r="AH224" s="6" t="s">
        <v>76</v>
      </c>
      <c r="AI224" s="6" t="s">
        <v>114</v>
      </c>
      <c r="AJ224" s="37" t="s">
        <v>266</v>
      </c>
      <c r="AK224" s="6" t="s">
        <v>79</v>
      </c>
      <c r="AL224" s="36">
        <v>6220000000</v>
      </c>
      <c r="AM224" s="6" t="s">
        <v>814</v>
      </c>
      <c r="AN224" s="6" t="s">
        <v>132</v>
      </c>
      <c r="AO224" s="6"/>
      <c r="AP224" s="6" t="s">
        <v>71</v>
      </c>
      <c r="AQ224" s="6">
        <v>70</v>
      </c>
      <c r="AR224" s="6" t="s">
        <v>82</v>
      </c>
      <c r="AS224" s="6" t="s">
        <v>82</v>
      </c>
      <c r="AT224" s="6" t="s">
        <v>82</v>
      </c>
      <c r="AU224" s="6" t="s">
        <v>82</v>
      </c>
      <c r="AV224" s="6" t="s">
        <v>82</v>
      </c>
      <c r="AW224" s="6" t="s">
        <v>82</v>
      </c>
    </row>
    <row r="225" spans="1:49" ht="24.75" customHeight="1">
      <c r="A225" s="6">
        <v>606003</v>
      </c>
      <c r="B225" s="6" t="s">
        <v>3364</v>
      </c>
      <c r="C225" s="6">
        <v>337259</v>
      </c>
      <c r="D225" s="6" t="s">
        <v>3366</v>
      </c>
      <c r="E225" s="15" t="s">
        <v>3367</v>
      </c>
      <c r="F225" s="6" t="s">
        <v>3368</v>
      </c>
      <c r="G225" s="6">
        <v>40</v>
      </c>
      <c r="H225" s="6" t="b">
        <v>1</v>
      </c>
      <c r="I225" s="6" t="s">
        <v>808</v>
      </c>
      <c r="J225" s="6">
        <v>606</v>
      </c>
      <c r="K225" s="6" t="s">
        <v>796</v>
      </c>
      <c r="L225" s="6">
        <v>606003</v>
      </c>
      <c r="M225" s="6" t="s">
        <v>65</v>
      </c>
      <c r="N225" s="6" t="s">
        <v>66</v>
      </c>
      <c r="O225" s="6" t="s">
        <v>67</v>
      </c>
      <c r="P225" s="6" t="s">
        <v>68</v>
      </c>
      <c r="Q225" s="6" t="s">
        <v>69</v>
      </c>
      <c r="R225" s="6" t="s">
        <v>69</v>
      </c>
      <c r="S225" s="6" t="s">
        <v>70</v>
      </c>
      <c r="T225" s="6" t="s">
        <v>71</v>
      </c>
      <c r="U225" s="6" t="s">
        <v>71</v>
      </c>
      <c r="V225" s="6" t="s">
        <v>101</v>
      </c>
      <c r="W225" s="36">
        <v>6220000000</v>
      </c>
      <c r="X225" s="6" t="s">
        <v>71</v>
      </c>
      <c r="Y225" s="6" t="s">
        <v>102</v>
      </c>
      <c r="Z225" s="6">
        <v>606003</v>
      </c>
      <c r="AA225" s="36">
        <v>6220000000</v>
      </c>
      <c r="AB225" s="6" t="s">
        <v>71</v>
      </c>
      <c r="AC225" s="6" t="s">
        <v>536</v>
      </c>
      <c r="AD225" s="6" t="s">
        <v>130</v>
      </c>
      <c r="AE225" s="6" t="s">
        <v>70</v>
      </c>
      <c r="AF225" s="6" t="s">
        <v>70</v>
      </c>
      <c r="AG225" s="6" t="s">
        <v>70</v>
      </c>
      <c r="AH225" s="6" t="s">
        <v>76</v>
      </c>
      <c r="AI225" s="6" t="s">
        <v>77</v>
      </c>
      <c r="AJ225" s="37" t="s">
        <v>1119</v>
      </c>
      <c r="AK225" s="6" t="s">
        <v>1120</v>
      </c>
      <c r="AL225" s="36">
        <v>6220000000</v>
      </c>
      <c r="AM225" s="6" t="s">
        <v>3365</v>
      </c>
      <c r="AN225" s="6" t="s">
        <v>93</v>
      </c>
      <c r="AO225" s="6"/>
      <c r="AP225" s="6" t="s">
        <v>71</v>
      </c>
      <c r="AQ225" s="6">
        <v>7</v>
      </c>
      <c r="AR225" s="6" t="s">
        <v>82</v>
      </c>
      <c r="AS225" s="6" t="s">
        <v>82</v>
      </c>
      <c r="AT225" s="6" t="s">
        <v>82</v>
      </c>
      <c r="AU225" s="6" t="s">
        <v>82</v>
      </c>
      <c r="AV225" s="6" t="s">
        <v>82</v>
      </c>
      <c r="AW225" s="6" t="s">
        <v>82</v>
      </c>
    </row>
    <row r="226" spans="1:49" ht="24.75" customHeight="1">
      <c r="A226" s="6">
        <v>606003</v>
      </c>
      <c r="B226" s="6" t="s">
        <v>815</v>
      </c>
      <c r="C226" s="6">
        <v>327948</v>
      </c>
      <c r="D226" s="6" t="s">
        <v>816</v>
      </c>
      <c r="E226" s="15" t="s">
        <v>817</v>
      </c>
      <c r="F226" s="6" t="s">
        <v>818</v>
      </c>
      <c r="G226" s="6">
        <v>40</v>
      </c>
      <c r="H226" s="6" t="b">
        <v>1</v>
      </c>
      <c r="I226" s="6" t="s">
        <v>808</v>
      </c>
      <c r="J226" s="6">
        <v>606</v>
      </c>
      <c r="K226" s="6" t="s">
        <v>796</v>
      </c>
      <c r="L226" s="6">
        <v>606003</v>
      </c>
      <c r="M226" s="6" t="s">
        <v>65</v>
      </c>
      <c r="N226" s="6" t="s">
        <v>66</v>
      </c>
      <c r="O226" s="6" t="s">
        <v>67</v>
      </c>
      <c r="P226" s="6" t="s">
        <v>128</v>
      </c>
      <c r="Q226" s="6" t="s">
        <v>112</v>
      </c>
      <c r="R226" s="6" t="s">
        <v>112</v>
      </c>
      <c r="S226" s="6" t="s">
        <v>70</v>
      </c>
      <c r="T226" s="6" t="s">
        <v>71</v>
      </c>
      <c r="U226" s="6" t="s">
        <v>71</v>
      </c>
      <c r="V226" s="6" t="s">
        <v>101</v>
      </c>
      <c r="W226" s="36">
        <v>6220000000</v>
      </c>
      <c r="X226" s="6" t="s">
        <v>71</v>
      </c>
      <c r="Y226" s="6" t="s">
        <v>102</v>
      </c>
      <c r="Z226" s="6">
        <v>606003</v>
      </c>
      <c r="AA226" s="36">
        <v>6220000000</v>
      </c>
      <c r="AB226" s="6" t="s">
        <v>71</v>
      </c>
      <c r="AC226" s="6" t="s">
        <v>536</v>
      </c>
      <c r="AD226" s="6" t="s">
        <v>130</v>
      </c>
      <c r="AE226" s="6" t="s">
        <v>70</v>
      </c>
      <c r="AF226" s="6" t="s">
        <v>70</v>
      </c>
      <c r="AG226" s="6" t="s">
        <v>70</v>
      </c>
      <c r="AH226" s="6" t="s">
        <v>76</v>
      </c>
      <c r="AI226" s="6" t="s">
        <v>114</v>
      </c>
      <c r="AJ226" s="37" t="s">
        <v>247</v>
      </c>
      <c r="AK226" s="6" t="s">
        <v>79</v>
      </c>
      <c r="AL226" s="36">
        <v>6220000000</v>
      </c>
      <c r="AM226" s="6" t="s">
        <v>819</v>
      </c>
      <c r="AN226" s="6" t="s">
        <v>93</v>
      </c>
      <c r="AO226" s="6"/>
      <c r="AP226" s="6" t="s">
        <v>71</v>
      </c>
      <c r="AQ226" s="6">
        <v>7</v>
      </c>
      <c r="AR226" s="6" t="s">
        <v>82</v>
      </c>
      <c r="AS226" s="6" t="s">
        <v>82</v>
      </c>
      <c r="AT226" s="6" t="s">
        <v>82</v>
      </c>
      <c r="AU226" s="6" t="s">
        <v>82</v>
      </c>
      <c r="AV226" s="6" t="s">
        <v>82</v>
      </c>
      <c r="AW226" s="6" t="s">
        <v>82</v>
      </c>
    </row>
    <row r="227" spans="1:49" ht="24.75" customHeight="1">
      <c r="A227" s="6">
        <v>606004</v>
      </c>
      <c r="B227" s="6" t="s">
        <v>820</v>
      </c>
      <c r="C227" s="6">
        <v>327995</v>
      </c>
      <c r="D227" s="6" t="s">
        <v>821</v>
      </c>
      <c r="E227" s="15" t="s">
        <v>822</v>
      </c>
      <c r="F227" s="6" t="s">
        <v>823</v>
      </c>
      <c r="G227" s="6">
        <v>40</v>
      </c>
      <c r="H227" s="6" t="b">
        <v>1</v>
      </c>
      <c r="I227" s="6" t="s">
        <v>808</v>
      </c>
      <c r="J227" s="6">
        <v>606</v>
      </c>
      <c r="K227" s="6" t="s">
        <v>796</v>
      </c>
      <c r="L227" s="6">
        <v>606004</v>
      </c>
      <c r="M227" s="6" t="s">
        <v>100</v>
      </c>
      <c r="N227" s="6" t="s">
        <v>100</v>
      </c>
      <c r="O227" s="6" t="s">
        <v>67</v>
      </c>
      <c r="P227" s="6" t="s">
        <v>68</v>
      </c>
      <c r="Q227" s="6" t="s">
        <v>69</v>
      </c>
      <c r="R227" s="6" t="s">
        <v>69</v>
      </c>
      <c r="S227" s="6" t="s">
        <v>70</v>
      </c>
      <c r="T227" s="6" t="s">
        <v>71</v>
      </c>
      <c r="U227" s="6" t="s">
        <v>71</v>
      </c>
      <c r="V227" s="6" t="s">
        <v>113</v>
      </c>
      <c r="W227" s="36">
        <v>6220000000</v>
      </c>
      <c r="X227" s="6" t="s">
        <v>71</v>
      </c>
      <c r="Y227" s="6" t="s">
        <v>102</v>
      </c>
      <c r="Z227" s="6">
        <v>606004</v>
      </c>
      <c r="AA227" s="36">
        <v>6220000000</v>
      </c>
      <c r="AB227" s="6" t="s">
        <v>71</v>
      </c>
      <c r="AC227" s="6" t="s">
        <v>103</v>
      </c>
      <c r="AD227" s="6" t="s">
        <v>130</v>
      </c>
      <c r="AE227" s="6" t="s">
        <v>70</v>
      </c>
      <c r="AF227" s="6" t="s">
        <v>70</v>
      </c>
      <c r="AG227" s="6" t="s">
        <v>70</v>
      </c>
      <c r="AH227" s="6" t="s">
        <v>76</v>
      </c>
      <c r="AI227" s="6" t="s">
        <v>77</v>
      </c>
      <c r="AJ227" s="37" t="s">
        <v>218</v>
      </c>
      <c r="AK227" s="6" t="s">
        <v>79</v>
      </c>
      <c r="AL227" s="36">
        <v>6220000000</v>
      </c>
      <c r="AM227" s="6" t="s">
        <v>824</v>
      </c>
      <c r="AN227" s="6" t="s">
        <v>93</v>
      </c>
      <c r="AO227" s="6"/>
      <c r="AP227" s="6" t="s">
        <v>71</v>
      </c>
      <c r="AQ227" s="6">
        <v>7</v>
      </c>
      <c r="AR227" s="6" t="s">
        <v>82</v>
      </c>
      <c r="AS227" s="6" t="s">
        <v>82</v>
      </c>
      <c r="AT227" s="6" t="s">
        <v>82</v>
      </c>
      <c r="AU227" s="6" t="s">
        <v>82</v>
      </c>
      <c r="AV227" s="6" t="s">
        <v>82</v>
      </c>
      <c r="AW227" s="6" t="s">
        <v>82</v>
      </c>
    </row>
    <row r="228" spans="1:49" ht="24.75" customHeight="1">
      <c r="A228" s="6">
        <v>609001</v>
      </c>
      <c r="B228" s="6" t="s">
        <v>3384</v>
      </c>
      <c r="C228" s="6">
        <v>327561</v>
      </c>
      <c r="D228" s="6" t="s">
        <v>3386</v>
      </c>
      <c r="E228" s="15" t="s">
        <v>3387</v>
      </c>
      <c r="F228" s="6" t="s">
        <v>3388</v>
      </c>
      <c r="G228" s="6">
        <v>40</v>
      </c>
      <c r="H228" s="6" t="b">
        <v>1</v>
      </c>
      <c r="I228" s="6" t="s">
        <v>829</v>
      </c>
      <c r="J228" s="6">
        <v>609</v>
      </c>
      <c r="K228" s="6" t="s">
        <v>796</v>
      </c>
      <c r="L228" s="6">
        <v>609001</v>
      </c>
      <c r="M228" s="6" t="s">
        <v>65</v>
      </c>
      <c r="N228" s="6" t="s">
        <v>66</v>
      </c>
      <c r="O228" s="6" t="s">
        <v>67</v>
      </c>
      <c r="P228" s="6" t="s">
        <v>68</v>
      </c>
      <c r="Q228" s="6" t="s">
        <v>69</v>
      </c>
      <c r="R228" s="6" t="s">
        <v>69</v>
      </c>
      <c r="S228" s="6" t="s">
        <v>70</v>
      </c>
      <c r="T228" s="6" t="s">
        <v>71</v>
      </c>
      <c r="U228" s="6" t="s">
        <v>71</v>
      </c>
      <c r="V228" s="6" t="s">
        <v>101</v>
      </c>
      <c r="W228" s="36">
        <v>6220000000</v>
      </c>
      <c r="X228" s="6" t="s">
        <v>71</v>
      </c>
      <c r="Y228" s="6" t="s">
        <v>129</v>
      </c>
      <c r="Z228" s="6">
        <v>609001</v>
      </c>
      <c r="AA228" s="36">
        <v>6220000000</v>
      </c>
      <c r="AB228" s="6" t="s">
        <v>71</v>
      </c>
      <c r="AC228" s="6" t="s">
        <v>634</v>
      </c>
      <c r="AD228" s="6" t="s">
        <v>75</v>
      </c>
      <c r="AE228" s="6" t="s">
        <v>70</v>
      </c>
      <c r="AF228" s="6" t="s">
        <v>70</v>
      </c>
      <c r="AG228" s="6" t="s">
        <v>70</v>
      </c>
      <c r="AH228" s="6" t="s">
        <v>76</v>
      </c>
      <c r="AI228" s="6" t="s">
        <v>77</v>
      </c>
      <c r="AJ228" s="37" t="s">
        <v>115</v>
      </c>
      <c r="AK228" s="6" t="s">
        <v>79</v>
      </c>
      <c r="AL228" s="36">
        <v>6220000000</v>
      </c>
      <c r="AM228" s="6" t="s">
        <v>3385</v>
      </c>
      <c r="AN228" s="6" t="s">
        <v>132</v>
      </c>
      <c r="AO228" s="6"/>
      <c r="AP228" s="6" t="s">
        <v>71</v>
      </c>
      <c r="AQ228" s="6">
        <v>62</v>
      </c>
      <c r="AR228" s="6" t="s">
        <v>82</v>
      </c>
      <c r="AS228" s="6" t="s">
        <v>82</v>
      </c>
      <c r="AT228" s="6" t="s">
        <v>82</v>
      </c>
      <c r="AU228" s="6" t="s">
        <v>82</v>
      </c>
      <c r="AV228" s="6" t="s">
        <v>82</v>
      </c>
      <c r="AW228" s="6" t="s">
        <v>82</v>
      </c>
    </row>
    <row r="229" spans="1:49" ht="24.75" customHeight="1">
      <c r="A229" s="6">
        <v>609001</v>
      </c>
      <c r="B229" s="6" t="s">
        <v>825</v>
      </c>
      <c r="C229" s="6">
        <v>337101</v>
      </c>
      <c r="D229" s="6" t="s">
        <v>826</v>
      </c>
      <c r="E229" s="15" t="s">
        <v>827</v>
      </c>
      <c r="F229" s="6" t="s">
        <v>828</v>
      </c>
      <c r="G229" s="6">
        <v>40</v>
      </c>
      <c r="H229" s="6" t="b">
        <v>1</v>
      </c>
      <c r="I229" s="6" t="s">
        <v>829</v>
      </c>
      <c r="J229" s="6">
        <v>609</v>
      </c>
      <c r="K229" s="6" t="s">
        <v>796</v>
      </c>
      <c r="L229" s="6">
        <v>609001</v>
      </c>
      <c r="M229" s="6" t="s">
        <v>65</v>
      </c>
      <c r="N229" s="6" t="s">
        <v>66</v>
      </c>
      <c r="O229" s="6" t="s">
        <v>67</v>
      </c>
      <c r="P229" s="6" t="s">
        <v>128</v>
      </c>
      <c r="Q229" s="6" t="s">
        <v>112</v>
      </c>
      <c r="R229" s="6" t="s">
        <v>112</v>
      </c>
      <c r="S229" s="6" t="s">
        <v>70</v>
      </c>
      <c r="T229" s="6" t="s">
        <v>71</v>
      </c>
      <c r="U229" s="6" t="s">
        <v>71</v>
      </c>
      <c r="V229" s="6" t="s">
        <v>101</v>
      </c>
      <c r="W229" s="36">
        <v>6220000000</v>
      </c>
      <c r="X229" s="6" t="s">
        <v>71</v>
      </c>
      <c r="Y229" s="6" t="s">
        <v>129</v>
      </c>
      <c r="Z229" s="6">
        <v>609001</v>
      </c>
      <c r="AA229" s="36">
        <v>6220000000</v>
      </c>
      <c r="AB229" s="6" t="s">
        <v>71</v>
      </c>
      <c r="AC229" s="6" t="s">
        <v>634</v>
      </c>
      <c r="AD229" s="6" t="s">
        <v>75</v>
      </c>
      <c r="AE229" s="6" t="s">
        <v>70</v>
      </c>
      <c r="AF229" s="6" t="s">
        <v>70</v>
      </c>
      <c r="AG229" s="6" t="s">
        <v>70</v>
      </c>
      <c r="AH229" s="6" t="s">
        <v>76</v>
      </c>
      <c r="AI229" s="6" t="s">
        <v>77</v>
      </c>
      <c r="AJ229" s="37" t="s">
        <v>115</v>
      </c>
      <c r="AK229" s="6" t="s">
        <v>79</v>
      </c>
      <c r="AL229" s="36">
        <v>6220000000</v>
      </c>
      <c r="AM229" s="6" t="s">
        <v>830</v>
      </c>
      <c r="AN229" s="6" t="s">
        <v>132</v>
      </c>
      <c r="AO229" s="6"/>
      <c r="AP229" s="6" t="s">
        <v>71</v>
      </c>
      <c r="AQ229" s="6">
        <v>62</v>
      </c>
      <c r="AR229" s="6" t="s">
        <v>82</v>
      </c>
      <c r="AS229" s="6" t="s">
        <v>82</v>
      </c>
      <c r="AT229" s="6" t="s">
        <v>82</v>
      </c>
      <c r="AU229" s="6" t="s">
        <v>82</v>
      </c>
      <c r="AV229" s="6" t="s">
        <v>82</v>
      </c>
      <c r="AW229" s="6" t="s">
        <v>82</v>
      </c>
    </row>
    <row r="230" spans="1:49" ht="24.75" customHeight="1">
      <c r="A230" s="6">
        <v>609004</v>
      </c>
      <c r="B230" s="6" t="s">
        <v>3389</v>
      </c>
      <c r="C230" s="6">
        <v>327983</v>
      </c>
      <c r="D230" s="6" t="s">
        <v>3391</v>
      </c>
      <c r="E230" s="15" t="s">
        <v>3392</v>
      </c>
      <c r="F230" s="6" t="s">
        <v>3393</v>
      </c>
      <c r="G230" s="6">
        <v>40</v>
      </c>
      <c r="H230" s="6" t="b">
        <v>1</v>
      </c>
      <c r="I230" s="6" t="s">
        <v>829</v>
      </c>
      <c r="J230" s="6">
        <v>609</v>
      </c>
      <c r="K230" s="6" t="s">
        <v>796</v>
      </c>
      <c r="L230" s="6">
        <v>609004</v>
      </c>
      <c r="M230" s="6" t="s">
        <v>100</v>
      </c>
      <c r="N230" s="6" t="s">
        <v>100</v>
      </c>
      <c r="O230" s="6" t="s">
        <v>67</v>
      </c>
      <c r="P230" s="6" t="s">
        <v>68</v>
      </c>
      <c r="Q230" s="6" t="s">
        <v>69</v>
      </c>
      <c r="R230" s="6" t="s">
        <v>69</v>
      </c>
      <c r="S230" s="6" t="s">
        <v>70</v>
      </c>
      <c r="T230" s="6" t="s">
        <v>71</v>
      </c>
      <c r="U230" s="6" t="s">
        <v>71</v>
      </c>
      <c r="V230" s="6" t="s">
        <v>101</v>
      </c>
      <c r="W230" s="36">
        <v>6220000000</v>
      </c>
      <c r="X230" s="6" t="s">
        <v>71</v>
      </c>
      <c r="Y230" s="6" t="s">
        <v>129</v>
      </c>
      <c r="Z230" s="6">
        <v>609004</v>
      </c>
      <c r="AA230" s="36">
        <v>6220000000</v>
      </c>
      <c r="AB230" s="6" t="s">
        <v>71</v>
      </c>
      <c r="AC230" s="6" t="s">
        <v>103</v>
      </c>
      <c r="AD230" s="6" t="s">
        <v>75</v>
      </c>
      <c r="AE230" s="6" t="s">
        <v>70</v>
      </c>
      <c r="AF230" s="6" t="s">
        <v>70</v>
      </c>
      <c r="AG230" s="6" t="s">
        <v>70</v>
      </c>
      <c r="AH230" s="6" t="s">
        <v>76</v>
      </c>
      <c r="AI230" s="6" t="s">
        <v>77</v>
      </c>
      <c r="AJ230" s="37" t="s">
        <v>1119</v>
      </c>
      <c r="AK230" s="6" t="s">
        <v>1120</v>
      </c>
      <c r="AL230" s="36">
        <v>6220000000</v>
      </c>
      <c r="AM230" s="6" t="s">
        <v>3390</v>
      </c>
      <c r="AN230" s="6" t="s">
        <v>132</v>
      </c>
      <c r="AO230" s="6"/>
      <c r="AP230" s="6" t="s">
        <v>71</v>
      </c>
      <c r="AQ230" s="6">
        <v>42</v>
      </c>
      <c r="AR230" s="6" t="s">
        <v>82</v>
      </c>
      <c r="AS230" s="6" t="s">
        <v>82</v>
      </c>
      <c r="AT230" s="6" t="s">
        <v>82</v>
      </c>
      <c r="AU230" s="6" t="s">
        <v>82</v>
      </c>
      <c r="AV230" s="6" t="s">
        <v>82</v>
      </c>
      <c r="AW230" s="6" t="s">
        <v>82</v>
      </c>
    </row>
    <row r="231" spans="1:49" ht="24.75" customHeight="1">
      <c r="A231" s="6">
        <v>609004</v>
      </c>
      <c r="B231" s="6" t="s">
        <v>831</v>
      </c>
      <c r="C231" s="6">
        <v>327975</v>
      </c>
      <c r="D231" s="6" t="s">
        <v>832</v>
      </c>
      <c r="E231" s="15" t="s">
        <v>833</v>
      </c>
      <c r="F231" s="6" t="s">
        <v>834</v>
      </c>
      <c r="G231" s="6">
        <v>40</v>
      </c>
      <c r="H231" s="6" t="b">
        <v>1</v>
      </c>
      <c r="I231" s="6" t="s">
        <v>829</v>
      </c>
      <c r="J231" s="6">
        <v>609</v>
      </c>
      <c r="K231" s="6" t="s">
        <v>796</v>
      </c>
      <c r="L231" s="6">
        <v>609004</v>
      </c>
      <c r="M231" s="6" t="s">
        <v>100</v>
      </c>
      <c r="N231" s="6" t="s">
        <v>100</v>
      </c>
      <c r="O231" s="6" t="s">
        <v>67</v>
      </c>
      <c r="P231" s="6" t="s">
        <v>111</v>
      </c>
      <c r="Q231" s="6"/>
      <c r="R231" s="6" t="s">
        <v>111</v>
      </c>
      <c r="S231" s="6" t="s">
        <v>70</v>
      </c>
      <c r="T231" s="6" t="s">
        <v>71</v>
      </c>
      <c r="U231" s="6" t="s">
        <v>71</v>
      </c>
      <c r="V231" s="6" t="s">
        <v>101</v>
      </c>
      <c r="W231" s="36">
        <v>6220000000</v>
      </c>
      <c r="X231" s="6" t="s">
        <v>71</v>
      </c>
      <c r="Y231" s="6" t="s">
        <v>129</v>
      </c>
      <c r="Z231" s="6">
        <v>609004</v>
      </c>
      <c r="AA231" s="36">
        <v>6220000000</v>
      </c>
      <c r="AB231" s="6" t="s">
        <v>71</v>
      </c>
      <c r="AC231" s="6" t="s">
        <v>103</v>
      </c>
      <c r="AD231" s="6" t="s">
        <v>75</v>
      </c>
      <c r="AE231" s="6" t="s">
        <v>70</v>
      </c>
      <c r="AF231" s="6" t="s">
        <v>70</v>
      </c>
      <c r="AG231" s="6" t="s">
        <v>70</v>
      </c>
      <c r="AH231" s="6" t="s">
        <v>76</v>
      </c>
      <c r="AI231" s="6" t="s">
        <v>114</v>
      </c>
      <c r="AJ231" s="37" t="s">
        <v>122</v>
      </c>
      <c r="AK231" s="6" t="s">
        <v>79</v>
      </c>
      <c r="AL231" s="36">
        <v>6220000000</v>
      </c>
      <c r="AM231" s="6" t="s">
        <v>835</v>
      </c>
      <c r="AN231" s="6" t="s">
        <v>132</v>
      </c>
      <c r="AO231" s="6"/>
      <c r="AP231" s="6" t="s">
        <v>71</v>
      </c>
      <c r="AQ231" s="6">
        <v>62</v>
      </c>
      <c r="AR231" s="6" t="s">
        <v>82</v>
      </c>
      <c r="AS231" s="6" t="s">
        <v>82</v>
      </c>
      <c r="AT231" s="6" t="s">
        <v>82</v>
      </c>
      <c r="AU231" s="6" t="s">
        <v>82</v>
      </c>
      <c r="AV231" s="6" t="s">
        <v>82</v>
      </c>
      <c r="AW231" s="6" t="s">
        <v>82</v>
      </c>
    </row>
    <row r="232" spans="1:49" ht="24.75" customHeight="1">
      <c r="A232" s="6">
        <v>609005</v>
      </c>
      <c r="B232" s="6" t="s">
        <v>848</v>
      </c>
      <c r="C232" s="6">
        <v>337131</v>
      </c>
      <c r="D232" s="6" t="s">
        <v>849</v>
      </c>
      <c r="E232" s="15" t="s">
        <v>850</v>
      </c>
      <c r="F232" s="6" t="s">
        <v>3394</v>
      </c>
      <c r="G232" s="6">
        <v>40</v>
      </c>
      <c r="H232" s="6" t="b">
        <v>1</v>
      </c>
      <c r="I232" s="6"/>
      <c r="J232" s="6"/>
      <c r="K232" s="6"/>
      <c r="L232" s="6"/>
      <c r="M232" s="6" t="s">
        <v>65</v>
      </c>
      <c r="N232" s="6" t="s">
        <v>66</v>
      </c>
      <c r="O232" s="6"/>
      <c r="P232" s="6"/>
      <c r="Q232" s="6"/>
      <c r="R232" s="6">
        <v>0</v>
      </c>
      <c r="S232" s="6"/>
      <c r="T232" s="6"/>
      <c r="U232" s="6"/>
      <c r="V232" s="6"/>
      <c r="W232" s="6"/>
      <c r="X232" s="6"/>
      <c r="Y232" s="6"/>
      <c r="Z232" s="6">
        <v>609005</v>
      </c>
      <c r="AA232" s="36">
        <v>6220000000</v>
      </c>
      <c r="AB232" s="6" t="s">
        <v>71</v>
      </c>
      <c r="AC232" s="6" t="s">
        <v>634</v>
      </c>
      <c r="AD232" s="6" t="s">
        <v>130</v>
      </c>
      <c r="AE232" s="6"/>
      <c r="AF232" s="6"/>
      <c r="AG232" s="6"/>
      <c r="AH232" s="6" t="s">
        <v>840</v>
      </c>
      <c r="AI232" s="6" t="s">
        <v>114</v>
      </c>
      <c r="AJ232" s="37" t="s">
        <v>428</v>
      </c>
      <c r="AK232" s="6" t="s">
        <v>79</v>
      </c>
      <c r="AL232" s="36">
        <v>6220000000</v>
      </c>
      <c r="AM232" s="6" t="s">
        <v>852</v>
      </c>
      <c r="AN232" s="6" t="s">
        <v>132</v>
      </c>
      <c r="AO232" s="6"/>
      <c r="AP232" s="6" t="s">
        <v>71</v>
      </c>
      <c r="AQ232" s="6">
        <v>14</v>
      </c>
      <c r="AR232" s="6" t="s">
        <v>82</v>
      </c>
      <c r="AS232" s="6" t="s">
        <v>82</v>
      </c>
      <c r="AT232" s="6" t="s">
        <v>82</v>
      </c>
      <c r="AU232" s="6" t="s">
        <v>82</v>
      </c>
      <c r="AV232" s="6" t="s">
        <v>82</v>
      </c>
      <c r="AW232" s="6" t="s">
        <v>82</v>
      </c>
    </row>
    <row r="233" spans="1:49" ht="24.75" customHeight="1">
      <c r="A233" s="6">
        <v>609005</v>
      </c>
      <c r="B233" s="6"/>
      <c r="C233" s="6"/>
      <c r="D233" s="6"/>
      <c r="E233" s="6"/>
      <c r="F233" s="6"/>
      <c r="G233" s="6"/>
      <c r="H233" s="6" t="b">
        <v>0</v>
      </c>
      <c r="I233" s="6" t="s">
        <v>829</v>
      </c>
      <c r="J233" s="6">
        <v>609</v>
      </c>
      <c r="K233" s="6" t="s">
        <v>796</v>
      </c>
      <c r="L233" s="6">
        <v>609005</v>
      </c>
      <c r="M233" s="6" t="s">
        <v>65</v>
      </c>
      <c r="N233" s="6" t="s">
        <v>66</v>
      </c>
      <c r="O233" s="6" t="s">
        <v>67</v>
      </c>
      <c r="P233" s="6" t="s">
        <v>128</v>
      </c>
      <c r="Q233" s="6" t="s">
        <v>112</v>
      </c>
      <c r="R233" s="6" t="s">
        <v>112</v>
      </c>
      <c r="S233" s="6" t="s">
        <v>70</v>
      </c>
      <c r="T233" s="6" t="s">
        <v>71</v>
      </c>
      <c r="U233" s="6" t="s">
        <v>71</v>
      </c>
      <c r="V233" s="6" t="s">
        <v>101</v>
      </c>
      <c r="W233" s="36">
        <v>6220000000</v>
      </c>
      <c r="X233" s="6" t="s">
        <v>71</v>
      </c>
      <c r="Y233" s="6" t="s">
        <v>129</v>
      </c>
      <c r="Z233" s="6"/>
      <c r="AA233" s="6"/>
      <c r="AB233" s="6"/>
      <c r="AC233" s="6"/>
      <c r="AD233" s="6"/>
      <c r="AE233" s="6"/>
      <c r="AF233" s="6"/>
      <c r="AG233" s="6"/>
      <c r="AH233" s="6" t="s">
        <v>1145</v>
      </c>
      <c r="AI233" s="6"/>
      <c r="AJ233" s="48" t="s">
        <v>1146</v>
      </c>
      <c r="AK233" s="48" t="s">
        <v>1146</v>
      </c>
      <c r="AL233" s="36">
        <v>6220000000</v>
      </c>
      <c r="AM233" s="6" t="s">
        <v>3395</v>
      </c>
      <c r="AN233" s="6" t="s">
        <v>132</v>
      </c>
      <c r="AO233" s="6"/>
      <c r="AP233" s="6" t="s">
        <v>71</v>
      </c>
      <c r="AQ233" s="6">
        <v>56</v>
      </c>
      <c r="AR233" s="6" t="s">
        <v>82</v>
      </c>
      <c r="AS233" s="6" t="s">
        <v>82</v>
      </c>
      <c r="AT233" s="6" t="s">
        <v>82</v>
      </c>
      <c r="AU233" s="6" t="s">
        <v>82</v>
      </c>
      <c r="AV233" s="6" t="s">
        <v>82</v>
      </c>
      <c r="AW233" s="6" t="s">
        <v>82</v>
      </c>
    </row>
    <row r="234" spans="1:49" ht="24.75" customHeight="1">
      <c r="A234" s="6">
        <v>609005</v>
      </c>
      <c r="B234" s="6"/>
      <c r="C234" s="6"/>
      <c r="D234" s="6"/>
      <c r="E234" s="6"/>
      <c r="F234" s="6"/>
      <c r="G234" s="6"/>
      <c r="H234" s="6" t="b">
        <v>0</v>
      </c>
      <c r="I234" s="6" t="s">
        <v>829</v>
      </c>
      <c r="J234" s="6">
        <v>609</v>
      </c>
      <c r="K234" s="6" t="s">
        <v>796</v>
      </c>
      <c r="L234" s="6">
        <v>609005</v>
      </c>
      <c r="M234" s="6" t="s">
        <v>65</v>
      </c>
      <c r="N234" s="6" t="s">
        <v>66</v>
      </c>
      <c r="O234" s="6" t="s">
        <v>67</v>
      </c>
      <c r="P234" s="6" t="s">
        <v>68</v>
      </c>
      <c r="Q234" s="6" t="s">
        <v>69</v>
      </c>
      <c r="R234" s="6" t="s">
        <v>69</v>
      </c>
      <c r="S234" s="6" t="s">
        <v>70</v>
      </c>
      <c r="T234" s="6" t="s">
        <v>71</v>
      </c>
      <c r="U234" s="6" t="s">
        <v>71</v>
      </c>
      <c r="V234" s="6" t="s">
        <v>101</v>
      </c>
      <c r="W234" s="36">
        <v>6220000000</v>
      </c>
      <c r="X234" s="6" t="s">
        <v>71</v>
      </c>
      <c r="Y234" s="6" t="s">
        <v>129</v>
      </c>
      <c r="Z234" s="6"/>
      <c r="AA234" s="6"/>
      <c r="AB234" s="6"/>
      <c r="AC234" s="6"/>
      <c r="AD234" s="6"/>
      <c r="AE234" s="6"/>
      <c r="AF234" s="6"/>
      <c r="AG234" s="6"/>
      <c r="AH234" s="6" t="s">
        <v>1145</v>
      </c>
      <c r="AI234" s="6"/>
      <c r="AJ234" s="48" t="s">
        <v>1146</v>
      </c>
      <c r="AK234" s="48" t="s">
        <v>1146</v>
      </c>
      <c r="AL234" s="36">
        <v>6220000000</v>
      </c>
      <c r="AM234" s="6" t="s">
        <v>3395</v>
      </c>
      <c r="AN234" s="6" t="s">
        <v>132</v>
      </c>
      <c r="AO234" s="6"/>
      <c r="AP234" s="6" t="s">
        <v>71</v>
      </c>
      <c r="AQ234" s="6">
        <v>56</v>
      </c>
      <c r="AR234" s="6" t="s">
        <v>82</v>
      </c>
      <c r="AS234" s="6" t="s">
        <v>82</v>
      </c>
      <c r="AT234" s="6" t="s">
        <v>82</v>
      </c>
      <c r="AU234" s="6" t="s">
        <v>82</v>
      </c>
      <c r="AV234" s="6" t="s">
        <v>82</v>
      </c>
      <c r="AW234" s="6" t="s">
        <v>82</v>
      </c>
    </row>
  </sheetData>
  <hyperlinks>
    <hyperlink ref="E2" r:id="rId1" xr:uid="{9629B96E-9994-4711-B915-C5F69C32E65B}"/>
    <hyperlink ref="E3" r:id="rId2" xr:uid="{8E335F68-AC64-470F-9583-0530A1438660}"/>
    <hyperlink ref="E5" r:id="rId3" xr:uid="{C1BA4F0D-54DB-4E52-91F2-68FD33BF8304}"/>
    <hyperlink ref="E6" r:id="rId4" xr:uid="{D9E3595F-0452-47B2-844D-58254B8E3B45}"/>
    <hyperlink ref="E8" r:id="rId5" xr:uid="{9C75DCEC-2C71-44F3-9D91-4E53371B196B}"/>
    <hyperlink ref="E9" r:id="rId6" xr:uid="{BAB601B4-D71C-4F87-910C-FE0001A37231}"/>
    <hyperlink ref="E10" r:id="rId7" xr:uid="{68C0E11C-A938-453A-A809-B695D439AFB0}"/>
    <hyperlink ref="E11" r:id="rId8" xr:uid="{ECDEF7DB-19A3-432C-9F97-1F2105CF6AD3}"/>
    <hyperlink ref="E12" r:id="rId9" xr:uid="{00E5B249-24D0-452D-8CAF-649C97BA4814}"/>
    <hyperlink ref="E13" r:id="rId10" xr:uid="{FE999ABF-34BD-4D0B-A184-B343903009DD}"/>
    <hyperlink ref="E14" r:id="rId11" xr:uid="{CC9396E5-6934-4A2F-87B9-FF02A19D0A6C}"/>
    <hyperlink ref="E15" r:id="rId12" xr:uid="{4B96BD9F-DB88-4724-9DE0-5D6E768A1D58}"/>
    <hyperlink ref="E16" r:id="rId13" xr:uid="{7B53D0D7-B4D8-4B48-ACAB-2838BBCA3C22}"/>
    <hyperlink ref="E17" r:id="rId14" xr:uid="{365E3D89-073B-415D-B22A-12B544080857}"/>
    <hyperlink ref="E19" r:id="rId15" xr:uid="{9A9A9630-42C4-4DFD-9D6B-94313CFFCD17}"/>
    <hyperlink ref="E20" r:id="rId16" xr:uid="{EF1C36C2-5C15-4DE7-A3E7-093E999BD59D}"/>
    <hyperlink ref="E21" r:id="rId17" xr:uid="{7DE359C0-9CAB-41F4-935C-439863812889}"/>
    <hyperlink ref="E22" r:id="rId18" xr:uid="{09C64B47-1580-4491-AEBC-53B028A76175}"/>
    <hyperlink ref="E23" r:id="rId19" xr:uid="{C98A3F55-16FC-4415-BF6B-8CC897D041DE}"/>
    <hyperlink ref="E24" r:id="rId20" xr:uid="{6A168204-D66B-412D-AF9C-9320CB6A720A}"/>
    <hyperlink ref="E25" r:id="rId21" xr:uid="{1740F35C-BEA9-4CF5-A631-4E8B27B91D18}"/>
    <hyperlink ref="E26" r:id="rId22" xr:uid="{C6D8859F-426F-4E8C-9670-23E8F16C0E7B}"/>
    <hyperlink ref="E28" r:id="rId23" xr:uid="{20E78403-29C7-4BB6-8456-322E94F21EA2}"/>
    <hyperlink ref="E29" r:id="rId24" xr:uid="{CD70DC89-2B37-45F9-910A-1C17F51A7733}"/>
    <hyperlink ref="E30" r:id="rId25" xr:uid="{58A681F0-A7D3-4A8D-A123-5635E16266DC}"/>
    <hyperlink ref="E32" r:id="rId26" xr:uid="{C8B15DCB-14FF-4EDF-979A-E0E14DDF9296}"/>
    <hyperlink ref="E33" r:id="rId27" xr:uid="{17EABC56-7840-467C-A706-2FADAC147A4D}"/>
    <hyperlink ref="E34" r:id="rId28" xr:uid="{F01E1500-1B70-4F13-8902-2FF80EF6055A}"/>
    <hyperlink ref="E35" r:id="rId29" xr:uid="{58CDC815-654F-4E2B-A0A0-AE243F2C64C9}"/>
    <hyperlink ref="E36" r:id="rId30" xr:uid="{A012D2A5-84DD-4A18-A43D-22278ECC1933}"/>
    <hyperlink ref="E37" r:id="rId31" xr:uid="{ACA2A4DA-EEA0-4740-9ADF-BB2CDF947AAF}"/>
    <hyperlink ref="E38" r:id="rId32" xr:uid="{932132B6-2754-4F6B-ABEB-D9E491AE7FAE}"/>
    <hyperlink ref="E39" r:id="rId33" xr:uid="{7B9E7D08-267E-472C-A21F-2782C23750AB}"/>
    <hyperlink ref="E41" r:id="rId34" xr:uid="{B0EB4D58-9D3D-4AA3-AF92-4D7BD758C9A6}"/>
    <hyperlink ref="E43" r:id="rId35" xr:uid="{01292CEC-AB4E-4F3A-832A-184B5C96095E}"/>
    <hyperlink ref="E44" r:id="rId36" xr:uid="{B5DD28DD-71E5-4844-98D3-DBA5D14886A3}"/>
    <hyperlink ref="E45" r:id="rId37" xr:uid="{0166835C-E380-4E00-A9CB-73FDD74900DC}"/>
    <hyperlink ref="E47" r:id="rId38" xr:uid="{F471F724-40EA-4CA1-A6A3-3A6530D4680F}"/>
    <hyperlink ref="E48" r:id="rId39" xr:uid="{9253E5C5-D1A1-42D9-A36F-292849DCBB08}"/>
    <hyperlink ref="E49" r:id="rId40" xr:uid="{E2B19C23-21FE-4E96-8D9C-C9956075CA8E}"/>
    <hyperlink ref="E50" r:id="rId41" xr:uid="{49CBDF42-BF27-4145-8528-F33474C86624}"/>
    <hyperlink ref="E51" r:id="rId42" xr:uid="{899F6FE0-250F-4174-B38F-34688D9C9969}"/>
    <hyperlink ref="E52" r:id="rId43" xr:uid="{C071B3F7-ABE3-482A-B98B-F3803328E106}"/>
    <hyperlink ref="E53" r:id="rId44" xr:uid="{4005BDB4-0EA1-4CD4-AABF-AAAE6C907D0F}"/>
    <hyperlink ref="E54" r:id="rId45" xr:uid="{55B34273-7A61-40B4-AEA2-7D8ED0F52016}"/>
    <hyperlink ref="E55" r:id="rId46" xr:uid="{A3EB6766-85CB-4683-86B8-752FDFE1832B}"/>
    <hyperlink ref="E57" r:id="rId47" xr:uid="{ECF5B575-1A0C-4EC5-AA12-87E14324FBF4}"/>
    <hyperlink ref="E58" r:id="rId48" xr:uid="{40802CD2-861E-4A6A-96D9-93B3858BFC0A}"/>
    <hyperlink ref="E59" r:id="rId49" xr:uid="{9879036C-7B33-494E-B64D-50DE366B12FC}"/>
    <hyperlink ref="E60" r:id="rId50" xr:uid="{9D07FE34-EC33-4DBE-B1AC-D45F173F1620}"/>
    <hyperlink ref="E61" r:id="rId51" xr:uid="{38F3C325-2BFE-4E46-A964-50DA1B02A0CB}"/>
    <hyperlink ref="E62" r:id="rId52" xr:uid="{C5A12D6D-29F2-4A3D-BE7C-12AAD8190146}"/>
    <hyperlink ref="E63" r:id="rId53" xr:uid="{42C2A3FE-A67A-43DF-A77C-CECF2A277A71}"/>
    <hyperlink ref="E64" r:id="rId54" xr:uid="{30CE2297-E491-493B-BEFB-529EC71B3937}"/>
    <hyperlink ref="E65" r:id="rId55" xr:uid="{3BB1BB83-42E1-49DF-BFF6-CB6885D97D73}"/>
    <hyperlink ref="E66" r:id="rId56" xr:uid="{492263D0-813E-47EA-9B8C-E2BE7FE556EC}"/>
    <hyperlink ref="E67" r:id="rId57" xr:uid="{61AD6849-BD89-45AB-BCB2-4A470FD2ED49}"/>
    <hyperlink ref="E68" r:id="rId58" xr:uid="{2AD38958-5EDB-49EC-92D3-CA78EE16F1BC}"/>
    <hyperlink ref="E69" r:id="rId59" xr:uid="{DFF12A61-05A7-4C41-B9F3-1364DF6959E4}"/>
    <hyperlink ref="E71" r:id="rId60" xr:uid="{74E05BD3-3E65-4AFF-B549-CA6A3D750FFA}"/>
    <hyperlink ref="E72" r:id="rId61" xr:uid="{43E2F99D-3993-449D-8991-547B781E15DC}"/>
    <hyperlink ref="E73" r:id="rId62" xr:uid="{9038BC34-BA2E-4B91-8B4E-156EB478B1EE}"/>
    <hyperlink ref="E74" r:id="rId63" xr:uid="{1B78ED35-9BF3-455F-9B44-65377B80F26D}"/>
    <hyperlink ref="E75" r:id="rId64" xr:uid="{5886B94A-6F02-40CF-894A-F3B4B375FB21}"/>
    <hyperlink ref="E76" r:id="rId65" xr:uid="{4C836221-B48F-42AE-A045-6A770E16C5DC}"/>
    <hyperlink ref="E77" r:id="rId66" xr:uid="{87079B2E-514B-4AC9-889A-C32A0B42B0C4}"/>
    <hyperlink ref="E78" r:id="rId67" xr:uid="{6ED9831F-53C3-4C08-8DC1-C2585DAB13DF}"/>
    <hyperlink ref="E79" r:id="rId68" xr:uid="{B34E3E27-A6F5-48D2-8B67-728307A3959C}"/>
    <hyperlink ref="E80" r:id="rId69" xr:uid="{B384A614-7A1F-4573-82D9-B378A39D3CFE}"/>
    <hyperlink ref="E82" r:id="rId70" xr:uid="{30BE99AD-5DFD-4A16-8DBC-441F71EF63ED}"/>
    <hyperlink ref="E83" r:id="rId71" xr:uid="{52E0D811-4D0E-4BF4-B9FA-D639657AE47F}"/>
    <hyperlink ref="E84" r:id="rId72" xr:uid="{80530E19-E3E7-442B-9CC6-3B4B1C58512D}"/>
    <hyperlink ref="E85" r:id="rId73" xr:uid="{97407207-B5D1-4431-B850-CF01162C76DB}"/>
    <hyperlink ref="E86" r:id="rId74" xr:uid="{C2A6E169-8D32-42B9-93D0-34BEEE1B04C7}"/>
    <hyperlink ref="E87" r:id="rId75" xr:uid="{8BA41178-A569-4AFF-87A1-FE7A19F4F58F}"/>
    <hyperlink ref="E88" r:id="rId76" xr:uid="{5726637B-CCA3-48DF-96EC-72D60E1F78EA}"/>
    <hyperlink ref="E89" r:id="rId77" xr:uid="{3A0DDDCB-AB37-43FE-B076-35CC08FB436C}"/>
    <hyperlink ref="E90" r:id="rId78" xr:uid="{3F0512A2-79B1-453A-9B27-7DA8C7856096}"/>
    <hyperlink ref="E91" r:id="rId79" xr:uid="{825DA0F0-7CA9-467C-90D9-A3249640A5C8}"/>
    <hyperlink ref="E94" r:id="rId80" xr:uid="{735C5CBD-F93D-4285-B763-059F1D6F676D}"/>
    <hyperlink ref="E95" r:id="rId81" xr:uid="{B8824E69-8758-48B4-8F81-54D26D3E21F7}"/>
    <hyperlink ref="E96" r:id="rId82" xr:uid="{C2E8E302-CF8E-417B-AD6D-F4357FF9C011}"/>
    <hyperlink ref="E97" r:id="rId83" xr:uid="{24695B22-D3FE-456C-99DE-509235D2CC32}"/>
    <hyperlink ref="E98" r:id="rId84" xr:uid="{838CB5D3-6A0A-4B70-A67E-4250BC95E36E}"/>
    <hyperlink ref="E99" r:id="rId85" xr:uid="{886501C7-B9B1-4926-B823-288FA35EEC14}"/>
    <hyperlink ref="E101" r:id="rId86" xr:uid="{C4986B99-C58C-4B43-9BC7-4F01F08E5E18}"/>
    <hyperlink ref="E102" r:id="rId87" xr:uid="{5101D10E-555D-4447-9DB8-9BB25F0C5E50}"/>
    <hyperlink ref="E103" r:id="rId88" xr:uid="{C90BC9BC-0AC3-4C35-8183-F7061B777577}"/>
    <hyperlink ref="E104" r:id="rId89" xr:uid="{C89EC23D-699D-4B6D-9935-8EAFD5AF10CA}"/>
    <hyperlink ref="E105" r:id="rId90" xr:uid="{7D2E889C-EDD8-44DD-B95C-96F0EC6C9983}"/>
    <hyperlink ref="E106" r:id="rId91" xr:uid="{05DA2C1B-DB13-404A-9F0C-977938DB5876}"/>
    <hyperlink ref="E107" r:id="rId92" xr:uid="{8F133077-3EB6-4FCC-915B-D00B29355980}"/>
    <hyperlink ref="E108" r:id="rId93" xr:uid="{72D45092-FCA3-4733-A9B1-50480B951061}"/>
    <hyperlink ref="E111" r:id="rId94" xr:uid="{15CFE6F4-07E9-45A2-9D50-92D4EA564C83}"/>
    <hyperlink ref="E112" r:id="rId95" xr:uid="{864B70BE-03D6-479E-805D-D01B4E0898AF}"/>
    <hyperlink ref="E113" r:id="rId96" xr:uid="{478E8047-1CF8-4336-AAB1-3197CD08C888}"/>
    <hyperlink ref="E114" r:id="rId97" xr:uid="{7CBF83B1-30D3-4C58-9B2A-93F9CA776F65}"/>
    <hyperlink ref="E115" r:id="rId98" xr:uid="{FE0AAAEE-C5E9-4E05-B261-47CA5CDBAF37}"/>
    <hyperlink ref="E116" r:id="rId99" xr:uid="{E263D1F8-407F-4C4A-B549-132BCFD2099D}"/>
    <hyperlink ref="E117" r:id="rId100" xr:uid="{B9F37B4E-64BA-44BC-B28B-8FF74C2A3D18}"/>
    <hyperlink ref="E118" r:id="rId101" xr:uid="{BBF525F8-1EF8-45AC-940E-042AA580ECA7}"/>
    <hyperlink ref="E119" r:id="rId102" xr:uid="{787F921F-62F3-4D26-82D1-15F7C5DA8A99}"/>
    <hyperlink ref="E120" r:id="rId103" xr:uid="{957F372C-3267-4DE3-B6AF-4339355853CC}"/>
    <hyperlink ref="E122" r:id="rId104" xr:uid="{BB33053E-CBDF-4B22-B1AF-4335F7810B5D}"/>
    <hyperlink ref="E123" r:id="rId105" xr:uid="{30C219F8-5020-47CD-96DA-BF70D32CA7CF}"/>
    <hyperlink ref="E124" r:id="rId106" xr:uid="{03557346-1C70-4CC3-A2CF-373004055A18}"/>
    <hyperlink ref="E125" r:id="rId107" xr:uid="{DA451E16-9D9C-482E-9BCA-4EA7D0D5A498}"/>
    <hyperlink ref="E126" r:id="rId108" xr:uid="{4DAF5D86-B2E3-4D97-8EDA-84A69D661C79}"/>
    <hyperlink ref="E127" r:id="rId109" xr:uid="{F458791A-CCFB-42CA-8152-39DDC272B48C}"/>
    <hyperlink ref="E128" r:id="rId110" xr:uid="{0CC3F524-D66E-401E-9CF6-377167AB837A}"/>
    <hyperlink ref="E129" r:id="rId111" xr:uid="{D6D6A8DE-33CA-491C-81EB-A8B5B2F8C675}"/>
    <hyperlink ref="E130" r:id="rId112" xr:uid="{461BF167-8C9D-4C04-846E-7AE0505B9082}"/>
    <hyperlink ref="E131" r:id="rId113" xr:uid="{43EAB694-ED12-4044-9AC0-4D0BF6A4BDE5}"/>
    <hyperlink ref="E132" r:id="rId114" xr:uid="{D51F3B1E-19CC-4163-99C9-757D5F793F77}"/>
    <hyperlink ref="E134" r:id="rId115" xr:uid="{D51013DB-0735-40E9-AB11-2B1FE742262A}"/>
    <hyperlink ref="E135" r:id="rId116" xr:uid="{9D928AE9-733E-4ACD-A698-AA931E0692EA}"/>
    <hyperlink ref="E137" r:id="rId117" xr:uid="{C2654D51-3CFA-4FAD-86EC-C94F7DDE548C}"/>
    <hyperlink ref="E138" r:id="rId118" xr:uid="{2BE330B1-B6C7-4760-9E78-FFA9B74A5A69}"/>
    <hyperlink ref="E139" r:id="rId119" xr:uid="{A5E15C3F-1A1E-4CBD-A959-BC6DFED2C28A}"/>
    <hyperlink ref="E140" r:id="rId120" xr:uid="{BFFE8C67-3E40-4D31-BA9B-6985758918EE}"/>
    <hyperlink ref="E141" r:id="rId121" xr:uid="{AA148F3E-FB6B-4F20-8069-B7A6AFA01502}"/>
    <hyperlink ref="E142" r:id="rId122" xr:uid="{43FECA7E-0B67-4470-AC4F-A5893E6716FA}"/>
    <hyperlink ref="E143" r:id="rId123" xr:uid="{85301029-1BE6-45D0-8A94-BCEE5B2D5A84}"/>
    <hyperlink ref="E144" r:id="rId124" xr:uid="{20289C1A-5790-4D84-B475-8CA6A306B4C3}"/>
    <hyperlink ref="E145" r:id="rId125" xr:uid="{9054B963-36A2-4F70-9887-89538BEF0DE1}"/>
    <hyperlink ref="E147" r:id="rId126" xr:uid="{DF167ECF-4F37-46B5-B40F-750011524F10}"/>
    <hyperlink ref="E148" r:id="rId127" xr:uid="{EEDEFF42-A792-4B71-9658-DCD3970D0EC9}"/>
    <hyperlink ref="E149" r:id="rId128" xr:uid="{BA77C79F-DD52-4C5E-BE7D-A1DC8238C8A3}"/>
    <hyperlink ref="E150" r:id="rId129" xr:uid="{5DAD0B3E-B394-4425-A62B-E9B551E5B2EF}"/>
    <hyperlink ref="E151" r:id="rId130" xr:uid="{5262ACE3-C725-48E4-85D8-39E5974B02C1}"/>
    <hyperlink ref="E152" r:id="rId131" xr:uid="{3146EE23-EE2F-4ED4-872C-2D30062B4A74}"/>
    <hyperlink ref="E153" r:id="rId132" xr:uid="{C69D2DE6-4E11-4B76-8BBE-5980711231D7}"/>
    <hyperlink ref="E154" r:id="rId133" xr:uid="{7AE1BD18-8585-436B-A248-4A1169642A72}"/>
    <hyperlink ref="E155" r:id="rId134" xr:uid="{4CB4DB57-1887-4BB6-8541-7E5BF5A55C3E}"/>
    <hyperlink ref="E156" r:id="rId135" xr:uid="{B0F0F035-2ACA-4609-9A98-66A18D3EFB31}"/>
    <hyperlink ref="E157" r:id="rId136" xr:uid="{495F8D3A-E17D-4D66-8B60-9280B80E6767}"/>
    <hyperlink ref="E158" r:id="rId137" xr:uid="{104E8293-5ABE-4B0F-BFB8-FC56C603731C}"/>
    <hyperlink ref="E159" r:id="rId138" xr:uid="{A9DC6604-433F-411B-BBA5-A04A1C23D619}"/>
    <hyperlink ref="E160" r:id="rId139" xr:uid="{0176B29C-5749-42EC-8AEF-1DD3C27DFFD6}"/>
    <hyperlink ref="E161" r:id="rId140" xr:uid="{752F381F-D6E6-4403-B36C-51D834761B24}"/>
    <hyperlink ref="E162" r:id="rId141" xr:uid="{FC758A6F-13F8-4024-8218-22CE855FFE63}"/>
    <hyperlink ref="E163" r:id="rId142" xr:uid="{B40CEBCF-BA49-4B61-A494-455C1D32FD89}"/>
    <hyperlink ref="E164" r:id="rId143" xr:uid="{7DDD0ED1-908A-440E-8402-43CAA7F37558}"/>
    <hyperlink ref="E165" r:id="rId144" xr:uid="{7563BFCD-346F-43D6-BBB0-048B0F34F806}"/>
    <hyperlink ref="E166" r:id="rId145" xr:uid="{97767745-8E06-4867-8EAD-1FBEBADD8211}"/>
    <hyperlink ref="E168" r:id="rId146" xr:uid="{EEC9A8EF-2E1F-4AC4-BAC8-F77F2AE9E0BF}"/>
    <hyperlink ref="E169" r:id="rId147" xr:uid="{D5EC7EC2-818D-418A-8070-382563A6596E}"/>
    <hyperlink ref="E170" r:id="rId148" xr:uid="{252F043F-38F9-424C-AD08-782E74896835}"/>
    <hyperlink ref="E171" r:id="rId149" xr:uid="{0AA502FE-0FF3-4650-B170-41DD240BAA71}"/>
    <hyperlink ref="E172" r:id="rId150" xr:uid="{32C0C167-F713-4422-9FED-48D826DF287F}"/>
    <hyperlink ref="E173" r:id="rId151" xr:uid="{178AE338-84AE-40A6-A3F2-C57E9C409997}"/>
    <hyperlink ref="E174" r:id="rId152" xr:uid="{1C835045-E151-4979-9FAB-F500B294D30F}"/>
    <hyperlink ref="E175" r:id="rId153" xr:uid="{DD2FB26B-9266-4264-A744-CD0A1ECA6E2D}"/>
    <hyperlink ref="E176" r:id="rId154" xr:uid="{8F04FD50-E838-4418-A040-741D26C456F5}"/>
    <hyperlink ref="E177" r:id="rId155" xr:uid="{70C97ED3-C774-4C50-8F11-D07D9815352F}"/>
    <hyperlink ref="E178" r:id="rId156" xr:uid="{2A9E8BB1-2163-4B57-9713-E89B9A74C343}"/>
    <hyperlink ref="E179" r:id="rId157" xr:uid="{474FD590-F149-4FB7-9841-35A98B48E7FD}"/>
    <hyperlink ref="E180" r:id="rId158" xr:uid="{B0A180F2-54A8-4C9E-A478-53272F06268E}"/>
    <hyperlink ref="E181" r:id="rId159" xr:uid="{E85D2A0F-1741-4BC3-8755-3DE4C4DE35B4}"/>
    <hyperlink ref="E182" r:id="rId160" xr:uid="{784B1402-2556-4F34-8627-FAEF84B81C69}"/>
    <hyperlink ref="E183" r:id="rId161" xr:uid="{8DF3CD47-E3A8-4AC7-BA84-2E7AEB2F39DD}"/>
    <hyperlink ref="E185" r:id="rId162" xr:uid="{F951845F-B19A-4482-ACFB-6A0E2CADAE63}"/>
    <hyperlink ref="E186" r:id="rId163" xr:uid="{39B02ED4-DC48-423F-97E8-CB55E4DCC689}"/>
    <hyperlink ref="E187" r:id="rId164" xr:uid="{66B363D5-2676-4894-B3F5-D438B497FAF1}"/>
    <hyperlink ref="E188" r:id="rId165" xr:uid="{4BBC858C-7012-4D64-9032-9717825E7B10}"/>
    <hyperlink ref="E189" r:id="rId166" xr:uid="{6BCA7C2A-2253-426C-8EF9-70B6FB1ED4DD}"/>
    <hyperlink ref="E190" r:id="rId167" xr:uid="{FED3C426-05CD-41D8-BB8C-575BF808B280}"/>
    <hyperlink ref="E191" r:id="rId168" xr:uid="{7FD73B0B-EAA4-4A92-8CF0-9E09FDB98151}"/>
    <hyperlink ref="E192" r:id="rId169" xr:uid="{A98E301F-04D4-43B9-95CC-81CBF43D2B03}"/>
    <hyperlink ref="E193" r:id="rId170" xr:uid="{D3AC6A53-993E-4F51-BA8E-EF2717B1C9E6}"/>
    <hyperlink ref="E194" r:id="rId171" xr:uid="{CC7EB391-0442-4ACD-A034-362234ABB561}"/>
    <hyperlink ref="E195" r:id="rId172" xr:uid="{0DC29933-B49B-4E7A-A9F9-E90293E3936C}"/>
    <hyperlink ref="E196" r:id="rId173" xr:uid="{A482B118-F7B5-423F-8FD2-453419EE3B38}"/>
    <hyperlink ref="E197" r:id="rId174" xr:uid="{7BB0ED40-D472-401E-B54F-B3F1AEC233E6}"/>
    <hyperlink ref="E198" r:id="rId175" xr:uid="{234135CD-A0C9-43FA-A086-58F66F43F6D2}"/>
    <hyperlink ref="E199" r:id="rId176" xr:uid="{5CEA49B6-6045-4C74-A6B1-7B8B1E480832}"/>
    <hyperlink ref="E200" r:id="rId177" xr:uid="{2F68BB0F-A2FC-42EB-B31E-02C3A79DF6F6}"/>
    <hyperlink ref="E201" r:id="rId178" xr:uid="{D3A2F804-6667-4481-9FA0-250A83769CD3}"/>
    <hyperlink ref="E202" r:id="rId179" xr:uid="{1CAF11C5-6ACA-4F02-8AAA-AE5724EF2DEE}"/>
    <hyperlink ref="E203" r:id="rId180" xr:uid="{CA2AF151-F1D0-4DBA-B759-F0242B344A0A}"/>
    <hyperlink ref="E204" r:id="rId181" xr:uid="{0C7FC611-A4AF-4B2C-9A33-DFCC8547A54F}"/>
    <hyperlink ref="E206" r:id="rId182" xr:uid="{3FE25FA9-4E31-4662-A0E4-829AEABC47A9}"/>
    <hyperlink ref="E208" r:id="rId183" xr:uid="{72C943C2-84A4-4659-937A-2E99F3D04352}"/>
    <hyperlink ref="E209" r:id="rId184" xr:uid="{0FA5278F-CED0-47A5-A23D-ED0A42D91145}"/>
    <hyperlink ref="E210" r:id="rId185" xr:uid="{B455F6B3-BC83-4F95-B46A-102E125ECF23}"/>
    <hyperlink ref="E211" r:id="rId186" xr:uid="{A409B91B-8AA5-4B45-A987-346364EFA6BB}"/>
    <hyperlink ref="E212" r:id="rId187" xr:uid="{29E768C9-CFB9-4B0B-BCC8-0ABA12D08ED8}"/>
    <hyperlink ref="E213" r:id="rId188" xr:uid="{C8F52CFC-6198-4AFA-8B27-9023A772585B}"/>
    <hyperlink ref="E214" r:id="rId189" xr:uid="{964F3891-BD33-4F18-8E47-DCCE80B47A8C}"/>
    <hyperlink ref="E215" r:id="rId190" xr:uid="{E389A033-D5C4-4E19-BBC9-31F925637F44}"/>
    <hyperlink ref="E216" r:id="rId191" xr:uid="{DA6014EC-FCB9-469E-9D2B-D6E9B1CA123F}"/>
    <hyperlink ref="E217" r:id="rId192" xr:uid="{26368FEE-6BCA-41D5-924F-E8F16EBC84D9}"/>
    <hyperlink ref="E218" r:id="rId193" xr:uid="{AACA3DF8-16E8-4CA6-87F8-CBD3286E5DC2}"/>
    <hyperlink ref="E219" r:id="rId194" xr:uid="{13851503-7829-4098-A1CA-E7D7C46993CC}"/>
    <hyperlink ref="E220" r:id="rId195" xr:uid="{474F6653-85FC-431B-93F1-1C5B747E66CD}"/>
    <hyperlink ref="E221" r:id="rId196" xr:uid="{E0C56A28-A532-4BEF-8675-FF5DBF7E2AE3}"/>
    <hyperlink ref="E222" r:id="rId197" xr:uid="{3D76A69D-869A-4506-9AB6-6137ED4CCD68}"/>
    <hyperlink ref="E223" r:id="rId198" xr:uid="{B267B27C-D1E0-49AC-BCF2-7C0A893EB9AF}"/>
    <hyperlink ref="E224" r:id="rId199" xr:uid="{2BF371DA-3052-48E1-A1BC-4997CAED0F04}"/>
    <hyperlink ref="E225" r:id="rId200" xr:uid="{0398FA4E-ED18-444D-BE36-830B106EB807}"/>
    <hyperlink ref="E226" r:id="rId201" xr:uid="{D185CFAE-4534-4948-B3E9-86F867110574}"/>
    <hyperlink ref="E227" r:id="rId202" xr:uid="{C54E1C76-C955-45DE-9A14-BDC6137E2680}"/>
    <hyperlink ref="E228" r:id="rId203" xr:uid="{09B79F2F-FE1E-401F-8CC3-CD939312D7B1}"/>
    <hyperlink ref="E229" r:id="rId204" xr:uid="{15B883E5-F832-478A-8A2E-BEC7E34120BE}"/>
    <hyperlink ref="E230" r:id="rId205" xr:uid="{8B1F6E46-9223-4C6A-AC1E-B2BEDFC7C0B0}"/>
    <hyperlink ref="E231" r:id="rId206" xr:uid="{AA2FAD8F-BA2A-47DB-865E-060D121C63D3}"/>
    <hyperlink ref="E232" r:id="rId207" xr:uid="{8FF47750-5F15-4235-83B9-A5C565B52D91}"/>
  </hyperlinks>
  <pageMargins left="0.7" right="0.7" top="0.75" bottom="0.75" header="0.3" footer="0.3"/>
  <tableParts count="1">
    <tablePart r:id="rId20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7152-01D9-4B7C-B903-C29AD0665E24}">
  <dimension ref="A1:BS139"/>
  <sheetViews>
    <sheetView topLeftCell="A10" zoomScale="210" zoomScaleNormal="210" workbookViewId="0">
      <selection activeCell="B40" sqref="B40"/>
    </sheetView>
  </sheetViews>
  <sheetFormatPr defaultColWidth="9.140625" defaultRowHeight="15"/>
  <cols>
    <col min="1" max="1" width="16.140625" bestFit="1" customWidth="1"/>
    <col min="2" max="2" width="7.140625" bestFit="1" customWidth="1"/>
    <col min="3" max="3" width="9.140625" customWidth="1"/>
    <col min="5" max="5" width="15.140625" bestFit="1" customWidth="1"/>
    <col min="6" max="6" width="26.28515625" bestFit="1" customWidth="1"/>
    <col min="7" max="7" width="26" bestFit="1" customWidth="1"/>
    <col min="8" max="8" width="27.140625" bestFit="1" customWidth="1"/>
    <col min="9" max="9" width="13.28515625" bestFit="1" customWidth="1"/>
    <col min="10" max="10" width="13.28515625" customWidth="1"/>
    <col min="11" max="16" width="15.140625" customWidth="1"/>
    <col min="17" max="17" width="8.140625" customWidth="1"/>
    <col min="18" max="27" width="9.140625" customWidth="1"/>
    <col min="28" max="28" width="36.28515625" bestFit="1" customWidth="1"/>
    <col min="29" max="32" width="9.140625" customWidth="1"/>
    <col min="33" max="33" width="17.42578125" customWidth="1"/>
    <col min="34" max="35" width="9.140625" customWidth="1"/>
    <col min="36" max="36" width="18.7109375" customWidth="1"/>
  </cols>
  <sheetData>
    <row r="1" spans="1:71">
      <c r="A1" t="s">
        <v>4163</v>
      </c>
      <c r="B1" t="s">
        <v>4164</v>
      </c>
      <c r="C1" t="s">
        <v>4166</v>
      </c>
      <c r="D1" t="s">
        <v>0</v>
      </c>
      <c r="E1" s="13" t="s">
        <v>3439</v>
      </c>
      <c r="F1" s="16" t="s">
        <v>5165</v>
      </c>
      <c r="G1" s="16" t="s">
        <v>4169</v>
      </c>
      <c r="H1" s="16" t="s">
        <v>4170</v>
      </c>
      <c r="I1" s="16" t="s">
        <v>8</v>
      </c>
      <c r="J1" s="16" t="s">
        <v>5166</v>
      </c>
      <c r="K1" s="16" t="s">
        <v>9</v>
      </c>
      <c r="L1" s="16" t="s">
        <v>5167</v>
      </c>
      <c r="M1" s="16" t="s">
        <v>4902</v>
      </c>
      <c r="N1" s="16" t="s">
        <v>5168</v>
      </c>
      <c r="O1" s="16" t="s">
        <v>7</v>
      </c>
      <c r="P1" s="16" t="s">
        <v>903</v>
      </c>
      <c r="Q1" t="s">
        <v>1101</v>
      </c>
      <c r="R1" t="s">
        <v>11</v>
      </c>
      <c r="S1" t="s">
        <v>12</v>
      </c>
      <c r="T1" t="s">
        <v>13</v>
      </c>
      <c r="U1" t="s">
        <v>14</v>
      </c>
      <c r="V1" s="13" t="s">
        <v>4171</v>
      </c>
      <c r="W1" s="14" t="s">
        <v>4172</v>
      </c>
      <c r="X1" s="14" t="s">
        <v>4173</v>
      </c>
      <c r="Y1" s="14" t="s">
        <v>4174</v>
      </c>
      <c r="Z1" s="14" t="s">
        <v>4175</v>
      </c>
      <c r="AA1" t="s">
        <v>3440</v>
      </c>
      <c r="AB1" t="s">
        <v>3441</v>
      </c>
      <c r="AC1" t="s">
        <v>3442</v>
      </c>
      <c r="AD1" t="s">
        <v>3443</v>
      </c>
      <c r="AE1" t="s">
        <v>3444</v>
      </c>
      <c r="AF1" t="s">
        <v>3445</v>
      </c>
      <c r="AG1" t="s">
        <v>895</v>
      </c>
      <c r="AH1" t="s">
        <v>3446</v>
      </c>
      <c r="AI1" t="s">
        <v>3447</v>
      </c>
      <c r="AJ1" t="s">
        <v>3448</v>
      </c>
      <c r="AK1" t="s">
        <v>896</v>
      </c>
      <c r="AL1" t="s">
        <v>3449</v>
      </c>
      <c r="AM1" t="s">
        <v>897</v>
      </c>
      <c r="AN1" t="s">
        <v>898</v>
      </c>
      <c r="AO1" t="s">
        <v>3450</v>
      </c>
      <c r="AP1" t="s">
        <v>899</v>
      </c>
      <c r="AQ1" t="s">
        <v>3452</v>
      </c>
      <c r="AR1" t="s">
        <v>3453</v>
      </c>
      <c r="AS1" t="s">
        <v>3454</v>
      </c>
      <c r="AT1" t="s">
        <v>3455</v>
      </c>
      <c r="AU1" t="s">
        <v>3456</v>
      </c>
      <c r="AV1" t="s">
        <v>3457</v>
      </c>
      <c r="AW1" t="s">
        <v>3458</v>
      </c>
      <c r="AX1" t="s">
        <v>3459</v>
      </c>
      <c r="AY1" t="s">
        <v>3460</v>
      </c>
      <c r="AZ1" t="s">
        <v>3461</v>
      </c>
      <c r="BA1" t="s">
        <v>4176</v>
      </c>
      <c r="BB1" t="s">
        <v>4177</v>
      </c>
      <c r="BC1" t="s">
        <v>4178</v>
      </c>
      <c r="BD1" t="s">
        <v>4179</v>
      </c>
      <c r="BE1" t="s">
        <v>4180</v>
      </c>
      <c r="BF1" t="s">
        <v>4181</v>
      </c>
      <c r="BG1" t="s">
        <v>4182</v>
      </c>
      <c r="BH1" t="s">
        <v>4183</v>
      </c>
      <c r="BI1" t="s">
        <v>4184</v>
      </c>
      <c r="BJ1" t="s">
        <v>4185</v>
      </c>
      <c r="BK1" t="s">
        <v>4186</v>
      </c>
      <c r="BL1" t="s">
        <v>4187</v>
      </c>
      <c r="BM1" t="s">
        <v>4188</v>
      </c>
      <c r="BN1" t="s">
        <v>4189</v>
      </c>
      <c r="BO1" t="s">
        <v>4190</v>
      </c>
      <c r="BP1" t="s">
        <v>4191</v>
      </c>
      <c r="BQ1" t="s">
        <v>4192</v>
      </c>
      <c r="BR1" t="s">
        <v>4193</v>
      </c>
      <c r="BS1" t="s">
        <v>3500</v>
      </c>
    </row>
    <row r="2" spans="1:71" ht="15.95">
      <c r="A2" t="s">
        <v>4194</v>
      </c>
      <c r="B2">
        <v>102001</v>
      </c>
      <c r="C2" t="s">
        <v>4195</v>
      </c>
      <c r="D2" t="s">
        <v>57</v>
      </c>
      <c r="E2" s="6" t="s">
        <v>58</v>
      </c>
      <c r="F2" s="6" t="s">
        <v>79</v>
      </c>
      <c r="G2" s="6" t="s">
        <v>67</v>
      </c>
      <c r="H2" s="6" t="s">
        <v>69</v>
      </c>
      <c r="I2" s="1" t="s">
        <v>59</v>
      </c>
      <c r="J2" s="1">
        <v>2</v>
      </c>
      <c r="K2" s="1" t="s">
        <v>59</v>
      </c>
      <c r="L2" s="1">
        <v>1</v>
      </c>
      <c r="M2" s="1" t="s">
        <v>59</v>
      </c>
      <c r="N2" s="1">
        <v>2</v>
      </c>
      <c r="O2" s="1" t="s">
        <v>5109</v>
      </c>
      <c r="P2" t="s">
        <v>5169</v>
      </c>
      <c r="Q2">
        <v>157799</v>
      </c>
      <c r="R2" t="s">
        <v>60</v>
      </c>
      <c r="S2" t="s">
        <v>61</v>
      </c>
      <c r="T2" t="s">
        <v>62</v>
      </c>
      <c r="U2">
        <v>40</v>
      </c>
      <c r="V2" s="6">
        <v>157778</v>
      </c>
      <c r="W2" s="6" t="s">
        <v>4196</v>
      </c>
      <c r="X2" s="6" t="s">
        <v>4197</v>
      </c>
      <c r="Y2" s="6" t="s">
        <v>4198</v>
      </c>
      <c r="Z2" s="6">
        <v>40</v>
      </c>
      <c r="AA2" t="s">
        <v>75</v>
      </c>
      <c r="AB2" t="s">
        <v>74</v>
      </c>
      <c r="AC2">
        <v>102</v>
      </c>
      <c r="AD2" t="s">
        <v>3522</v>
      </c>
      <c r="AE2" t="s">
        <v>3587</v>
      </c>
      <c r="AF2">
        <v>102001</v>
      </c>
      <c r="AG2" t="s">
        <v>69</v>
      </c>
      <c r="AH2" t="s">
        <v>69</v>
      </c>
      <c r="AI2">
        <v>6520366822</v>
      </c>
      <c r="AJ2" s="2">
        <v>44735</v>
      </c>
      <c r="AK2" t="s">
        <v>905</v>
      </c>
      <c r="AL2" t="s">
        <v>3527</v>
      </c>
      <c r="AM2" t="s">
        <v>906</v>
      </c>
      <c r="AN2" t="s">
        <v>83</v>
      </c>
      <c r="AO2" t="s">
        <v>907</v>
      </c>
      <c r="AQ2" s="2">
        <v>44756</v>
      </c>
      <c r="AV2">
        <v>15</v>
      </c>
      <c r="AW2">
        <v>65</v>
      </c>
      <c r="AX2">
        <v>35</v>
      </c>
      <c r="AY2" t="s">
        <v>3545</v>
      </c>
      <c r="AZ2" t="s">
        <v>3588</v>
      </c>
      <c r="BA2">
        <v>20</v>
      </c>
      <c r="BB2">
        <v>5</v>
      </c>
      <c r="BC2">
        <v>70</v>
      </c>
      <c r="BD2">
        <v>5</v>
      </c>
      <c r="BE2">
        <v>160</v>
      </c>
      <c r="BS2" t="s">
        <v>3531</v>
      </c>
    </row>
    <row r="3" spans="1:71" ht="15.95">
      <c r="A3" t="s">
        <v>4199</v>
      </c>
      <c r="B3">
        <v>105005</v>
      </c>
      <c r="C3" t="s">
        <v>4200</v>
      </c>
      <c r="D3" t="s">
        <v>141</v>
      </c>
      <c r="E3" s="6" t="s">
        <v>142</v>
      </c>
      <c r="F3" s="6" t="s">
        <v>79</v>
      </c>
      <c r="G3" s="6" t="s">
        <v>67</v>
      </c>
      <c r="H3" s="6" t="s">
        <v>69</v>
      </c>
      <c r="I3" s="1" t="s">
        <v>143</v>
      </c>
      <c r="J3" s="1">
        <v>1</v>
      </c>
      <c r="K3" s="1" t="s">
        <v>143</v>
      </c>
      <c r="L3" s="1">
        <v>2</v>
      </c>
      <c r="M3" s="1" t="s">
        <v>143</v>
      </c>
      <c r="N3" s="1">
        <v>1</v>
      </c>
      <c r="O3" s="1" t="s">
        <v>5111</v>
      </c>
      <c r="P3" t="s">
        <v>5169</v>
      </c>
      <c r="Q3">
        <v>190903</v>
      </c>
      <c r="R3" t="s">
        <v>144</v>
      </c>
      <c r="S3" t="s">
        <v>145</v>
      </c>
      <c r="T3" t="s">
        <v>146</v>
      </c>
      <c r="U3">
        <v>40</v>
      </c>
      <c r="V3" s="6">
        <v>190904</v>
      </c>
      <c r="W3" s="6" t="s">
        <v>4201</v>
      </c>
      <c r="X3" s="6" t="s">
        <v>4202</v>
      </c>
      <c r="Y3" s="6" t="s">
        <v>4203</v>
      </c>
      <c r="Z3" s="6">
        <v>40</v>
      </c>
      <c r="AA3" t="s">
        <v>130</v>
      </c>
      <c r="AB3" t="s">
        <v>103</v>
      </c>
      <c r="AC3">
        <v>105</v>
      </c>
      <c r="AD3" t="s">
        <v>3522</v>
      </c>
      <c r="AE3" t="s">
        <v>3654</v>
      </c>
      <c r="AF3">
        <v>105005</v>
      </c>
      <c r="AG3" t="s">
        <v>69</v>
      </c>
      <c r="AI3">
        <v>6519077202</v>
      </c>
      <c r="AJ3" s="2">
        <v>44263</v>
      </c>
      <c r="AL3" t="s">
        <v>3655</v>
      </c>
      <c r="AM3" t="s">
        <v>906</v>
      </c>
      <c r="AN3" t="s">
        <v>152</v>
      </c>
      <c r="AO3" t="s">
        <v>919</v>
      </c>
      <c r="AV3">
        <v>40</v>
      </c>
      <c r="AW3">
        <v>90</v>
      </c>
      <c r="AX3">
        <v>10</v>
      </c>
      <c r="AY3" t="s">
        <v>3524</v>
      </c>
      <c r="BA3">
        <v>10</v>
      </c>
      <c r="BB3">
        <v>68</v>
      </c>
      <c r="BC3">
        <v>20</v>
      </c>
      <c r="BD3">
        <v>2</v>
      </c>
      <c r="BE3">
        <v>114</v>
      </c>
      <c r="BF3">
        <v>68</v>
      </c>
      <c r="BG3">
        <v>10</v>
      </c>
      <c r="BH3">
        <v>20</v>
      </c>
      <c r="BI3">
        <v>2</v>
      </c>
      <c r="BJ3">
        <v>56</v>
      </c>
      <c r="BK3">
        <v>10</v>
      </c>
      <c r="BL3">
        <v>90</v>
      </c>
      <c r="BM3">
        <v>0</v>
      </c>
      <c r="BN3">
        <v>0</v>
      </c>
      <c r="BO3">
        <v>90</v>
      </c>
      <c r="BQ3" t="s">
        <v>3653</v>
      </c>
      <c r="BR3" s="2">
        <v>45023</v>
      </c>
      <c r="BS3" t="s">
        <v>3531</v>
      </c>
    </row>
    <row r="4" spans="1:71" ht="15.95">
      <c r="A4" t="s">
        <v>4204</v>
      </c>
      <c r="B4">
        <v>106001</v>
      </c>
      <c r="C4" t="s">
        <v>4205</v>
      </c>
      <c r="D4" t="s">
        <v>57</v>
      </c>
      <c r="E4" s="6" t="s">
        <v>153</v>
      </c>
      <c r="F4" s="6" t="s">
        <v>79</v>
      </c>
      <c r="G4" s="6" t="s">
        <v>67</v>
      </c>
      <c r="H4" s="6" t="s">
        <v>69</v>
      </c>
      <c r="I4" s="1" t="s">
        <v>143</v>
      </c>
      <c r="J4" s="1">
        <v>1</v>
      </c>
      <c r="K4" s="1" t="s">
        <v>143</v>
      </c>
      <c r="L4" s="1">
        <v>2</v>
      </c>
      <c r="M4" s="1" t="s">
        <v>143</v>
      </c>
      <c r="N4" s="1">
        <v>1</v>
      </c>
      <c r="O4" s="1" t="s">
        <v>96</v>
      </c>
      <c r="P4" t="s">
        <v>5169</v>
      </c>
      <c r="Q4">
        <v>133583</v>
      </c>
      <c r="R4" t="s">
        <v>154</v>
      </c>
      <c r="S4" t="s">
        <v>155</v>
      </c>
      <c r="T4" t="s">
        <v>156</v>
      </c>
      <c r="U4">
        <v>40</v>
      </c>
      <c r="V4" s="6">
        <v>133584</v>
      </c>
      <c r="W4" s="6" t="s">
        <v>4206</v>
      </c>
      <c r="X4" s="6" t="s">
        <v>4207</v>
      </c>
      <c r="Y4" s="6" t="s">
        <v>4208</v>
      </c>
      <c r="Z4" s="6">
        <v>40</v>
      </c>
      <c r="AA4" t="s">
        <v>75</v>
      </c>
      <c r="AB4" t="s">
        <v>161</v>
      </c>
      <c r="AC4">
        <v>106</v>
      </c>
      <c r="AD4" t="s">
        <v>3522</v>
      </c>
      <c r="AE4" t="s">
        <v>3540</v>
      </c>
      <c r="AF4">
        <v>106001</v>
      </c>
      <c r="AG4" t="s">
        <v>69</v>
      </c>
      <c r="AH4" t="s">
        <v>936</v>
      </c>
      <c r="AI4">
        <v>6518848268</v>
      </c>
      <c r="AJ4" s="2">
        <v>44020</v>
      </c>
      <c r="AK4" t="s">
        <v>926</v>
      </c>
      <c r="AL4" t="s">
        <v>3527</v>
      </c>
      <c r="AM4" t="s">
        <v>906</v>
      </c>
      <c r="AN4" t="s">
        <v>164</v>
      </c>
      <c r="AO4" t="s">
        <v>907</v>
      </c>
      <c r="AQ4" s="2">
        <v>44634</v>
      </c>
      <c r="AV4">
        <v>95</v>
      </c>
      <c r="AW4">
        <v>99</v>
      </c>
      <c r="AX4">
        <v>1</v>
      </c>
      <c r="AY4" t="s">
        <v>3524</v>
      </c>
      <c r="BF4">
        <v>57</v>
      </c>
      <c r="BG4">
        <v>40</v>
      </c>
      <c r="BH4">
        <v>3</v>
      </c>
      <c r="BI4">
        <v>0</v>
      </c>
      <c r="BJ4">
        <v>46</v>
      </c>
      <c r="BQ4" t="s">
        <v>3542</v>
      </c>
      <c r="BR4" s="2">
        <v>44663</v>
      </c>
      <c r="BS4" t="s">
        <v>3531</v>
      </c>
    </row>
    <row r="5" spans="1:71" ht="15.95">
      <c r="A5" t="s">
        <v>4209</v>
      </c>
      <c r="B5">
        <v>115001</v>
      </c>
      <c r="C5" t="s">
        <v>4205</v>
      </c>
      <c r="D5" t="s">
        <v>141</v>
      </c>
      <c r="E5" s="6" t="s">
        <v>207</v>
      </c>
      <c r="F5" s="6" t="s">
        <v>79</v>
      </c>
      <c r="G5" s="6" t="s">
        <v>67</v>
      </c>
      <c r="H5" s="6" t="s">
        <v>69</v>
      </c>
      <c r="I5" s="1" t="s">
        <v>59</v>
      </c>
      <c r="J5" s="1">
        <v>2</v>
      </c>
      <c r="K5" s="1" t="s">
        <v>59</v>
      </c>
      <c r="L5" s="1">
        <v>1</v>
      </c>
      <c r="M5" s="1" t="s">
        <v>59</v>
      </c>
      <c r="N5" s="1">
        <v>2</v>
      </c>
      <c r="O5" s="1" t="s">
        <v>5109</v>
      </c>
      <c r="P5" t="s">
        <v>5169</v>
      </c>
      <c r="Q5">
        <v>220926</v>
      </c>
      <c r="R5" t="s">
        <v>208</v>
      </c>
      <c r="S5" t="s">
        <v>209</v>
      </c>
      <c r="T5" t="s">
        <v>210</v>
      </c>
      <c r="U5">
        <v>40</v>
      </c>
      <c r="V5" s="6">
        <v>220995</v>
      </c>
      <c r="W5" s="6" t="s">
        <v>4210</v>
      </c>
      <c r="X5" s="6" t="s">
        <v>4211</v>
      </c>
      <c r="Y5" s="6" t="s">
        <v>4212</v>
      </c>
      <c r="Z5" s="6">
        <v>40</v>
      </c>
      <c r="AA5" t="s">
        <v>130</v>
      </c>
      <c r="AB5" t="s">
        <v>103</v>
      </c>
      <c r="AC5">
        <v>115</v>
      </c>
      <c r="AD5" t="s">
        <v>3522</v>
      </c>
      <c r="AE5" t="s">
        <v>3708</v>
      </c>
      <c r="AF5">
        <v>115001</v>
      </c>
      <c r="AG5" t="s">
        <v>69</v>
      </c>
      <c r="AH5" t="s">
        <v>3709</v>
      </c>
      <c r="AI5">
        <v>6522505184</v>
      </c>
      <c r="AJ5" s="2">
        <v>44735</v>
      </c>
      <c r="AK5" t="s">
        <v>928</v>
      </c>
      <c r="AL5" t="s">
        <v>3527</v>
      </c>
      <c r="AM5" t="s">
        <v>915</v>
      </c>
      <c r="AP5" t="s">
        <v>213</v>
      </c>
      <c r="AV5">
        <v>35</v>
      </c>
      <c r="AW5">
        <v>95</v>
      </c>
      <c r="AX5">
        <v>5</v>
      </c>
      <c r="AY5" t="s">
        <v>3524</v>
      </c>
      <c r="BA5">
        <v>15</v>
      </c>
      <c r="BB5">
        <v>30</v>
      </c>
      <c r="BC5">
        <v>35</v>
      </c>
      <c r="BD5">
        <v>20</v>
      </c>
      <c r="BE5">
        <v>160</v>
      </c>
      <c r="BF5">
        <v>15</v>
      </c>
      <c r="BG5">
        <v>30</v>
      </c>
      <c r="BH5">
        <v>35</v>
      </c>
      <c r="BI5">
        <v>20</v>
      </c>
      <c r="BJ5">
        <v>160</v>
      </c>
      <c r="BK5">
        <v>5</v>
      </c>
      <c r="BL5">
        <v>80</v>
      </c>
      <c r="BM5">
        <v>15</v>
      </c>
      <c r="BN5">
        <v>0</v>
      </c>
      <c r="BO5">
        <v>110</v>
      </c>
      <c r="BQ5" t="s">
        <v>3653</v>
      </c>
      <c r="BR5" s="2">
        <v>45089</v>
      </c>
      <c r="BS5" t="s">
        <v>3531</v>
      </c>
    </row>
    <row r="6" spans="1:71" ht="15.95">
      <c r="A6" t="s">
        <v>4213</v>
      </c>
      <c r="B6">
        <v>200001</v>
      </c>
      <c r="C6" t="s">
        <v>4205</v>
      </c>
      <c r="D6" t="s">
        <v>57</v>
      </c>
      <c r="E6" s="6" t="s">
        <v>240</v>
      </c>
      <c r="F6" s="6" t="s">
        <v>79</v>
      </c>
      <c r="G6" s="6" t="s">
        <v>67</v>
      </c>
      <c r="H6" s="6" t="s">
        <v>69</v>
      </c>
      <c r="I6" s="1" t="s">
        <v>59</v>
      </c>
      <c r="J6" s="1">
        <v>2</v>
      </c>
      <c r="K6" s="1" t="s">
        <v>59</v>
      </c>
      <c r="L6" s="1">
        <v>1</v>
      </c>
      <c r="M6" s="1" t="s">
        <v>59</v>
      </c>
      <c r="N6" s="1">
        <v>2</v>
      </c>
      <c r="O6" s="1" t="s">
        <v>5109</v>
      </c>
      <c r="P6" t="s">
        <v>5169</v>
      </c>
      <c r="Q6">
        <v>133586</v>
      </c>
      <c r="R6" t="s">
        <v>241</v>
      </c>
      <c r="S6" t="s">
        <v>242</v>
      </c>
      <c r="T6" t="s">
        <v>243</v>
      </c>
      <c r="U6">
        <v>40</v>
      </c>
      <c r="V6" s="6">
        <v>133587</v>
      </c>
      <c r="W6" s="6" t="s">
        <v>4214</v>
      </c>
      <c r="X6" s="6" t="s">
        <v>4215</v>
      </c>
      <c r="Y6" s="6" t="s">
        <v>4216</v>
      </c>
      <c r="Z6" s="6">
        <v>40</v>
      </c>
      <c r="AA6" t="s">
        <v>75</v>
      </c>
      <c r="AB6" t="s">
        <v>103</v>
      </c>
      <c r="AC6">
        <v>200</v>
      </c>
      <c r="AD6" t="s">
        <v>3522</v>
      </c>
      <c r="AE6">
        <v>6801705270</v>
      </c>
      <c r="AF6">
        <v>200001</v>
      </c>
      <c r="AG6" t="s">
        <v>69</v>
      </c>
      <c r="AH6" t="s">
        <v>3547</v>
      </c>
      <c r="AI6">
        <v>6801705270</v>
      </c>
      <c r="AJ6" s="2">
        <v>44309</v>
      </c>
      <c r="AK6" t="s">
        <v>936</v>
      </c>
      <c r="AL6" t="s">
        <v>936</v>
      </c>
      <c r="AM6" t="s">
        <v>936</v>
      </c>
      <c r="AQ6" s="2">
        <v>44309</v>
      </c>
      <c r="AV6">
        <v>80</v>
      </c>
      <c r="AW6">
        <v>100</v>
      </c>
      <c r="AX6">
        <v>0</v>
      </c>
      <c r="AY6" t="s">
        <v>3545</v>
      </c>
      <c r="BA6">
        <v>2</v>
      </c>
      <c r="BB6">
        <v>85</v>
      </c>
      <c r="BC6">
        <v>13</v>
      </c>
      <c r="BD6">
        <v>0</v>
      </c>
      <c r="BE6">
        <v>111</v>
      </c>
      <c r="BF6">
        <v>2</v>
      </c>
      <c r="BG6">
        <v>85</v>
      </c>
      <c r="BH6">
        <v>13</v>
      </c>
      <c r="BI6">
        <v>0</v>
      </c>
      <c r="BJ6">
        <v>111</v>
      </c>
      <c r="BK6">
        <v>0</v>
      </c>
      <c r="BL6">
        <v>85</v>
      </c>
      <c r="BM6">
        <v>15</v>
      </c>
      <c r="BN6">
        <v>0</v>
      </c>
      <c r="BO6">
        <v>115</v>
      </c>
      <c r="BQ6" t="s">
        <v>3548</v>
      </c>
      <c r="BR6" s="2">
        <v>44670</v>
      </c>
      <c r="BS6" t="s">
        <v>3531</v>
      </c>
    </row>
    <row r="7" spans="1:71" ht="15.95">
      <c r="A7" t="s">
        <v>4217</v>
      </c>
      <c r="B7">
        <v>200003</v>
      </c>
      <c r="C7" t="s">
        <v>4205</v>
      </c>
      <c r="D7" t="s">
        <v>57</v>
      </c>
      <c r="E7" s="6"/>
      <c r="F7" s="6" t="e">
        <v>#N/A</v>
      </c>
      <c r="G7" s="6" t="e">
        <v>#N/A</v>
      </c>
      <c r="H7" s="6" t="e">
        <v>#N/A</v>
      </c>
      <c r="I7" s="1" t="s">
        <v>59</v>
      </c>
      <c r="J7" s="1">
        <v>2</v>
      </c>
      <c r="K7" s="1" t="s">
        <v>59</v>
      </c>
      <c r="L7" s="1">
        <v>1</v>
      </c>
      <c r="M7" s="1" t="s">
        <v>59</v>
      </c>
      <c r="N7" s="1">
        <v>2</v>
      </c>
      <c r="O7" s="1" t="s">
        <v>5109</v>
      </c>
      <c r="P7" t="s">
        <v>5169</v>
      </c>
      <c r="V7" s="6"/>
      <c r="W7" s="6"/>
      <c r="X7" s="6"/>
      <c r="Y7" s="6"/>
      <c r="Z7" s="6"/>
      <c r="AG7" t="e">
        <v>#N/A</v>
      </c>
      <c r="BA7">
        <v>0</v>
      </c>
      <c r="BB7">
        <v>65</v>
      </c>
      <c r="BC7">
        <v>25</v>
      </c>
      <c r="BD7">
        <v>10</v>
      </c>
      <c r="BE7">
        <v>145</v>
      </c>
    </row>
    <row r="8" spans="1:71" ht="15.95">
      <c r="A8" t="s">
        <v>4218</v>
      </c>
      <c r="B8">
        <v>200005</v>
      </c>
      <c r="C8" t="s">
        <v>4205</v>
      </c>
      <c r="D8" t="s">
        <v>57</v>
      </c>
      <c r="E8" s="6" t="s">
        <v>249</v>
      </c>
      <c r="F8" s="6" t="s">
        <v>79</v>
      </c>
      <c r="G8" s="6" t="s">
        <v>67</v>
      </c>
      <c r="H8" s="6" t="s">
        <v>69</v>
      </c>
      <c r="I8" s="1" t="s">
        <v>59</v>
      </c>
      <c r="J8" s="1">
        <v>2</v>
      </c>
      <c r="K8" s="1" t="s">
        <v>59</v>
      </c>
      <c r="L8" s="1">
        <v>1</v>
      </c>
      <c r="M8" s="1" t="s">
        <v>59</v>
      </c>
      <c r="N8" s="1">
        <v>2</v>
      </c>
      <c r="O8" s="1" t="s">
        <v>5109</v>
      </c>
      <c r="P8" t="s">
        <v>5169</v>
      </c>
      <c r="Q8">
        <v>157826</v>
      </c>
      <c r="R8" t="s">
        <v>250</v>
      </c>
      <c r="S8" t="s">
        <v>251</v>
      </c>
      <c r="T8" t="s">
        <v>252</v>
      </c>
      <c r="U8">
        <v>40</v>
      </c>
      <c r="V8" s="6">
        <v>157789</v>
      </c>
      <c r="W8" s="6" t="s">
        <v>4219</v>
      </c>
      <c r="X8" s="6" t="s">
        <v>4220</v>
      </c>
      <c r="Y8" s="6" t="s">
        <v>4221</v>
      </c>
      <c r="Z8" s="6">
        <v>40</v>
      </c>
      <c r="AA8" t="s">
        <v>75</v>
      </c>
      <c r="AB8" t="s">
        <v>74</v>
      </c>
      <c r="AC8">
        <v>200</v>
      </c>
      <c r="AD8" t="s">
        <v>3522</v>
      </c>
      <c r="AE8">
        <v>200005</v>
      </c>
      <c r="AF8">
        <v>200005</v>
      </c>
      <c r="AG8" t="s">
        <v>69</v>
      </c>
      <c r="AH8" t="s">
        <v>3568</v>
      </c>
      <c r="AI8">
        <v>6801784463</v>
      </c>
      <c r="AJ8" s="2">
        <v>44264</v>
      </c>
      <c r="AK8" t="s">
        <v>938</v>
      </c>
      <c r="AL8" t="s">
        <v>3527</v>
      </c>
      <c r="AM8" t="s">
        <v>915</v>
      </c>
      <c r="AO8" t="s">
        <v>907</v>
      </c>
      <c r="AP8" t="s">
        <v>255</v>
      </c>
      <c r="AQ8" s="2">
        <v>44699</v>
      </c>
      <c r="AV8">
        <v>40</v>
      </c>
      <c r="AW8">
        <v>95</v>
      </c>
      <c r="AX8">
        <v>5</v>
      </c>
      <c r="AY8" t="s">
        <v>3524</v>
      </c>
      <c r="BQ8" t="s">
        <v>3548</v>
      </c>
      <c r="BR8" s="2">
        <v>44727</v>
      </c>
      <c r="BS8" t="s">
        <v>3531</v>
      </c>
    </row>
    <row r="9" spans="1:71" ht="15.95">
      <c r="A9" t="s">
        <v>4222</v>
      </c>
      <c r="B9">
        <v>200008</v>
      </c>
      <c r="C9" t="s">
        <v>4205</v>
      </c>
      <c r="D9" t="s">
        <v>57</v>
      </c>
      <c r="E9" s="6"/>
      <c r="F9" s="6" t="e">
        <v>#N/A</v>
      </c>
      <c r="G9" s="6" t="e">
        <v>#N/A</v>
      </c>
      <c r="H9" s="6" t="e">
        <v>#N/A</v>
      </c>
      <c r="I9" s="1" t="s">
        <v>143</v>
      </c>
      <c r="J9" s="1">
        <v>1</v>
      </c>
      <c r="K9" s="1" t="s">
        <v>59</v>
      </c>
      <c r="L9" s="1">
        <v>1</v>
      </c>
      <c r="M9" s="1" t="s">
        <v>96</v>
      </c>
      <c r="N9" s="1">
        <v>3</v>
      </c>
      <c r="O9" s="1" t="s">
        <v>96</v>
      </c>
      <c r="P9" t="s">
        <v>5169</v>
      </c>
      <c r="V9" s="6"/>
      <c r="W9" s="6"/>
      <c r="X9" s="6"/>
      <c r="Y9" s="6"/>
      <c r="Z9" s="6"/>
      <c r="AG9" t="e">
        <v>#N/A</v>
      </c>
    </row>
    <row r="10" spans="1:71" ht="15.95">
      <c r="A10" t="s">
        <v>4223</v>
      </c>
      <c r="B10">
        <v>200009</v>
      </c>
      <c r="C10" t="s">
        <v>4205</v>
      </c>
      <c r="D10" t="s">
        <v>57</v>
      </c>
      <c r="E10" s="6" t="s">
        <v>256</v>
      </c>
      <c r="F10" s="6" t="s">
        <v>79</v>
      </c>
      <c r="G10" s="6" t="s">
        <v>67</v>
      </c>
      <c r="H10" s="6" t="s">
        <v>69</v>
      </c>
      <c r="I10" s="1" t="s">
        <v>59</v>
      </c>
      <c r="J10" s="1">
        <v>2</v>
      </c>
      <c r="K10" s="1" t="s">
        <v>59</v>
      </c>
      <c r="L10" s="1">
        <v>1</v>
      </c>
      <c r="M10" s="1" t="s">
        <v>59</v>
      </c>
      <c r="N10" s="1">
        <v>2</v>
      </c>
      <c r="O10" s="1" t="s">
        <v>5109</v>
      </c>
      <c r="P10" t="s">
        <v>5169</v>
      </c>
      <c r="Q10">
        <v>196011</v>
      </c>
      <c r="R10" t="s">
        <v>257</v>
      </c>
      <c r="S10" t="s">
        <v>258</v>
      </c>
      <c r="T10" t="s">
        <v>259</v>
      </c>
      <c r="U10">
        <v>40</v>
      </c>
      <c r="V10" s="6">
        <v>196012</v>
      </c>
      <c r="W10" s="6" t="s">
        <v>4224</v>
      </c>
      <c r="X10" s="6" t="s">
        <v>4225</v>
      </c>
      <c r="Y10" s="6" t="s">
        <v>4226</v>
      </c>
      <c r="Z10" s="6">
        <v>40</v>
      </c>
      <c r="AA10" t="s">
        <v>75</v>
      </c>
      <c r="AB10" t="s">
        <v>103</v>
      </c>
      <c r="AC10">
        <v>200</v>
      </c>
      <c r="AD10" t="s">
        <v>3522</v>
      </c>
      <c r="AE10">
        <v>200009</v>
      </c>
      <c r="AF10">
        <v>200009</v>
      </c>
      <c r="AG10" t="s">
        <v>69</v>
      </c>
      <c r="AI10">
        <v>6802023964</v>
      </c>
      <c r="AJ10" s="2">
        <v>44753</v>
      </c>
      <c r="AK10" t="s">
        <v>979</v>
      </c>
      <c r="AL10" t="s">
        <v>3527</v>
      </c>
      <c r="AM10" t="s">
        <v>906</v>
      </c>
      <c r="AN10" t="s">
        <v>83</v>
      </c>
      <c r="AO10" t="s">
        <v>1046</v>
      </c>
      <c r="AQ10" s="2">
        <v>45014</v>
      </c>
      <c r="AV10">
        <v>30</v>
      </c>
      <c r="AW10">
        <v>98</v>
      </c>
      <c r="AX10">
        <v>2</v>
      </c>
      <c r="AY10" t="s">
        <v>3524</v>
      </c>
      <c r="BA10">
        <v>0</v>
      </c>
      <c r="BB10">
        <v>5</v>
      </c>
      <c r="BC10">
        <v>45</v>
      </c>
      <c r="BD10">
        <v>50</v>
      </c>
      <c r="BE10">
        <v>245</v>
      </c>
      <c r="BF10">
        <v>25</v>
      </c>
      <c r="BG10">
        <v>5</v>
      </c>
      <c r="BH10">
        <v>45</v>
      </c>
      <c r="BI10">
        <v>25</v>
      </c>
      <c r="BJ10">
        <v>170</v>
      </c>
      <c r="BK10">
        <v>0</v>
      </c>
      <c r="BL10">
        <v>20</v>
      </c>
      <c r="BM10">
        <v>30</v>
      </c>
      <c r="BN10">
        <v>50</v>
      </c>
      <c r="BO10">
        <v>230</v>
      </c>
      <c r="BQ10" t="s">
        <v>3632</v>
      </c>
      <c r="BR10" s="2">
        <v>45027</v>
      </c>
      <c r="BS10" t="s">
        <v>3531</v>
      </c>
    </row>
    <row r="11" spans="1:71" ht="15.95">
      <c r="A11" t="s">
        <v>4227</v>
      </c>
      <c r="B11">
        <v>200010</v>
      </c>
      <c r="C11" t="s">
        <v>4195</v>
      </c>
      <c r="D11" t="s">
        <v>57</v>
      </c>
      <c r="E11" s="6" t="s">
        <v>2172</v>
      </c>
      <c r="F11" s="6" t="s">
        <v>1120</v>
      </c>
      <c r="G11" s="6" t="s">
        <v>67</v>
      </c>
      <c r="H11" s="6" t="s">
        <v>69</v>
      </c>
      <c r="I11" s="1" t="s">
        <v>59</v>
      </c>
      <c r="J11" s="1">
        <v>2</v>
      </c>
      <c r="K11" s="1" t="s">
        <v>59</v>
      </c>
      <c r="L11" s="1">
        <v>1</v>
      </c>
      <c r="M11" s="1" t="s">
        <v>59</v>
      </c>
      <c r="N11" s="1">
        <v>2</v>
      </c>
      <c r="O11" s="1" t="s">
        <v>5109</v>
      </c>
      <c r="P11" t="s">
        <v>5169</v>
      </c>
      <c r="Q11">
        <v>189134</v>
      </c>
      <c r="R11" t="s">
        <v>2174</v>
      </c>
      <c r="S11" t="s">
        <v>2175</v>
      </c>
      <c r="T11" t="s">
        <v>2176</v>
      </c>
      <c r="U11">
        <v>40</v>
      </c>
      <c r="V11" s="6">
        <v>189135</v>
      </c>
      <c r="W11" s="6" t="s">
        <v>4228</v>
      </c>
      <c r="X11" s="6" t="s">
        <v>4229</v>
      </c>
      <c r="Y11" s="6" t="s">
        <v>4230</v>
      </c>
      <c r="Z11" s="6">
        <v>40</v>
      </c>
      <c r="AA11" t="s">
        <v>75</v>
      </c>
      <c r="AB11" t="s">
        <v>103</v>
      </c>
      <c r="AC11">
        <v>200</v>
      </c>
      <c r="AD11" t="s">
        <v>3549</v>
      </c>
      <c r="AE11">
        <v>200010</v>
      </c>
      <c r="AF11">
        <v>200010</v>
      </c>
      <c r="AG11" t="s">
        <v>69</v>
      </c>
      <c r="AH11" t="s">
        <v>3633</v>
      </c>
      <c r="AI11">
        <v>6801959822</v>
      </c>
      <c r="AJ11" s="2">
        <v>44602</v>
      </c>
      <c r="AK11" t="s">
        <v>926</v>
      </c>
      <c r="AL11" t="s">
        <v>3527</v>
      </c>
      <c r="AM11" t="s">
        <v>915</v>
      </c>
      <c r="AP11" t="s">
        <v>133</v>
      </c>
      <c r="AQ11" s="2">
        <v>45009</v>
      </c>
      <c r="AV11">
        <v>30</v>
      </c>
      <c r="AW11">
        <v>95</v>
      </c>
      <c r="AX11">
        <v>5</v>
      </c>
      <c r="AY11" t="s">
        <v>3524</v>
      </c>
      <c r="BA11">
        <v>3</v>
      </c>
      <c r="BB11">
        <v>30</v>
      </c>
      <c r="BC11">
        <v>55</v>
      </c>
      <c r="BD11">
        <v>12</v>
      </c>
      <c r="BE11">
        <v>176</v>
      </c>
      <c r="BF11">
        <v>3</v>
      </c>
      <c r="BG11">
        <v>30</v>
      </c>
      <c r="BH11">
        <v>55</v>
      </c>
      <c r="BI11">
        <v>12</v>
      </c>
      <c r="BJ11">
        <v>176</v>
      </c>
      <c r="BK11">
        <v>3</v>
      </c>
      <c r="BL11">
        <v>47</v>
      </c>
      <c r="BM11">
        <v>50</v>
      </c>
      <c r="BN11">
        <v>0</v>
      </c>
      <c r="BO11">
        <v>147</v>
      </c>
      <c r="BQ11" t="s">
        <v>3624</v>
      </c>
      <c r="BR11" s="2">
        <v>45033</v>
      </c>
      <c r="BS11" t="s">
        <v>3531</v>
      </c>
    </row>
    <row r="12" spans="1:71" ht="15.95">
      <c r="A12" t="s">
        <v>4231</v>
      </c>
      <c r="B12">
        <v>201006</v>
      </c>
      <c r="C12" t="s">
        <v>4195</v>
      </c>
      <c r="D12" t="s">
        <v>141</v>
      </c>
      <c r="E12" s="6" t="s">
        <v>274</v>
      </c>
      <c r="F12" s="6" t="s">
        <v>79</v>
      </c>
      <c r="G12" s="6" t="s">
        <v>67</v>
      </c>
      <c r="H12" s="6" t="s">
        <v>69</v>
      </c>
      <c r="I12" s="1" t="s">
        <v>143</v>
      </c>
      <c r="J12" s="1">
        <v>1</v>
      </c>
      <c r="K12" s="1" t="s">
        <v>143</v>
      </c>
      <c r="L12" s="1">
        <v>2</v>
      </c>
      <c r="M12" s="1" t="s">
        <v>143</v>
      </c>
      <c r="N12" s="1">
        <v>1</v>
      </c>
      <c r="O12" s="1" t="s">
        <v>5111</v>
      </c>
      <c r="P12" t="s">
        <v>5169</v>
      </c>
      <c r="Q12">
        <v>157818</v>
      </c>
      <c r="R12" t="s">
        <v>275</v>
      </c>
      <c r="S12" t="s">
        <v>276</v>
      </c>
      <c r="T12" t="s">
        <v>277</v>
      </c>
      <c r="U12">
        <v>40</v>
      </c>
      <c r="V12" s="6">
        <v>157792</v>
      </c>
      <c r="W12" s="6" t="s">
        <v>4232</v>
      </c>
      <c r="X12" s="6" t="s">
        <v>4233</v>
      </c>
      <c r="Y12" s="6" t="s">
        <v>4234</v>
      </c>
      <c r="Z12" s="6">
        <v>40</v>
      </c>
      <c r="AA12" t="s">
        <v>75</v>
      </c>
      <c r="AB12" t="s">
        <v>279</v>
      </c>
      <c r="AC12">
        <v>201</v>
      </c>
      <c r="AD12" t="s">
        <v>3522</v>
      </c>
      <c r="AE12" t="s">
        <v>3597</v>
      </c>
      <c r="AF12">
        <v>201006</v>
      </c>
      <c r="AG12" t="s">
        <v>69</v>
      </c>
      <c r="AH12" t="s">
        <v>4235</v>
      </c>
      <c r="AI12">
        <v>6801756986</v>
      </c>
      <c r="AJ12" s="2">
        <v>44711</v>
      </c>
      <c r="AK12" t="s">
        <v>926</v>
      </c>
      <c r="AL12" t="s">
        <v>3527</v>
      </c>
      <c r="AM12" t="s">
        <v>906</v>
      </c>
      <c r="AN12" t="s">
        <v>268</v>
      </c>
      <c r="AO12" t="s">
        <v>941</v>
      </c>
      <c r="AQ12" s="2">
        <v>44750</v>
      </c>
      <c r="AV12">
        <v>100</v>
      </c>
      <c r="AW12">
        <v>85</v>
      </c>
      <c r="AX12">
        <v>15</v>
      </c>
      <c r="AY12" t="s">
        <v>3545</v>
      </c>
      <c r="BA12">
        <v>0</v>
      </c>
      <c r="BB12">
        <v>38</v>
      </c>
      <c r="BC12">
        <v>60</v>
      </c>
      <c r="BD12">
        <v>2</v>
      </c>
      <c r="BE12">
        <v>164</v>
      </c>
      <c r="BF12">
        <v>0</v>
      </c>
      <c r="BG12">
        <v>38</v>
      </c>
      <c r="BH12">
        <v>60</v>
      </c>
      <c r="BI12">
        <v>2</v>
      </c>
      <c r="BJ12">
        <v>164</v>
      </c>
      <c r="BK12">
        <v>0</v>
      </c>
      <c r="BL12">
        <v>60</v>
      </c>
      <c r="BM12">
        <v>40</v>
      </c>
      <c r="BN12">
        <v>0</v>
      </c>
      <c r="BO12">
        <v>140</v>
      </c>
      <c r="BQ12" t="s">
        <v>3542</v>
      </c>
      <c r="BS12" t="s">
        <v>3531</v>
      </c>
    </row>
    <row r="13" spans="1:71" ht="15.95">
      <c r="A13" t="s">
        <v>4236</v>
      </c>
      <c r="B13">
        <v>201008</v>
      </c>
      <c r="C13" t="s">
        <v>4237</v>
      </c>
      <c r="D13" t="s">
        <v>141</v>
      </c>
      <c r="E13" s="6" t="s">
        <v>2234</v>
      </c>
      <c r="F13" s="6" t="s">
        <v>1120</v>
      </c>
      <c r="G13" s="6" t="s">
        <v>67</v>
      </c>
      <c r="H13" s="6" t="s">
        <v>69</v>
      </c>
      <c r="I13" s="1" t="s">
        <v>143</v>
      </c>
      <c r="J13" s="1">
        <v>1</v>
      </c>
      <c r="K13" s="1" t="s">
        <v>143</v>
      </c>
      <c r="L13" s="1">
        <v>2</v>
      </c>
      <c r="M13" s="1" t="s">
        <v>143</v>
      </c>
      <c r="N13" s="1">
        <v>1</v>
      </c>
      <c r="O13" s="1" t="s">
        <v>5111</v>
      </c>
      <c r="P13" t="s">
        <v>5169</v>
      </c>
      <c r="Q13">
        <v>157770</v>
      </c>
      <c r="R13" t="s">
        <v>2236</v>
      </c>
      <c r="S13" t="s">
        <v>2237</v>
      </c>
      <c r="T13" t="s">
        <v>2238</v>
      </c>
      <c r="U13">
        <v>40</v>
      </c>
      <c r="V13" s="6">
        <v>157767</v>
      </c>
      <c r="W13" s="6" t="s">
        <v>4238</v>
      </c>
      <c r="X13" s="6" t="s">
        <v>4239</v>
      </c>
      <c r="Y13" s="6" t="s">
        <v>4240</v>
      </c>
      <c r="Z13" s="6">
        <v>40</v>
      </c>
      <c r="AA13" t="s">
        <v>75</v>
      </c>
      <c r="AB13" t="s">
        <v>279</v>
      </c>
      <c r="AC13">
        <v>201</v>
      </c>
      <c r="AD13" t="s">
        <v>3549</v>
      </c>
      <c r="AE13" t="s">
        <v>3581</v>
      </c>
      <c r="AF13">
        <v>201008</v>
      </c>
      <c r="AG13" t="s">
        <v>69</v>
      </c>
      <c r="AH13" t="s">
        <v>4235</v>
      </c>
      <c r="AI13">
        <v>6801756984</v>
      </c>
      <c r="AJ13" s="2">
        <v>44111</v>
      </c>
      <c r="AK13" t="s">
        <v>938</v>
      </c>
      <c r="AL13" t="s">
        <v>3527</v>
      </c>
      <c r="AM13" t="s">
        <v>915</v>
      </c>
      <c r="AO13" t="s">
        <v>941</v>
      </c>
      <c r="AP13" t="s">
        <v>133</v>
      </c>
      <c r="AQ13" s="2">
        <v>44761</v>
      </c>
      <c r="BA13">
        <v>25</v>
      </c>
      <c r="BB13">
        <v>50</v>
      </c>
      <c r="BC13">
        <v>25</v>
      </c>
      <c r="BD13">
        <v>0</v>
      </c>
      <c r="BE13">
        <v>100</v>
      </c>
      <c r="BF13">
        <v>40</v>
      </c>
      <c r="BG13">
        <v>35</v>
      </c>
      <c r="BH13">
        <v>25</v>
      </c>
      <c r="BI13">
        <v>0</v>
      </c>
      <c r="BJ13">
        <v>85</v>
      </c>
      <c r="BK13">
        <v>35</v>
      </c>
      <c r="BL13">
        <v>65</v>
      </c>
      <c r="BM13">
        <v>0</v>
      </c>
      <c r="BN13">
        <v>0</v>
      </c>
      <c r="BO13">
        <v>65</v>
      </c>
      <c r="BQ13" t="s">
        <v>3542</v>
      </c>
      <c r="BS13" t="s">
        <v>3531</v>
      </c>
    </row>
    <row r="14" spans="1:71" ht="15.95">
      <c r="A14" t="s">
        <v>4241</v>
      </c>
      <c r="B14">
        <v>201015</v>
      </c>
      <c r="C14" t="s">
        <v>4205</v>
      </c>
      <c r="D14" t="s">
        <v>141</v>
      </c>
      <c r="E14" s="6" t="s">
        <v>282</v>
      </c>
      <c r="F14" s="6" t="s">
        <v>79</v>
      </c>
      <c r="G14" s="6" t="s">
        <v>67</v>
      </c>
      <c r="H14" s="6" t="s">
        <v>69</v>
      </c>
      <c r="I14" s="1" t="s">
        <v>143</v>
      </c>
      <c r="J14" s="1">
        <v>1</v>
      </c>
      <c r="K14" s="1" t="s">
        <v>143</v>
      </c>
      <c r="L14" s="1">
        <v>2</v>
      </c>
      <c r="M14" s="1" t="s">
        <v>143</v>
      </c>
      <c r="N14" s="1">
        <v>1</v>
      </c>
      <c r="O14" s="1" t="s">
        <v>96</v>
      </c>
      <c r="P14" t="s">
        <v>5169</v>
      </c>
      <c r="Q14">
        <v>160110</v>
      </c>
      <c r="R14" t="s">
        <v>283</v>
      </c>
      <c r="S14" t="s">
        <v>284</v>
      </c>
      <c r="T14" t="s">
        <v>285</v>
      </c>
      <c r="U14">
        <v>40</v>
      </c>
      <c r="V14" s="6">
        <v>160097</v>
      </c>
      <c r="W14" s="6" t="s">
        <v>4242</v>
      </c>
      <c r="X14" s="6" t="s">
        <v>4243</v>
      </c>
      <c r="Y14" s="6" t="s">
        <v>4244</v>
      </c>
      <c r="Z14" s="6">
        <v>40</v>
      </c>
      <c r="AA14" t="s">
        <v>75</v>
      </c>
      <c r="AB14" t="s">
        <v>279</v>
      </c>
      <c r="AC14">
        <v>201</v>
      </c>
      <c r="AD14" t="s">
        <v>3522</v>
      </c>
      <c r="AE14" t="s">
        <v>4245</v>
      </c>
      <c r="AF14">
        <v>201015</v>
      </c>
      <c r="AG14" t="s">
        <v>69</v>
      </c>
      <c r="AH14" t="s">
        <v>4246</v>
      </c>
      <c r="AI14">
        <v>6802022884</v>
      </c>
      <c r="AJ14" s="2">
        <v>44712</v>
      </c>
      <c r="AK14" t="s">
        <v>926</v>
      </c>
      <c r="AL14" t="s">
        <v>3527</v>
      </c>
      <c r="AM14" t="s">
        <v>906</v>
      </c>
      <c r="AN14" t="s">
        <v>268</v>
      </c>
      <c r="AO14" t="s">
        <v>941</v>
      </c>
      <c r="AQ14" s="2">
        <v>44812</v>
      </c>
      <c r="AV14">
        <v>25</v>
      </c>
      <c r="AW14">
        <v>80</v>
      </c>
      <c r="AX14">
        <v>20</v>
      </c>
      <c r="AY14" t="s">
        <v>3545</v>
      </c>
      <c r="BA14">
        <v>10</v>
      </c>
      <c r="BB14">
        <v>60</v>
      </c>
      <c r="BC14">
        <v>30</v>
      </c>
      <c r="BD14">
        <v>0</v>
      </c>
      <c r="BE14">
        <v>120</v>
      </c>
      <c r="BF14">
        <v>15</v>
      </c>
      <c r="BG14">
        <v>55</v>
      </c>
      <c r="BH14">
        <v>30</v>
      </c>
      <c r="BI14">
        <v>0</v>
      </c>
      <c r="BJ14">
        <v>115</v>
      </c>
      <c r="BK14">
        <v>75</v>
      </c>
      <c r="BL14">
        <v>20</v>
      </c>
      <c r="BM14">
        <v>5</v>
      </c>
      <c r="BN14">
        <v>0</v>
      </c>
      <c r="BO14">
        <v>30</v>
      </c>
      <c r="BP14" t="s">
        <v>4247</v>
      </c>
      <c r="BQ14" t="s">
        <v>3542</v>
      </c>
      <c r="BR14" s="2">
        <v>44823</v>
      </c>
      <c r="BS14" t="s">
        <v>3531</v>
      </c>
    </row>
    <row r="15" spans="1:71" ht="15.95">
      <c r="A15" t="s">
        <v>4248</v>
      </c>
      <c r="B15">
        <v>201027</v>
      </c>
      <c r="C15" t="s">
        <v>4205</v>
      </c>
      <c r="D15" t="s">
        <v>141</v>
      </c>
      <c r="E15" s="6" t="s">
        <v>294</v>
      </c>
      <c r="F15" s="6" t="s">
        <v>79</v>
      </c>
      <c r="G15" s="6" t="s">
        <v>67</v>
      </c>
      <c r="H15" s="6" t="s">
        <v>69</v>
      </c>
      <c r="I15" s="1" t="s">
        <v>59</v>
      </c>
      <c r="J15" s="1">
        <v>2</v>
      </c>
      <c r="K15" s="1" t="s">
        <v>59</v>
      </c>
      <c r="L15" s="1">
        <v>1</v>
      </c>
      <c r="M15" s="1" t="s">
        <v>59</v>
      </c>
      <c r="N15" s="1">
        <v>2</v>
      </c>
      <c r="O15" s="1" t="s">
        <v>5109</v>
      </c>
      <c r="P15" t="s">
        <v>5169</v>
      </c>
      <c r="Q15">
        <v>174098</v>
      </c>
      <c r="R15" t="s">
        <v>295</v>
      </c>
      <c r="S15" t="s">
        <v>296</v>
      </c>
      <c r="T15" t="s">
        <v>297</v>
      </c>
      <c r="U15">
        <v>40</v>
      </c>
      <c r="V15" s="6">
        <v>174099</v>
      </c>
      <c r="W15" s="6" t="s">
        <v>4249</v>
      </c>
      <c r="X15" s="6" t="s">
        <v>4250</v>
      </c>
      <c r="Y15" s="6" t="s">
        <v>4251</v>
      </c>
      <c r="Z15" s="6">
        <v>40</v>
      </c>
      <c r="AA15" t="s">
        <v>75</v>
      </c>
      <c r="AB15" t="s">
        <v>279</v>
      </c>
      <c r="AC15">
        <v>201</v>
      </c>
      <c r="AD15" t="s">
        <v>3522</v>
      </c>
      <c r="AE15" t="s">
        <v>4252</v>
      </c>
      <c r="AF15">
        <v>201027</v>
      </c>
      <c r="AG15" t="s">
        <v>69</v>
      </c>
      <c r="AH15" t="s">
        <v>4246</v>
      </c>
      <c r="AI15">
        <v>6802060066</v>
      </c>
      <c r="AJ15" s="2">
        <v>43767</v>
      </c>
      <c r="AK15" t="s">
        <v>926</v>
      </c>
      <c r="AL15" t="s">
        <v>3527</v>
      </c>
      <c r="AM15" t="s">
        <v>906</v>
      </c>
      <c r="AN15" t="s">
        <v>268</v>
      </c>
      <c r="AO15" t="s">
        <v>941</v>
      </c>
      <c r="AQ15" s="2">
        <v>44869</v>
      </c>
      <c r="AV15">
        <v>100</v>
      </c>
      <c r="AW15">
        <v>93</v>
      </c>
      <c r="AX15">
        <v>7</v>
      </c>
      <c r="AY15" t="s">
        <v>3524</v>
      </c>
      <c r="BA15">
        <v>0</v>
      </c>
      <c r="BB15">
        <v>15</v>
      </c>
      <c r="BC15">
        <v>84</v>
      </c>
      <c r="BD15">
        <v>1</v>
      </c>
      <c r="BE15">
        <v>186</v>
      </c>
      <c r="BF15">
        <v>0</v>
      </c>
      <c r="BG15">
        <v>15</v>
      </c>
      <c r="BH15">
        <v>84</v>
      </c>
      <c r="BI15">
        <v>1</v>
      </c>
      <c r="BJ15">
        <v>186</v>
      </c>
      <c r="BK15">
        <v>15</v>
      </c>
      <c r="BL15">
        <v>82</v>
      </c>
      <c r="BM15">
        <v>3</v>
      </c>
      <c r="BN15">
        <v>0</v>
      </c>
      <c r="BO15">
        <v>88</v>
      </c>
      <c r="BQ15" t="s">
        <v>3613</v>
      </c>
      <c r="BR15" s="2">
        <v>44876</v>
      </c>
      <c r="BS15" t="s">
        <v>3531</v>
      </c>
    </row>
    <row r="16" spans="1:71" ht="15.95">
      <c r="A16" t="s">
        <v>4253</v>
      </c>
      <c r="B16">
        <v>201048</v>
      </c>
      <c r="C16" t="s">
        <v>4195</v>
      </c>
      <c r="D16" t="s">
        <v>141</v>
      </c>
      <c r="E16" s="6"/>
      <c r="F16" s="6" t="e">
        <v>#N/A</v>
      </c>
      <c r="G16" s="6" t="e">
        <v>#N/A</v>
      </c>
      <c r="H16" s="6" t="e">
        <v>#N/A</v>
      </c>
      <c r="I16" s="1" t="s">
        <v>143</v>
      </c>
      <c r="J16" s="1" t="s">
        <v>85</v>
      </c>
      <c r="K16" s="1" t="s">
        <v>143</v>
      </c>
      <c r="L16" s="1" t="s">
        <v>85</v>
      </c>
      <c r="M16" s="1" t="s">
        <v>143</v>
      </c>
      <c r="N16" s="1" t="s">
        <v>85</v>
      </c>
      <c r="O16" s="1" t="s">
        <v>5113</v>
      </c>
      <c r="P16" t="s">
        <v>5169</v>
      </c>
      <c r="V16" s="6"/>
      <c r="W16" s="6"/>
      <c r="X16" s="6"/>
      <c r="Y16" s="6"/>
      <c r="Z16" s="6"/>
      <c r="AG16" t="e">
        <v>#N/A</v>
      </c>
    </row>
    <row r="17" spans="1:71" ht="15.95">
      <c r="A17" t="s">
        <v>4254</v>
      </c>
      <c r="B17">
        <v>301001</v>
      </c>
      <c r="C17" t="s">
        <v>4205</v>
      </c>
      <c r="D17" t="s">
        <v>141</v>
      </c>
      <c r="E17" s="6" t="s">
        <v>396</v>
      </c>
      <c r="F17" s="6" t="s">
        <v>79</v>
      </c>
      <c r="G17" s="6" t="s">
        <v>67</v>
      </c>
      <c r="H17" s="6" t="s">
        <v>69</v>
      </c>
      <c r="I17" s="1" t="s">
        <v>143</v>
      </c>
      <c r="J17" s="1">
        <v>1</v>
      </c>
      <c r="K17" s="1" t="s">
        <v>59</v>
      </c>
      <c r="L17" s="1">
        <v>1</v>
      </c>
      <c r="M17" s="1" t="s">
        <v>96</v>
      </c>
      <c r="N17" s="1">
        <v>3</v>
      </c>
      <c r="O17" s="1" t="s">
        <v>96</v>
      </c>
      <c r="P17" t="s">
        <v>5169</v>
      </c>
      <c r="Q17">
        <v>157825</v>
      </c>
      <c r="R17" t="s">
        <v>397</v>
      </c>
      <c r="S17" t="s">
        <v>398</v>
      </c>
      <c r="T17" t="s">
        <v>399</v>
      </c>
      <c r="U17">
        <v>40</v>
      </c>
      <c r="V17" s="6">
        <v>157765</v>
      </c>
      <c r="W17" s="6" t="s">
        <v>4255</v>
      </c>
      <c r="X17" s="6" t="s">
        <v>4256</v>
      </c>
      <c r="Y17" s="6" t="s">
        <v>4257</v>
      </c>
      <c r="Z17" s="6">
        <v>40</v>
      </c>
      <c r="AA17" t="s">
        <v>130</v>
      </c>
      <c r="AB17" t="s">
        <v>279</v>
      </c>
      <c r="AC17">
        <v>301</v>
      </c>
      <c r="AD17" t="s">
        <v>3522</v>
      </c>
      <c r="AE17" t="s">
        <v>3566</v>
      </c>
      <c r="AF17">
        <v>301001</v>
      </c>
      <c r="AG17" t="s">
        <v>69</v>
      </c>
      <c r="AH17" t="s">
        <v>936</v>
      </c>
      <c r="AI17">
        <v>6217451472</v>
      </c>
      <c r="AJ17" s="2">
        <v>44522</v>
      </c>
      <c r="AK17" t="s">
        <v>926</v>
      </c>
      <c r="AL17" t="s">
        <v>3527</v>
      </c>
      <c r="AM17" t="s">
        <v>915</v>
      </c>
      <c r="AO17" t="s">
        <v>4258</v>
      </c>
      <c r="AP17" t="s">
        <v>173</v>
      </c>
      <c r="AV17">
        <v>60</v>
      </c>
      <c r="AW17">
        <v>98</v>
      </c>
      <c r="AX17">
        <v>2</v>
      </c>
      <c r="AY17" t="s">
        <v>3545</v>
      </c>
      <c r="BA17">
        <v>0</v>
      </c>
      <c r="BB17">
        <v>3</v>
      </c>
      <c r="BC17">
        <v>57</v>
      </c>
      <c r="BD17">
        <v>40</v>
      </c>
      <c r="BE17">
        <v>237</v>
      </c>
      <c r="BF17">
        <v>1</v>
      </c>
      <c r="BG17">
        <v>4</v>
      </c>
      <c r="BH17">
        <v>55</v>
      </c>
      <c r="BI17">
        <v>40</v>
      </c>
      <c r="BJ17">
        <v>234</v>
      </c>
      <c r="BK17">
        <v>0</v>
      </c>
      <c r="BL17">
        <v>60</v>
      </c>
      <c r="BM17">
        <v>39</v>
      </c>
      <c r="BN17">
        <v>1</v>
      </c>
      <c r="BO17">
        <v>141</v>
      </c>
      <c r="BQ17" t="s">
        <v>3546</v>
      </c>
      <c r="BS17" t="s">
        <v>3531</v>
      </c>
    </row>
    <row r="18" spans="1:71" ht="15.95">
      <c r="A18" t="s">
        <v>4259</v>
      </c>
      <c r="B18">
        <v>301002</v>
      </c>
      <c r="C18" t="s">
        <v>4205</v>
      </c>
      <c r="D18" t="s">
        <v>141</v>
      </c>
      <c r="E18" s="6" t="s">
        <v>402</v>
      </c>
      <c r="F18" s="6" t="s">
        <v>79</v>
      </c>
      <c r="G18" s="6" t="s">
        <v>67</v>
      </c>
      <c r="H18" s="6" t="s">
        <v>69</v>
      </c>
      <c r="I18" s="1" t="s">
        <v>143</v>
      </c>
      <c r="J18" s="1" t="s">
        <v>85</v>
      </c>
      <c r="K18" s="1" t="s">
        <v>143</v>
      </c>
      <c r="L18" s="1" t="s">
        <v>85</v>
      </c>
      <c r="M18" s="1" t="s">
        <v>143</v>
      </c>
      <c r="N18" s="1" t="s">
        <v>85</v>
      </c>
      <c r="O18" s="1" t="s">
        <v>5113</v>
      </c>
      <c r="P18" t="s">
        <v>5169</v>
      </c>
      <c r="Q18">
        <v>327598</v>
      </c>
      <c r="R18" t="s">
        <v>403</v>
      </c>
      <c r="S18" t="s">
        <v>404</v>
      </c>
      <c r="T18" t="s">
        <v>405</v>
      </c>
      <c r="U18">
        <v>40</v>
      </c>
      <c r="V18" s="6">
        <v>327599</v>
      </c>
      <c r="W18" s="6" t="s">
        <v>4260</v>
      </c>
      <c r="X18" s="6" t="s">
        <v>4261</v>
      </c>
      <c r="Y18" s="6" t="s">
        <v>4262</v>
      </c>
      <c r="Z18" s="6">
        <v>40</v>
      </c>
      <c r="AA18" t="s">
        <v>130</v>
      </c>
      <c r="AB18" t="s">
        <v>103</v>
      </c>
      <c r="AC18">
        <v>301</v>
      </c>
      <c r="AD18" t="s">
        <v>3522</v>
      </c>
      <c r="AE18" t="s">
        <v>3980</v>
      </c>
      <c r="AF18">
        <v>301002</v>
      </c>
      <c r="AG18" t="s">
        <v>69</v>
      </c>
      <c r="AH18" t="s">
        <v>3981</v>
      </c>
      <c r="AI18">
        <v>6217451474</v>
      </c>
      <c r="AJ18" s="2">
        <v>44841</v>
      </c>
      <c r="AK18" t="s">
        <v>926</v>
      </c>
      <c r="AL18" t="s">
        <v>936</v>
      </c>
      <c r="AM18" t="s">
        <v>915</v>
      </c>
      <c r="AO18" t="s">
        <v>973</v>
      </c>
      <c r="AV18">
        <v>70</v>
      </c>
      <c r="AW18">
        <v>80</v>
      </c>
      <c r="AX18">
        <v>20</v>
      </c>
      <c r="AY18" t="s">
        <v>3524</v>
      </c>
      <c r="BA18">
        <v>21</v>
      </c>
      <c r="BB18">
        <v>63</v>
      </c>
      <c r="BC18">
        <v>16</v>
      </c>
      <c r="BD18">
        <v>0</v>
      </c>
      <c r="BE18">
        <v>95</v>
      </c>
      <c r="BF18">
        <v>29</v>
      </c>
      <c r="BG18">
        <v>55</v>
      </c>
      <c r="BH18">
        <v>16</v>
      </c>
      <c r="BI18">
        <v>0</v>
      </c>
      <c r="BJ18">
        <v>87</v>
      </c>
      <c r="BK18">
        <v>46</v>
      </c>
      <c r="BL18">
        <v>50</v>
      </c>
      <c r="BM18">
        <v>4</v>
      </c>
      <c r="BN18">
        <v>0</v>
      </c>
      <c r="BO18">
        <v>58</v>
      </c>
      <c r="BQ18" t="s">
        <v>3894</v>
      </c>
      <c r="BR18" s="2">
        <v>45233</v>
      </c>
      <c r="BS18" t="s">
        <v>3531</v>
      </c>
    </row>
    <row r="19" spans="1:71" ht="15.95">
      <c r="A19" t="s">
        <v>4263</v>
      </c>
      <c r="B19">
        <v>301006</v>
      </c>
      <c r="C19" t="s">
        <v>4205</v>
      </c>
      <c r="D19" t="s">
        <v>141</v>
      </c>
      <c r="E19" s="6" t="s">
        <v>408</v>
      </c>
      <c r="F19" s="6" t="s">
        <v>79</v>
      </c>
      <c r="G19" s="6" t="s">
        <v>67</v>
      </c>
      <c r="H19" s="6" t="s">
        <v>69</v>
      </c>
      <c r="I19" s="1" t="s">
        <v>143</v>
      </c>
      <c r="J19" s="1">
        <v>1</v>
      </c>
      <c r="K19" s="1" t="s">
        <v>59</v>
      </c>
      <c r="L19" s="1">
        <v>1</v>
      </c>
      <c r="M19" s="1" t="s">
        <v>96</v>
      </c>
      <c r="N19" s="1">
        <v>3</v>
      </c>
      <c r="O19" s="1" t="s">
        <v>96</v>
      </c>
      <c r="P19" t="s">
        <v>5169</v>
      </c>
      <c r="Q19">
        <v>160100</v>
      </c>
      <c r="R19" t="s">
        <v>409</v>
      </c>
      <c r="S19" t="s">
        <v>410</v>
      </c>
      <c r="T19" t="s">
        <v>411</v>
      </c>
      <c r="U19">
        <v>40</v>
      </c>
      <c r="V19" s="6">
        <v>160106</v>
      </c>
      <c r="W19" s="6" t="s">
        <v>4264</v>
      </c>
      <c r="X19" s="6" t="s">
        <v>4265</v>
      </c>
      <c r="Y19" s="6" t="s">
        <v>4266</v>
      </c>
      <c r="Z19" s="6">
        <v>40</v>
      </c>
      <c r="AA19" t="s">
        <v>130</v>
      </c>
      <c r="AB19" t="s">
        <v>279</v>
      </c>
      <c r="AC19">
        <v>301</v>
      </c>
      <c r="AD19" t="s">
        <v>3522</v>
      </c>
      <c r="AE19" t="s">
        <v>4267</v>
      </c>
      <c r="AF19">
        <v>301006</v>
      </c>
      <c r="AG19" t="s">
        <v>69</v>
      </c>
      <c r="AH19" t="s">
        <v>3564</v>
      </c>
      <c r="AI19">
        <v>6218633748</v>
      </c>
      <c r="AJ19" s="2">
        <v>43219</v>
      </c>
      <c r="AK19" t="s">
        <v>938</v>
      </c>
      <c r="AL19" t="s">
        <v>3527</v>
      </c>
      <c r="AM19" t="s">
        <v>906</v>
      </c>
      <c r="AN19" t="s">
        <v>268</v>
      </c>
      <c r="AO19" t="s">
        <v>941</v>
      </c>
      <c r="AV19">
        <v>90</v>
      </c>
      <c r="AW19">
        <v>90</v>
      </c>
      <c r="AX19">
        <v>10</v>
      </c>
      <c r="AY19" t="s">
        <v>3524</v>
      </c>
      <c r="BA19">
        <v>5</v>
      </c>
      <c r="BB19">
        <v>70</v>
      </c>
      <c r="BC19">
        <v>25</v>
      </c>
      <c r="BD19">
        <v>0</v>
      </c>
      <c r="BE19">
        <v>120</v>
      </c>
      <c r="BF19">
        <v>35</v>
      </c>
      <c r="BG19">
        <v>45</v>
      </c>
      <c r="BH19">
        <v>20</v>
      </c>
      <c r="BI19">
        <v>0</v>
      </c>
      <c r="BJ19">
        <v>85</v>
      </c>
      <c r="BK19">
        <v>5</v>
      </c>
      <c r="BL19">
        <v>90</v>
      </c>
      <c r="BM19">
        <v>5</v>
      </c>
      <c r="BN19">
        <v>0</v>
      </c>
      <c r="BO19">
        <v>100</v>
      </c>
      <c r="BQ19" t="s">
        <v>3542</v>
      </c>
      <c r="BR19" s="2">
        <v>44833</v>
      </c>
      <c r="BS19" t="s">
        <v>3531</v>
      </c>
    </row>
    <row r="20" spans="1:71" ht="15.95">
      <c r="A20" t="s">
        <v>4268</v>
      </c>
      <c r="B20">
        <v>304016</v>
      </c>
      <c r="C20" t="s">
        <v>4195</v>
      </c>
      <c r="D20" t="s">
        <v>57</v>
      </c>
      <c r="E20" s="6"/>
      <c r="F20" s="6" t="e">
        <v>#N/A</v>
      </c>
      <c r="G20" s="6" t="e">
        <v>#N/A</v>
      </c>
      <c r="H20" s="6" t="e">
        <v>#N/A</v>
      </c>
      <c r="I20" s="1" t="s">
        <v>59</v>
      </c>
      <c r="J20" s="1">
        <v>2</v>
      </c>
      <c r="K20" s="1" t="s">
        <v>59</v>
      </c>
      <c r="L20" s="1">
        <v>1</v>
      </c>
      <c r="M20" s="1" t="s">
        <v>59</v>
      </c>
      <c r="N20" s="1">
        <v>2</v>
      </c>
      <c r="O20" s="1" t="s">
        <v>5109</v>
      </c>
      <c r="P20" s="1"/>
      <c r="V20" s="6"/>
      <c r="W20" s="6"/>
      <c r="X20" s="6"/>
      <c r="Y20" s="6"/>
      <c r="Z20" s="6"/>
      <c r="AG20" t="e">
        <v>#N/A</v>
      </c>
    </row>
    <row r="21" spans="1:71" ht="15.95">
      <c r="A21" t="s">
        <v>4269</v>
      </c>
      <c r="B21">
        <v>102006</v>
      </c>
      <c r="C21" t="s">
        <v>4270</v>
      </c>
      <c r="D21" t="s">
        <v>57</v>
      </c>
      <c r="E21" s="6" t="s">
        <v>836</v>
      </c>
      <c r="F21" s="6" t="s">
        <v>79</v>
      </c>
      <c r="G21" s="6" t="s">
        <v>82</v>
      </c>
      <c r="H21" s="6" t="s">
        <v>82</v>
      </c>
      <c r="I21" s="6" t="s">
        <v>143</v>
      </c>
      <c r="J21" s="1">
        <v>1</v>
      </c>
      <c r="K21" s="6" t="s">
        <v>143</v>
      </c>
      <c r="L21" s="6">
        <v>2</v>
      </c>
      <c r="M21" s="1" t="s">
        <v>143</v>
      </c>
      <c r="N21" s="1">
        <v>1</v>
      </c>
      <c r="O21" s="6" t="s">
        <v>96</v>
      </c>
      <c r="P21" s="6"/>
      <c r="Q21">
        <v>190989</v>
      </c>
      <c r="R21" t="s">
        <v>837</v>
      </c>
      <c r="S21" t="s">
        <v>838</v>
      </c>
      <c r="T21" t="s">
        <v>1288</v>
      </c>
      <c r="U21">
        <v>40</v>
      </c>
      <c r="V21" s="7">
        <v>190990</v>
      </c>
      <c r="W21" s="6" t="s">
        <v>4271</v>
      </c>
      <c r="X21" s="15" t="s">
        <v>4272</v>
      </c>
      <c r="Y21" s="6" t="s">
        <v>4273</v>
      </c>
      <c r="Z21" s="6">
        <v>40</v>
      </c>
      <c r="AA21" t="s">
        <v>130</v>
      </c>
      <c r="AB21" t="s">
        <v>186</v>
      </c>
      <c r="AC21">
        <v>102</v>
      </c>
      <c r="AD21" t="s">
        <v>3522</v>
      </c>
      <c r="AE21" t="s">
        <v>4274</v>
      </c>
      <c r="AF21">
        <v>102006</v>
      </c>
      <c r="AG21">
        <v>0</v>
      </c>
      <c r="AH21" t="s">
        <v>3564</v>
      </c>
      <c r="AI21">
        <v>6521763002</v>
      </c>
      <c r="AJ21" s="2">
        <v>44602</v>
      </c>
      <c r="AK21" t="s">
        <v>938</v>
      </c>
      <c r="AL21" t="s">
        <v>3527</v>
      </c>
      <c r="AM21" t="s">
        <v>915</v>
      </c>
      <c r="AO21" t="s">
        <v>907</v>
      </c>
      <c r="AP21" t="s">
        <v>133</v>
      </c>
      <c r="AV21">
        <v>3</v>
      </c>
      <c r="AW21">
        <v>100</v>
      </c>
      <c r="AX21">
        <v>0</v>
      </c>
      <c r="AY21" t="s">
        <v>3545</v>
      </c>
      <c r="BA21">
        <v>2</v>
      </c>
      <c r="BB21">
        <v>3</v>
      </c>
      <c r="BC21">
        <v>90</v>
      </c>
      <c r="BD21">
        <v>5</v>
      </c>
      <c r="BE21">
        <v>198</v>
      </c>
      <c r="BQ21" t="s">
        <v>4275</v>
      </c>
      <c r="BR21" s="2">
        <v>44976</v>
      </c>
      <c r="BS21" t="s">
        <v>3531</v>
      </c>
    </row>
    <row r="22" spans="1:71" ht="15.95">
      <c r="A22" t="s">
        <v>4276</v>
      </c>
      <c r="B22">
        <v>102016</v>
      </c>
      <c r="C22" t="s">
        <v>4277</v>
      </c>
      <c r="D22" t="s">
        <v>57</v>
      </c>
      <c r="E22" s="6" t="s">
        <v>84</v>
      </c>
      <c r="F22" s="6" t="s">
        <v>79</v>
      </c>
      <c r="G22" s="6" t="s">
        <v>67</v>
      </c>
      <c r="H22" s="6" t="s">
        <v>69</v>
      </c>
      <c r="I22" s="6" t="s">
        <v>143</v>
      </c>
      <c r="J22" s="1" t="s">
        <v>85</v>
      </c>
      <c r="K22" s="6" t="s">
        <v>143</v>
      </c>
      <c r="L22" s="6" t="s">
        <v>85</v>
      </c>
      <c r="M22" s="1" t="s">
        <v>143</v>
      </c>
      <c r="N22" s="1" t="s">
        <v>85</v>
      </c>
      <c r="O22" s="6" t="s">
        <v>5113</v>
      </c>
      <c r="P22" s="6"/>
      <c r="Q22">
        <v>330958</v>
      </c>
      <c r="R22" t="s">
        <v>86</v>
      </c>
      <c r="S22" t="s">
        <v>87</v>
      </c>
      <c r="T22" t="s">
        <v>88</v>
      </c>
      <c r="U22">
        <v>40</v>
      </c>
      <c r="V22" s="6">
        <v>330959</v>
      </c>
      <c r="W22" s="6" t="s">
        <v>4278</v>
      </c>
      <c r="X22" s="6" t="s">
        <v>4279</v>
      </c>
      <c r="Y22" s="6" t="s">
        <v>4280</v>
      </c>
      <c r="Z22" s="6">
        <v>40</v>
      </c>
      <c r="AA22" t="s">
        <v>75</v>
      </c>
      <c r="AB22" t="s">
        <v>90</v>
      </c>
      <c r="AC22">
        <v>102</v>
      </c>
      <c r="AD22" t="s">
        <v>3522</v>
      </c>
      <c r="AE22" t="s">
        <v>4281</v>
      </c>
      <c r="AF22">
        <v>102016</v>
      </c>
      <c r="AG22" t="s">
        <v>69</v>
      </c>
      <c r="AH22" t="s">
        <v>77</v>
      </c>
      <c r="AI22">
        <v>6521763001</v>
      </c>
      <c r="AJ22" s="2">
        <v>44979</v>
      </c>
      <c r="AK22" t="s">
        <v>981</v>
      </c>
      <c r="AL22" t="s">
        <v>3527</v>
      </c>
      <c r="AM22" t="s">
        <v>915</v>
      </c>
      <c r="AO22" t="s">
        <v>916</v>
      </c>
      <c r="AP22" t="s">
        <v>94</v>
      </c>
      <c r="AQ22" s="2">
        <v>45041</v>
      </c>
      <c r="AV22">
        <v>85</v>
      </c>
      <c r="AW22">
        <v>85</v>
      </c>
      <c r="AX22">
        <v>15</v>
      </c>
      <c r="AY22" t="s">
        <v>3524</v>
      </c>
      <c r="BA22">
        <v>0</v>
      </c>
      <c r="BB22">
        <v>0</v>
      </c>
      <c r="BC22">
        <v>15</v>
      </c>
      <c r="BD22">
        <v>85</v>
      </c>
      <c r="BE22">
        <v>285</v>
      </c>
      <c r="BQ22" t="s">
        <v>3640</v>
      </c>
      <c r="BR22" s="2">
        <v>45044</v>
      </c>
      <c r="BS22" t="s">
        <v>3531</v>
      </c>
    </row>
    <row r="23" spans="1:71" ht="15.95">
      <c r="A23" t="s">
        <v>4282</v>
      </c>
      <c r="B23">
        <v>102021</v>
      </c>
      <c r="C23" t="s">
        <v>4270</v>
      </c>
      <c r="D23" t="s">
        <v>57</v>
      </c>
      <c r="E23" s="6"/>
      <c r="F23" s="6" t="e">
        <v>#N/A</v>
      </c>
      <c r="G23" s="6" t="e">
        <v>#N/A</v>
      </c>
      <c r="H23" s="6" t="e">
        <v>#N/A</v>
      </c>
      <c r="I23" s="6" t="s">
        <v>59</v>
      </c>
      <c r="J23" s="1">
        <v>2</v>
      </c>
      <c r="K23" s="6" t="s">
        <v>59</v>
      </c>
      <c r="L23" s="6">
        <v>1</v>
      </c>
      <c r="M23" s="1" t="s">
        <v>59</v>
      </c>
      <c r="N23" s="1">
        <v>2</v>
      </c>
      <c r="O23" s="6" t="s">
        <v>5109</v>
      </c>
      <c r="P23" s="6"/>
      <c r="V23" s="6"/>
      <c r="W23" s="6"/>
      <c r="X23" s="6"/>
      <c r="Y23" s="6"/>
      <c r="Z23" s="6"/>
      <c r="AA23" t="s">
        <v>75</v>
      </c>
      <c r="AB23" t="s">
        <v>186</v>
      </c>
      <c r="AC23">
        <v>102</v>
      </c>
      <c r="AD23" t="s">
        <v>3522</v>
      </c>
      <c r="AE23" t="s">
        <v>4283</v>
      </c>
      <c r="AF23">
        <v>102021</v>
      </c>
      <c r="AG23" t="e">
        <v>#N/A</v>
      </c>
      <c r="AH23" t="s">
        <v>77</v>
      </c>
      <c r="AI23">
        <v>6522360072</v>
      </c>
      <c r="AJ23" s="2">
        <v>45113</v>
      </c>
      <c r="AK23" t="s">
        <v>924</v>
      </c>
      <c r="AL23" t="s">
        <v>3527</v>
      </c>
      <c r="AM23" t="s">
        <v>906</v>
      </c>
      <c r="AN23" t="s">
        <v>83</v>
      </c>
      <c r="AO23" t="s">
        <v>907</v>
      </c>
      <c r="AQ23" s="2">
        <v>45118</v>
      </c>
    </row>
    <row r="24" spans="1:71" ht="15.95">
      <c r="A24" t="s">
        <v>4284</v>
      </c>
      <c r="B24">
        <v>102028</v>
      </c>
      <c r="C24" t="s">
        <v>4277</v>
      </c>
      <c r="D24" t="s">
        <v>57</v>
      </c>
      <c r="E24" s="6" t="s">
        <v>95</v>
      </c>
      <c r="F24" s="6" t="s">
        <v>79</v>
      </c>
      <c r="G24" s="6" t="s">
        <v>67</v>
      </c>
      <c r="H24" s="6" t="s">
        <v>69</v>
      </c>
      <c r="I24" s="6" t="s">
        <v>143</v>
      </c>
      <c r="J24" s="1">
        <v>1</v>
      </c>
      <c r="K24" s="6" t="s">
        <v>59</v>
      </c>
      <c r="L24" s="6">
        <v>1</v>
      </c>
      <c r="M24" s="1" t="s">
        <v>96</v>
      </c>
      <c r="N24" s="1">
        <v>3</v>
      </c>
      <c r="O24" s="6" t="s">
        <v>96</v>
      </c>
      <c r="P24" s="6"/>
      <c r="Q24">
        <v>327491</v>
      </c>
      <c r="R24" t="s">
        <v>97</v>
      </c>
      <c r="S24" t="s">
        <v>98</v>
      </c>
      <c r="T24" t="s">
        <v>99</v>
      </c>
      <c r="U24">
        <v>40</v>
      </c>
      <c r="V24" s="6">
        <v>327492</v>
      </c>
      <c r="W24" s="6" t="s">
        <v>4285</v>
      </c>
      <c r="X24" s="6" t="s">
        <v>4286</v>
      </c>
      <c r="Y24" s="6" t="s">
        <v>4287</v>
      </c>
      <c r="Z24" s="6">
        <v>40</v>
      </c>
      <c r="AA24" t="s">
        <v>75</v>
      </c>
      <c r="AB24" t="s">
        <v>103</v>
      </c>
      <c r="AC24">
        <v>102</v>
      </c>
      <c r="AD24" t="s">
        <v>3522</v>
      </c>
      <c r="AE24" t="s">
        <v>3931</v>
      </c>
      <c r="AF24">
        <v>102028</v>
      </c>
      <c r="AG24" t="s">
        <v>69</v>
      </c>
      <c r="AH24" t="s">
        <v>77</v>
      </c>
      <c r="AI24">
        <v>6521763016</v>
      </c>
      <c r="AJ24" s="2">
        <v>45097</v>
      </c>
      <c r="AK24" t="s">
        <v>911</v>
      </c>
      <c r="AL24" t="s">
        <v>3527</v>
      </c>
      <c r="AM24" t="s">
        <v>906</v>
      </c>
      <c r="AN24" t="s">
        <v>83</v>
      </c>
      <c r="AO24" t="s">
        <v>907</v>
      </c>
      <c r="AQ24" s="2">
        <v>45187</v>
      </c>
      <c r="AV24">
        <v>50</v>
      </c>
      <c r="AW24">
        <v>95</v>
      </c>
      <c r="AX24">
        <v>5</v>
      </c>
      <c r="AY24" t="s">
        <v>3545</v>
      </c>
      <c r="BA24">
        <v>15</v>
      </c>
      <c r="BB24">
        <v>0</v>
      </c>
      <c r="BC24">
        <v>5</v>
      </c>
      <c r="BD24">
        <v>80</v>
      </c>
      <c r="BE24">
        <v>250</v>
      </c>
      <c r="BF24">
        <v>15</v>
      </c>
      <c r="BG24">
        <v>0</v>
      </c>
      <c r="BH24">
        <v>5</v>
      </c>
      <c r="BI24">
        <v>80</v>
      </c>
      <c r="BJ24">
        <v>250</v>
      </c>
      <c r="BK24">
        <v>100</v>
      </c>
      <c r="BL24">
        <v>0</v>
      </c>
      <c r="BM24">
        <v>0</v>
      </c>
      <c r="BN24">
        <v>0</v>
      </c>
      <c r="BO24">
        <v>0</v>
      </c>
      <c r="BQ24" t="s">
        <v>3653</v>
      </c>
      <c r="BR24" s="2">
        <v>45208</v>
      </c>
      <c r="BS24" t="s">
        <v>3531</v>
      </c>
    </row>
    <row r="25" spans="1:71" ht="15.95">
      <c r="A25" t="s">
        <v>4288</v>
      </c>
      <c r="B25">
        <v>104011</v>
      </c>
      <c r="C25" t="s">
        <v>4277</v>
      </c>
      <c r="D25" t="s">
        <v>57</v>
      </c>
      <c r="E25" s="6" t="s">
        <v>106</v>
      </c>
      <c r="F25" s="6" t="s">
        <v>79</v>
      </c>
      <c r="G25" s="6" t="s">
        <v>67</v>
      </c>
      <c r="H25" s="6" t="s">
        <v>111</v>
      </c>
      <c r="I25" s="6" t="s">
        <v>59</v>
      </c>
      <c r="J25" s="1">
        <v>2</v>
      </c>
      <c r="K25" s="6" t="s">
        <v>59</v>
      </c>
      <c r="L25" s="6">
        <v>1</v>
      </c>
      <c r="M25" s="1" t="s">
        <v>59</v>
      </c>
      <c r="N25" s="1">
        <v>2</v>
      </c>
      <c r="O25" s="6" t="s">
        <v>5109</v>
      </c>
      <c r="P25" s="6"/>
      <c r="Q25">
        <v>327902</v>
      </c>
      <c r="R25" t="s">
        <v>107</v>
      </c>
      <c r="S25" t="s">
        <v>108</v>
      </c>
      <c r="T25" t="s">
        <v>109</v>
      </c>
      <c r="U25">
        <v>40</v>
      </c>
      <c r="V25" s="6">
        <v>327903</v>
      </c>
      <c r="W25" s="6" t="s">
        <v>4289</v>
      </c>
      <c r="X25" s="6" t="s">
        <v>4290</v>
      </c>
      <c r="Y25" s="6" t="s">
        <v>4291</v>
      </c>
      <c r="Z25" s="6">
        <v>40</v>
      </c>
      <c r="AA25" t="s">
        <v>75</v>
      </c>
      <c r="AB25" t="s">
        <v>103</v>
      </c>
      <c r="AC25">
        <v>104</v>
      </c>
      <c r="AD25" t="s">
        <v>3522</v>
      </c>
      <c r="AE25">
        <v>6521122001</v>
      </c>
      <c r="AF25">
        <v>104011</v>
      </c>
      <c r="AG25">
        <v>0</v>
      </c>
      <c r="AI25">
        <v>6521122001</v>
      </c>
      <c r="AJ25" s="2">
        <v>45181</v>
      </c>
      <c r="AL25" t="s">
        <v>3527</v>
      </c>
      <c r="AM25" t="s">
        <v>906</v>
      </c>
      <c r="AN25" t="s">
        <v>83</v>
      </c>
      <c r="AQ25" s="2">
        <v>45195</v>
      </c>
      <c r="AV25">
        <v>70</v>
      </c>
      <c r="AW25">
        <v>95</v>
      </c>
      <c r="AX25">
        <v>5</v>
      </c>
      <c r="AY25" t="s">
        <v>3524</v>
      </c>
      <c r="BA25">
        <v>0</v>
      </c>
      <c r="BB25">
        <v>3</v>
      </c>
      <c r="BC25">
        <v>30</v>
      </c>
      <c r="BD25">
        <v>67</v>
      </c>
      <c r="BE25">
        <v>264</v>
      </c>
      <c r="BF25">
        <v>1</v>
      </c>
      <c r="BG25">
        <v>5</v>
      </c>
      <c r="BH25">
        <v>27</v>
      </c>
      <c r="BI25">
        <v>67</v>
      </c>
      <c r="BJ25">
        <v>260</v>
      </c>
      <c r="BK25">
        <v>1</v>
      </c>
      <c r="BL25">
        <v>49</v>
      </c>
      <c r="BM25">
        <v>50</v>
      </c>
      <c r="BN25">
        <v>0</v>
      </c>
      <c r="BO25">
        <v>149</v>
      </c>
      <c r="BQ25" t="s">
        <v>3894</v>
      </c>
      <c r="BR25" s="2">
        <v>45298</v>
      </c>
      <c r="BS25" t="s">
        <v>3531</v>
      </c>
    </row>
    <row r="26" spans="1:71" ht="15.95">
      <c r="A26" t="s">
        <v>4292</v>
      </c>
      <c r="B26">
        <v>104027</v>
      </c>
      <c r="C26" t="s">
        <v>4277</v>
      </c>
      <c r="D26" t="s">
        <v>57</v>
      </c>
      <c r="E26" s="6" t="s">
        <v>117</v>
      </c>
      <c r="F26" s="6" t="s">
        <v>79</v>
      </c>
      <c r="G26" s="6" t="s">
        <v>67</v>
      </c>
      <c r="H26" s="6" t="s">
        <v>69</v>
      </c>
      <c r="I26" s="6" t="s">
        <v>143</v>
      </c>
      <c r="J26" s="1" t="s">
        <v>85</v>
      </c>
      <c r="K26" s="6" t="s">
        <v>143</v>
      </c>
      <c r="L26" s="6" t="s">
        <v>85</v>
      </c>
      <c r="M26" s="1" t="s">
        <v>143</v>
      </c>
      <c r="N26" s="1" t="s">
        <v>85</v>
      </c>
      <c r="O26" s="6" t="s">
        <v>5113</v>
      </c>
      <c r="P26" s="6"/>
      <c r="Q26">
        <v>327485</v>
      </c>
      <c r="R26" t="s">
        <v>118</v>
      </c>
      <c r="S26" t="s">
        <v>119</v>
      </c>
      <c r="T26" t="s">
        <v>120</v>
      </c>
      <c r="U26">
        <v>40</v>
      </c>
      <c r="V26" s="6">
        <v>327486</v>
      </c>
      <c r="W26" s="6" t="s">
        <v>4293</v>
      </c>
      <c r="X26" s="6" t="s">
        <v>4294</v>
      </c>
      <c r="Y26" s="6" t="s">
        <v>4295</v>
      </c>
      <c r="Z26" s="6">
        <v>40</v>
      </c>
      <c r="AA26" t="s">
        <v>75</v>
      </c>
      <c r="AB26" t="s">
        <v>103</v>
      </c>
      <c r="AC26">
        <v>104</v>
      </c>
      <c r="AD26" t="s">
        <v>3522</v>
      </c>
      <c r="AE26">
        <v>104027</v>
      </c>
      <c r="AF26">
        <v>104027</v>
      </c>
      <c r="AG26" t="s">
        <v>69</v>
      </c>
      <c r="AH26" t="s">
        <v>3928</v>
      </c>
      <c r="AI26">
        <v>6522577067</v>
      </c>
      <c r="AJ26" s="2">
        <v>43998</v>
      </c>
      <c r="AK26" t="s">
        <v>926</v>
      </c>
      <c r="AL26" t="s">
        <v>3527</v>
      </c>
      <c r="AM26" t="s">
        <v>906</v>
      </c>
      <c r="AN26" t="s">
        <v>83</v>
      </c>
      <c r="AO26" t="s">
        <v>907</v>
      </c>
      <c r="AQ26" s="2">
        <v>45195</v>
      </c>
      <c r="AV26">
        <v>95</v>
      </c>
      <c r="AW26">
        <v>98</v>
      </c>
      <c r="AX26">
        <v>2</v>
      </c>
      <c r="AY26" t="s">
        <v>3524</v>
      </c>
      <c r="BA26">
        <v>5</v>
      </c>
      <c r="BB26">
        <v>20</v>
      </c>
      <c r="BC26">
        <v>75</v>
      </c>
      <c r="BD26">
        <v>0</v>
      </c>
      <c r="BE26">
        <v>170</v>
      </c>
      <c r="BF26">
        <v>5</v>
      </c>
      <c r="BG26">
        <v>20</v>
      </c>
      <c r="BH26">
        <v>75</v>
      </c>
      <c r="BI26">
        <v>0</v>
      </c>
      <c r="BJ26">
        <v>170</v>
      </c>
      <c r="BK26">
        <v>85</v>
      </c>
      <c r="BL26">
        <v>12</v>
      </c>
      <c r="BM26">
        <v>3</v>
      </c>
      <c r="BN26">
        <v>0</v>
      </c>
      <c r="BO26">
        <v>18</v>
      </c>
      <c r="BQ26" t="s">
        <v>3640</v>
      </c>
      <c r="BR26" s="2">
        <v>45205</v>
      </c>
      <c r="BS26" t="s">
        <v>3531</v>
      </c>
    </row>
    <row r="27" spans="1:71" ht="15.95">
      <c r="A27" t="s">
        <v>4296</v>
      </c>
      <c r="B27">
        <v>104028</v>
      </c>
      <c r="C27" t="s">
        <v>4270</v>
      </c>
      <c r="D27" t="s">
        <v>57</v>
      </c>
      <c r="E27" s="6" t="s">
        <v>124</v>
      </c>
      <c r="F27" s="6" t="s">
        <v>79</v>
      </c>
      <c r="G27" s="6" t="s">
        <v>67</v>
      </c>
      <c r="H27" s="6" t="s">
        <v>112</v>
      </c>
      <c r="I27" s="6" t="s">
        <v>143</v>
      </c>
      <c r="J27" s="1">
        <v>1</v>
      </c>
      <c r="K27" s="6" t="s">
        <v>59</v>
      </c>
      <c r="L27" s="6">
        <v>1</v>
      </c>
      <c r="M27" s="1" t="s">
        <v>96</v>
      </c>
      <c r="N27" s="1">
        <v>3</v>
      </c>
      <c r="O27" s="6" t="s">
        <v>96</v>
      </c>
      <c r="P27" s="6"/>
      <c r="Q27">
        <v>327476</v>
      </c>
      <c r="R27" t="s">
        <v>125</v>
      </c>
      <c r="S27" t="s">
        <v>126</v>
      </c>
      <c r="T27" t="s">
        <v>127</v>
      </c>
      <c r="U27">
        <v>40</v>
      </c>
      <c r="V27" s="6">
        <v>327477</v>
      </c>
      <c r="W27" s="6" t="s">
        <v>4297</v>
      </c>
      <c r="X27" s="6" t="s">
        <v>4298</v>
      </c>
      <c r="Y27" s="6" t="s">
        <v>4299</v>
      </c>
      <c r="Z27" s="6">
        <v>40</v>
      </c>
      <c r="AA27" t="s">
        <v>130</v>
      </c>
      <c r="AB27" t="s">
        <v>103</v>
      </c>
      <c r="AC27">
        <v>104</v>
      </c>
      <c r="AD27" t="s">
        <v>3522</v>
      </c>
      <c r="AE27">
        <v>6520854194</v>
      </c>
      <c r="AF27">
        <v>104028</v>
      </c>
      <c r="AG27" t="s">
        <v>112</v>
      </c>
      <c r="AH27" t="s">
        <v>3926</v>
      </c>
      <c r="AI27">
        <v>6520854194</v>
      </c>
      <c r="AJ27" s="2">
        <v>45195</v>
      </c>
      <c r="AK27" t="s">
        <v>914</v>
      </c>
      <c r="AL27" t="s">
        <v>3527</v>
      </c>
      <c r="AM27" t="s">
        <v>915</v>
      </c>
      <c r="AO27" t="s">
        <v>916</v>
      </c>
      <c r="AP27" t="s">
        <v>133</v>
      </c>
      <c r="AV27">
        <v>6</v>
      </c>
      <c r="AW27">
        <v>100</v>
      </c>
      <c r="AX27">
        <v>0</v>
      </c>
      <c r="AY27" t="s">
        <v>3545</v>
      </c>
      <c r="BA27">
        <v>5</v>
      </c>
      <c r="BB27">
        <v>15</v>
      </c>
      <c r="BC27">
        <v>60</v>
      </c>
      <c r="BD27">
        <v>20</v>
      </c>
      <c r="BE27">
        <v>195</v>
      </c>
      <c r="BF27">
        <v>5</v>
      </c>
      <c r="BG27">
        <v>15</v>
      </c>
      <c r="BH27">
        <v>60</v>
      </c>
      <c r="BI27">
        <v>20</v>
      </c>
      <c r="BJ27">
        <v>195</v>
      </c>
      <c r="BK27">
        <v>5</v>
      </c>
      <c r="BL27">
        <v>10</v>
      </c>
      <c r="BM27">
        <v>80</v>
      </c>
      <c r="BN27">
        <v>5</v>
      </c>
      <c r="BO27">
        <v>185</v>
      </c>
      <c r="BQ27" t="s">
        <v>3702</v>
      </c>
      <c r="BR27" s="2">
        <v>45210</v>
      </c>
      <c r="BS27" t="s">
        <v>3531</v>
      </c>
    </row>
    <row r="28" spans="1:71" ht="15.95">
      <c r="A28" t="s">
        <v>4303</v>
      </c>
      <c r="B28">
        <v>104031</v>
      </c>
      <c r="C28" t="s">
        <v>4277</v>
      </c>
      <c r="D28" t="s">
        <v>57</v>
      </c>
      <c r="E28" s="6" t="s">
        <v>134</v>
      </c>
      <c r="F28" s="6" t="s">
        <v>79</v>
      </c>
      <c r="G28" s="6" t="s">
        <v>67</v>
      </c>
      <c r="H28" s="6" t="s">
        <v>69</v>
      </c>
      <c r="I28" s="6" t="s">
        <v>59</v>
      </c>
      <c r="J28" s="1">
        <v>2</v>
      </c>
      <c r="K28" s="6" t="s">
        <v>59</v>
      </c>
      <c r="L28" s="6">
        <v>1</v>
      </c>
      <c r="M28" s="1" t="s">
        <v>59</v>
      </c>
      <c r="N28" s="1">
        <v>2</v>
      </c>
      <c r="O28" s="6" t="s">
        <v>5109</v>
      </c>
      <c r="P28" s="6"/>
      <c r="Q28" s="6">
        <v>328053</v>
      </c>
      <c r="R28" s="6" t="s">
        <v>135</v>
      </c>
      <c r="S28" s="6" t="s">
        <v>136</v>
      </c>
      <c r="T28" s="6" t="s">
        <v>137</v>
      </c>
      <c r="U28" s="6">
        <v>40</v>
      </c>
      <c r="V28" s="6">
        <v>328054</v>
      </c>
      <c r="W28" s="6" t="s">
        <v>4304</v>
      </c>
      <c r="X28" s="6" t="s">
        <v>4305</v>
      </c>
      <c r="Y28" s="6" t="s">
        <v>4306</v>
      </c>
      <c r="Z28" s="6">
        <v>40</v>
      </c>
      <c r="AG28" t="s">
        <v>69</v>
      </c>
    </row>
    <row r="29" spans="1:71" ht="15.95">
      <c r="A29" t="s">
        <v>4307</v>
      </c>
      <c r="B29">
        <v>106019</v>
      </c>
      <c r="C29" t="s">
        <v>4308</v>
      </c>
      <c r="D29" t="s">
        <v>141</v>
      </c>
      <c r="E29" s="6" t="s">
        <v>1679</v>
      </c>
      <c r="F29" s="6" t="s">
        <v>79</v>
      </c>
      <c r="G29" s="6" t="s">
        <v>1167</v>
      </c>
      <c r="H29" s="6" t="s">
        <v>112</v>
      </c>
      <c r="I29" s="6" t="s">
        <v>59</v>
      </c>
      <c r="J29" s="1">
        <v>2</v>
      </c>
      <c r="K29" s="6" t="s">
        <v>59</v>
      </c>
      <c r="L29" s="6">
        <v>1</v>
      </c>
      <c r="M29" s="1" t="s">
        <v>59</v>
      </c>
      <c r="N29" s="1">
        <v>2</v>
      </c>
      <c r="O29" s="6" t="s">
        <v>5109</v>
      </c>
      <c r="P29" s="6"/>
      <c r="Q29" s="6">
        <v>337106</v>
      </c>
      <c r="R29" s="6" t="s">
        <v>1681</v>
      </c>
      <c r="S29" s="6" t="s">
        <v>1682</v>
      </c>
      <c r="T29" s="6" t="s">
        <v>1683</v>
      </c>
      <c r="U29" s="6">
        <v>40</v>
      </c>
      <c r="V29" s="6">
        <v>337108</v>
      </c>
      <c r="W29" s="6" t="s">
        <v>4309</v>
      </c>
      <c r="X29" s="6" t="s">
        <v>4310</v>
      </c>
      <c r="Y29" s="6" t="s">
        <v>4311</v>
      </c>
      <c r="Z29" s="6">
        <v>40</v>
      </c>
      <c r="AG29" t="s">
        <v>112</v>
      </c>
    </row>
    <row r="30" spans="1:71" ht="15.95">
      <c r="A30" t="s">
        <v>4312</v>
      </c>
      <c r="B30">
        <v>106020</v>
      </c>
      <c r="C30" t="s">
        <v>4277</v>
      </c>
      <c r="D30" t="s">
        <v>57</v>
      </c>
      <c r="E30" s="6" t="s">
        <v>174</v>
      </c>
      <c r="F30" s="6" t="s">
        <v>79</v>
      </c>
      <c r="G30" s="6" t="s">
        <v>67</v>
      </c>
      <c r="H30" s="6" t="s">
        <v>112</v>
      </c>
      <c r="I30" s="6" t="s">
        <v>59</v>
      </c>
      <c r="J30" s="1">
        <v>2</v>
      </c>
      <c r="K30" s="6" t="s">
        <v>59</v>
      </c>
      <c r="L30" s="6">
        <v>1</v>
      </c>
      <c r="M30" s="1" t="s">
        <v>59</v>
      </c>
      <c r="N30" s="1">
        <v>2</v>
      </c>
      <c r="O30" s="6" t="s">
        <v>5109</v>
      </c>
      <c r="P30" s="6"/>
      <c r="Q30">
        <v>327924</v>
      </c>
      <c r="R30" t="s">
        <v>175</v>
      </c>
      <c r="S30" t="s">
        <v>176</v>
      </c>
      <c r="T30" t="s">
        <v>177</v>
      </c>
      <c r="U30">
        <v>40</v>
      </c>
      <c r="V30" s="6">
        <v>327925</v>
      </c>
      <c r="W30" s="6" t="s">
        <v>4313</v>
      </c>
      <c r="X30" s="6" t="s">
        <v>4314</v>
      </c>
      <c r="Y30" s="6" t="s">
        <v>4315</v>
      </c>
      <c r="Z30" s="6">
        <v>40</v>
      </c>
      <c r="AA30" t="s">
        <v>130</v>
      </c>
      <c r="AB30" t="s">
        <v>103</v>
      </c>
      <c r="AC30">
        <v>106</v>
      </c>
      <c r="AD30" t="s">
        <v>3522</v>
      </c>
      <c r="AE30" t="s">
        <v>4127</v>
      </c>
      <c r="AF30">
        <v>106020</v>
      </c>
      <c r="AG30" t="s">
        <v>112</v>
      </c>
      <c r="AI30">
        <v>6521763188</v>
      </c>
      <c r="AJ30" s="2">
        <v>45225</v>
      </c>
      <c r="AL30" t="s">
        <v>3527</v>
      </c>
      <c r="AM30" t="s">
        <v>915</v>
      </c>
      <c r="AO30" t="s">
        <v>916</v>
      </c>
      <c r="AP30" t="s">
        <v>133</v>
      </c>
      <c r="AV30">
        <v>100</v>
      </c>
      <c r="AW30">
        <v>99</v>
      </c>
      <c r="AX30">
        <v>1</v>
      </c>
      <c r="AY30" t="s">
        <v>3524</v>
      </c>
      <c r="BA30">
        <v>14</v>
      </c>
      <c r="BB30">
        <v>55</v>
      </c>
      <c r="BC30">
        <v>30</v>
      </c>
      <c r="BD30">
        <v>1</v>
      </c>
      <c r="BE30">
        <v>118</v>
      </c>
      <c r="BF30">
        <v>44</v>
      </c>
      <c r="BG30">
        <v>30</v>
      </c>
      <c r="BH30">
        <v>25</v>
      </c>
      <c r="BI30">
        <v>1</v>
      </c>
      <c r="BJ30">
        <v>83</v>
      </c>
      <c r="BK30">
        <v>14</v>
      </c>
      <c r="BL30">
        <v>55</v>
      </c>
      <c r="BM30">
        <v>30</v>
      </c>
      <c r="BN30">
        <v>1</v>
      </c>
      <c r="BO30">
        <v>118</v>
      </c>
      <c r="BQ30" t="s">
        <v>3877</v>
      </c>
      <c r="BR30" s="2">
        <v>45302</v>
      </c>
      <c r="BS30" t="s">
        <v>3531</v>
      </c>
    </row>
    <row r="31" spans="1:71" ht="15.95">
      <c r="A31" t="s">
        <v>4316</v>
      </c>
      <c r="B31">
        <v>107006</v>
      </c>
      <c r="C31" t="s">
        <v>4270</v>
      </c>
      <c r="D31" t="s">
        <v>57</v>
      </c>
      <c r="E31" s="6" t="s">
        <v>180</v>
      </c>
      <c r="F31" s="6" t="s">
        <v>79</v>
      </c>
      <c r="G31" s="6" t="s">
        <v>67</v>
      </c>
      <c r="H31" s="6" t="s">
        <v>69</v>
      </c>
      <c r="I31" s="6" t="s">
        <v>59</v>
      </c>
      <c r="J31" s="1">
        <v>2</v>
      </c>
      <c r="K31" s="6" t="s">
        <v>59</v>
      </c>
      <c r="L31" s="6">
        <v>1</v>
      </c>
      <c r="M31" s="1" t="s">
        <v>59</v>
      </c>
      <c r="N31" s="1">
        <v>2</v>
      </c>
      <c r="O31" s="6" t="s">
        <v>5109</v>
      </c>
      <c r="P31" s="6"/>
      <c r="Q31">
        <v>331272</v>
      </c>
      <c r="R31" t="s">
        <v>181</v>
      </c>
      <c r="S31" t="s">
        <v>182</v>
      </c>
      <c r="T31" t="s">
        <v>183</v>
      </c>
      <c r="U31">
        <v>40</v>
      </c>
      <c r="V31" s="6"/>
      <c r="W31" s="6"/>
      <c r="X31" s="6"/>
      <c r="Y31" s="6"/>
      <c r="Z31" s="6"/>
      <c r="AA31" t="s">
        <v>75</v>
      </c>
      <c r="AB31" t="s">
        <v>186</v>
      </c>
      <c r="AC31">
        <v>107</v>
      </c>
      <c r="AD31" t="s">
        <v>3522</v>
      </c>
      <c r="AE31" t="s">
        <v>4317</v>
      </c>
      <c r="AF31">
        <v>107006</v>
      </c>
      <c r="AG31" t="s">
        <v>69</v>
      </c>
      <c r="AI31">
        <v>6522407507</v>
      </c>
      <c r="AJ31" s="2">
        <v>45035</v>
      </c>
      <c r="AK31" t="s">
        <v>4318</v>
      </c>
      <c r="AL31" t="s">
        <v>3527</v>
      </c>
      <c r="AM31" t="s">
        <v>915</v>
      </c>
      <c r="AO31" t="s">
        <v>907</v>
      </c>
      <c r="AP31" t="s">
        <v>133</v>
      </c>
      <c r="AQ31" s="2">
        <v>45119</v>
      </c>
    </row>
    <row r="32" spans="1:71" ht="15.95">
      <c r="A32" t="s">
        <v>4319</v>
      </c>
      <c r="B32">
        <v>107009</v>
      </c>
      <c r="C32" t="s">
        <v>4277</v>
      </c>
      <c r="D32" t="s">
        <v>57</v>
      </c>
      <c r="E32" s="6" t="s">
        <v>189</v>
      </c>
      <c r="F32" s="6" t="s">
        <v>79</v>
      </c>
      <c r="G32" s="6" t="s">
        <v>67</v>
      </c>
      <c r="H32" s="6" t="s">
        <v>111</v>
      </c>
      <c r="I32" s="6" t="s">
        <v>143</v>
      </c>
      <c r="J32" s="1">
        <v>1</v>
      </c>
      <c r="K32" s="6" t="s">
        <v>59</v>
      </c>
      <c r="L32" s="6">
        <v>1</v>
      </c>
      <c r="M32" s="1" t="s">
        <v>96</v>
      </c>
      <c r="N32" s="1">
        <v>3</v>
      </c>
      <c r="O32" s="6" t="s">
        <v>96</v>
      </c>
      <c r="P32" s="6"/>
      <c r="Q32">
        <v>327607</v>
      </c>
      <c r="R32" t="s">
        <v>190</v>
      </c>
      <c r="S32" t="s">
        <v>191</v>
      </c>
      <c r="T32" t="s">
        <v>192</v>
      </c>
      <c r="U32">
        <v>40</v>
      </c>
      <c r="V32" s="6">
        <v>327608</v>
      </c>
      <c r="W32" s="6" t="s">
        <v>4320</v>
      </c>
      <c r="X32" s="6" t="s">
        <v>4321</v>
      </c>
      <c r="Y32" s="6" t="s">
        <v>4322</v>
      </c>
      <c r="Z32" s="6">
        <v>40</v>
      </c>
      <c r="AA32" t="s">
        <v>130</v>
      </c>
      <c r="AB32" t="s">
        <v>103</v>
      </c>
      <c r="AC32">
        <v>107</v>
      </c>
      <c r="AD32" t="s">
        <v>3522</v>
      </c>
      <c r="AE32" t="s">
        <v>3989</v>
      </c>
      <c r="AF32">
        <v>107009</v>
      </c>
      <c r="AG32">
        <v>0</v>
      </c>
      <c r="AI32">
        <v>6523881803</v>
      </c>
      <c r="AJ32" s="2">
        <v>45218</v>
      </c>
      <c r="AK32" t="s">
        <v>924</v>
      </c>
      <c r="AL32" t="s">
        <v>3527</v>
      </c>
      <c r="AM32" t="s">
        <v>915</v>
      </c>
      <c r="AO32" t="s">
        <v>916</v>
      </c>
      <c r="AP32" t="s">
        <v>173</v>
      </c>
      <c r="AQ32" s="2">
        <v>45218</v>
      </c>
      <c r="AV32">
        <v>50</v>
      </c>
      <c r="AW32">
        <v>95</v>
      </c>
      <c r="AX32">
        <v>5</v>
      </c>
      <c r="AY32" t="s">
        <v>3524</v>
      </c>
      <c r="BA32">
        <v>0</v>
      </c>
      <c r="BB32">
        <v>10</v>
      </c>
      <c r="BC32">
        <v>40</v>
      </c>
      <c r="BD32">
        <v>50</v>
      </c>
      <c r="BE32">
        <v>240</v>
      </c>
      <c r="BF32">
        <v>0</v>
      </c>
      <c r="BG32">
        <v>10</v>
      </c>
      <c r="BH32">
        <v>40</v>
      </c>
      <c r="BI32">
        <v>50</v>
      </c>
      <c r="BJ32">
        <v>240</v>
      </c>
      <c r="BK32">
        <v>0</v>
      </c>
      <c r="BL32">
        <v>25</v>
      </c>
      <c r="BM32">
        <v>45</v>
      </c>
      <c r="BN32">
        <v>30</v>
      </c>
      <c r="BO32">
        <v>205</v>
      </c>
      <c r="BQ32" t="s">
        <v>3702</v>
      </c>
      <c r="BR32" s="2">
        <v>45239</v>
      </c>
      <c r="BS32" t="s">
        <v>3531</v>
      </c>
    </row>
    <row r="33" spans="1:71" ht="15.95">
      <c r="A33" t="s">
        <v>4323</v>
      </c>
      <c r="B33">
        <v>107012</v>
      </c>
      <c r="C33" t="s">
        <v>4270</v>
      </c>
      <c r="D33" t="s">
        <v>57</v>
      </c>
      <c r="E33" s="6" t="s">
        <v>194</v>
      </c>
      <c r="F33" s="6" t="s">
        <v>79</v>
      </c>
      <c r="G33" s="6" t="s">
        <v>67</v>
      </c>
      <c r="H33" s="6" t="s">
        <v>111</v>
      </c>
      <c r="I33" s="6" t="s">
        <v>143</v>
      </c>
      <c r="J33" s="1" t="s">
        <v>85</v>
      </c>
      <c r="K33" s="6" t="s">
        <v>143</v>
      </c>
      <c r="L33" s="6" t="s">
        <v>85</v>
      </c>
      <c r="M33" s="1" t="s">
        <v>143</v>
      </c>
      <c r="N33" s="1" t="s">
        <v>85</v>
      </c>
      <c r="O33" s="6" t="s">
        <v>5113</v>
      </c>
      <c r="P33" s="6"/>
      <c r="Q33">
        <v>327610</v>
      </c>
      <c r="R33" t="s">
        <v>195</v>
      </c>
      <c r="S33" t="s">
        <v>196</v>
      </c>
      <c r="T33" t="s">
        <v>197</v>
      </c>
      <c r="U33">
        <v>40</v>
      </c>
      <c r="V33" s="6">
        <v>327611</v>
      </c>
      <c r="W33" s="6" t="s">
        <v>4327</v>
      </c>
      <c r="X33" s="6" t="s">
        <v>4328</v>
      </c>
      <c r="Y33" s="6" t="s">
        <v>4329</v>
      </c>
      <c r="Z33" s="6">
        <v>40</v>
      </c>
      <c r="AA33" t="s">
        <v>75</v>
      </c>
      <c r="AB33" t="s">
        <v>198</v>
      </c>
      <c r="AC33">
        <v>107</v>
      </c>
      <c r="AD33" t="s">
        <v>3522</v>
      </c>
      <c r="AE33" t="s">
        <v>3990</v>
      </c>
      <c r="AF33">
        <v>107012</v>
      </c>
      <c r="AG33">
        <v>0</v>
      </c>
      <c r="AI33">
        <v>6523881804</v>
      </c>
      <c r="AJ33" s="2">
        <v>45204</v>
      </c>
      <c r="AK33" t="s">
        <v>924</v>
      </c>
      <c r="AL33" t="s">
        <v>3527</v>
      </c>
      <c r="AM33" t="s">
        <v>906</v>
      </c>
      <c r="AN33" t="s">
        <v>83</v>
      </c>
      <c r="AO33" t="s">
        <v>916</v>
      </c>
      <c r="AQ33" s="2">
        <v>45217</v>
      </c>
      <c r="AV33">
        <v>90</v>
      </c>
      <c r="AW33">
        <v>95</v>
      </c>
      <c r="AX33">
        <v>5</v>
      </c>
      <c r="AY33" t="s">
        <v>3524</v>
      </c>
      <c r="BA33">
        <v>5</v>
      </c>
      <c r="BB33">
        <v>94</v>
      </c>
      <c r="BC33">
        <v>1</v>
      </c>
      <c r="BD33">
        <v>0</v>
      </c>
      <c r="BE33">
        <v>96</v>
      </c>
      <c r="BF33">
        <v>5</v>
      </c>
      <c r="BG33">
        <v>94</v>
      </c>
      <c r="BH33">
        <v>1</v>
      </c>
      <c r="BI33">
        <v>0</v>
      </c>
      <c r="BJ33">
        <v>96</v>
      </c>
      <c r="BK33">
        <v>100</v>
      </c>
      <c r="BL33">
        <v>0</v>
      </c>
      <c r="BM33">
        <v>0</v>
      </c>
      <c r="BN33">
        <v>0</v>
      </c>
      <c r="BO33">
        <v>0</v>
      </c>
      <c r="BQ33" t="s">
        <v>3653</v>
      </c>
      <c r="BR33" s="2">
        <v>45230</v>
      </c>
      <c r="BS33" t="s">
        <v>3531</v>
      </c>
    </row>
    <row r="34" spans="1:71" ht="15.95">
      <c r="A34" t="s">
        <v>4330</v>
      </c>
      <c r="B34">
        <v>109023</v>
      </c>
      <c r="C34" t="s">
        <v>4308</v>
      </c>
      <c r="D34" t="s">
        <v>141</v>
      </c>
      <c r="E34" s="6" t="s">
        <v>1895</v>
      </c>
      <c r="F34" s="6" t="s">
        <v>79</v>
      </c>
      <c r="G34" s="6" t="s">
        <v>1167</v>
      </c>
      <c r="H34" s="6" t="s">
        <v>112</v>
      </c>
      <c r="I34" s="6" t="s">
        <v>143</v>
      </c>
      <c r="J34" s="1">
        <v>1</v>
      </c>
      <c r="K34" s="6" t="s">
        <v>143</v>
      </c>
      <c r="L34" s="6">
        <v>2</v>
      </c>
      <c r="M34" s="1" t="s">
        <v>143</v>
      </c>
      <c r="N34" s="1">
        <v>1</v>
      </c>
      <c r="O34" s="6" t="s">
        <v>96</v>
      </c>
      <c r="P34" s="6"/>
      <c r="Q34">
        <v>327470</v>
      </c>
      <c r="R34" t="s">
        <v>1897</v>
      </c>
      <c r="S34" t="s">
        <v>1898</v>
      </c>
      <c r="T34" t="s">
        <v>1899</v>
      </c>
      <c r="U34">
        <v>40</v>
      </c>
      <c r="V34" s="6">
        <v>327471</v>
      </c>
      <c r="W34" s="6" t="s">
        <v>4334</v>
      </c>
      <c r="X34" s="6" t="s">
        <v>4335</v>
      </c>
      <c r="Y34" s="6" t="s">
        <v>4336</v>
      </c>
      <c r="Z34" s="6">
        <v>40</v>
      </c>
      <c r="AA34" t="s">
        <v>130</v>
      </c>
      <c r="AB34" t="s">
        <v>103</v>
      </c>
      <c r="AC34">
        <v>109</v>
      </c>
      <c r="AD34" t="s">
        <v>3522</v>
      </c>
      <c r="AE34" t="s">
        <v>3923</v>
      </c>
      <c r="AF34">
        <v>109023</v>
      </c>
      <c r="AG34" t="s">
        <v>112</v>
      </c>
      <c r="AI34">
        <v>6523884365</v>
      </c>
      <c r="AJ34" s="2">
        <v>45175</v>
      </c>
      <c r="AK34" t="s">
        <v>926</v>
      </c>
      <c r="AL34" t="s">
        <v>3527</v>
      </c>
      <c r="AM34" t="s">
        <v>915</v>
      </c>
      <c r="AP34" t="s">
        <v>213</v>
      </c>
      <c r="AV34">
        <v>100</v>
      </c>
      <c r="AW34">
        <v>100</v>
      </c>
      <c r="AX34">
        <v>0</v>
      </c>
      <c r="AY34" t="s">
        <v>3545</v>
      </c>
      <c r="BA34">
        <v>0</v>
      </c>
      <c r="BB34">
        <v>17</v>
      </c>
      <c r="BC34">
        <v>80</v>
      </c>
      <c r="BD34">
        <v>3</v>
      </c>
      <c r="BE34">
        <v>186</v>
      </c>
      <c r="BF34">
        <v>6</v>
      </c>
      <c r="BG34">
        <v>29</v>
      </c>
      <c r="BH34">
        <v>62</v>
      </c>
      <c r="BI34">
        <v>3</v>
      </c>
      <c r="BJ34">
        <v>162</v>
      </c>
      <c r="BK34">
        <v>17</v>
      </c>
      <c r="BL34">
        <v>75</v>
      </c>
      <c r="BM34">
        <v>8</v>
      </c>
      <c r="BN34">
        <v>0</v>
      </c>
      <c r="BO34">
        <v>91</v>
      </c>
      <c r="BQ34" t="s">
        <v>3762</v>
      </c>
      <c r="BR34" s="2">
        <v>45198</v>
      </c>
      <c r="BS34" t="s">
        <v>3531</v>
      </c>
    </row>
    <row r="35" spans="1:71" ht="15.95">
      <c r="A35" t="s">
        <v>4337</v>
      </c>
      <c r="B35">
        <v>115015</v>
      </c>
      <c r="C35" t="s">
        <v>4308</v>
      </c>
      <c r="D35" t="s">
        <v>141</v>
      </c>
      <c r="E35" s="6" t="s">
        <v>214</v>
      </c>
      <c r="F35" s="6" t="s">
        <v>79</v>
      </c>
      <c r="G35" s="6" t="s">
        <v>67</v>
      </c>
      <c r="H35" s="6" t="s">
        <v>69</v>
      </c>
      <c r="I35" s="6" t="s">
        <v>143</v>
      </c>
      <c r="J35" s="1">
        <v>1</v>
      </c>
      <c r="K35" s="6" t="s">
        <v>143</v>
      </c>
      <c r="L35" s="6">
        <v>2</v>
      </c>
      <c r="M35" s="1" t="s">
        <v>143</v>
      </c>
      <c r="N35" s="1">
        <v>1</v>
      </c>
      <c r="O35" s="6" t="s">
        <v>96</v>
      </c>
      <c r="P35" s="6"/>
      <c r="Q35">
        <v>234959</v>
      </c>
      <c r="R35" t="s">
        <v>215</v>
      </c>
      <c r="S35" t="s">
        <v>216</v>
      </c>
      <c r="T35" t="s">
        <v>217</v>
      </c>
      <c r="U35">
        <v>40</v>
      </c>
      <c r="V35" s="6">
        <v>234960</v>
      </c>
      <c r="W35" s="6" t="s">
        <v>4338</v>
      </c>
      <c r="X35" s="6" t="s">
        <v>4339</v>
      </c>
      <c r="Y35" s="6" t="s">
        <v>4340</v>
      </c>
      <c r="Z35" s="6">
        <v>40</v>
      </c>
      <c r="AA35" t="s">
        <v>75</v>
      </c>
      <c r="AB35" t="s">
        <v>103</v>
      </c>
      <c r="AC35">
        <v>115</v>
      </c>
      <c r="AD35" t="s">
        <v>3522</v>
      </c>
      <c r="AE35">
        <v>115015</v>
      </c>
      <c r="AF35">
        <v>115015</v>
      </c>
      <c r="AG35" t="s">
        <v>69</v>
      </c>
      <c r="AH35" t="s">
        <v>170</v>
      </c>
      <c r="AI35">
        <v>6522256641</v>
      </c>
      <c r="AJ35" s="2">
        <v>44564</v>
      </c>
      <c r="AK35" t="s">
        <v>930</v>
      </c>
      <c r="AL35" t="s">
        <v>3527</v>
      </c>
      <c r="AM35" t="s">
        <v>915</v>
      </c>
      <c r="AP35" t="s">
        <v>220</v>
      </c>
      <c r="AQ35" s="2">
        <v>45099</v>
      </c>
      <c r="AV35">
        <v>40</v>
      </c>
      <c r="AW35">
        <v>40</v>
      </c>
      <c r="AX35">
        <v>60</v>
      </c>
      <c r="AY35" t="s">
        <v>3545</v>
      </c>
      <c r="BA35">
        <v>50</v>
      </c>
      <c r="BB35">
        <v>49</v>
      </c>
      <c r="BC35">
        <v>1</v>
      </c>
      <c r="BD35">
        <v>0</v>
      </c>
      <c r="BE35">
        <v>51</v>
      </c>
      <c r="BF35">
        <v>80</v>
      </c>
      <c r="BG35">
        <v>19</v>
      </c>
      <c r="BH35">
        <v>1</v>
      </c>
      <c r="BI35">
        <v>0</v>
      </c>
      <c r="BJ35">
        <v>21</v>
      </c>
      <c r="BK35">
        <v>50</v>
      </c>
      <c r="BL35">
        <v>49</v>
      </c>
      <c r="BM35">
        <v>1</v>
      </c>
      <c r="BN35">
        <v>0</v>
      </c>
      <c r="BO35">
        <v>51</v>
      </c>
      <c r="BQ35" t="s">
        <v>3720</v>
      </c>
      <c r="BR35" s="2">
        <v>45114</v>
      </c>
      <c r="BS35" t="s">
        <v>3531</v>
      </c>
    </row>
    <row r="36" spans="1:71" ht="15.95">
      <c r="A36" t="s">
        <v>4341</v>
      </c>
      <c r="B36">
        <v>115016</v>
      </c>
      <c r="C36" t="s">
        <v>4308</v>
      </c>
      <c r="D36" t="s">
        <v>141</v>
      </c>
      <c r="E36" s="6" t="s">
        <v>221</v>
      </c>
      <c r="F36" s="6" t="s">
        <v>79</v>
      </c>
      <c r="G36" s="6" t="s">
        <v>67</v>
      </c>
      <c r="H36" s="6" t="s">
        <v>69</v>
      </c>
      <c r="I36" s="6" t="s">
        <v>59</v>
      </c>
      <c r="J36" s="1">
        <v>2</v>
      </c>
      <c r="K36" s="6" t="s">
        <v>59</v>
      </c>
      <c r="L36" s="6">
        <v>1</v>
      </c>
      <c r="M36" s="1" t="s">
        <v>59</v>
      </c>
      <c r="N36" s="1">
        <v>2</v>
      </c>
      <c r="O36" s="6" t="s">
        <v>5109</v>
      </c>
      <c r="P36" s="6"/>
      <c r="Q36">
        <v>235056</v>
      </c>
      <c r="R36" t="s">
        <v>222</v>
      </c>
      <c r="S36" t="s">
        <v>223</v>
      </c>
      <c r="T36" t="s">
        <v>224</v>
      </c>
      <c r="U36">
        <v>40</v>
      </c>
      <c r="V36" s="6">
        <v>235057</v>
      </c>
      <c r="W36" s="6" t="s">
        <v>4342</v>
      </c>
      <c r="X36" s="6" t="s">
        <v>4343</v>
      </c>
      <c r="Y36" s="6" t="s">
        <v>4344</v>
      </c>
      <c r="Z36" s="6">
        <v>40</v>
      </c>
      <c r="AA36" t="s">
        <v>130</v>
      </c>
      <c r="AB36" t="s">
        <v>103</v>
      </c>
      <c r="AC36">
        <v>115</v>
      </c>
      <c r="AD36" t="s">
        <v>3522</v>
      </c>
      <c r="AE36">
        <v>115016</v>
      </c>
      <c r="AF36">
        <v>115016</v>
      </c>
      <c r="AG36" t="s">
        <v>69</v>
      </c>
      <c r="AI36">
        <v>6522505181</v>
      </c>
      <c r="AJ36" s="2">
        <v>44397</v>
      </c>
      <c r="AK36" t="s">
        <v>932</v>
      </c>
      <c r="AL36" t="s">
        <v>3527</v>
      </c>
      <c r="AM36" t="s">
        <v>906</v>
      </c>
      <c r="AN36" t="s">
        <v>152</v>
      </c>
      <c r="AO36" t="s">
        <v>919</v>
      </c>
      <c r="AV36">
        <v>65</v>
      </c>
      <c r="AW36">
        <v>30</v>
      </c>
      <c r="AX36">
        <v>70</v>
      </c>
      <c r="AY36" t="s">
        <v>3545</v>
      </c>
      <c r="BA36">
        <v>10</v>
      </c>
      <c r="BB36">
        <v>30</v>
      </c>
      <c r="BC36">
        <v>20</v>
      </c>
      <c r="BD36">
        <v>40</v>
      </c>
      <c r="BE36">
        <v>190</v>
      </c>
      <c r="BF36">
        <v>10</v>
      </c>
      <c r="BG36">
        <v>30</v>
      </c>
      <c r="BH36">
        <v>20</v>
      </c>
      <c r="BI36">
        <v>40</v>
      </c>
      <c r="BJ36">
        <v>190</v>
      </c>
      <c r="BK36">
        <v>10</v>
      </c>
      <c r="BL36">
        <v>45</v>
      </c>
      <c r="BM36">
        <v>15</v>
      </c>
      <c r="BN36">
        <v>30</v>
      </c>
      <c r="BO36">
        <v>165</v>
      </c>
      <c r="BQ36" t="s">
        <v>3702</v>
      </c>
      <c r="BR36" s="2">
        <v>45162</v>
      </c>
      <c r="BS36" t="s">
        <v>3531</v>
      </c>
    </row>
    <row r="37" spans="1:71" ht="15.95">
      <c r="A37" t="s">
        <v>4345</v>
      </c>
      <c r="B37">
        <v>115017</v>
      </c>
      <c r="C37" t="s">
        <v>4308</v>
      </c>
      <c r="D37" t="s">
        <v>141</v>
      </c>
      <c r="E37" s="6" t="s">
        <v>2010</v>
      </c>
      <c r="F37" s="6" t="s">
        <v>79</v>
      </c>
      <c r="G37" s="6" t="s">
        <v>67</v>
      </c>
      <c r="H37" s="6" t="s">
        <v>69</v>
      </c>
      <c r="I37" s="6" t="s">
        <v>143</v>
      </c>
      <c r="J37" s="1">
        <v>1</v>
      </c>
      <c r="K37" s="6" t="s">
        <v>143</v>
      </c>
      <c r="L37" s="6">
        <v>2</v>
      </c>
      <c r="M37" s="1" t="s">
        <v>143</v>
      </c>
      <c r="N37" s="1">
        <v>1</v>
      </c>
      <c r="O37" s="6" t="s">
        <v>5111</v>
      </c>
      <c r="P37" s="6"/>
      <c r="Q37">
        <v>235020</v>
      </c>
      <c r="R37" t="s">
        <v>2012</v>
      </c>
      <c r="S37" t="s">
        <v>2013</v>
      </c>
      <c r="T37" t="s">
        <v>2014</v>
      </c>
      <c r="U37">
        <v>40</v>
      </c>
      <c r="V37" s="6">
        <v>235021</v>
      </c>
      <c r="W37" s="6" t="s">
        <v>4349</v>
      </c>
      <c r="X37" s="6" t="s">
        <v>4350</v>
      </c>
      <c r="Y37" s="6" t="s">
        <v>4351</v>
      </c>
      <c r="Z37" s="6">
        <v>40</v>
      </c>
      <c r="AA37" t="s">
        <v>75</v>
      </c>
      <c r="AB37" t="s">
        <v>103</v>
      </c>
      <c r="AC37">
        <v>115</v>
      </c>
      <c r="AD37" t="s">
        <v>3522</v>
      </c>
      <c r="AE37" t="s">
        <v>3848</v>
      </c>
      <c r="AF37">
        <v>115017</v>
      </c>
      <c r="AG37" t="s">
        <v>69</v>
      </c>
      <c r="AI37">
        <v>6522505185</v>
      </c>
      <c r="AJ37" s="2">
        <v>45079</v>
      </c>
      <c r="AK37" t="s">
        <v>930</v>
      </c>
      <c r="AL37" t="s">
        <v>3527</v>
      </c>
      <c r="AM37" t="s">
        <v>915</v>
      </c>
      <c r="AP37" t="s">
        <v>3849</v>
      </c>
      <c r="AQ37" s="2">
        <v>45139</v>
      </c>
      <c r="AV37">
        <v>45</v>
      </c>
      <c r="AW37">
        <v>90</v>
      </c>
      <c r="AX37">
        <v>10</v>
      </c>
      <c r="AY37" t="s">
        <v>3524</v>
      </c>
      <c r="BA37">
        <v>40</v>
      </c>
      <c r="BB37">
        <v>55</v>
      </c>
      <c r="BC37">
        <v>5</v>
      </c>
      <c r="BD37">
        <v>0</v>
      </c>
      <c r="BE37">
        <v>65</v>
      </c>
      <c r="BF37">
        <v>85</v>
      </c>
      <c r="BG37">
        <v>10</v>
      </c>
      <c r="BH37">
        <v>5</v>
      </c>
      <c r="BI37">
        <v>0</v>
      </c>
      <c r="BJ37">
        <v>20</v>
      </c>
      <c r="BK37">
        <v>40</v>
      </c>
      <c r="BL37">
        <v>55</v>
      </c>
      <c r="BM37">
        <v>5</v>
      </c>
      <c r="BN37">
        <v>0</v>
      </c>
      <c r="BO37">
        <v>65</v>
      </c>
      <c r="BQ37" t="s">
        <v>3842</v>
      </c>
      <c r="BR37" s="2">
        <v>45142</v>
      </c>
      <c r="BS37" t="s">
        <v>3531</v>
      </c>
    </row>
    <row r="38" spans="1:71" ht="15.95">
      <c r="A38" t="s">
        <v>4355</v>
      </c>
      <c r="B38">
        <v>117002</v>
      </c>
      <c r="C38" t="s">
        <v>4308</v>
      </c>
      <c r="D38" t="s">
        <v>141</v>
      </c>
      <c r="E38" s="6" t="s">
        <v>2106</v>
      </c>
      <c r="F38" s="6" t="s">
        <v>79</v>
      </c>
      <c r="G38" s="6" t="s">
        <v>67</v>
      </c>
      <c r="H38" s="6" t="s">
        <v>111</v>
      </c>
      <c r="I38" s="6" t="s">
        <v>59</v>
      </c>
      <c r="J38" s="1">
        <v>2</v>
      </c>
      <c r="K38" s="6" t="s">
        <v>59</v>
      </c>
      <c r="L38" s="6">
        <v>1</v>
      </c>
      <c r="M38" s="1" t="s">
        <v>59</v>
      </c>
      <c r="N38" s="1">
        <v>2</v>
      </c>
      <c r="O38" s="6" t="s">
        <v>5109</v>
      </c>
      <c r="P38" s="6"/>
      <c r="Q38">
        <v>327488</v>
      </c>
      <c r="R38" t="s">
        <v>2108</v>
      </c>
      <c r="S38" t="s">
        <v>2109</v>
      </c>
      <c r="T38" t="s">
        <v>2110</v>
      </c>
      <c r="U38">
        <v>40</v>
      </c>
      <c r="V38" s="6">
        <v>327489</v>
      </c>
      <c r="W38" s="6" t="s">
        <v>4356</v>
      </c>
      <c r="X38" s="6" t="s">
        <v>4357</v>
      </c>
      <c r="Y38" s="6" t="s">
        <v>4358</v>
      </c>
      <c r="Z38" s="6">
        <v>40</v>
      </c>
      <c r="AA38" t="s">
        <v>130</v>
      </c>
      <c r="AB38" t="s">
        <v>103</v>
      </c>
      <c r="AC38">
        <v>117</v>
      </c>
      <c r="AD38" t="s">
        <v>3522</v>
      </c>
      <c r="AE38" t="s">
        <v>3929</v>
      </c>
      <c r="AF38">
        <v>117002</v>
      </c>
      <c r="AG38">
        <v>0</v>
      </c>
      <c r="AH38" t="s">
        <v>3930</v>
      </c>
      <c r="AI38">
        <v>6522505264</v>
      </c>
      <c r="AJ38" s="2">
        <v>45184</v>
      </c>
      <c r="AV38">
        <v>100</v>
      </c>
      <c r="AW38">
        <v>82</v>
      </c>
      <c r="AX38">
        <v>18</v>
      </c>
      <c r="AY38" t="s">
        <v>3524</v>
      </c>
      <c r="BA38">
        <v>0</v>
      </c>
      <c r="BB38">
        <v>1</v>
      </c>
      <c r="BC38">
        <v>31</v>
      </c>
      <c r="BD38">
        <v>68</v>
      </c>
      <c r="BE38">
        <v>267</v>
      </c>
      <c r="BF38">
        <v>0</v>
      </c>
      <c r="BG38">
        <v>1</v>
      </c>
      <c r="BH38">
        <v>31</v>
      </c>
      <c r="BI38">
        <v>68</v>
      </c>
      <c r="BJ38">
        <v>267</v>
      </c>
      <c r="BK38">
        <v>4</v>
      </c>
      <c r="BL38">
        <v>60</v>
      </c>
      <c r="BM38">
        <v>36</v>
      </c>
      <c r="BN38">
        <v>0</v>
      </c>
      <c r="BO38">
        <v>132</v>
      </c>
      <c r="BQ38" t="s">
        <v>3762</v>
      </c>
      <c r="BR38" s="2">
        <v>45222</v>
      </c>
      <c r="BS38" t="s">
        <v>3531</v>
      </c>
    </row>
    <row r="39" spans="1:71" ht="15.95">
      <c r="A39" t="s">
        <v>4359</v>
      </c>
      <c r="B39">
        <v>200016</v>
      </c>
      <c r="C39" t="s">
        <v>4308</v>
      </c>
      <c r="D39" t="s">
        <v>141</v>
      </c>
      <c r="E39" s="6" t="s">
        <v>2208</v>
      </c>
      <c r="F39" s="6" t="s">
        <v>1120</v>
      </c>
      <c r="G39" s="6" t="s">
        <v>1167</v>
      </c>
      <c r="H39" s="6" t="s">
        <v>112</v>
      </c>
      <c r="I39" s="6" t="s">
        <v>143</v>
      </c>
      <c r="J39" s="1">
        <v>1</v>
      </c>
      <c r="K39" s="6" t="s">
        <v>143</v>
      </c>
      <c r="L39" s="6">
        <v>2</v>
      </c>
      <c r="M39" s="1" t="s">
        <v>143</v>
      </c>
      <c r="N39" s="1">
        <v>1</v>
      </c>
      <c r="O39" s="6" t="s">
        <v>96</v>
      </c>
      <c r="P39" s="6"/>
      <c r="Q39">
        <v>264605</v>
      </c>
      <c r="R39" t="s">
        <v>2210</v>
      </c>
      <c r="S39" t="s">
        <v>2211</v>
      </c>
      <c r="T39" t="s">
        <v>2212</v>
      </c>
      <c r="U39">
        <v>40</v>
      </c>
      <c r="V39" s="6">
        <v>264606</v>
      </c>
      <c r="W39" s="6" t="s">
        <v>4363</v>
      </c>
      <c r="X39" s="6" t="s">
        <v>4364</v>
      </c>
      <c r="Y39" s="6" t="s">
        <v>4365</v>
      </c>
      <c r="Z39" s="6">
        <v>40</v>
      </c>
      <c r="AA39" t="s">
        <v>130</v>
      </c>
      <c r="AB39" t="s">
        <v>103</v>
      </c>
      <c r="AC39">
        <v>200</v>
      </c>
      <c r="AD39" t="s">
        <v>3549</v>
      </c>
      <c r="AE39">
        <v>6802291950</v>
      </c>
      <c r="AF39">
        <v>200016</v>
      </c>
      <c r="AG39" t="s">
        <v>112</v>
      </c>
      <c r="AI39">
        <v>6802291950</v>
      </c>
      <c r="AJ39" s="2">
        <v>45140</v>
      </c>
      <c r="AV39">
        <v>100</v>
      </c>
      <c r="AW39">
        <v>60</v>
      </c>
      <c r="AX39">
        <v>40</v>
      </c>
      <c r="AY39" t="s">
        <v>3545</v>
      </c>
      <c r="BA39">
        <v>10</v>
      </c>
      <c r="BB39">
        <v>53</v>
      </c>
      <c r="BC39">
        <v>35</v>
      </c>
      <c r="BD39">
        <v>2</v>
      </c>
      <c r="BE39">
        <v>129</v>
      </c>
      <c r="BF39">
        <v>60</v>
      </c>
      <c r="BG39">
        <v>3</v>
      </c>
      <c r="BH39">
        <v>35</v>
      </c>
      <c r="BI39">
        <v>2</v>
      </c>
      <c r="BJ39">
        <v>79</v>
      </c>
      <c r="BK39">
        <v>10</v>
      </c>
      <c r="BL39">
        <v>89</v>
      </c>
      <c r="BM39">
        <v>1</v>
      </c>
      <c r="BN39">
        <v>0</v>
      </c>
      <c r="BO39">
        <v>91</v>
      </c>
      <c r="BQ39" t="s">
        <v>3660</v>
      </c>
      <c r="BR39" s="2">
        <v>45183</v>
      </c>
      <c r="BS39" t="s">
        <v>3531</v>
      </c>
    </row>
    <row r="40" spans="1:71" ht="15.95">
      <c r="A40" t="s">
        <v>4366</v>
      </c>
      <c r="B40">
        <v>200017</v>
      </c>
      <c r="C40" t="s">
        <v>4270</v>
      </c>
      <c r="D40" t="s">
        <v>57</v>
      </c>
      <c r="E40" s="6" t="s">
        <v>269</v>
      </c>
      <c r="F40" s="6" t="s">
        <v>79</v>
      </c>
      <c r="G40" s="6" t="s">
        <v>67</v>
      </c>
      <c r="H40" s="6" t="s">
        <v>69</v>
      </c>
      <c r="I40" s="6" t="s">
        <v>59</v>
      </c>
      <c r="J40" s="1">
        <v>2</v>
      </c>
      <c r="K40" s="6" t="s">
        <v>59</v>
      </c>
      <c r="L40" s="6">
        <v>1</v>
      </c>
      <c r="M40" s="1" t="s">
        <v>59</v>
      </c>
      <c r="N40" s="1">
        <v>2</v>
      </c>
      <c r="O40" s="6" t="s">
        <v>5109</v>
      </c>
      <c r="P40" s="6"/>
      <c r="Q40">
        <v>331375</v>
      </c>
      <c r="R40" t="s">
        <v>270</v>
      </c>
      <c r="S40" t="s">
        <v>271</v>
      </c>
      <c r="T40" t="s">
        <v>272</v>
      </c>
      <c r="U40">
        <v>40</v>
      </c>
      <c r="V40" s="6">
        <v>331376</v>
      </c>
      <c r="W40" s="6" t="s">
        <v>4367</v>
      </c>
      <c r="X40" s="6" t="s">
        <v>4368</v>
      </c>
      <c r="Y40" s="6" t="s">
        <v>4369</v>
      </c>
      <c r="Z40" s="6">
        <v>40</v>
      </c>
      <c r="AA40" t="s">
        <v>75</v>
      </c>
      <c r="AB40" t="s">
        <v>90</v>
      </c>
      <c r="AC40">
        <v>200</v>
      </c>
      <c r="AD40" t="s">
        <v>3522</v>
      </c>
      <c r="AE40">
        <v>200017</v>
      </c>
      <c r="AF40">
        <v>200017</v>
      </c>
      <c r="AG40" t="s">
        <v>69</v>
      </c>
      <c r="AH40" t="s">
        <v>3710</v>
      </c>
      <c r="AI40">
        <v>6802238623</v>
      </c>
      <c r="AJ40" s="2">
        <v>45091</v>
      </c>
      <c r="AK40" t="s">
        <v>924</v>
      </c>
      <c r="AL40" t="s">
        <v>3527</v>
      </c>
      <c r="AM40" t="s">
        <v>906</v>
      </c>
      <c r="AN40" t="s">
        <v>83</v>
      </c>
      <c r="AO40" t="s">
        <v>916</v>
      </c>
    </row>
    <row r="41" spans="1:71" ht="15.95">
      <c r="A41" t="s">
        <v>4370</v>
      </c>
      <c r="B41">
        <v>201023</v>
      </c>
      <c r="C41" t="s">
        <v>4308</v>
      </c>
      <c r="D41" t="s">
        <v>141</v>
      </c>
      <c r="E41" s="6" t="s">
        <v>288</v>
      </c>
      <c r="F41" s="6" t="s">
        <v>79</v>
      </c>
      <c r="G41" s="6" t="s">
        <v>67</v>
      </c>
      <c r="H41" s="6" t="s">
        <v>69</v>
      </c>
      <c r="I41" s="6" t="s">
        <v>143</v>
      </c>
      <c r="J41" s="1">
        <v>1</v>
      </c>
      <c r="K41" s="6" t="s">
        <v>143</v>
      </c>
      <c r="L41" s="6">
        <v>2</v>
      </c>
      <c r="M41" s="1" t="s">
        <v>143</v>
      </c>
      <c r="N41" s="1">
        <v>1</v>
      </c>
      <c r="O41" s="6" t="s">
        <v>5111</v>
      </c>
      <c r="P41" s="6"/>
      <c r="Q41">
        <v>173976</v>
      </c>
      <c r="R41" t="s">
        <v>289</v>
      </c>
      <c r="S41" t="s">
        <v>290</v>
      </c>
      <c r="T41" t="s">
        <v>291</v>
      </c>
      <c r="U41">
        <v>40</v>
      </c>
      <c r="V41" s="6">
        <v>174100</v>
      </c>
      <c r="W41" s="6" t="s">
        <v>4371</v>
      </c>
      <c r="X41" s="6" t="s">
        <v>4372</v>
      </c>
      <c r="Y41" s="6" t="s">
        <v>4373</v>
      </c>
      <c r="Z41" s="6">
        <v>40</v>
      </c>
      <c r="AA41" t="s">
        <v>75</v>
      </c>
      <c r="AB41" t="s">
        <v>279</v>
      </c>
      <c r="AC41">
        <v>201</v>
      </c>
      <c r="AD41" t="s">
        <v>3522</v>
      </c>
      <c r="AE41" t="s">
        <v>4374</v>
      </c>
      <c r="AF41">
        <v>201023</v>
      </c>
      <c r="AG41" t="s">
        <v>69</v>
      </c>
      <c r="AH41" t="s">
        <v>4246</v>
      </c>
      <c r="AI41">
        <v>6802060063</v>
      </c>
      <c r="AJ41" s="2">
        <v>44613</v>
      </c>
      <c r="AK41" t="s">
        <v>926</v>
      </c>
      <c r="AL41" t="s">
        <v>3527</v>
      </c>
      <c r="AM41" t="s">
        <v>906</v>
      </c>
      <c r="AN41" t="s">
        <v>268</v>
      </c>
      <c r="AO41" t="s">
        <v>941</v>
      </c>
      <c r="AQ41" s="2">
        <v>44869</v>
      </c>
    </row>
    <row r="42" spans="1:71" ht="15.95">
      <c r="A42" t="s">
        <v>4375</v>
      </c>
      <c r="B42">
        <v>201031</v>
      </c>
      <c r="C42" t="s">
        <v>4308</v>
      </c>
      <c r="D42" t="s">
        <v>141</v>
      </c>
      <c r="E42" s="6" t="s">
        <v>2241</v>
      </c>
      <c r="F42" s="6" t="s">
        <v>79</v>
      </c>
      <c r="G42" s="6" t="s">
        <v>1167</v>
      </c>
      <c r="H42" s="6" t="s">
        <v>112</v>
      </c>
      <c r="I42" s="6" t="s">
        <v>59</v>
      </c>
      <c r="J42" s="1">
        <v>2</v>
      </c>
      <c r="K42" s="6" t="s">
        <v>59</v>
      </c>
      <c r="L42" s="6">
        <v>1</v>
      </c>
      <c r="M42" s="1" t="s">
        <v>59</v>
      </c>
      <c r="N42" s="1">
        <v>2</v>
      </c>
      <c r="O42" s="6" t="s">
        <v>5109</v>
      </c>
      <c r="P42" s="6"/>
      <c r="Q42">
        <v>327501</v>
      </c>
      <c r="R42" t="s">
        <v>2243</v>
      </c>
      <c r="S42" t="s">
        <v>2244</v>
      </c>
      <c r="T42" t="s">
        <v>2245</v>
      </c>
      <c r="U42">
        <v>40</v>
      </c>
      <c r="V42" s="6">
        <v>327502</v>
      </c>
      <c r="W42" s="6" t="s">
        <v>4376</v>
      </c>
      <c r="X42" s="6" t="s">
        <v>4377</v>
      </c>
      <c r="Y42" s="6" t="s">
        <v>4378</v>
      </c>
      <c r="Z42" s="6">
        <v>40</v>
      </c>
      <c r="AA42" t="s">
        <v>130</v>
      </c>
      <c r="AB42" t="s">
        <v>103</v>
      </c>
      <c r="AC42">
        <v>201</v>
      </c>
      <c r="AD42" t="s">
        <v>3522</v>
      </c>
      <c r="AE42">
        <v>6801956956</v>
      </c>
      <c r="AF42">
        <v>201031</v>
      </c>
      <c r="AG42" t="s">
        <v>112</v>
      </c>
      <c r="AH42" t="s">
        <v>3879</v>
      </c>
      <c r="AI42">
        <v>6801956956</v>
      </c>
      <c r="AJ42" s="2">
        <v>45084</v>
      </c>
      <c r="AV42">
        <v>80</v>
      </c>
      <c r="AW42">
        <v>95</v>
      </c>
      <c r="AX42">
        <v>5</v>
      </c>
      <c r="AY42" t="s">
        <v>3545</v>
      </c>
      <c r="BA42">
        <v>0</v>
      </c>
      <c r="BB42">
        <v>1</v>
      </c>
      <c r="BC42">
        <v>59</v>
      </c>
      <c r="BD42">
        <v>40</v>
      </c>
      <c r="BE42">
        <v>239</v>
      </c>
      <c r="BF42">
        <v>1</v>
      </c>
      <c r="BG42">
        <v>1</v>
      </c>
      <c r="BH42">
        <v>58</v>
      </c>
      <c r="BI42">
        <v>40</v>
      </c>
      <c r="BJ42">
        <v>237</v>
      </c>
      <c r="BK42">
        <v>1</v>
      </c>
      <c r="BL42">
        <v>0</v>
      </c>
      <c r="BM42">
        <v>99</v>
      </c>
      <c r="BN42">
        <v>0</v>
      </c>
      <c r="BO42">
        <v>198</v>
      </c>
      <c r="BQ42" t="s">
        <v>3640</v>
      </c>
      <c r="BR42" s="2">
        <v>45209</v>
      </c>
      <c r="BS42" t="s">
        <v>3531</v>
      </c>
    </row>
    <row r="43" spans="1:71" ht="15.95">
      <c r="A43" t="s">
        <v>4379</v>
      </c>
      <c r="B43">
        <v>201032</v>
      </c>
      <c r="C43" t="s">
        <v>4308</v>
      </c>
      <c r="D43" t="s">
        <v>141</v>
      </c>
      <c r="E43" s="6" t="s">
        <v>2247</v>
      </c>
      <c r="F43" s="6" t="s">
        <v>1120</v>
      </c>
      <c r="G43" s="6" t="s">
        <v>1167</v>
      </c>
      <c r="H43" s="6" t="s">
        <v>112</v>
      </c>
      <c r="I43" s="6" t="s">
        <v>143</v>
      </c>
      <c r="J43" s="1">
        <v>1</v>
      </c>
      <c r="K43" s="6" t="s">
        <v>143</v>
      </c>
      <c r="L43" s="6">
        <v>2</v>
      </c>
      <c r="M43" s="1" t="s">
        <v>143</v>
      </c>
      <c r="N43" s="1">
        <v>1</v>
      </c>
      <c r="O43" s="6" t="s">
        <v>96</v>
      </c>
      <c r="P43" s="6"/>
      <c r="Q43">
        <v>264632</v>
      </c>
      <c r="R43" t="s">
        <v>2249</v>
      </c>
      <c r="S43" t="s">
        <v>2250</v>
      </c>
      <c r="T43" t="s">
        <v>2251</v>
      </c>
      <c r="U43">
        <v>40</v>
      </c>
      <c r="V43" s="6">
        <v>264633</v>
      </c>
      <c r="W43" s="6" t="s">
        <v>4380</v>
      </c>
      <c r="X43" s="6" t="s">
        <v>4381</v>
      </c>
      <c r="Y43" s="6" t="s">
        <v>4382</v>
      </c>
      <c r="Z43" s="6">
        <v>40</v>
      </c>
      <c r="AA43" t="s">
        <v>130</v>
      </c>
      <c r="AB43" t="s">
        <v>103</v>
      </c>
      <c r="AC43">
        <v>201</v>
      </c>
      <c r="AD43" t="s">
        <v>3549</v>
      </c>
      <c r="AE43">
        <v>6802226459</v>
      </c>
      <c r="AF43">
        <v>201032</v>
      </c>
      <c r="AG43" t="s">
        <v>112</v>
      </c>
      <c r="AI43">
        <v>6802226459</v>
      </c>
      <c r="AJ43" s="2">
        <v>45091</v>
      </c>
      <c r="AZ43" t="s">
        <v>3917</v>
      </c>
      <c r="BP43" t="s">
        <v>3917</v>
      </c>
      <c r="BQ43" t="s">
        <v>3660</v>
      </c>
      <c r="BR43" s="2">
        <v>45190</v>
      </c>
      <c r="BS43" t="s">
        <v>3538</v>
      </c>
    </row>
    <row r="44" spans="1:71" ht="15.95">
      <c r="A44" t="s">
        <v>4386</v>
      </c>
      <c r="B44">
        <v>201033</v>
      </c>
      <c r="C44" t="s">
        <v>4308</v>
      </c>
      <c r="D44" t="s">
        <v>141</v>
      </c>
      <c r="E44" s="6" t="s">
        <v>2257</v>
      </c>
      <c r="F44" s="6" t="s">
        <v>79</v>
      </c>
      <c r="G44" s="6" t="s">
        <v>1167</v>
      </c>
      <c r="H44" s="6" t="s">
        <v>112</v>
      </c>
      <c r="I44" s="6" t="s">
        <v>143</v>
      </c>
      <c r="J44" s="1">
        <v>1</v>
      </c>
      <c r="K44" s="6" t="s">
        <v>59</v>
      </c>
      <c r="L44" s="6">
        <v>1</v>
      </c>
      <c r="M44" s="1" t="s">
        <v>96</v>
      </c>
      <c r="N44" s="1">
        <v>3</v>
      </c>
      <c r="O44" s="6" t="s">
        <v>96</v>
      </c>
      <c r="P44" s="6"/>
      <c r="Q44">
        <v>327473</v>
      </c>
      <c r="R44" t="s">
        <v>2259</v>
      </c>
      <c r="S44" t="s">
        <v>2260</v>
      </c>
      <c r="T44" t="s">
        <v>2261</v>
      </c>
      <c r="U44">
        <v>40</v>
      </c>
      <c r="V44" s="6">
        <v>327474</v>
      </c>
      <c r="W44" s="6" t="s">
        <v>4387</v>
      </c>
      <c r="X44" s="6" t="s">
        <v>4388</v>
      </c>
      <c r="Y44" s="6" t="s">
        <v>4389</v>
      </c>
      <c r="Z44" s="6">
        <v>40</v>
      </c>
      <c r="AA44" t="s">
        <v>130</v>
      </c>
      <c r="AB44" t="s">
        <v>103</v>
      </c>
      <c r="AC44">
        <v>201</v>
      </c>
      <c r="AD44" t="s">
        <v>3522</v>
      </c>
      <c r="AE44" t="s">
        <v>3924</v>
      </c>
      <c r="AF44">
        <v>201033</v>
      </c>
      <c r="AG44" t="s">
        <v>112</v>
      </c>
      <c r="AH44" t="s">
        <v>3925</v>
      </c>
      <c r="AI44">
        <v>6802226458</v>
      </c>
      <c r="AJ44" s="2">
        <v>45078</v>
      </c>
      <c r="AK44" t="s">
        <v>926</v>
      </c>
      <c r="AL44" t="s">
        <v>3527</v>
      </c>
      <c r="AM44" t="s">
        <v>906</v>
      </c>
      <c r="AN44" t="s">
        <v>268</v>
      </c>
      <c r="AO44" t="s">
        <v>941</v>
      </c>
      <c r="AV44">
        <v>15</v>
      </c>
      <c r="AW44">
        <v>97</v>
      </c>
      <c r="AX44">
        <v>3</v>
      </c>
      <c r="AY44" t="s">
        <v>3545</v>
      </c>
      <c r="BA44">
        <v>0</v>
      </c>
      <c r="BB44">
        <v>99</v>
      </c>
      <c r="BC44">
        <v>1</v>
      </c>
      <c r="BD44">
        <v>0</v>
      </c>
      <c r="BE44">
        <v>101</v>
      </c>
      <c r="BF44">
        <v>10</v>
      </c>
      <c r="BG44">
        <v>90</v>
      </c>
      <c r="BH44">
        <v>0</v>
      </c>
      <c r="BI44">
        <v>0</v>
      </c>
      <c r="BJ44">
        <v>90</v>
      </c>
      <c r="BK44">
        <v>0</v>
      </c>
      <c r="BL44">
        <v>99</v>
      </c>
      <c r="BM44">
        <v>1</v>
      </c>
      <c r="BN44">
        <v>0</v>
      </c>
      <c r="BO44">
        <v>101</v>
      </c>
      <c r="BQ44" t="s">
        <v>3640</v>
      </c>
      <c r="BR44" s="2">
        <v>45209</v>
      </c>
      <c r="BS44" t="s">
        <v>3531</v>
      </c>
    </row>
    <row r="45" spans="1:71" ht="15.95">
      <c r="A45" t="s">
        <v>4390</v>
      </c>
      <c r="B45">
        <v>201038</v>
      </c>
      <c r="C45" t="s">
        <v>4308</v>
      </c>
      <c r="D45" t="s">
        <v>141</v>
      </c>
      <c r="E45" s="6" t="s">
        <v>2262</v>
      </c>
      <c r="F45" s="6" t="s">
        <v>79</v>
      </c>
      <c r="G45" s="6" t="s">
        <v>1167</v>
      </c>
      <c r="H45" s="6" t="s">
        <v>112</v>
      </c>
      <c r="I45" s="6" t="s">
        <v>59</v>
      </c>
      <c r="J45" s="1">
        <v>2</v>
      </c>
      <c r="K45" s="6" t="s">
        <v>59</v>
      </c>
      <c r="L45" s="6">
        <v>1</v>
      </c>
      <c r="M45" s="1" t="s">
        <v>59</v>
      </c>
      <c r="N45" s="1">
        <v>2</v>
      </c>
      <c r="O45" s="6" t="s">
        <v>5109</v>
      </c>
      <c r="P45" s="6"/>
      <c r="Q45">
        <v>327684</v>
      </c>
      <c r="R45" t="s">
        <v>2264</v>
      </c>
      <c r="S45" t="s">
        <v>2265</v>
      </c>
      <c r="T45" t="s">
        <v>2266</v>
      </c>
      <c r="U45">
        <v>40</v>
      </c>
      <c r="V45" s="6">
        <v>327685</v>
      </c>
      <c r="W45" s="6" t="s">
        <v>4394</v>
      </c>
      <c r="X45" s="6" t="s">
        <v>4395</v>
      </c>
      <c r="Y45" s="6" t="s">
        <v>4396</v>
      </c>
      <c r="Z45" s="6">
        <v>40</v>
      </c>
      <c r="AA45" t="s">
        <v>130</v>
      </c>
      <c r="AB45" t="s">
        <v>103</v>
      </c>
      <c r="AC45">
        <v>201</v>
      </c>
      <c r="AD45" t="s">
        <v>3522</v>
      </c>
      <c r="AE45" t="s">
        <v>4022</v>
      </c>
      <c r="AF45">
        <v>201038</v>
      </c>
      <c r="AG45" t="s">
        <v>112</v>
      </c>
      <c r="AH45" t="s">
        <v>3996</v>
      </c>
      <c r="AI45">
        <v>6802329274</v>
      </c>
      <c r="AJ45" s="2">
        <v>45152</v>
      </c>
      <c r="AL45" t="s">
        <v>3527</v>
      </c>
      <c r="AV45">
        <v>40</v>
      </c>
      <c r="AW45">
        <v>95</v>
      </c>
      <c r="AX45">
        <v>5</v>
      </c>
      <c r="AY45" t="s">
        <v>3524</v>
      </c>
      <c r="BA45">
        <v>0</v>
      </c>
      <c r="BB45">
        <v>0</v>
      </c>
      <c r="BC45">
        <v>20</v>
      </c>
      <c r="BD45">
        <v>80</v>
      </c>
      <c r="BE45">
        <v>280</v>
      </c>
      <c r="BF45">
        <v>90</v>
      </c>
      <c r="BG45">
        <v>0</v>
      </c>
      <c r="BH45">
        <v>5</v>
      </c>
      <c r="BI45">
        <v>5</v>
      </c>
      <c r="BJ45">
        <v>25</v>
      </c>
      <c r="BK45">
        <v>0</v>
      </c>
      <c r="BL45">
        <v>0</v>
      </c>
      <c r="BM45">
        <v>20</v>
      </c>
      <c r="BN45">
        <v>80</v>
      </c>
      <c r="BO45">
        <v>280</v>
      </c>
      <c r="BQ45" t="s">
        <v>3653</v>
      </c>
      <c r="BR45" s="2">
        <v>45245</v>
      </c>
      <c r="BS45" t="s">
        <v>3531</v>
      </c>
    </row>
    <row r="46" spans="1:71" ht="15.95">
      <c r="A46" t="s">
        <v>4397</v>
      </c>
      <c r="B46">
        <v>201042</v>
      </c>
      <c r="C46" t="s">
        <v>4308</v>
      </c>
      <c r="D46" t="s">
        <v>141</v>
      </c>
      <c r="E46" s="6" t="s">
        <v>2282</v>
      </c>
      <c r="F46" s="6" t="s">
        <v>79</v>
      </c>
      <c r="G46" s="6" t="s">
        <v>1167</v>
      </c>
      <c r="H46" s="6" t="s">
        <v>112</v>
      </c>
      <c r="I46" s="6" t="s">
        <v>143</v>
      </c>
      <c r="J46" s="1">
        <v>1</v>
      </c>
      <c r="K46" s="6" t="s">
        <v>143</v>
      </c>
      <c r="L46" s="6">
        <v>2</v>
      </c>
      <c r="M46" s="1" t="s">
        <v>143</v>
      </c>
      <c r="N46" s="1">
        <v>1</v>
      </c>
      <c r="O46" s="6" t="s">
        <v>96</v>
      </c>
      <c r="P46" s="6"/>
      <c r="Q46">
        <v>264602</v>
      </c>
      <c r="R46" t="s">
        <v>2285</v>
      </c>
      <c r="S46" t="s">
        <v>2286</v>
      </c>
      <c r="T46" t="s">
        <v>2287</v>
      </c>
      <c r="U46">
        <v>40</v>
      </c>
      <c r="V46" s="6">
        <v>264603</v>
      </c>
      <c r="W46" s="6" t="s">
        <v>4398</v>
      </c>
      <c r="X46" s="6" t="s">
        <v>4399</v>
      </c>
      <c r="Y46" s="6" t="s">
        <v>4400</v>
      </c>
      <c r="Z46" s="6">
        <v>40</v>
      </c>
      <c r="AA46" t="s">
        <v>130</v>
      </c>
      <c r="AB46" t="s">
        <v>103</v>
      </c>
      <c r="AC46">
        <v>201</v>
      </c>
      <c r="AD46" t="s">
        <v>3522</v>
      </c>
      <c r="AE46">
        <v>6802329272</v>
      </c>
      <c r="AF46">
        <v>201042</v>
      </c>
      <c r="AG46" t="s">
        <v>112</v>
      </c>
      <c r="AI46">
        <v>6802329272</v>
      </c>
      <c r="AJ46" s="2">
        <v>45135</v>
      </c>
      <c r="AV46">
        <v>50</v>
      </c>
      <c r="AW46">
        <v>100</v>
      </c>
      <c r="AX46">
        <v>0</v>
      </c>
      <c r="AY46" t="s">
        <v>3545</v>
      </c>
      <c r="BA46">
        <v>27</v>
      </c>
      <c r="BB46">
        <v>28</v>
      </c>
      <c r="BC46">
        <v>40</v>
      </c>
      <c r="BD46">
        <v>5</v>
      </c>
      <c r="BE46">
        <v>123</v>
      </c>
      <c r="BF46">
        <v>40</v>
      </c>
      <c r="BG46">
        <v>15</v>
      </c>
      <c r="BH46">
        <v>40</v>
      </c>
      <c r="BI46">
        <v>5</v>
      </c>
      <c r="BJ46">
        <v>110</v>
      </c>
      <c r="BK46">
        <v>27</v>
      </c>
      <c r="BL46">
        <v>70</v>
      </c>
      <c r="BM46">
        <v>3</v>
      </c>
      <c r="BN46">
        <v>0</v>
      </c>
      <c r="BO46">
        <v>76</v>
      </c>
      <c r="BQ46" t="s">
        <v>3660</v>
      </c>
      <c r="BR46" s="2">
        <v>45181</v>
      </c>
      <c r="BS46" t="s">
        <v>3531</v>
      </c>
    </row>
    <row r="47" spans="1:71" ht="15.95">
      <c r="A47" t="s">
        <v>4404</v>
      </c>
      <c r="B47">
        <v>203005</v>
      </c>
      <c r="C47" t="s">
        <v>4308</v>
      </c>
      <c r="D47" t="s">
        <v>141</v>
      </c>
      <c r="E47" s="6" t="s">
        <v>2410</v>
      </c>
      <c r="F47" s="6" t="s">
        <v>79</v>
      </c>
      <c r="G47" s="6" t="s">
        <v>1167</v>
      </c>
      <c r="H47" s="6" t="s">
        <v>112</v>
      </c>
      <c r="I47" s="6" t="s">
        <v>143</v>
      </c>
      <c r="J47" s="1">
        <v>1</v>
      </c>
      <c r="K47" s="6" t="s">
        <v>143</v>
      </c>
      <c r="L47" s="6">
        <v>2</v>
      </c>
      <c r="M47" s="1" t="s">
        <v>143</v>
      </c>
      <c r="N47" s="1">
        <v>1</v>
      </c>
      <c r="O47" s="6" t="s">
        <v>5111</v>
      </c>
      <c r="P47" s="6"/>
      <c r="Q47">
        <v>327899</v>
      </c>
      <c r="R47" t="s">
        <v>2412</v>
      </c>
      <c r="S47" t="s">
        <v>2413</v>
      </c>
      <c r="T47" t="s">
        <v>2414</v>
      </c>
      <c r="U47">
        <v>40</v>
      </c>
      <c r="V47" s="6">
        <v>327900</v>
      </c>
      <c r="W47" s="6" t="s">
        <v>4405</v>
      </c>
      <c r="X47" s="6" t="s">
        <v>4406</v>
      </c>
      <c r="Y47" s="6" t="s">
        <v>4407</v>
      </c>
      <c r="Z47" s="6">
        <v>40</v>
      </c>
      <c r="AA47" t="s">
        <v>75</v>
      </c>
      <c r="AB47" t="s">
        <v>103</v>
      </c>
      <c r="AC47">
        <v>203</v>
      </c>
      <c r="AD47" t="s">
        <v>3522</v>
      </c>
      <c r="AE47">
        <v>203005</v>
      </c>
      <c r="AF47">
        <v>203005</v>
      </c>
      <c r="AG47" t="s">
        <v>112</v>
      </c>
      <c r="AI47">
        <v>6802300330</v>
      </c>
      <c r="AJ47" s="2">
        <v>45100</v>
      </c>
      <c r="AL47" t="s">
        <v>3527</v>
      </c>
      <c r="AV47">
        <v>20</v>
      </c>
      <c r="AW47">
        <v>85</v>
      </c>
      <c r="AX47">
        <v>15</v>
      </c>
      <c r="AY47" t="s">
        <v>3524</v>
      </c>
      <c r="BA47">
        <v>1</v>
      </c>
      <c r="BB47">
        <v>51</v>
      </c>
      <c r="BC47">
        <v>33</v>
      </c>
      <c r="BD47">
        <v>15</v>
      </c>
      <c r="BE47">
        <v>162</v>
      </c>
      <c r="BF47">
        <v>20</v>
      </c>
      <c r="BG47">
        <v>35</v>
      </c>
      <c r="BH47">
        <v>30</v>
      </c>
      <c r="BI47">
        <v>15</v>
      </c>
      <c r="BJ47">
        <v>140</v>
      </c>
      <c r="BK47">
        <v>1</v>
      </c>
      <c r="BL47">
        <v>95</v>
      </c>
      <c r="BM47">
        <v>3</v>
      </c>
      <c r="BN47">
        <v>1</v>
      </c>
      <c r="BO47">
        <v>104</v>
      </c>
      <c r="BQ47" t="s">
        <v>3894</v>
      </c>
      <c r="BR47" s="2">
        <v>45298</v>
      </c>
      <c r="BS47" t="s">
        <v>3531</v>
      </c>
    </row>
    <row r="48" spans="1:71" ht="15.95">
      <c r="A48" t="s">
        <v>4408</v>
      </c>
      <c r="B48">
        <v>203011</v>
      </c>
      <c r="C48" t="s">
        <v>4308</v>
      </c>
      <c r="D48" t="s">
        <v>141</v>
      </c>
      <c r="E48" s="6" t="s">
        <v>2416</v>
      </c>
      <c r="F48" s="6" t="s">
        <v>1120</v>
      </c>
      <c r="G48" s="6" t="s">
        <v>1167</v>
      </c>
      <c r="H48" s="6" t="s">
        <v>112</v>
      </c>
      <c r="I48" s="6" t="s">
        <v>143</v>
      </c>
      <c r="J48" s="1">
        <v>1</v>
      </c>
      <c r="K48" s="6" t="s">
        <v>143</v>
      </c>
      <c r="L48" s="6">
        <v>2</v>
      </c>
      <c r="M48" s="1" t="s">
        <v>143</v>
      </c>
      <c r="N48" s="1">
        <v>1</v>
      </c>
      <c r="O48" s="6" t="s">
        <v>5111</v>
      </c>
      <c r="P48" s="6"/>
      <c r="Q48">
        <v>327764</v>
      </c>
      <c r="R48" t="s">
        <v>2418</v>
      </c>
      <c r="S48" t="s">
        <v>2419</v>
      </c>
      <c r="T48" t="s">
        <v>2420</v>
      </c>
      <c r="U48">
        <v>40</v>
      </c>
      <c r="V48" s="6">
        <v>327765</v>
      </c>
      <c r="W48" s="6" t="s">
        <v>4412</v>
      </c>
      <c r="X48" s="6" t="s">
        <v>4413</v>
      </c>
      <c r="Y48" s="6" t="s">
        <v>4414</v>
      </c>
      <c r="Z48" s="6">
        <v>40</v>
      </c>
      <c r="AA48" t="s">
        <v>75</v>
      </c>
      <c r="AB48" t="s">
        <v>103</v>
      </c>
      <c r="AC48">
        <v>203</v>
      </c>
      <c r="AD48" t="s">
        <v>3549</v>
      </c>
      <c r="AE48" t="s">
        <v>4057</v>
      </c>
      <c r="AF48">
        <v>203011</v>
      </c>
      <c r="AG48" t="s">
        <v>112</v>
      </c>
      <c r="AH48" t="s">
        <v>3996</v>
      </c>
      <c r="AI48">
        <v>6802300331</v>
      </c>
      <c r="AJ48" s="2">
        <v>45203</v>
      </c>
      <c r="AL48" t="s">
        <v>3527</v>
      </c>
      <c r="AV48">
        <v>5</v>
      </c>
      <c r="AW48">
        <v>100</v>
      </c>
      <c r="AX48">
        <v>0</v>
      </c>
      <c r="AY48" t="s">
        <v>3545</v>
      </c>
      <c r="BA48">
        <v>0</v>
      </c>
      <c r="BB48">
        <v>10</v>
      </c>
      <c r="BC48">
        <v>77</v>
      </c>
      <c r="BD48">
        <v>13</v>
      </c>
      <c r="BE48">
        <v>203</v>
      </c>
      <c r="BF48">
        <v>13</v>
      </c>
      <c r="BG48">
        <v>9</v>
      </c>
      <c r="BH48">
        <v>65</v>
      </c>
      <c r="BI48">
        <v>13</v>
      </c>
      <c r="BJ48">
        <v>178</v>
      </c>
      <c r="BK48">
        <v>4</v>
      </c>
      <c r="BL48">
        <v>96</v>
      </c>
      <c r="BM48">
        <v>0</v>
      </c>
      <c r="BN48">
        <v>0</v>
      </c>
      <c r="BO48">
        <v>96</v>
      </c>
      <c r="BQ48" t="s">
        <v>3762</v>
      </c>
      <c r="BR48" s="2">
        <v>45271</v>
      </c>
      <c r="BS48" t="s">
        <v>3531</v>
      </c>
    </row>
    <row r="49" spans="1:71" ht="15.95">
      <c r="A49" t="s">
        <v>4415</v>
      </c>
      <c r="B49">
        <v>204002</v>
      </c>
      <c r="C49" t="s">
        <v>4270</v>
      </c>
      <c r="D49" t="s">
        <v>57</v>
      </c>
      <c r="E49" s="6" t="s">
        <v>337</v>
      </c>
      <c r="F49" s="6" t="s">
        <v>79</v>
      </c>
      <c r="G49" s="6" t="s">
        <v>67</v>
      </c>
      <c r="H49" s="6" t="s">
        <v>111</v>
      </c>
      <c r="I49" s="6" t="s">
        <v>143</v>
      </c>
      <c r="J49" s="1">
        <v>1</v>
      </c>
      <c r="K49" s="6" t="s">
        <v>143</v>
      </c>
      <c r="L49" s="6">
        <v>2</v>
      </c>
      <c r="M49" s="1" t="s">
        <v>143</v>
      </c>
      <c r="N49" s="1">
        <v>1</v>
      </c>
      <c r="O49" s="6" t="s">
        <v>5111</v>
      </c>
      <c r="P49" s="6"/>
      <c r="Q49">
        <v>191024</v>
      </c>
      <c r="R49" t="s">
        <v>338</v>
      </c>
      <c r="S49" t="s">
        <v>339</v>
      </c>
      <c r="T49" t="s">
        <v>340</v>
      </c>
      <c r="U49">
        <v>40</v>
      </c>
      <c r="V49" s="6">
        <v>191025</v>
      </c>
      <c r="W49" s="6" t="s">
        <v>4416</v>
      </c>
      <c r="X49" s="6" t="s">
        <v>4417</v>
      </c>
      <c r="Y49" s="6" t="s">
        <v>4418</v>
      </c>
      <c r="Z49" s="6">
        <v>40</v>
      </c>
      <c r="AA49" t="s">
        <v>75</v>
      </c>
      <c r="AB49" t="s">
        <v>186</v>
      </c>
      <c r="AC49">
        <v>204</v>
      </c>
      <c r="AD49" t="s">
        <v>3522</v>
      </c>
      <c r="AE49" t="s">
        <v>4419</v>
      </c>
      <c r="AF49">
        <v>204002</v>
      </c>
      <c r="AG49">
        <v>0</v>
      </c>
      <c r="AH49" t="s">
        <v>4420</v>
      </c>
      <c r="AI49">
        <v>6802077612</v>
      </c>
      <c r="AJ49" s="2">
        <v>44993</v>
      </c>
      <c r="AK49" t="s">
        <v>926</v>
      </c>
      <c r="AL49" t="s">
        <v>3527</v>
      </c>
      <c r="AM49" t="s">
        <v>915</v>
      </c>
      <c r="AO49" t="s">
        <v>907</v>
      </c>
      <c r="AP49" t="s">
        <v>133</v>
      </c>
      <c r="AQ49" s="2">
        <v>44993</v>
      </c>
    </row>
    <row r="50" spans="1:71" ht="15.95">
      <c r="A50" t="s">
        <v>4421</v>
      </c>
      <c r="B50">
        <v>205003</v>
      </c>
      <c r="C50" t="s">
        <v>4270</v>
      </c>
      <c r="D50" t="s">
        <v>57</v>
      </c>
      <c r="E50" s="6" t="s">
        <v>345</v>
      </c>
      <c r="F50" s="6" t="s">
        <v>79</v>
      </c>
      <c r="G50" s="6" t="s">
        <v>67</v>
      </c>
      <c r="H50" s="6" t="s">
        <v>112</v>
      </c>
      <c r="I50" s="6" t="s">
        <v>143</v>
      </c>
      <c r="J50" s="1">
        <v>1</v>
      </c>
      <c r="K50" s="6" t="s">
        <v>59</v>
      </c>
      <c r="L50" s="6">
        <v>1</v>
      </c>
      <c r="M50" s="1" t="s">
        <v>96</v>
      </c>
      <c r="N50" s="1">
        <v>3</v>
      </c>
      <c r="O50" s="6" t="s">
        <v>96</v>
      </c>
      <c r="P50" s="6"/>
      <c r="Q50">
        <v>330961</v>
      </c>
      <c r="R50" t="s">
        <v>346</v>
      </c>
      <c r="S50" t="s">
        <v>347</v>
      </c>
      <c r="T50" t="s">
        <v>348</v>
      </c>
      <c r="U50">
        <v>40</v>
      </c>
      <c r="V50" s="6">
        <v>330963</v>
      </c>
      <c r="W50" s="6" t="s">
        <v>4422</v>
      </c>
      <c r="X50" s="6" t="s">
        <v>4423</v>
      </c>
      <c r="Y50" s="6" t="s">
        <v>4424</v>
      </c>
      <c r="Z50" s="6">
        <v>40</v>
      </c>
      <c r="AA50" t="s">
        <v>75</v>
      </c>
      <c r="AB50" t="s">
        <v>186</v>
      </c>
      <c r="AC50">
        <v>205</v>
      </c>
      <c r="AD50" t="s">
        <v>3522</v>
      </c>
      <c r="AE50" t="s">
        <v>4425</v>
      </c>
      <c r="AF50">
        <v>205003</v>
      </c>
      <c r="AG50" t="s">
        <v>112</v>
      </c>
      <c r="AH50" t="s">
        <v>4426</v>
      </c>
      <c r="AI50">
        <v>6802066202</v>
      </c>
      <c r="AJ50" s="2">
        <v>45034</v>
      </c>
      <c r="AK50" t="s">
        <v>924</v>
      </c>
      <c r="AL50" t="s">
        <v>3527</v>
      </c>
      <c r="AM50" t="s">
        <v>906</v>
      </c>
      <c r="AN50" t="s">
        <v>83</v>
      </c>
      <c r="AO50" t="s">
        <v>907</v>
      </c>
      <c r="AQ50" s="2">
        <v>45043</v>
      </c>
    </row>
    <row r="51" spans="1:71" ht="15.95">
      <c r="A51" t="s">
        <v>4427</v>
      </c>
      <c r="B51">
        <v>205006</v>
      </c>
      <c r="C51" t="s">
        <v>4277</v>
      </c>
      <c r="D51" t="s">
        <v>57</v>
      </c>
      <c r="E51" s="6" t="s">
        <v>2426</v>
      </c>
      <c r="F51" s="6" t="s">
        <v>79</v>
      </c>
      <c r="G51" s="6" t="s">
        <v>67</v>
      </c>
      <c r="H51" s="6" t="s">
        <v>69</v>
      </c>
      <c r="I51" s="6" t="s">
        <v>143</v>
      </c>
      <c r="J51" s="1">
        <v>1</v>
      </c>
      <c r="K51" s="6" t="s">
        <v>59</v>
      </c>
      <c r="L51" s="6">
        <v>1</v>
      </c>
      <c r="M51" s="1" t="s">
        <v>96</v>
      </c>
      <c r="N51" s="1">
        <v>3</v>
      </c>
      <c r="O51" s="6" t="s">
        <v>96</v>
      </c>
      <c r="P51" s="6"/>
      <c r="Q51">
        <v>327915</v>
      </c>
      <c r="R51" t="s">
        <v>2428</v>
      </c>
      <c r="S51" t="s">
        <v>2429</v>
      </c>
      <c r="T51" t="s">
        <v>2430</v>
      </c>
      <c r="U51">
        <v>40</v>
      </c>
      <c r="V51" s="6">
        <v>327916</v>
      </c>
      <c r="W51" s="6" t="s">
        <v>4431</v>
      </c>
      <c r="X51" s="6" t="s">
        <v>4432</v>
      </c>
      <c r="Y51" s="6" t="s">
        <v>4433</v>
      </c>
      <c r="Z51" s="6">
        <v>40</v>
      </c>
      <c r="AA51" t="s">
        <v>75</v>
      </c>
      <c r="AB51" t="s">
        <v>103</v>
      </c>
      <c r="AC51">
        <v>205</v>
      </c>
      <c r="AD51" t="s">
        <v>3522</v>
      </c>
      <c r="AE51" t="s">
        <v>4122</v>
      </c>
      <c r="AF51">
        <v>205006</v>
      </c>
      <c r="AG51" t="s">
        <v>69</v>
      </c>
      <c r="AH51" t="s">
        <v>4123</v>
      </c>
      <c r="AI51">
        <v>6802076454</v>
      </c>
      <c r="AJ51" s="2">
        <v>45230</v>
      </c>
      <c r="AK51" t="s">
        <v>924</v>
      </c>
      <c r="AL51" t="s">
        <v>3527</v>
      </c>
      <c r="AM51" t="s">
        <v>906</v>
      </c>
      <c r="AN51" t="s">
        <v>83</v>
      </c>
      <c r="AO51" t="s">
        <v>907</v>
      </c>
      <c r="AQ51" s="2">
        <v>45278</v>
      </c>
      <c r="AV51">
        <v>50</v>
      </c>
      <c r="AW51">
        <v>90</v>
      </c>
      <c r="AX51">
        <v>10</v>
      </c>
      <c r="AY51" t="s">
        <v>3545</v>
      </c>
      <c r="BA51">
        <v>75</v>
      </c>
      <c r="BB51">
        <v>15</v>
      </c>
      <c r="BC51">
        <v>10</v>
      </c>
      <c r="BD51">
        <v>0</v>
      </c>
      <c r="BE51">
        <v>35</v>
      </c>
      <c r="BF51">
        <v>98</v>
      </c>
      <c r="BG51">
        <v>0</v>
      </c>
      <c r="BH51">
        <v>2</v>
      </c>
      <c r="BI51">
        <v>0</v>
      </c>
      <c r="BJ51">
        <v>4</v>
      </c>
      <c r="BK51">
        <v>75</v>
      </c>
      <c r="BL51">
        <v>15</v>
      </c>
      <c r="BM51">
        <v>10</v>
      </c>
      <c r="BN51">
        <v>0</v>
      </c>
      <c r="BO51">
        <v>35</v>
      </c>
      <c r="BQ51" t="s">
        <v>3877</v>
      </c>
      <c r="BR51" s="2">
        <v>45302</v>
      </c>
      <c r="BS51" t="s">
        <v>3531</v>
      </c>
    </row>
    <row r="52" spans="1:71" ht="15.95">
      <c r="A52" t="s">
        <v>4434</v>
      </c>
      <c r="B52">
        <v>206003</v>
      </c>
      <c r="C52" t="s">
        <v>4277</v>
      </c>
      <c r="D52" t="s">
        <v>57</v>
      </c>
      <c r="E52" s="6" t="s">
        <v>358</v>
      </c>
      <c r="F52" s="6" t="s">
        <v>79</v>
      </c>
      <c r="G52" s="6" t="s">
        <v>67</v>
      </c>
      <c r="H52" s="6" t="s">
        <v>69</v>
      </c>
      <c r="I52" s="6" t="s">
        <v>59</v>
      </c>
      <c r="J52" s="1">
        <v>2</v>
      </c>
      <c r="K52" s="6" t="s">
        <v>59</v>
      </c>
      <c r="L52" s="6">
        <v>1</v>
      </c>
      <c r="M52" s="1" t="s">
        <v>59</v>
      </c>
      <c r="N52" s="1">
        <v>2</v>
      </c>
      <c r="O52" s="6" t="s">
        <v>5109</v>
      </c>
      <c r="P52" s="6"/>
      <c r="Q52">
        <v>330953</v>
      </c>
      <c r="R52" t="s">
        <v>359</v>
      </c>
      <c r="S52" t="s">
        <v>360</v>
      </c>
      <c r="T52" t="s">
        <v>361</v>
      </c>
      <c r="U52">
        <v>40</v>
      </c>
      <c r="V52" s="6">
        <v>330955</v>
      </c>
      <c r="W52" s="6" t="s">
        <v>4435</v>
      </c>
      <c r="X52" s="6" t="s">
        <v>4436</v>
      </c>
      <c r="Y52" s="6" t="s">
        <v>4437</v>
      </c>
      <c r="Z52" s="6">
        <v>40</v>
      </c>
      <c r="AA52" t="s">
        <v>75</v>
      </c>
      <c r="AB52" t="s">
        <v>90</v>
      </c>
      <c r="AC52">
        <v>206</v>
      </c>
      <c r="AD52" t="s">
        <v>3522</v>
      </c>
      <c r="AE52" t="s">
        <v>4438</v>
      </c>
      <c r="AF52">
        <v>206003</v>
      </c>
      <c r="AG52" t="s">
        <v>69</v>
      </c>
      <c r="AI52">
        <v>6802115563</v>
      </c>
      <c r="AJ52" s="2">
        <v>44181</v>
      </c>
      <c r="AK52" t="s">
        <v>4439</v>
      </c>
      <c r="AL52" t="s">
        <v>3527</v>
      </c>
      <c r="AM52" t="s">
        <v>906</v>
      </c>
      <c r="AN52" t="s">
        <v>83</v>
      </c>
      <c r="AO52" t="s">
        <v>907</v>
      </c>
      <c r="AQ52" s="2">
        <v>45029</v>
      </c>
    </row>
    <row r="53" spans="1:71" ht="15.95">
      <c r="A53" t="s">
        <v>4440</v>
      </c>
      <c r="B53">
        <v>206004</v>
      </c>
      <c r="C53" t="s">
        <v>4277</v>
      </c>
      <c r="D53" t="s">
        <v>57</v>
      </c>
      <c r="E53" s="6" t="s">
        <v>364</v>
      </c>
      <c r="F53" s="6" t="s">
        <v>79</v>
      </c>
      <c r="G53" s="6" t="s">
        <v>67</v>
      </c>
      <c r="H53" s="6" t="s">
        <v>69</v>
      </c>
      <c r="I53" s="6" t="s">
        <v>59</v>
      </c>
      <c r="J53" s="1">
        <v>2</v>
      </c>
      <c r="K53" s="6" t="s">
        <v>59</v>
      </c>
      <c r="L53" s="6">
        <v>1</v>
      </c>
      <c r="M53" s="1" t="s">
        <v>59</v>
      </c>
      <c r="N53" s="1">
        <v>2</v>
      </c>
      <c r="O53" s="6" t="s">
        <v>5109</v>
      </c>
      <c r="P53" s="6"/>
      <c r="Q53">
        <v>330965</v>
      </c>
      <c r="R53" t="s">
        <v>365</v>
      </c>
      <c r="S53" t="s">
        <v>366</v>
      </c>
      <c r="T53" t="s">
        <v>367</v>
      </c>
      <c r="U53">
        <v>40</v>
      </c>
      <c r="V53" s="6">
        <v>330966</v>
      </c>
      <c r="W53" s="6" t="s">
        <v>4441</v>
      </c>
      <c r="X53" s="6" t="s">
        <v>4442</v>
      </c>
      <c r="Y53" s="6" t="s">
        <v>4443</v>
      </c>
      <c r="Z53" s="6">
        <v>40</v>
      </c>
      <c r="AA53" t="s">
        <v>75</v>
      </c>
      <c r="AB53" t="s">
        <v>90</v>
      </c>
      <c r="AC53">
        <v>206</v>
      </c>
      <c r="AD53" t="s">
        <v>3522</v>
      </c>
      <c r="AE53" t="s">
        <v>4444</v>
      </c>
      <c r="AF53">
        <v>206004</v>
      </c>
      <c r="AG53" t="s">
        <v>69</v>
      </c>
      <c r="AI53">
        <v>6802115564</v>
      </c>
      <c r="AJ53" s="2">
        <v>44537</v>
      </c>
      <c r="AK53" t="s">
        <v>981</v>
      </c>
      <c r="AL53" t="s">
        <v>3527</v>
      </c>
      <c r="AM53" t="s">
        <v>915</v>
      </c>
      <c r="AO53" t="s">
        <v>907</v>
      </c>
      <c r="AP53" t="s">
        <v>133</v>
      </c>
      <c r="AQ53" s="2">
        <v>45042</v>
      </c>
    </row>
    <row r="54" spans="1:71" ht="15.95">
      <c r="A54" t="s">
        <v>4445</v>
      </c>
      <c r="B54">
        <v>206006</v>
      </c>
      <c r="C54" t="s">
        <v>4270</v>
      </c>
      <c r="D54" t="s">
        <v>57</v>
      </c>
      <c r="E54" s="6" t="s">
        <v>369</v>
      </c>
      <c r="F54" s="6" t="s">
        <v>79</v>
      </c>
      <c r="G54" s="6" t="s">
        <v>67</v>
      </c>
      <c r="H54" s="6" t="s">
        <v>69</v>
      </c>
      <c r="I54" s="6" t="s">
        <v>59</v>
      </c>
      <c r="J54" s="1">
        <v>2</v>
      </c>
      <c r="K54" s="6" t="s">
        <v>59</v>
      </c>
      <c r="L54" s="6">
        <v>1</v>
      </c>
      <c r="M54" s="1" t="s">
        <v>59</v>
      </c>
      <c r="N54" s="1">
        <v>2</v>
      </c>
      <c r="O54" s="6" t="s">
        <v>5109</v>
      </c>
      <c r="P54" s="6"/>
      <c r="Q54">
        <v>330701</v>
      </c>
      <c r="R54" t="s">
        <v>370</v>
      </c>
      <c r="S54" t="s">
        <v>371</v>
      </c>
      <c r="T54" t="s">
        <v>372</v>
      </c>
      <c r="U54">
        <v>40</v>
      </c>
      <c r="V54" s="6">
        <v>330702</v>
      </c>
      <c r="W54" s="6" t="s">
        <v>4446</v>
      </c>
      <c r="X54" s="6" t="s">
        <v>4447</v>
      </c>
      <c r="Y54" s="6" t="s">
        <v>4448</v>
      </c>
      <c r="Z54" s="6">
        <v>40</v>
      </c>
      <c r="AA54" t="s">
        <v>75</v>
      </c>
      <c r="AB54" t="s">
        <v>90</v>
      </c>
      <c r="AC54">
        <v>705</v>
      </c>
      <c r="AD54" t="s">
        <v>3522</v>
      </c>
      <c r="AE54" t="s">
        <v>4449</v>
      </c>
      <c r="AF54">
        <v>705001</v>
      </c>
      <c r="AG54" t="s">
        <v>69</v>
      </c>
      <c r="AH54" t="s">
        <v>4450</v>
      </c>
      <c r="AI54">
        <v>6604913096</v>
      </c>
      <c r="AJ54" s="2">
        <v>45222</v>
      </c>
    </row>
    <row r="55" spans="1:71" ht="15.95">
      <c r="A55" t="s">
        <v>4451</v>
      </c>
      <c r="B55">
        <v>207004</v>
      </c>
      <c r="C55" t="s">
        <v>4270</v>
      </c>
      <c r="D55" t="s">
        <v>57</v>
      </c>
      <c r="E55" s="6"/>
      <c r="F55" s="6" t="e">
        <v>#N/A</v>
      </c>
      <c r="G55" s="6" t="e">
        <v>#N/A</v>
      </c>
      <c r="H55" s="6" t="e">
        <v>#N/A</v>
      </c>
      <c r="I55" s="6" t="s">
        <v>143</v>
      </c>
      <c r="J55" s="1">
        <v>1</v>
      </c>
      <c r="K55" s="6" t="s">
        <v>143</v>
      </c>
      <c r="L55" s="6">
        <v>2</v>
      </c>
      <c r="M55" s="1" t="s">
        <v>143</v>
      </c>
      <c r="N55" s="1">
        <v>1</v>
      </c>
      <c r="O55" s="6" t="s">
        <v>5111</v>
      </c>
      <c r="P55" s="6"/>
      <c r="V55" s="6"/>
      <c r="W55" s="6"/>
      <c r="X55" s="6"/>
      <c r="Y55" s="6"/>
      <c r="Z55" s="6"/>
      <c r="AG55" t="e">
        <v>#N/A</v>
      </c>
    </row>
    <row r="56" spans="1:71" ht="15.95">
      <c r="A56" t="s">
        <v>4452</v>
      </c>
      <c r="B56">
        <v>207007</v>
      </c>
      <c r="C56" t="s">
        <v>4308</v>
      </c>
      <c r="D56" t="s">
        <v>141</v>
      </c>
      <c r="E56" s="6" t="s">
        <v>376</v>
      </c>
      <c r="F56" s="6" t="s">
        <v>79</v>
      </c>
      <c r="G56" s="6" t="s">
        <v>67</v>
      </c>
      <c r="H56" s="6" t="s">
        <v>69</v>
      </c>
      <c r="I56" s="6" t="s">
        <v>59</v>
      </c>
      <c r="J56" s="1">
        <v>2</v>
      </c>
      <c r="K56" s="6" t="s">
        <v>59</v>
      </c>
      <c r="L56" s="6">
        <v>1</v>
      </c>
      <c r="M56" s="1" t="s">
        <v>59</v>
      </c>
      <c r="N56" s="1">
        <v>2</v>
      </c>
      <c r="O56" s="6" t="s">
        <v>5109</v>
      </c>
      <c r="P56" s="6"/>
      <c r="Q56">
        <v>331397</v>
      </c>
      <c r="R56" t="s">
        <v>377</v>
      </c>
      <c r="S56" t="s">
        <v>378</v>
      </c>
      <c r="T56" t="s">
        <v>379</v>
      </c>
      <c r="U56">
        <v>40</v>
      </c>
      <c r="V56" s="6">
        <v>331399</v>
      </c>
      <c r="W56" s="6" t="s">
        <v>4453</v>
      </c>
      <c r="X56" s="6" t="s">
        <v>4454</v>
      </c>
      <c r="Y56" s="6" t="s">
        <v>4455</v>
      </c>
      <c r="Z56" s="6">
        <v>40</v>
      </c>
      <c r="AA56" t="s">
        <v>75</v>
      </c>
      <c r="AB56" t="s">
        <v>279</v>
      </c>
      <c r="AC56">
        <v>207</v>
      </c>
      <c r="AD56" t="s">
        <v>3522</v>
      </c>
      <c r="AE56" t="s">
        <v>4456</v>
      </c>
      <c r="AF56">
        <v>207007</v>
      </c>
      <c r="AG56" t="s">
        <v>69</v>
      </c>
      <c r="AH56" s="3">
        <v>26451</v>
      </c>
      <c r="AI56">
        <v>6802076472</v>
      </c>
      <c r="AJ56" s="2">
        <v>44956</v>
      </c>
    </row>
    <row r="57" spans="1:71" ht="15.95">
      <c r="A57" t="s">
        <v>4457</v>
      </c>
      <c r="B57">
        <v>209001</v>
      </c>
      <c r="C57" t="s">
        <v>4308</v>
      </c>
      <c r="D57" t="s">
        <v>141</v>
      </c>
      <c r="E57" s="6" t="s">
        <v>383</v>
      </c>
      <c r="F57" s="6" t="s">
        <v>79</v>
      </c>
      <c r="G57" s="6" t="s">
        <v>67</v>
      </c>
      <c r="H57" s="6" t="s">
        <v>69</v>
      </c>
      <c r="I57" s="6" t="s">
        <v>143</v>
      </c>
      <c r="J57" s="1">
        <v>1</v>
      </c>
      <c r="K57" s="6" t="s">
        <v>143</v>
      </c>
      <c r="L57" s="6">
        <v>2</v>
      </c>
      <c r="M57" s="1" t="s">
        <v>143</v>
      </c>
      <c r="N57" s="1">
        <v>1</v>
      </c>
      <c r="O57" s="6" t="s">
        <v>5111</v>
      </c>
      <c r="P57" s="6"/>
      <c r="Q57">
        <v>191042</v>
      </c>
      <c r="R57" t="s">
        <v>384</v>
      </c>
      <c r="S57" t="s">
        <v>385</v>
      </c>
      <c r="T57" t="s">
        <v>386</v>
      </c>
      <c r="U57">
        <v>40</v>
      </c>
      <c r="V57" s="6">
        <v>191043</v>
      </c>
      <c r="W57" s="6" t="s">
        <v>4458</v>
      </c>
      <c r="X57" s="6" t="s">
        <v>4459</v>
      </c>
      <c r="Y57" s="6" t="s">
        <v>4460</v>
      </c>
      <c r="Z57" s="6">
        <v>40</v>
      </c>
      <c r="AA57" t="s">
        <v>75</v>
      </c>
      <c r="AB57" t="s">
        <v>279</v>
      </c>
      <c r="AC57">
        <v>209</v>
      </c>
      <c r="AD57" t="s">
        <v>3522</v>
      </c>
      <c r="AE57">
        <v>209001</v>
      </c>
      <c r="AF57">
        <v>209001</v>
      </c>
      <c r="AG57" t="s">
        <v>69</v>
      </c>
      <c r="AI57">
        <v>6802095150</v>
      </c>
      <c r="AJ57" s="2">
        <v>44581</v>
      </c>
      <c r="AK57" t="s">
        <v>938</v>
      </c>
      <c r="AL57" t="s">
        <v>3527</v>
      </c>
      <c r="AM57" t="s">
        <v>915</v>
      </c>
      <c r="AO57" t="s">
        <v>941</v>
      </c>
      <c r="AP57" t="s">
        <v>173</v>
      </c>
      <c r="AQ57" s="2">
        <v>44998</v>
      </c>
    </row>
    <row r="58" spans="1:71" ht="15.95">
      <c r="A58" t="s">
        <v>4461</v>
      </c>
      <c r="B58">
        <v>209007</v>
      </c>
      <c r="C58" t="s">
        <v>4270</v>
      </c>
      <c r="D58" t="s">
        <v>57</v>
      </c>
      <c r="E58" s="6" t="s">
        <v>2465</v>
      </c>
      <c r="F58" s="6" t="s">
        <v>1120</v>
      </c>
      <c r="G58" s="6" t="s">
        <v>67</v>
      </c>
      <c r="H58" s="6" t="s">
        <v>111</v>
      </c>
      <c r="I58" s="6" t="s">
        <v>59</v>
      </c>
      <c r="J58" s="1">
        <v>2</v>
      </c>
      <c r="K58" s="6" t="s">
        <v>59</v>
      </c>
      <c r="L58" s="6">
        <v>1</v>
      </c>
      <c r="M58" s="1" t="s">
        <v>59</v>
      </c>
      <c r="N58" s="1">
        <v>2</v>
      </c>
      <c r="O58" s="6" t="s">
        <v>5109</v>
      </c>
      <c r="P58" s="6"/>
      <c r="Q58">
        <v>327829</v>
      </c>
      <c r="R58" t="s">
        <v>2467</v>
      </c>
      <c r="S58" t="s">
        <v>2468</v>
      </c>
      <c r="T58" t="s">
        <v>2469</v>
      </c>
      <c r="U58">
        <v>40</v>
      </c>
      <c r="V58" s="6">
        <v>327830</v>
      </c>
      <c r="W58" s="6" t="s">
        <v>4462</v>
      </c>
      <c r="X58" s="6" t="s">
        <v>4463</v>
      </c>
      <c r="Y58" s="6" t="s">
        <v>4464</v>
      </c>
      <c r="Z58" s="6">
        <v>40</v>
      </c>
      <c r="AA58" t="s">
        <v>75</v>
      </c>
      <c r="AB58" t="s">
        <v>103</v>
      </c>
      <c r="AC58">
        <v>209</v>
      </c>
      <c r="AD58" t="s">
        <v>3549</v>
      </c>
      <c r="AE58">
        <v>209007</v>
      </c>
      <c r="AF58">
        <v>209007</v>
      </c>
      <c r="AG58">
        <v>0</v>
      </c>
      <c r="AH58">
        <v>24</v>
      </c>
      <c r="AI58">
        <v>6802305898</v>
      </c>
      <c r="AJ58" s="2">
        <v>45217</v>
      </c>
      <c r="AK58" t="s">
        <v>926</v>
      </c>
      <c r="AL58" t="s">
        <v>3527</v>
      </c>
      <c r="AM58" t="s">
        <v>906</v>
      </c>
      <c r="AN58" t="s">
        <v>83</v>
      </c>
      <c r="AO58" t="s">
        <v>907</v>
      </c>
      <c r="AQ58" s="2">
        <v>45237</v>
      </c>
      <c r="AZ58" t="s">
        <v>4092</v>
      </c>
      <c r="BP58" t="s">
        <v>4092</v>
      </c>
      <c r="BQ58" t="s">
        <v>3660</v>
      </c>
      <c r="BR58" s="2">
        <v>45278</v>
      </c>
      <c r="BS58" t="s">
        <v>3538</v>
      </c>
    </row>
    <row r="59" spans="1:71" ht="15.95">
      <c r="A59" t="s">
        <v>4465</v>
      </c>
      <c r="B59">
        <v>300004</v>
      </c>
      <c r="C59" t="s">
        <v>4308</v>
      </c>
      <c r="D59" t="s">
        <v>141</v>
      </c>
      <c r="E59" s="6" t="s">
        <v>389</v>
      </c>
      <c r="F59" s="6" t="s">
        <v>79</v>
      </c>
      <c r="G59" s="6" t="s">
        <v>67</v>
      </c>
      <c r="H59" s="6" t="s">
        <v>69</v>
      </c>
      <c r="I59" s="6" t="s">
        <v>59</v>
      </c>
      <c r="J59" s="1">
        <v>2</v>
      </c>
      <c r="K59" s="6" t="s">
        <v>59</v>
      </c>
      <c r="L59" s="6">
        <v>1</v>
      </c>
      <c r="M59" s="1" t="s">
        <v>59</v>
      </c>
      <c r="N59" s="1">
        <v>2</v>
      </c>
      <c r="O59" s="6" t="s">
        <v>5112</v>
      </c>
      <c r="P59" s="6"/>
      <c r="Q59">
        <v>173993</v>
      </c>
      <c r="R59" t="s">
        <v>390</v>
      </c>
      <c r="S59" t="s">
        <v>391</v>
      </c>
      <c r="T59" t="s">
        <v>392</v>
      </c>
      <c r="U59">
        <v>40</v>
      </c>
      <c r="V59" s="6">
        <v>173983</v>
      </c>
      <c r="W59" s="6" t="s">
        <v>4466</v>
      </c>
      <c r="X59" s="6" t="s">
        <v>4467</v>
      </c>
      <c r="Y59" s="6" t="s">
        <v>4468</v>
      </c>
      <c r="Z59" s="6">
        <v>40</v>
      </c>
      <c r="AA59" t="s">
        <v>130</v>
      </c>
      <c r="AB59" t="s">
        <v>279</v>
      </c>
      <c r="AC59">
        <v>300</v>
      </c>
      <c r="AD59" t="s">
        <v>3522</v>
      </c>
      <c r="AE59" t="s">
        <v>4469</v>
      </c>
      <c r="AF59">
        <v>300004</v>
      </c>
      <c r="AG59" t="s">
        <v>69</v>
      </c>
      <c r="AH59" t="s">
        <v>4470</v>
      </c>
      <c r="AI59">
        <v>6219585912</v>
      </c>
      <c r="AJ59" s="2">
        <v>44852</v>
      </c>
      <c r="AK59" t="s">
        <v>938</v>
      </c>
      <c r="AL59" t="s">
        <v>3527</v>
      </c>
      <c r="AM59" t="s">
        <v>915</v>
      </c>
      <c r="AO59" t="s">
        <v>936</v>
      </c>
      <c r="AP59" t="s">
        <v>133</v>
      </c>
    </row>
    <row r="60" spans="1:71" ht="15.95">
      <c r="A60" t="s">
        <v>4471</v>
      </c>
      <c r="B60">
        <v>301008</v>
      </c>
      <c r="C60" t="s">
        <v>4270</v>
      </c>
      <c r="D60" t="s">
        <v>57</v>
      </c>
      <c r="E60" s="6" t="s">
        <v>413</v>
      </c>
      <c r="F60" s="6" t="s">
        <v>79</v>
      </c>
      <c r="G60" s="6" t="s">
        <v>67</v>
      </c>
      <c r="H60" s="6" t="s">
        <v>69</v>
      </c>
      <c r="I60" s="6" t="s">
        <v>59</v>
      </c>
      <c r="J60" s="1">
        <v>2</v>
      </c>
      <c r="K60" s="6" t="s">
        <v>59</v>
      </c>
      <c r="L60" s="6">
        <v>1</v>
      </c>
      <c r="M60" s="1" t="s">
        <v>59</v>
      </c>
      <c r="N60" s="1">
        <v>2</v>
      </c>
      <c r="O60" s="6" t="s">
        <v>5109</v>
      </c>
      <c r="P60" s="6"/>
      <c r="Q60">
        <v>174036</v>
      </c>
      <c r="R60" t="s">
        <v>414</v>
      </c>
      <c r="S60" t="s">
        <v>415</v>
      </c>
      <c r="T60" t="s">
        <v>416</v>
      </c>
      <c r="U60">
        <v>40</v>
      </c>
      <c r="V60" s="6">
        <v>173984</v>
      </c>
      <c r="W60" s="6" t="s">
        <v>4472</v>
      </c>
      <c r="X60" s="6" t="s">
        <v>4473</v>
      </c>
      <c r="Y60" s="6" t="s">
        <v>4474</v>
      </c>
      <c r="Z60" s="6">
        <v>40</v>
      </c>
      <c r="AA60" t="s">
        <v>130</v>
      </c>
      <c r="AB60" t="s">
        <v>74</v>
      </c>
      <c r="AC60">
        <v>301</v>
      </c>
      <c r="AD60" t="s">
        <v>3522</v>
      </c>
      <c r="AE60" t="s">
        <v>4475</v>
      </c>
      <c r="AF60">
        <v>301008</v>
      </c>
      <c r="AG60" t="s">
        <v>69</v>
      </c>
      <c r="AH60" t="s">
        <v>3564</v>
      </c>
      <c r="AI60">
        <v>6219170236</v>
      </c>
      <c r="AJ60" s="2">
        <v>44427</v>
      </c>
      <c r="AK60" t="s">
        <v>938</v>
      </c>
      <c r="AL60" t="s">
        <v>3527</v>
      </c>
      <c r="AM60" t="s">
        <v>906</v>
      </c>
      <c r="AN60" t="s">
        <v>83</v>
      </c>
      <c r="AO60" t="s">
        <v>907</v>
      </c>
    </row>
    <row r="61" spans="1:71" ht="15.95">
      <c r="A61" t="s">
        <v>4476</v>
      </c>
      <c r="B61">
        <v>301016</v>
      </c>
      <c r="C61" t="s">
        <v>4270</v>
      </c>
      <c r="D61" t="s">
        <v>57</v>
      </c>
      <c r="E61" s="6" t="s">
        <v>419</v>
      </c>
      <c r="F61" s="6" t="s">
        <v>79</v>
      </c>
      <c r="G61" s="6" t="s">
        <v>67</v>
      </c>
      <c r="H61" s="6" t="s">
        <v>69</v>
      </c>
      <c r="I61" s="6" t="s">
        <v>59</v>
      </c>
      <c r="J61" s="1">
        <v>2</v>
      </c>
      <c r="K61" s="6" t="s">
        <v>59</v>
      </c>
      <c r="L61" s="6">
        <v>1</v>
      </c>
      <c r="M61" s="1" t="s">
        <v>59</v>
      </c>
      <c r="N61" s="1">
        <v>2</v>
      </c>
      <c r="O61" s="6" t="s">
        <v>5109</v>
      </c>
      <c r="P61" s="6"/>
      <c r="Q61">
        <v>191001</v>
      </c>
      <c r="R61" t="s">
        <v>420</v>
      </c>
      <c r="S61" t="s">
        <v>421</v>
      </c>
      <c r="T61" t="s">
        <v>422</v>
      </c>
      <c r="U61">
        <v>40</v>
      </c>
      <c r="V61" s="6">
        <v>330949</v>
      </c>
      <c r="W61" s="6" t="s">
        <v>4477</v>
      </c>
      <c r="X61" s="6" t="s">
        <v>4478</v>
      </c>
      <c r="Y61" s="6" t="s">
        <v>4479</v>
      </c>
      <c r="Z61" s="6">
        <v>40</v>
      </c>
      <c r="AA61" t="s">
        <v>130</v>
      </c>
      <c r="AB61" t="s">
        <v>186</v>
      </c>
      <c r="AC61">
        <v>301</v>
      </c>
      <c r="AD61" t="s">
        <v>3522</v>
      </c>
      <c r="AE61" t="s">
        <v>4480</v>
      </c>
      <c r="AF61">
        <v>301016</v>
      </c>
      <c r="AG61" t="s">
        <v>69</v>
      </c>
      <c r="AH61" t="s">
        <v>3564</v>
      </c>
      <c r="AI61">
        <v>6219513000</v>
      </c>
      <c r="AJ61" s="2">
        <v>44969</v>
      </c>
      <c r="AK61" t="s">
        <v>926</v>
      </c>
      <c r="AL61" t="s">
        <v>3527</v>
      </c>
      <c r="AM61" t="s">
        <v>915</v>
      </c>
      <c r="AO61" t="s">
        <v>907</v>
      </c>
      <c r="AP61" t="s">
        <v>83</v>
      </c>
    </row>
    <row r="62" spans="1:71" ht="15.95">
      <c r="A62" t="s">
        <v>4481</v>
      </c>
      <c r="B62">
        <v>301023</v>
      </c>
      <c r="C62" t="s">
        <v>4270</v>
      </c>
      <c r="D62" t="s">
        <v>57</v>
      </c>
      <c r="E62" s="6" t="s">
        <v>2576</v>
      </c>
      <c r="F62" s="6" t="s">
        <v>1120</v>
      </c>
      <c r="G62" s="6" t="s">
        <v>67</v>
      </c>
      <c r="H62" s="6" t="s">
        <v>111</v>
      </c>
      <c r="I62" s="6" t="s">
        <v>143</v>
      </c>
      <c r="J62" s="1" t="s">
        <v>85</v>
      </c>
      <c r="K62" s="6" t="s">
        <v>143</v>
      </c>
      <c r="L62" s="6" t="s">
        <v>85</v>
      </c>
      <c r="M62" s="1" t="s">
        <v>143</v>
      </c>
      <c r="N62" s="1" t="s">
        <v>85</v>
      </c>
      <c r="O62" s="6" t="s">
        <v>5113</v>
      </c>
      <c r="P62" s="6"/>
      <c r="Q62">
        <v>327644</v>
      </c>
      <c r="R62" t="s">
        <v>2578</v>
      </c>
      <c r="S62" t="s">
        <v>2579</v>
      </c>
      <c r="T62" t="s">
        <v>2580</v>
      </c>
      <c r="U62">
        <v>40</v>
      </c>
      <c r="V62" s="6">
        <v>327645</v>
      </c>
      <c r="W62" s="6" t="s">
        <v>4482</v>
      </c>
      <c r="X62" s="6" t="s">
        <v>4483</v>
      </c>
      <c r="Y62" s="6" t="s">
        <v>4484</v>
      </c>
      <c r="Z62" s="6">
        <v>40</v>
      </c>
      <c r="AA62" t="s">
        <v>130</v>
      </c>
      <c r="AB62" t="s">
        <v>103</v>
      </c>
      <c r="AC62">
        <v>301</v>
      </c>
      <c r="AD62" t="s">
        <v>3522</v>
      </c>
      <c r="AE62" t="s">
        <v>4009</v>
      </c>
      <c r="AF62">
        <v>301023</v>
      </c>
      <c r="AG62">
        <v>0</v>
      </c>
      <c r="AH62" t="s">
        <v>4010</v>
      </c>
      <c r="AI62">
        <v>6220742416</v>
      </c>
      <c r="AJ62" s="2">
        <v>45189</v>
      </c>
      <c r="AL62" t="s">
        <v>3527</v>
      </c>
      <c r="AM62" t="s">
        <v>906</v>
      </c>
      <c r="AN62" t="s">
        <v>83</v>
      </c>
      <c r="AO62" t="s">
        <v>907</v>
      </c>
      <c r="AZ62" t="s">
        <v>4011</v>
      </c>
      <c r="BP62" t="s">
        <v>4011</v>
      </c>
      <c r="BQ62" t="s">
        <v>3894</v>
      </c>
      <c r="BR62" s="2">
        <v>45251</v>
      </c>
    </row>
    <row r="63" spans="1:71" ht="15.95">
      <c r="A63" t="s">
        <v>4485</v>
      </c>
      <c r="B63">
        <v>301040</v>
      </c>
      <c r="C63" t="s">
        <v>4308</v>
      </c>
      <c r="D63" t="s">
        <v>141</v>
      </c>
      <c r="E63" s="6" t="s">
        <v>2612</v>
      </c>
      <c r="F63" s="6" t="s">
        <v>1120</v>
      </c>
      <c r="G63" s="6" t="s">
        <v>2613</v>
      </c>
      <c r="H63" s="6" t="s">
        <v>112</v>
      </c>
      <c r="I63" s="6" t="s">
        <v>143</v>
      </c>
      <c r="J63" s="1">
        <v>1</v>
      </c>
      <c r="K63" s="6" t="s">
        <v>59</v>
      </c>
      <c r="L63" s="6">
        <v>1</v>
      </c>
      <c r="M63" s="1" t="s">
        <v>96</v>
      </c>
      <c r="N63" s="1">
        <v>3</v>
      </c>
      <c r="O63" s="6" t="s">
        <v>96</v>
      </c>
      <c r="P63" s="6"/>
      <c r="Q63">
        <v>327740</v>
      </c>
      <c r="R63" t="s">
        <v>2615</v>
      </c>
      <c r="S63" t="s">
        <v>2616</v>
      </c>
      <c r="T63" t="s">
        <v>2617</v>
      </c>
      <c r="U63">
        <v>40</v>
      </c>
      <c r="V63" s="6">
        <v>327741</v>
      </c>
      <c r="W63" s="6" t="s">
        <v>4492</v>
      </c>
      <c r="X63" s="6" t="s">
        <v>4493</v>
      </c>
      <c r="Y63" s="6" t="s">
        <v>4494</v>
      </c>
      <c r="Z63" s="6">
        <v>40</v>
      </c>
      <c r="AA63" t="s">
        <v>130</v>
      </c>
      <c r="AB63" t="s">
        <v>103</v>
      </c>
      <c r="AC63">
        <v>301</v>
      </c>
      <c r="AD63" t="s">
        <v>3549</v>
      </c>
      <c r="AE63" t="s">
        <v>4044</v>
      </c>
      <c r="AF63">
        <v>301040</v>
      </c>
      <c r="AG63" t="s">
        <v>112</v>
      </c>
      <c r="AH63" t="s">
        <v>4044</v>
      </c>
      <c r="AI63">
        <v>6220742394</v>
      </c>
      <c r="AJ63" s="2">
        <v>45238</v>
      </c>
      <c r="AL63" t="s">
        <v>3527</v>
      </c>
      <c r="AM63" t="s">
        <v>906</v>
      </c>
      <c r="AO63" t="s">
        <v>966</v>
      </c>
      <c r="AZ63" t="s">
        <v>4045</v>
      </c>
      <c r="BP63" t="s">
        <v>4045</v>
      </c>
      <c r="BQ63" t="s">
        <v>3624</v>
      </c>
      <c r="BR63" s="2">
        <v>45273</v>
      </c>
      <c r="BS63" t="s">
        <v>3531</v>
      </c>
    </row>
    <row r="64" spans="1:71" ht="15.95">
      <c r="A64" t="s">
        <v>4495</v>
      </c>
      <c r="B64">
        <v>302002</v>
      </c>
      <c r="C64" t="s">
        <v>4308</v>
      </c>
      <c r="D64" t="s">
        <v>141</v>
      </c>
      <c r="E64" s="6" t="s">
        <v>430</v>
      </c>
      <c r="F64" s="6" t="s">
        <v>79</v>
      </c>
      <c r="G64" s="6" t="s">
        <v>67</v>
      </c>
      <c r="H64" s="6" t="s">
        <v>111</v>
      </c>
      <c r="I64" s="6" t="s">
        <v>143</v>
      </c>
      <c r="J64" s="1">
        <v>1</v>
      </c>
      <c r="K64" s="6" t="s">
        <v>143</v>
      </c>
      <c r="L64" s="6">
        <v>2</v>
      </c>
      <c r="M64" s="1" t="s">
        <v>143</v>
      </c>
      <c r="N64" s="1">
        <v>1</v>
      </c>
      <c r="O64" s="6" t="s">
        <v>96</v>
      </c>
      <c r="P64" s="6"/>
      <c r="Q64">
        <v>225424</v>
      </c>
      <c r="R64" t="s">
        <v>431</v>
      </c>
      <c r="S64" t="s">
        <v>432</v>
      </c>
      <c r="T64" t="s">
        <v>433</v>
      </c>
      <c r="U64">
        <v>40</v>
      </c>
      <c r="V64" s="6">
        <v>225425</v>
      </c>
      <c r="W64" s="6" t="s">
        <v>4496</v>
      </c>
      <c r="X64" s="6" t="s">
        <v>4497</v>
      </c>
      <c r="Y64" s="6" t="s">
        <v>4498</v>
      </c>
      <c r="Z64" s="6">
        <v>40</v>
      </c>
      <c r="AA64" t="s">
        <v>130</v>
      </c>
      <c r="AB64" t="s">
        <v>103</v>
      </c>
      <c r="AC64">
        <v>302</v>
      </c>
      <c r="AD64" t="s">
        <v>3522</v>
      </c>
      <c r="AE64">
        <v>6218916188</v>
      </c>
      <c r="AF64">
        <v>302002</v>
      </c>
      <c r="AG64">
        <v>0</v>
      </c>
      <c r="AH64" t="s">
        <v>3780</v>
      </c>
      <c r="AI64">
        <v>6218916188</v>
      </c>
      <c r="AJ64" s="2">
        <v>44934</v>
      </c>
      <c r="AL64" t="s">
        <v>3527</v>
      </c>
      <c r="AM64" t="s">
        <v>915</v>
      </c>
      <c r="AO64" t="s">
        <v>966</v>
      </c>
      <c r="AP64" t="s">
        <v>220</v>
      </c>
      <c r="AV64">
        <v>100</v>
      </c>
      <c r="AW64">
        <v>100</v>
      </c>
      <c r="AX64">
        <v>0</v>
      </c>
      <c r="AY64" t="s">
        <v>3524</v>
      </c>
      <c r="BA64">
        <v>2</v>
      </c>
      <c r="BB64">
        <v>35</v>
      </c>
      <c r="BC64">
        <v>63</v>
      </c>
      <c r="BD64">
        <v>0</v>
      </c>
      <c r="BE64">
        <v>161</v>
      </c>
      <c r="BF64">
        <v>2</v>
      </c>
      <c r="BG64">
        <v>35</v>
      </c>
      <c r="BH64">
        <v>63</v>
      </c>
      <c r="BI64">
        <v>0</v>
      </c>
      <c r="BJ64">
        <v>161</v>
      </c>
      <c r="BK64">
        <v>100</v>
      </c>
      <c r="BL64">
        <v>0</v>
      </c>
      <c r="BM64">
        <v>0</v>
      </c>
      <c r="BN64">
        <v>0</v>
      </c>
      <c r="BO64">
        <v>0</v>
      </c>
      <c r="BQ64" t="s">
        <v>3660</v>
      </c>
      <c r="BR64" s="2">
        <v>45141</v>
      </c>
      <c r="BS64" t="s">
        <v>3531</v>
      </c>
    </row>
    <row r="65" spans="1:71" ht="15.95">
      <c r="A65" t="s">
        <v>4499</v>
      </c>
      <c r="B65">
        <v>302006</v>
      </c>
      <c r="C65" t="s">
        <v>4308</v>
      </c>
      <c r="D65" t="s">
        <v>141</v>
      </c>
      <c r="E65" s="6" t="s">
        <v>436</v>
      </c>
      <c r="F65" s="6" t="s">
        <v>79</v>
      </c>
      <c r="G65" s="6" t="s">
        <v>67</v>
      </c>
      <c r="H65" s="6" t="s">
        <v>111</v>
      </c>
      <c r="I65" s="6" t="s">
        <v>143</v>
      </c>
      <c r="J65" s="1">
        <v>1</v>
      </c>
      <c r="K65" s="6" t="s">
        <v>143</v>
      </c>
      <c r="L65" s="6">
        <v>2</v>
      </c>
      <c r="M65" s="1" t="s">
        <v>143</v>
      </c>
      <c r="N65" s="1">
        <v>1</v>
      </c>
      <c r="O65" s="6" t="s">
        <v>5111</v>
      </c>
      <c r="P65" s="6"/>
      <c r="Q65">
        <v>327626</v>
      </c>
      <c r="R65" t="s">
        <v>437</v>
      </c>
      <c r="S65" t="s">
        <v>438</v>
      </c>
      <c r="T65" t="s">
        <v>439</v>
      </c>
      <c r="U65">
        <v>40</v>
      </c>
      <c r="V65" s="6">
        <v>327627</v>
      </c>
      <c r="W65" s="6" t="s">
        <v>4500</v>
      </c>
      <c r="X65" s="6" t="s">
        <v>4501</v>
      </c>
      <c r="Y65" s="6" t="s">
        <v>4502</v>
      </c>
      <c r="Z65" s="6">
        <v>40</v>
      </c>
      <c r="AA65" t="s">
        <v>130</v>
      </c>
      <c r="AB65" t="s">
        <v>198</v>
      </c>
      <c r="AC65">
        <v>302</v>
      </c>
      <c r="AD65" t="s">
        <v>3522</v>
      </c>
      <c r="AE65" t="s">
        <v>3998</v>
      </c>
      <c r="AF65">
        <v>302006</v>
      </c>
      <c r="AG65">
        <v>0</v>
      </c>
      <c r="AH65" t="s">
        <v>3999</v>
      </c>
      <c r="AI65">
        <v>6219971534</v>
      </c>
      <c r="AJ65" s="2">
        <v>44991</v>
      </c>
      <c r="AL65" t="s">
        <v>3527</v>
      </c>
      <c r="AV65">
        <v>50</v>
      </c>
      <c r="AW65">
        <v>70</v>
      </c>
      <c r="AX65">
        <v>30</v>
      </c>
      <c r="AY65" t="s">
        <v>3524</v>
      </c>
      <c r="BA65">
        <v>20</v>
      </c>
      <c r="BB65">
        <v>30</v>
      </c>
      <c r="BC65">
        <v>50</v>
      </c>
      <c r="BD65">
        <v>0</v>
      </c>
      <c r="BE65">
        <v>130</v>
      </c>
      <c r="BF65">
        <v>20</v>
      </c>
      <c r="BG65">
        <v>30</v>
      </c>
      <c r="BH65">
        <v>50</v>
      </c>
      <c r="BI65">
        <v>0</v>
      </c>
      <c r="BJ65">
        <v>130</v>
      </c>
      <c r="BK65">
        <v>20</v>
      </c>
      <c r="BL65">
        <v>50</v>
      </c>
      <c r="BM65">
        <v>30</v>
      </c>
      <c r="BN65">
        <v>0</v>
      </c>
      <c r="BO65">
        <v>110</v>
      </c>
      <c r="BQ65" t="s">
        <v>3702</v>
      </c>
      <c r="BR65" s="2">
        <v>45239</v>
      </c>
      <c r="BS65" t="s">
        <v>3531</v>
      </c>
    </row>
    <row r="66" spans="1:71" ht="15.95">
      <c r="A66" t="s">
        <v>4503</v>
      </c>
      <c r="B66">
        <v>302007</v>
      </c>
      <c r="C66" t="s">
        <v>4308</v>
      </c>
      <c r="D66" t="s">
        <v>141</v>
      </c>
      <c r="E66" s="6" t="s">
        <v>441</v>
      </c>
      <c r="F66" s="6" t="s">
        <v>79</v>
      </c>
      <c r="G66" s="6" t="s">
        <v>67</v>
      </c>
      <c r="H66" s="6" t="s">
        <v>69</v>
      </c>
      <c r="I66" s="6" t="s">
        <v>59</v>
      </c>
      <c r="J66" s="1">
        <v>2</v>
      </c>
      <c r="K66" s="6" t="s">
        <v>59</v>
      </c>
      <c r="L66" s="6">
        <v>1</v>
      </c>
      <c r="M66" s="1" t="s">
        <v>59</v>
      </c>
      <c r="N66" s="1">
        <v>2</v>
      </c>
      <c r="O66" s="6" t="s">
        <v>5109</v>
      </c>
      <c r="P66" s="6"/>
      <c r="Q66">
        <v>173975</v>
      </c>
      <c r="R66" t="s">
        <v>442</v>
      </c>
      <c r="S66" t="s">
        <v>443</v>
      </c>
      <c r="T66" t="s">
        <v>444</v>
      </c>
      <c r="U66">
        <v>40</v>
      </c>
      <c r="V66" s="6">
        <v>174037</v>
      </c>
      <c r="W66" s="6" t="s">
        <v>4504</v>
      </c>
      <c r="X66" s="6" t="s">
        <v>4505</v>
      </c>
      <c r="Y66" s="6" t="s">
        <v>4506</v>
      </c>
      <c r="Z66" s="6">
        <v>40</v>
      </c>
      <c r="AA66" t="s">
        <v>130</v>
      </c>
      <c r="AB66" t="s">
        <v>279</v>
      </c>
      <c r="AC66">
        <v>302</v>
      </c>
      <c r="AD66" t="s">
        <v>3522</v>
      </c>
      <c r="AE66" t="s">
        <v>4507</v>
      </c>
      <c r="AF66">
        <v>302007</v>
      </c>
      <c r="AG66" t="s">
        <v>69</v>
      </c>
      <c r="AI66">
        <v>6219512981</v>
      </c>
      <c r="AJ66" s="2">
        <v>44633</v>
      </c>
      <c r="AK66" t="s">
        <v>926</v>
      </c>
      <c r="AL66" t="s">
        <v>3527</v>
      </c>
      <c r="AM66" t="s">
        <v>906</v>
      </c>
      <c r="AN66" t="s">
        <v>152</v>
      </c>
      <c r="AO66" t="s">
        <v>4508</v>
      </c>
    </row>
    <row r="67" spans="1:71" ht="15.95">
      <c r="A67" t="s">
        <v>4509</v>
      </c>
      <c r="B67">
        <v>302016</v>
      </c>
      <c r="C67" t="s">
        <v>4308</v>
      </c>
      <c r="D67" t="s">
        <v>141</v>
      </c>
      <c r="E67" s="6" t="s">
        <v>446</v>
      </c>
      <c r="F67" s="6" t="s">
        <v>79</v>
      </c>
      <c r="G67" s="6" t="s">
        <v>67</v>
      </c>
      <c r="H67" s="6" t="s">
        <v>111</v>
      </c>
      <c r="I67" s="6" t="s">
        <v>143</v>
      </c>
      <c r="J67" s="1" t="s">
        <v>85</v>
      </c>
      <c r="K67" s="6" t="s">
        <v>143</v>
      </c>
      <c r="L67" s="6" t="s">
        <v>85</v>
      </c>
      <c r="M67" s="1" t="s">
        <v>143</v>
      </c>
      <c r="N67" s="1" t="s">
        <v>85</v>
      </c>
      <c r="O67" s="6" t="s">
        <v>5113</v>
      </c>
      <c r="P67" s="6"/>
      <c r="Q67">
        <v>221076</v>
      </c>
      <c r="R67" t="s">
        <v>447</v>
      </c>
      <c r="S67" t="s">
        <v>448</v>
      </c>
      <c r="T67" t="s">
        <v>449</v>
      </c>
      <c r="U67">
        <v>40</v>
      </c>
      <c r="V67" s="6">
        <v>221077</v>
      </c>
      <c r="W67" s="6" t="s">
        <v>4510</v>
      </c>
      <c r="X67" s="6" t="s">
        <v>4511</v>
      </c>
      <c r="Y67" s="6" t="s">
        <v>4512</v>
      </c>
      <c r="Z67" s="6">
        <v>40</v>
      </c>
      <c r="AA67" t="s">
        <v>130</v>
      </c>
      <c r="AB67" t="s">
        <v>198</v>
      </c>
      <c r="AC67">
        <v>302</v>
      </c>
      <c r="AD67" t="s">
        <v>3522</v>
      </c>
      <c r="AE67" t="s">
        <v>3711</v>
      </c>
      <c r="AF67">
        <v>302016</v>
      </c>
      <c r="AG67">
        <v>0</v>
      </c>
      <c r="AI67">
        <v>6220441674</v>
      </c>
      <c r="AJ67" s="2">
        <v>45054</v>
      </c>
      <c r="AL67" t="s">
        <v>3527</v>
      </c>
      <c r="AM67" t="s">
        <v>915</v>
      </c>
      <c r="AO67" t="s">
        <v>966</v>
      </c>
      <c r="AP67" t="s">
        <v>451</v>
      </c>
      <c r="AV67">
        <v>85</v>
      </c>
      <c r="AW67">
        <v>90</v>
      </c>
      <c r="AX67">
        <v>10</v>
      </c>
      <c r="AY67" t="s">
        <v>3524</v>
      </c>
      <c r="BA67">
        <v>5</v>
      </c>
      <c r="BB67">
        <v>58</v>
      </c>
      <c r="BC67">
        <v>35</v>
      </c>
      <c r="BD67">
        <v>2</v>
      </c>
      <c r="BE67">
        <v>134</v>
      </c>
      <c r="BF67">
        <v>50</v>
      </c>
      <c r="BG67">
        <v>15</v>
      </c>
      <c r="BH67">
        <v>33</v>
      </c>
      <c r="BI67">
        <v>2</v>
      </c>
      <c r="BJ67">
        <v>87</v>
      </c>
      <c r="BK67">
        <v>5</v>
      </c>
      <c r="BL67">
        <v>60</v>
      </c>
      <c r="BM67">
        <v>35</v>
      </c>
      <c r="BN67">
        <v>0</v>
      </c>
      <c r="BO67">
        <v>130</v>
      </c>
      <c r="BQ67" t="s">
        <v>3627</v>
      </c>
      <c r="BR67" s="2">
        <v>45104</v>
      </c>
      <c r="BS67" t="s">
        <v>3531</v>
      </c>
    </row>
    <row r="68" spans="1:71" ht="15.75" customHeight="1">
      <c r="A68" t="s">
        <v>4513</v>
      </c>
      <c r="B68">
        <v>303002</v>
      </c>
      <c r="C68" t="s">
        <v>4270</v>
      </c>
      <c r="D68" t="s">
        <v>57</v>
      </c>
      <c r="E68" s="6" t="s">
        <v>452</v>
      </c>
      <c r="F68" s="6" t="s">
        <v>79</v>
      </c>
      <c r="G68" s="6" t="s">
        <v>67</v>
      </c>
      <c r="H68" s="6" t="s">
        <v>69</v>
      </c>
      <c r="I68" s="6" t="s">
        <v>143</v>
      </c>
      <c r="J68" s="1" t="s">
        <v>85</v>
      </c>
      <c r="K68" s="6" t="s">
        <v>143</v>
      </c>
      <c r="L68" s="6" t="s">
        <v>85</v>
      </c>
      <c r="M68" s="1" t="s">
        <v>143</v>
      </c>
      <c r="N68" s="1" t="s">
        <v>85</v>
      </c>
      <c r="O68" s="6" t="s">
        <v>5113</v>
      </c>
      <c r="P68" s="6"/>
      <c r="Q68">
        <v>190922</v>
      </c>
      <c r="R68" t="s">
        <v>453</v>
      </c>
      <c r="S68" t="s">
        <v>454</v>
      </c>
      <c r="T68" t="s">
        <v>455</v>
      </c>
      <c r="U68">
        <v>40</v>
      </c>
      <c r="V68" s="6">
        <v>330945</v>
      </c>
      <c r="W68" s="6" t="s">
        <v>4514</v>
      </c>
      <c r="X68" s="6" t="s">
        <v>4515</v>
      </c>
      <c r="Y68" s="6" t="s">
        <v>4516</v>
      </c>
      <c r="Z68" s="6">
        <v>40</v>
      </c>
      <c r="AA68" t="s">
        <v>130</v>
      </c>
      <c r="AB68" t="s">
        <v>186</v>
      </c>
      <c r="AC68">
        <v>303</v>
      </c>
      <c r="AD68" t="s">
        <v>3522</v>
      </c>
      <c r="AE68" t="s">
        <v>4517</v>
      </c>
      <c r="AF68">
        <v>303002</v>
      </c>
      <c r="AG68" t="s">
        <v>69</v>
      </c>
      <c r="AH68" t="s">
        <v>77</v>
      </c>
      <c r="AI68">
        <v>6219512939</v>
      </c>
      <c r="AJ68" s="2">
        <v>44539</v>
      </c>
      <c r="AK68" t="s">
        <v>926</v>
      </c>
      <c r="AL68" t="s">
        <v>3527</v>
      </c>
      <c r="AM68" t="s">
        <v>915</v>
      </c>
      <c r="AO68" t="s">
        <v>907</v>
      </c>
      <c r="AP68" t="s">
        <v>133</v>
      </c>
    </row>
    <row r="69" spans="1:71" ht="15.95">
      <c r="A69" t="s">
        <v>4518</v>
      </c>
      <c r="B69">
        <v>303013</v>
      </c>
      <c r="C69" t="s">
        <v>4308</v>
      </c>
      <c r="D69" t="s">
        <v>141</v>
      </c>
      <c r="E69" s="6" t="s">
        <v>2732</v>
      </c>
      <c r="F69" s="6" t="s">
        <v>79</v>
      </c>
      <c r="G69" s="6" t="s">
        <v>1167</v>
      </c>
      <c r="H69" s="6" t="s">
        <v>112</v>
      </c>
      <c r="I69" s="6" t="s">
        <v>143</v>
      </c>
      <c r="J69" s="1">
        <v>1</v>
      </c>
      <c r="K69" s="6" t="s">
        <v>143</v>
      </c>
      <c r="L69" s="6">
        <v>2</v>
      </c>
      <c r="M69" s="1" t="s">
        <v>143</v>
      </c>
      <c r="N69" s="1">
        <v>1</v>
      </c>
      <c r="O69" s="6" t="s">
        <v>96</v>
      </c>
      <c r="P69" s="6"/>
      <c r="Q69">
        <v>264571</v>
      </c>
      <c r="R69" t="s">
        <v>2735</v>
      </c>
      <c r="S69" t="s">
        <v>2736</v>
      </c>
      <c r="T69" t="s">
        <v>2737</v>
      </c>
      <c r="U69">
        <v>40</v>
      </c>
      <c r="V69" s="6">
        <v>264572</v>
      </c>
      <c r="W69" s="6" t="s">
        <v>4522</v>
      </c>
      <c r="X69" s="6" t="s">
        <v>4523</v>
      </c>
      <c r="Y69" s="6" t="s">
        <v>4524</v>
      </c>
      <c r="Z69" s="6">
        <v>40</v>
      </c>
      <c r="AA69" t="s">
        <v>130</v>
      </c>
      <c r="AB69" t="s">
        <v>103</v>
      </c>
      <c r="AC69">
        <v>303</v>
      </c>
      <c r="AD69" t="s">
        <v>3522</v>
      </c>
      <c r="AE69" t="s">
        <v>3873</v>
      </c>
      <c r="AF69">
        <v>303013</v>
      </c>
      <c r="AG69" t="s">
        <v>112</v>
      </c>
      <c r="AH69" t="s">
        <v>3874</v>
      </c>
      <c r="AI69">
        <v>6220890425</v>
      </c>
      <c r="AJ69" s="2">
        <v>45139</v>
      </c>
      <c r="AK69" t="s">
        <v>3875</v>
      </c>
      <c r="AL69" t="s">
        <v>3527</v>
      </c>
      <c r="AM69" t="s">
        <v>915</v>
      </c>
      <c r="AO69" t="s">
        <v>973</v>
      </c>
      <c r="AP69" t="s">
        <v>1003</v>
      </c>
      <c r="AV69">
        <v>10</v>
      </c>
      <c r="AW69">
        <v>100</v>
      </c>
      <c r="AX69">
        <v>0</v>
      </c>
      <c r="AY69" t="s">
        <v>3545</v>
      </c>
      <c r="BA69">
        <v>98</v>
      </c>
      <c r="BB69">
        <v>1</v>
      </c>
      <c r="BC69">
        <v>1</v>
      </c>
      <c r="BD69">
        <v>0</v>
      </c>
      <c r="BE69">
        <v>3</v>
      </c>
      <c r="BF69">
        <v>98</v>
      </c>
      <c r="BG69">
        <v>1</v>
      </c>
      <c r="BH69">
        <v>1</v>
      </c>
      <c r="BI69">
        <v>0</v>
      </c>
      <c r="BJ69">
        <v>3</v>
      </c>
      <c r="BK69">
        <v>98</v>
      </c>
      <c r="BL69">
        <v>2</v>
      </c>
      <c r="BM69">
        <v>0</v>
      </c>
      <c r="BN69">
        <v>0</v>
      </c>
      <c r="BO69">
        <v>2</v>
      </c>
      <c r="BQ69" t="s">
        <v>3653</v>
      </c>
      <c r="BR69" s="2">
        <v>45170</v>
      </c>
      <c r="BS69" t="s">
        <v>3531</v>
      </c>
    </row>
    <row r="70" spans="1:71" ht="15.95">
      <c r="A70" t="s">
        <v>4525</v>
      </c>
      <c r="B70">
        <v>303014</v>
      </c>
      <c r="C70" t="s">
        <v>4270</v>
      </c>
      <c r="D70" t="s">
        <v>57</v>
      </c>
      <c r="E70" s="6" t="s">
        <v>463</v>
      </c>
      <c r="F70" s="6" t="s">
        <v>79</v>
      </c>
      <c r="G70" s="6" t="s">
        <v>67</v>
      </c>
      <c r="H70" s="6" t="s">
        <v>111</v>
      </c>
      <c r="I70" s="6" t="s">
        <v>143</v>
      </c>
      <c r="J70" s="1">
        <v>1</v>
      </c>
      <c r="K70" s="6" t="s">
        <v>59</v>
      </c>
      <c r="L70" s="6">
        <v>1</v>
      </c>
      <c r="M70" s="1" t="s">
        <v>96</v>
      </c>
      <c r="N70" s="1">
        <v>3</v>
      </c>
      <c r="O70" s="6" t="s">
        <v>96</v>
      </c>
      <c r="P70" s="6"/>
      <c r="Q70">
        <v>327496</v>
      </c>
      <c r="R70" t="s">
        <v>464</v>
      </c>
      <c r="S70" t="s">
        <v>465</v>
      </c>
      <c r="T70" t="s">
        <v>466</v>
      </c>
      <c r="U70">
        <v>40</v>
      </c>
      <c r="V70" s="6">
        <v>327497</v>
      </c>
      <c r="W70" s="6" t="s">
        <v>4532</v>
      </c>
      <c r="X70" s="6" t="s">
        <v>4533</v>
      </c>
      <c r="Y70" s="6" t="s">
        <v>4534</v>
      </c>
      <c r="Z70" s="6">
        <v>40</v>
      </c>
      <c r="AA70" t="s">
        <v>130</v>
      </c>
      <c r="AB70" t="s">
        <v>103</v>
      </c>
      <c r="AC70">
        <v>303</v>
      </c>
      <c r="AD70" t="s">
        <v>3522</v>
      </c>
      <c r="AE70" t="s">
        <v>3934</v>
      </c>
      <c r="AF70">
        <v>303014</v>
      </c>
      <c r="AG70" t="s">
        <v>112</v>
      </c>
      <c r="AH70" t="s">
        <v>3935</v>
      </c>
      <c r="AI70">
        <v>6221238702</v>
      </c>
      <c r="AJ70" s="2">
        <v>45176</v>
      </c>
      <c r="AK70" t="s">
        <v>975</v>
      </c>
      <c r="AL70" t="s">
        <v>3527</v>
      </c>
      <c r="AM70" t="s">
        <v>915</v>
      </c>
      <c r="AO70" t="s">
        <v>907</v>
      </c>
      <c r="AP70" t="s">
        <v>468</v>
      </c>
      <c r="AV70">
        <v>55</v>
      </c>
      <c r="AW70">
        <v>98</v>
      </c>
      <c r="AX70">
        <v>2</v>
      </c>
      <c r="AY70" t="s">
        <v>3524</v>
      </c>
      <c r="BA70">
        <v>20</v>
      </c>
      <c r="BB70">
        <v>80</v>
      </c>
      <c r="BC70">
        <v>0</v>
      </c>
      <c r="BD70">
        <v>0</v>
      </c>
      <c r="BE70">
        <v>80</v>
      </c>
      <c r="BF70">
        <v>20</v>
      </c>
      <c r="BG70">
        <v>80</v>
      </c>
      <c r="BH70">
        <v>0</v>
      </c>
      <c r="BI70">
        <v>0</v>
      </c>
      <c r="BJ70">
        <v>80</v>
      </c>
      <c r="BK70">
        <v>100</v>
      </c>
      <c r="BL70">
        <v>0</v>
      </c>
      <c r="BM70">
        <v>0</v>
      </c>
      <c r="BN70">
        <v>0</v>
      </c>
      <c r="BO70">
        <v>0</v>
      </c>
      <c r="BQ70" t="s">
        <v>3640</v>
      </c>
      <c r="BR70" s="2">
        <v>45209</v>
      </c>
      <c r="BS70" t="s">
        <v>3531</v>
      </c>
    </row>
    <row r="71" spans="1:71" ht="15.95">
      <c r="A71" t="s">
        <v>4535</v>
      </c>
      <c r="B71">
        <v>304017</v>
      </c>
      <c r="C71" t="s">
        <v>4270</v>
      </c>
      <c r="D71" t="s">
        <v>57</v>
      </c>
      <c r="E71" s="6"/>
      <c r="F71" s="6" t="e">
        <v>#N/A</v>
      </c>
      <c r="G71" s="6" t="e">
        <v>#N/A</v>
      </c>
      <c r="H71" s="6" t="e">
        <v>#N/A</v>
      </c>
      <c r="I71" s="6" t="s">
        <v>143</v>
      </c>
      <c r="J71" s="1">
        <v>1</v>
      </c>
      <c r="K71" s="6" t="s">
        <v>59</v>
      </c>
      <c r="L71" s="6">
        <v>1</v>
      </c>
      <c r="M71" s="1" t="s">
        <v>96</v>
      </c>
      <c r="N71" s="1">
        <v>3</v>
      </c>
      <c r="O71" s="6" t="s">
        <v>96</v>
      </c>
      <c r="P71" s="6"/>
      <c r="V71" s="6"/>
      <c r="W71" s="6"/>
      <c r="X71" s="6"/>
      <c r="Y71" s="6"/>
      <c r="Z71" s="6"/>
      <c r="AG71" t="e">
        <v>#N/A</v>
      </c>
    </row>
    <row r="72" spans="1:71" ht="15.95">
      <c r="A72" t="s">
        <v>4536</v>
      </c>
      <c r="B72">
        <v>304018</v>
      </c>
      <c r="C72" t="s">
        <v>4270</v>
      </c>
      <c r="D72" t="s">
        <v>57</v>
      </c>
      <c r="E72" s="6" t="s">
        <v>481</v>
      </c>
      <c r="F72" s="6" t="s">
        <v>79</v>
      </c>
      <c r="G72" s="6" t="s">
        <v>67</v>
      </c>
      <c r="H72" s="6" t="s">
        <v>69</v>
      </c>
      <c r="I72" s="6" t="s">
        <v>59</v>
      </c>
      <c r="J72" s="1">
        <v>2</v>
      </c>
      <c r="K72" s="6" t="s">
        <v>59</v>
      </c>
      <c r="L72" s="6">
        <v>1</v>
      </c>
      <c r="M72" s="1" t="s">
        <v>59</v>
      </c>
      <c r="N72" s="1">
        <v>2</v>
      </c>
      <c r="O72" s="6" t="s">
        <v>5109</v>
      </c>
      <c r="P72" s="6"/>
      <c r="Q72">
        <v>327770</v>
      </c>
      <c r="R72" t="s">
        <v>482</v>
      </c>
      <c r="S72" t="s">
        <v>483</v>
      </c>
      <c r="T72" t="s">
        <v>484</v>
      </c>
      <c r="U72">
        <v>40</v>
      </c>
      <c r="V72" s="6">
        <v>327771</v>
      </c>
      <c r="W72" s="6" t="s">
        <v>4537</v>
      </c>
      <c r="X72" s="6" t="s">
        <v>4538</v>
      </c>
      <c r="Y72" s="6" t="s">
        <v>4539</v>
      </c>
      <c r="Z72" s="6">
        <v>40</v>
      </c>
      <c r="AA72" t="s">
        <v>130</v>
      </c>
      <c r="AB72" t="s">
        <v>103</v>
      </c>
      <c r="AC72">
        <v>304</v>
      </c>
      <c r="AD72" t="s">
        <v>3522</v>
      </c>
      <c r="AE72" t="s">
        <v>4059</v>
      </c>
      <c r="AF72">
        <v>304018</v>
      </c>
      <c r="AG72" t="s">
        <v>69</v>
      </c>
      <c r="AI72">
        <v>6221712461</v>
      </c>
      <c r="AJ72" s="2">
        <v>43716</v>
      </c>
      <c r="AK72" t="s">
        <v>979</v>
      </c>
      <c r="AL72" t="s">
        <v>3527</v>
      </c>
      <c r="AM72" t="s">
        <v>915</v>
      </c>
      <c r="AO72" t="s">
        <v>907</v>
      </c>
      <c r="AP72" t="s">
        <v>468</v>
      </c>
      <c r="AV72">
        <v>65</v>
      </c>
      <c r="AW72">
        <v>95</v>
      </c>
      <c r="AX72">
        <v>5</v>
      </c>
      <c r="AY72" t="s">
        <v>3524</v>
      </c>
      <c r="BA72">
        <v>100</v>
      </c>
      <c r="BB72">
        <v>0</v>
      </c>
      <c r="BC72">
        <v>0</v>
      </c>
      <c r="BD72">
        <v>0</v>
      </c>
      <c r="BE72">
        <v>0</v>
      </c>
      <c r="BF72">
        <v>100</v>
      </c>
      <c r="BG72">
        <v>0</v>
      </c>
      <c r="BH72">
        <v>0</v>
      </c>
      <c r="BI72">
        <v>0</v>
      </c>
      <c r="BJ72">
        <v>0</v>
      </c>
      <c r="BK72">
        <v>100</v>
      </c>
      <c r="BL72">
        <v>0</v>
      </c>
      <c r="BM72">
        <v>0</v>
      </c>
      <c r="BN72">
        <v>0</v>
      </c>
      <c r="BO72">
        <v>0</v>
      </c>
      <c r="BP72" t="s">
        <v>4060</v>
      </c>
      <c r="BQ72" t="s">
        <v>3624</v>
      </c>
      <c r="BR72" s="2">
        <v>45268</v>
      </c>
      <c r="BS72" t="s">
        <v>3531</v>
      </c>
    </row>
    <row r="73" spans="1:71" ht="15.95">
      <c r="A73" t="s">
        <v>4540</v>
      </c>
      <c r="B73">
        <v>304019</v>
      </c>
      <c r="C73" t="s">
        <v>4270</v>
      </c>
      <c r="D73" t="s">
        <v>57</v>
      </c>
      <c r="E73" s="6" t="s">
        <v>487</v>
      </c>
      <c r="F73" s="6" t="s">
        <v>79</v>
      </c>
      <c r="G73" s="6" t="s">
        <v>67</v>
      </c>
      <c r="H73" s="6" t="s">
        <v>69</v>
      </c>
      <c r="I73" s="6" t="s">
        <v>143</v>
      </c>
      <c r="J73" s="1" t="s">
        <v>85</v>
      </c>
      <c r="K73" s="6" t="s">
        <v>143</v>
      </c>
      <c r="L73" s="6" t="s">
        <v>85</v>
      </c>
      <c r="M73" s="1" t="s">
        <v>143</v>
      </c>
      <c r="N73" s="1" t="s">
        <v>85</v>
      </c>
      <c r="O73" s="6" t="s">
        <v>5113</v>
      </c>
      <c r="P73" s="6"/>
      <c r="Q73">
        <v>327653</v>
      </c>
      <c r="R73" t="s">
        <v>488</v>
      </c>
      <c r="S73" t="s">
        <v>489</v>
      </c>
      <c r="T73" t="s">
        <v>490</v>
      </c>
      <c r="U73">
        <v>40</v>
      </c>
      <c r="V73" s="6">
        <v>327654</v>
      </c>
      <c r="W73" s="6" t="s">
        <v>4541</v>
      </c>
      <c r="X73" s="6" t="s">
        <v>4542</v>
      </c>
      <c r="Y73" s="6" t="s">
        <v>4543</v>
      </c>
      <c r="Z73" s="6">
        <v>40</v>
      </c>
      <c r="AA73" t="s">
        <v>75</v>
      </c>
      <c r="AB73" t="s">
        <v>103</v>
      </c>
      <c r="AC73">
        <v>304</v>
      </c>
      <c r="AD73" t="s">
        <v>3522</v>
      </c>
      <c r="AE73" t="s">
        <v>4015</v>
      </c>
      <c r="AF73">
        <v>304019</v>
      </c>
      <c r="AG73" t="s">
        <v>69</v>
      </c>
      <c r="AI73">
        <v>6219512954</v>
      </c>
      <c r="AJ73" s="2">
        <v>45158</v>
      </c>
      <c r="AK73" t="s">
        <v>981</v>
      </c>
      <c r="AL73" t="s">
        <v>3527</v>
      </c>
      <c r="AM73" t="s">
        <v>915</v>
      </c>
      <c r="AO73" t="s">
        <v>982</v>
      </c>
      <c r="AP73" t="s">
        <v>133</v>
      </c>
      <c r="AQ73" s="2">
        <v>45232</v>
      </c>
      <c r="AV73">
        <v>80</v>
      </c>
      <c r="AW73">
        <v>85</v>
      </c>
      <c r="AX73">
        <v>15</v>
      </c>
      <c r="AY73" t="s">
        <v>3524</v>
      </c>
      <c r="BA73">
        <v>15</v>
      </c>
      <c r="BB73">
        <v>50</v>
      </c>
      <c r="BC73">
        <v>29</v>
      </c>
      <c r="BD73">
        <v>6</v>
      </c>
      <c r="BE73">
        <v>126</v>
      </c>
      <c r="BF73">
        <v>40</v>
      </c>
      <c r="BG73">
        <v>30</v>
      </c>
      <c r="BH73">
        <v>25</v>
      </c>
      <c r="BI73">
        <v>5</v>
      </c>
      <c r="BJ73">
        <v>95</v>
      </c>
      <c r="BK73">
        <v>15</v>
      </c>
      <c r="BL73">
        <v>50</v>
      </c>
      <c r="BM73">
        <v>29</v>
      </c>
      <c r="BN73">
        <v>6</v>
      </c>
      <c r="BO73">
        <v>126</v>
      </c>
      <c r="BQ73" t="s">
        <v>3702</v>
      </c>
      <c r="BR73" s="2">
        <v>45257</v>
      </c>
      <c r="BS73" t="s">
        <v>3531</v>
      </c>
    </row>
    <row r="74" spans="1:71" ht="15.95">
      <c r="A74" t="s">
        <v>4544</v>
      </c>
      <c r="B74">
        <v>400005</v>
      </c>
      <c r="C74" t="s">
        <v>4270</v>
      </c>
      <c r="D74" t="s">
        <v>57</v>
      </c>
      <c r="E74" s="6" t="s">
        <v>492</v>
      </c>
      <c r="F74" s="6" t="s">
        <v>79</v>
      </c>
      <c r="G74" s="6" t="s">
        <v>67</v>
      </c>
      <c r="H74" s="6" t="s">
        <v>111</v>
      </c>
      <c r="I74" s="6" t="s">
        <v>143</v>
      </c>
      <c r="J74" s="1">
        <v>1</v>
      </c>
      <c r="K74" s="6" t="s">
        <v>143</v>
      </c>
      <c r="L74" s="6">
        <v>2</v>
      </c>
      <c r="M74" s="1" t="s">
        <v>143</v>
      </c>
      <c r="N74" s="1">
        <v>1</v>
      </c>
      <c r="O74" s="6" t="s">
        <v>96</v>
      </c>
      <c r="P74" s="6"/>
      <c r="Q74">
        <v>327882</v>
      </c>
      <c r="R74" t="s">
        <v>493</v>
      </c>
      <c r="S74" t="s">
        <v>494</v>
      </c>
      <c r="T74" t="s">
        <v>495</v>
      </c>
      <c r="U74">
        <v>40</v>
      </c>
      <c r="V74" s="6">
        <v>327883</v>
      </c>
      <c r="W74" s="6" t="s">
        <v>4548</v>
      </c>
      <c r="X74" s="6" t="s">
        <v>4549</v>
      </c>
      <c r="Y74" s="6" t="s">
        <v>4550</v>
      </c>
      <c r="Z74" s="6">
        <v>40</v>
      </c>
      <c r="AA74" t="s">
        <v>130</v>
      </c>
      <c r="AB74" t="s">
        <v>103</v>
      </c>
      <c r="AC74">
        <v>400</v>
      </c>
      <c r="AD74" t="s">
        <v>3522</v>
      </c>
      <c r="AE74" t="s">
        <v>4113</v>
      </c>
      <c r="AF74">
        <v>400005</v>
      </c>
      <c r="AG74">
        <v>0</v>
      </c>
      <c r="AI74">
        <v>6222174408</v>
      </c>
      <c r="AJ74" s="2">
        <v>45219</v>
      </c>
      <c r="AV74">
        <v>75</v>
      </c>
      <c r="AW74">
        <v>10</v>
      </c>
      <c r="AX74">
        <v>90</v>
      </c>
      <c r="AY74" t="s">
        <v>3545</v>
      </c>
      <c r="BA74">
        <v>29</v>
      </c>
      <c r="BB74">
        <v>51</v>
      </c>
      <c r="BC74">
        <v>20</v>
      </c>
      <c r="BD74">
        <v>0</v>
      </c>
      <c r="BE74">
        <v>91</v>
      </c>
      <c r="BF74">
        <v>45</v>
      </c>
      <c r="BG74">
        <v>35</v>
      </c>
      <c r="BH74">
        <v>20</v>
      </c>
      <c r="BI74">
        <v>0</v>
      </c>
      <c r="BJ74">
        <v>75</v>
      </c>
      <c r="BK74">
        <v>29</v>
      </c>
      <c r="BL74">
        <v>70</v>
      </c>
      <c r="BM74">
        <v>1</v>
      </c>
      <c r="BN74">
        <v>0</v>
      </c>
      <c r="BO74">
        <v>72</v>
      </c>
      <c r="BQ74" t="s">
        <v>3660</v>
      </c>
      <c r="BR74" s="2">
        <v>45295</v>
      </c>
      <c r="BS74" t="s">
        <v>3531</v>
      </c>
    </row>
    <row r="75" spans="1:71" ht="15.95">
      <c r="A75" t="s">
        <v>4551</v>
      </c>
      <c r="B75">
        <v>400007</v>
      </c>
      <c r="C75" t="s">
        <v>4308</v>
      </c>
      <c r="D75" t="s">
        <v>141</v>
      </c>
      <c r="E75" s="6" t="s">
        <v>500</v>
      </c>
      <c r="F75" s="6" t="s">
        <v>79</v>
      </c>
      <c r="G75" s="6" t="s">
        <v>67</v>
      </c>
      <c r="H75" s="6" t="s">
        <v>112</v>
      </c>
      <c r="I75" s="6" t="s">
        <v>143</v>
      </c>
      <c r="J75" s="1">
        <v>1</v>
      </c>
      <c r="K75" s="6" t="s">
        <v>143</v>
      </c>
      <c r="L75" s="6">
        <v>2</v>
      </c>
      <c r="M75" s="1" t="s">
        <v>143</v>
      </c>
      <c r="N75" s="1">
        <v>1</v>
      </c>
      <c r="O75" s="6" t="s">
        <v>5111</v>
      </c>
      <c r="P75" s="6"/>
      <c r="Q75">
        <v>327468</v>
      </c>
      <c r="R75" t="s">
        <v>501</v>
      </c>
      <c r="S75" t="s">
        <v>502</v>
      </c>
      <c r="T75" t="s">
        <v>503</v>
      </c>
      <c r="U75">
        <v>40</v>
      </c>
      <c r="V75" s="6">
        <v>327469</v>
      </c>
      <c r="W75" s="6" t="s">
        <v>4552</v>
      </c>
      <c r="X75" s="6" t="s">
        <v>4553</v>
      </c>
      <c r="Y75" s="6" t="s">
        <v>4554</v>
      </c>
      <c r="Z75" s="6">
        <v>40</v>
      </c>
      <c r="AA75" t="s">
        <v>130</v>
      </c>
      <c r="AB75" t="s">
        <v>103</v>
      </c>
      <c r="AC75">
        <v>400</v>
      </c>
      <c r="AD75" t="s">
        <v>3522</v>
      </c>
      <c r="AE75" t="s">
        <v>3922</v>
      </c>
      <c r="AF75">
        <v>400007</v>
      </c>
      <c r="AG75" t="s">
        <v>112</v>
      </c>
      <c r="AH75">
        <v>400007</v>
      </c>
      <c r="AI75">
        <v>6221243054</v>
      </c>
      <c r="AJ75" s="2">
        <v>45119</v>
      </c>
      <c r="AV75">
        <v>20</v>
      </c>
      <c r="AW75">
        <v>95</v>
      </c>
      <c r="AX75">
        <v>5</v>
      </c>
      <c r="AY75" t="s">
        <v>3524</v>
      </c>
      <c r="BA75">
        <v>25</v>
      </c>
      <c r="BB75">
        <v>55</v>
      </c>
      <c r="BC75">
        <v>20</v>
      </c>
      <c r="BD75">
        <v>0</v>
      </c>
      <c r="BE75">
        <v>95</v>
      </c>
      <c r="BF75">
        <v>25</v>
      </c>
      <c r="BG75">
        <v>55</v>
      </c>
      <c r="BH75">
        <v>20</v>
      </c>
      <c r="BI75">
        <v>0</v>
      </c>
      <c r="BJ75">
        <v>95</v>
      </c>
      <c r="BK75">
        <v>35</v>
      </c>
      <c r="BL75">
        <v>50</v>
      </c>
      <c r="BM75">
        <v>15</v>
      </c>
      <c r="BN75">
        <v>0</v>
      </c>
      <c r="BO75">
        <v>80</v>
      </c>
      <c r="BQ75" t="s">
        <v>3702</v>
      </c>
      <c r="BR75" s="2">
        <v>45201</v>
      </c>
      <c r="BS75" t="s">
        <v>3531</v>
      </c>
    </row>
    <row r="76" spans="1:71" ht="15.95">
      <c r="A76" t="s">
        <v>4555</v>
      </c>
      <c r="B76">
        <v>400009</v>
      </c>
      <c r="C76" t="s">
        <v>4277</v>
      </c>
      <c r="D76" t="s">
        <v>57</v>
      </c>
      <c r="E76" s="6" t="s">
        <v>506</v>
      </c>
      <c r="F76" s="6" t="s">
        <v>79</v>
      </c>
      <c r="G76" s="6" t="s">
        <v>67</v>
      </c>
      <c r="H76" s="6" t="s">
        <v>69</v>
      </c>
      <c r="I76" s="6" t="s">
        <v>143</v>
      </c>
      <c r="J76" s="1">
        <v>1</v>
      </c>
      <c r="K76" s="6" t="s">
        <v>143</v>
      </c>
      <c r="L76" s="6">
        <v>2</v>
      </c>
      <c r="M76" s="1" t="s">
        <v>143</v>
      </c>
      <c r="N76" s="1">
        <v>1</v>
      </c>
      <c r="O76" s="6" t="s">
        <v>96</v>
      </c>
      <c r="P76" s="6"/>
      <c r="Q76">
        <v>330781</v>
      </c>
      <c r="R76" t="s">
        <v>507</v>
      </c>
      <c r="S76" t="s">
        <v>508</v>
      </c>
      <c r="T76" t="s">
        <v>509</v>
      </c>
      <c r="U76">
        <v>40</v>
      </c>
      <c r="V76" s="6">
        <v>330782</v>
      </c>
      <c r="W76" s="6" t="s">
        <v>4556</v>
      </c>
      <c r="X76" s="6" t="s">
        <v>4557</v>
      </c>
      <c r="Y76" s="6" t="s">
        <v>4558</v>
      </c>
      <c r="Z76" s="6">
        <v>40</v>
      </c>
      <c r="AA76" t="s">
        <v>75</v>
      </c>
      <c r="AB76" t="s">
        <v>186</v>
      </c>
      <c r="AC76">
        <v>400</v>
      </c>
      <c r="AD76" t="s">
        <v>3522</v>
      </c>
      <c r="AE76" t="s">
        <v>4559</v>
      </c>
      <c r="AF76">
        <v>400009</v>
      </c>
      <c r="AG76" t="s">
        <v>69</v>
      </c>
      <c r="AH76" t="s">
        <v>4560</v>
      </c>
      <c r="AI76">
        <v>6221243057</v>
      </c>
      <c r="AJ76" s="2">
        <v>45099</v>
      </c>
    </row>
    <row r="77" spans="1:71" ht="15.95">
      <c r="A77" t="s">
        <v>4561</v>
      </c>
      <c r="B77">
        <v>400012</v>
      </c>
      <c r="C77" t="s">
        <v>4308</v>
      </c>
      <c r="D77" t="s">
        <v>141</v>
      </c>
      <c r="E77" s="6" t="s">
        <v>512</v>
      </c>
      <c r="F77" s="6" t="s">
        <v>79</v>
      </c>
      <c r="G77" s="6" t="s">
        <v>67</v>
      </c>
      <c r="H77" s="6" t="s">
        <v>69</v>
      </c>
      <c r="I77" s="6" t="s">
        <v>143</v>
      </c>
      <c r="J77" s="1">
        <v>1</v>
      </c>
      <c r="K77" s="6" t="s">
        <v>143</v>
      </c>
      <c r="L77" s="6">
        <v>2</v>
      </c>
      <c r="M77" s="1" t="s">
        <v>143</v>
      </c>
      <c r="N77" s="1">
        <v>1</v>
      </c>
      <c r="O77" s="6" t="s">
        <v>5111</v>
      </c>
      <c r="P77" s="6"/>
      <c r="Q77" s="6">
        <v>337144</v>
      </c>
      <c r="R77" s="6" t="s">
        <v>513</v>
      </c>
      <c r="S77" s="6" t="s">
        <v>514</v>
      </c>
      <c r="T77" s="6" t="s">
        <v>515</v>
      </c>
      <c r="V77" s="6">
        <v>337145</v>
      </c>
      <c r="W77" s="6" t="s">
        <v>4562</v>
      </c>
      <c r="X77" s="6" t="s">
        <v>4563</v>
      </c>
      <c r="Y77" s="6" t="s">
        <v>4564</v>
      </c>
      <c r="Z77" s="6">
        <v>40</v>
      </c>
      <c r="AG77" t="s">
        <v>69</v>
      </c>
    </row>
    <row r="78" spans="1:71" ht="15.95">
      <c r="A78" t="s">
        <v>4565</v>
      </c>
      <c r="B78">
        <v>400013</v>
      </c>
      <c r="C78" t="s">
        <v>4270</v>
      </c>
      <c r="D78" t="s">
        <v>57</v>
      </c>
      <c r="E78" s="6" t="s">
        <v>517</v>
      </c>
      <c r="F78" s="6" t="s">
        <v>79</v>
      </c>
      <c r="G78" s="6" t="s">
        <v>67</v>
      </c>
      <c r="H78" s="6" t="s">
        <v>69</v>
      </c>
      <c r="I78" s="6" t="s">
        <v>59</v>
      </c>
      <c r="J78" s="1">
        <v>2</v>
      </c>
      <c r="K78" s="6" t="s">
        <v>59</v>
      </c>
      <c r="L78" s="6">
        <v>1</v>
      </c>
      <c r="M78" s="1" t="s">
        <v>59</v>
      </c>
      <c r="N78" s="1">
        <v>2</v>
      </c>
      <c r="O78" s="6" t="s">
        <v>5109</v>
      </c>
      <c r="P78" s="6"/>
      <c r="Q78">
        <v>327737</v>
      </c>
      <c r="R78" t="s">
        <v>518</v>
      </c>
      <c r="S78" t="s">
        <v>519</v>
      </c>
      <c r="T78" t="s">
        <v>520</v>
      </c>
      <c r="U78">
        <v>40</v>
      </c>
      <c r="V78" s="6">
        <v>327738</v>
      </c>
      <c r="W78" s="6" t="s">
        <v>4566</v>
      </c>
      <c r="X78" s="6" t="s">
        <v>4567</v>
      </c>
      <c r="Y78" s="6" t="s">
        <v>4568</v>
      </c>
      <c r="Z78" s="6">
        <v>40</v>
      </c>
      <c r="AA78" t="s">
        <v>130</v>
      </c>
      <c r="AB78" t="s">
        <v>103</v>
      </c>
      <c r="AC78">
        <v>400</v>
      </c>
      <c r="AD78" t="s">
        <v>3522</v>
      </c>
      <c r="AE78" t="s">
        <v>4043</v>
      </c>
      <c r="AF78">
        <v>400013</v>
      </c>
      <c r="AG78" t="s">
        <v>69</v>
      </c>
      <c r="AI78">
        <v>6221957666</v>
      </c>
      <c r="AJ78" s="2">
        <v>45184</v>
      </c>
      <c r="AV78">
        <v>100</v>
      </c>
      <c r="AW78">
        <v>90</v>
      </c>
      <c r="AX78">
        <v>10</v>
      </c>
      <c r="AY78" t="s">
        <v>3524</v>
      </c>
      <c r="BA78">
        <v>0</v>
      </c>
      <c r="BB78">
        <v>12</v>
      </c>
      <c r="BC78">
        <v>84</v>
      </c>
      <c r="BD78">
        <v>4</v>
      </c>
      <c r="BE78">
        <v>192</v>
      </c>
      <c r="BF78">
        <v>0</v>
      </c>
      <c r="BG78">
        <v>10</v>
      </c>
      <c r="BH78">
        <v>86</v>
      </c>
      <c r="BI78">
        <v>4</v>
      </c>
      <c r="BJ78">
        <v>194</v>
      </c>
      <c r="BK78">
        <v>5</v>
      </c>
      <c r="BL78">
        <v>91</v>
      </c>
      <c r="BM78">
        <v>4</v>
      </c>
      <c r="BN78">
        <v>0</v>
      </c>
      <c r="BO78">
        <v>99</v>
      </c>
      <c r="BQ78" t="s">
        <v>3762</v>
      </c>
      <c r="BR78" s="2">
        <v>45264</v>
      </c>
      <c r="BS78" t="s">
        <v>3531</v>
      </c>
    </row>
    <row r="79" spans="1:71" ht="15.95">
      <c r="A79" t="s">
        <v>4569</v>
      </c>
      <c r="B79">
        <v>400014</v>
      </c>
      <c r="C79" t="s">
        <v>4308</v>
      </c>
      <c r="D79" t="s">
        <v>141</v>
      </c>
      <c r="E79" s="6" t="s">
        <v>2812</v>
      </c>
      <c r="F79" s="6" t="s">
        <v>79</v>
      </c>
      <c r="G79" s="6" t="s">
        <v>1167</v>
      </c>
      <c r="H79" s="6" t="s">
        <v>112</v>
      </c>
      <c r="I79" s="6" t="s">
        <v>143</v>
      </c>
      <c r="J79" s="1">
        <v>1</v>
      </c>
      <c r="K79" s="6" t="s">
        <v>143</v>
      </c>
      <c r="L79" s="6">
        <v>2</v>
      </c>
      <c r="M79" s="1" t="s">
        <v>143</v>
      </c>
      <c r="N79" s="1">
        <v>1</v>
      </c>
      <c r="O79" s="6" t="s">
        <v>96</v>
      </c>
      <c r="P79" s="6"/>
      <c r="Q79">
        <v>327523</v>
      </c>
      <c r="R79" t="s">
        <v>2814</v>
      </c>
      <c r="S79" t="s">
        <v>2815</v>
      </c>
      <c r="T79" t="s">
        <v>2816</v>
      </c>
      <c r="U79">
        <v>40</v>
      </c>
      <c r="V79" s="6">
        <v>327524</v>
      </c>
      <c r="W79" s="6" t="s">
        <v>4573</v>
      </c>
      <c r="X79" s="6" t="s">
        <v>4574</v>
      </c>
      <c r="Y79" s="6" t="s">
        <v>4575</v>
      </c>
      <c r="Z79" s="6">
        <v>40</v>
      </c>
      <c r="AA79" t="s">
        <v>130</v>
      </c>
      <c r="AB79" t="s">
        <v>103</v>
      </c>
      <c r="AC79">
        <v>400</v>
      </c>
      <c r="AD79" t="s">
        <v>3522</v>
      </c>
      <c r="AE79" t="s">
        <v>3948</v>
      </c>
      <c r="AF79">
        <v>400014</v>
      </c>
      <c r="AG79" t="s">
        <v>112</v>
      </c>
      <c r="AI79">
        <v>6221210056</v>
      </c>
      <c r="AJ79" s="2">
        <v>45182</v>
      </c>
      <c r="AM79" t="s">
        <v>906</v>
      </c>
      <c r="AN79" t="s">
        <v>213</v>
      </c>
      <c r="AO79" t="s">
        <v>966</v>
      </c>
      <c r="AV79">
        <v>95</v>
      </c>
      <c r="AW79">
        <v>90</v>
      </c>
      <c r="AX79">
        <v>10</v>
      </c>
      <c r="AY79" t="s">
        <v>3524</v>
      </c>
      <c r="BA79">
        <v>40</v>
      </c>
      <c r="BB79">
        <v>60</v>
      </c>
      <c r="BC79">
        <v>0</v>
      </c>
      <c r="BD79">
        <v>0</v>
      </c>
      <c r="BE79">
        <v>60</v>
      </c>
      <c r="BF79">
        <v>40</v>
      </c>
      <c r="BG79">
        <v>60</v>
      </c>
      <c r="BH79">
        <v>0</v>
      </c>
      <c r="BI79">
        <v>0</v>
      </c>
      <c r="BJ79">
        <v>60</v>
      </c>
      <c r="BK79">
        <v>25</v>
      </c>
      <c r="BL79">
        <v>75</v>
      </c>
      <c r="BM79">
        <v>0</v>
      </c>
      <c r="BN79">
        <v>0</v>
      </c>
      <c r="BO79">
        <v>75</v>
      </c>
      <c r="BQ79" t="s">
        <v>3702</v>
      </c>
      <c r="BR79" s="2">
        <v>45240</v>
      </c>
      <c r="BS79" t="s">
        <v>3531</v>
      </c>
    </row>
    <row r="80" spans="1:71" ht="15.95">
      <c r="A80" t="s">
        <v>4579</v>
      </c>
      <c r="B80">
        <v>400015</v>
      </c>
      <c r="C80" t="s">
        <v>4308</v>
      </c>
      <c r="D80" t="s">
        <v>141</v>
      </c>
      <c r="E80" s="6" t="s">
        <v>527</v>
      </c>
      <c r="F80" s="6" t="s">
        <v>79</v>
      </c>
      <c r="G80" s="6" t="s">
        <v>67</v>
      </c>
      <c r="H80" s="6" t="s">
        <v>111</v>
      </c>
      <c r="I80" s="6" t="s">
        <v>143</v>
      </c>
      <c r="J80" s="1">
        <v>1</v>
      </c>
      <c r="K80" s="6" t="s">
        <v>143</v>
      </c>
      <c r="L80" s="6">
        <v>2</v>
      </c>
      <c r="M80" s="1" t="s">
        <v>143</v>
      </c>
      <c r="N80" s="1">
        <v>1</v>
      </c>
      <c r="O80" s="6" t="s">
        <v>96</v>
      </c>
      <c r="P80" s="6"/>
      <c r="Q80">
        <v>327518</v>
      </c>
      <c r="R80" t="s">
        <v>528</v>
      </c>
      <c r="S80" t="s">
        <v>529</v>
      </c>
      <c r="T80" t="s">
        <v>530</v>
      </c>
      <c r="U80">
        <v>40</v>
      </c>
      <c r="V80" s="6">
        <v>327519</v>
      </c>
      <c r="W80" s="6" t="s">
        <v>4580</v>
      </c>
      <c r="X80" s="6" t="s">
        <v>4581</v>
      </c>
      <c r="Y80" s="6" t="s">
        <v>4582</v>
      </c>
      <c r="Z80" s="6">
        <v>40</v>
      </c>
      <c r="AA80" t="s">
        <v>130</v>
      </c>
      <c r="AB80" t="s">
        <v>103</v>
      </c>
      <c r="AC80">
        <v>400</v>
      </c>
      <c r="AD80" t="s">
        <v>3522</v>
      </c>
      <c r="AE80" t="s">
        <v>3946</v>
      </c>
      <c r="AF80">
        <v>400015</v>
      </c>
      <c r="AG80">
        <v>0</v>
      </c>
      <c r="AI80">
        <v>6220729194</v>
      </c>
      <c r="AJ80" s="2">
        <v>45177</v>
      </c>
      <c r="AV80">
        <v>100</v>
      </c>
      <c r="AW80">
        <v>90</v>
      </c>
      <c r="AX80">
        <v>10</v>
      </c>
      <c r="AY80" t="s">
        <v>3524</v>
      </c>
      <c r="BA80">
        <v>10</v>
      </c>
      <c r="BB80">
        <v>25</v>
      </c>
      <c r="BC80">
        <v>50</v>
      </c>
      <c r="BD80">
        <v>15</v>
      </c>
      <c r="BE80">
        <v>170</v>
      </c>
      <c r="BF80">
        <v>15</v>
      </c>
      <c r="BG80">
        <v>20</v>
      </c>
      <c r="BH80">
        <v>50</v>
      </c>
      <c r="BI80">
        <v>15</v>
      </c>
      <c r="BJ80">
        <v>165</v>
      </c>
      <c r="BK80">
        <v>10</v>
      </c>
      <c r="BL80">
        <v>85</v>
      </c>
      <c r="BM80">
        <v>5</v>
      </c>
      <c r="BN80">
        <v>0</v>
      </c>
      <c r="BO80">
        <v>95</v>
      </c>
      <c r="BQ80" t="s">
        <v>3660</v>
      </c>
      <c r="BR80" s="2">
        <v>45225</v>
      </c>
      <c r="BS80" t="s">
        <v>3531</v>
      </c>
    </row>
    <row r="81" spans="1:71" ht="15.95">
      <c r="A81" t="s">
        <v>4583</v>
      </c>
      <c r="B81">
        <v>400016</v>
      </c>
      <c r="C81" t="s">
        <v>4277</v>
      </c>
      <c r="D81" t="s">
        <v>57</v>
      </c>
      <c r="E81" s="6" t="s">
        <v>2823</v>
      </c>
      <c r="F81" s="6" t="s">
        <v>1120</v>
      </c>
      <c r="G81" s="6" t="s">
        <v>67</v>
      </c>
      <c r="H81" s="6" t="s">
        <v>69</v>
      </c>
      <c r="I81" s="6" t="s">
        <v>59</v>
      </c>
      <c r="J81" s="1">
        <v>2</v>
      </c>
      <c r="K81" s="6" t="s">
        <v>59</v>
      </c>
      <c r="L81" s="6">
        <v>1</v>
      </c>
      <c r="M81" s="1" t="s">
        <v>59</v>
      </c>
      <c r="N81" s="1">
        <v>2</v>
      </c>
      <c r="O81" s="6" t="s">
        <v>5109</v>
      </c>
      <c r="P81" s="6"/>
      <c r="Q81">
        <v>330733</v>
      </c>
      <c r="R81" t="s">
        <v>2825</v>
      </c>
      <c r="S81" t="s">
        <v>2826</v>
      </c>
      <c r="T81" t="s">
        <v>2827</v>
      </c>
      <c r="U81">
        <v>40</v>
      </c>
      <c r="V81" s="6">
        <v>330734</v>
      </c>
      <c r="W81" s="6" t="s">
        <v>4584</v>
      </c>
      <c r="X81" s="6" t="s">
        <v>4585</v>
      </c>
      <c r="Y81" s="6" t="s">
        <v>4586</v>
      </c>
      <c r="Z81" s="6">
        <v>40</v>
      </c>
      <c r="AA81" t="s">
        <v>75</v>
      </c>
      <c r="AB81" t="s">
        <v>90</v>
      </c>
      <c r="AC81">
        <v>400</v>
      </c>
      <c r="AD81" t="s">
        <v>3522</v>
      </c>
      <c r="AE81" t="s">
        <v>4587</v>
      </c>
      <c r="AF81">
        <v>400016</v>
      </c>
      <c r="AG81" t="s">
        <v>69</v>
      </c>
      <c r="AI81">
        <v>6221112579</v>
      </c>
      <c r="AJ81" s="2">
        <v>45119</v>
      </c>
    </row>
    <row r="82" spans="1:71" ht="15.95">
      <c r="A82" t="s">
        <v>4588</v>
      </c>
      <c r="B82">
        <v>400018</v>
      </c>
      <c r="C82" t="s">
        <v>4308</v>
      </c>
      <c r="D82" t="s">
        <v>141</v>
      </c>
      <c r="E82" s="6" t="s">
        <v>2828</v>
      </c>
      <c r="F82" s="6" t="s">
        <v>79</v>
      </c>
      <c r="G82" s="6" t="s">
        <v>1167</v>
      </c>
      <c r="H82" s="6" t="s">
        <v>112</v>
      </c>
      <c r="I82" s="6" t="s">
        <v>143</v>
      </c>
      <c r="J82" s="1">
        <v>1</v>
      </c>
      <c r="K82" s="6" t="s">
        <v>143</v>
      </c>
      <c r="L82" s="6">
        <v>2</v>
      </c>
      <c r="M82" s="1" t="s">
        <v>143</v>
      </c>
      <c r="N82" s="1">
        <v>1</v>
      </c>
      <c r="O82" s="6" t="s">
        <v>5111</v>
      </c>
      <c r="P82" s="6"/>
      <c r="Q82">
        <v>327755</v>
      </c>
      <c r="R82" t="s">
        <v>2830</v>
      </c>
      <c r="S82" t="s">
        <v>2831</v>
      </c>
      <c r="T82" t="s">
        <v>2832</v>
      </c>
      <c r="U82">
        <v>40</v>
      </c>
      <c r="V82" s="6">
        <v>327756</v>
      </c>
      <c r="W82" s="6" t="s">
        <v>4595</v>
      </c>
      <c r="X82" s="6" t="s">
        <v>4596</v>
      </c>
      <c r="Y82" s="6" t="s">
        <v>4597</v>
      </c>
      <c r="Z82" s="6">
        <v>40</v>
      </c>
      <c r="AA82" t="s">
        <v>130</v>
      </c>
      <c r="AB82" t="s">
        <v>103</v>
      </c>
      <c r="AC82">
        <v>400</v>
      </c>
      <c r="AD82" t="s">
        <v>3522</v>
      </c>
      <c r="AE82" t="s">
        <v>4050</v>
      </c>
      <c r="AF82">
        <v>400018</v>
      </c>
      <c r="AG82" t="s">
        <v>112</v>
      </c>
      <c r="AI82">
        <v>6221210055</v>
      </c>
      <c r="AJ82" s="2">
        <v>45236</v>
      </c>
      <c r="AV82">
        <v>100</v>
      </c>
      <c r="AW82">
        <v>55</v>
      </c>
      <c r="AX82">
        <v>45</v>
      </c>
      <c r="AY82" t="s">
        <v>3524</v>
      </c>
      <c r="BA82">
        <v>1</v>
      </c>
      <c r="BB82">
        <v>4</v>
      </c>
      <c r="BC82">
        <v>95</v>
      </c>
      <c r="BD82">
        <v>0</v>
      </c>
      <c r="BE82">
        <v>194</v>
      </c>
      <c r="BF82">
        <v>83</v>
      </c>
      <c r="BG82">
        <v>5</v>
      </c>
      <c r="BH82">
        <v>12</v>
      </c>
      <c r="BI82">
        <v>0</v>
      </c>
      <c r="BJ82">
        <v>29</v>
      </c>
      <c r="BK82">
        <v>1</v>
      </c>
      <c r="BL82">
        <v>14</v>
      </c>
      <c r="BM82">
        <v>85</v>
      </c>
      <c r="BN82">
        <v>0</v>
      </c>
      <c r="BO82">
        <v>184</v>
      </c>
      <c r="BQ82" t="s">
        <v>3762</v>
      </c>
      <c r="BR82" s="2">
        <v>45264</v>
      </c>
      <c r="BS82" t="s">
        <v>3531</v>
      </c>
    </row>
    <row r="83" spans="1:71" ht="15.95">
      <c r="A83" t="s">
        <v>4598</v>
      </c>
      <c r="B83">
        <v>400019</v>
      </c>
      <c r="C83" t="s">
        <v>4270</v>
      </c>
      <c r="D83" t="s">
        <v>57</v>
      </c>
      <c r="E83" s="6" t="s">
        <v>543</v>
      </c>
      <c r="F83" s="6" t="s">
        <v>79</v>
      </c>
      <c r="G83" s="6" t="s">
        <v>67</v>
      </c>
      <c r="H83" s="6" t="s">
        <v>111</v>
      </c>
      <c r="I83" s="6" t="s">
        <v>59</v>
      </c>
      <c r="J83" s="1">
        <v>2</v>
      </c>
      <c r="K83" s="6" t="s">
        <v>59</v>
      </c>
      <c r="L83" s="6">
        <v>1</v>
      </c>
      <c r="M83" s="1" t="s">
        <v>59</v>
      </c>
      <c r="N83" s="1">
        <v>2</v>
      </c>
      <c r="O83" s="6" t="s">
        <v>5109</v>
      </c>
      <c r="P83" s="6"/>
      <c r="Q83">
        <v>327885</v>
      </c>
      <c r="R83" t="s">
        <v>544</v>
      </c>
      <c r="S83" t="s">
        <v>545</v>
      </c>
      <c r="T83" t="s">
        <v>546</v>
      </c>
      <c r="U83">
        <v>40</v>
      </c>
      <c r="V83" s="6">
        <v>327886</v>
      </c>
      <c r="W83" s="6" t="s">
        <v>4599</v>
      </c>
      <c r="X83" s="6" t="s">
        <v>4600</v>
      </c>
      <c r="Y83" s="6" t="s">
        <v>4601</v>
      </c>
      <c r="Z83" s="6">
        <v>40</v>
      </c>
      <c r="AA83" t="s">
        <v>130</v>
      </c>
      <c r="AB83" t="s">
        <v>103</v>
      </c>
      <c r="AC83">
        <v>400</v>
      </c>
      <c r="AD83" t="s">
        <v>3522</v>
      </c>
      <c r="AE83" t="s">
        <v>4114</v>
      </c>
      <c r="AF83">
        <v>400019</v>
      </c>
      <c r="AG83">
        <v>0</v>
      </c>
      <c r="AI83">
        <v>6222174402</v>
      </c>
      <c r="AJ83" s="2">
        <v>45223</v>
      </c>
      <c r="AV83">
        <v>85</v>
      </c>
      <c r="AW83">
        <v>99</v>
      </c>
      <c r="AX83">
        <v>1</v>
      </c>
      <c r="AY83" t="s">
        <v>3524</v>
      </c>
      <c r="BA83">
        <v>1</v>
      </c>
      <c r="BB83">
        <v>1</v>
      </c>
      <c r="BC83">
        <v>5</v>
      </c>
      <c r="BD83">
        <v>93</v>
      </c>
      <c r="BE83">
        <v>290</v>
      </c>
      <c r="BF83">
        <v>1</v>
      </c>
      <c r="BG83">
        <v>1</v>
      </c>
      <c r="BH83">
        <v>5</v>
      </c>
      <c r="BI83">
        <v>93</v>
      </c>
      <c r="BJ83">
        <v>290</v>
      </c>
      <c r="BK83">
        <v>5</v>
      </c>
      <c r="BL83">
        <v>53</v>
      </c>
      <c r="BM83">
        <v>42</v>
      </c>
      <c r="BN83">
        <v>0</v>
      </c>
      <c r="BO83">
        <v>137</v>
      </c>
      <c r="BQ83" t="s">
        <v>3894</v>
      </c>
      <c r="BR83" s="2">
        <v>45298</v>
      </c>
      <c r="BS83" t="s">
        <v>3531</v>
      </c>
    </row>
    <row r="84" spans="1:71" ht="15.95">
      <c r="A84" t="s">
        <v>4602</v>
      </c>
      <c r="B84">
        <v>400020</v>
      </c>
      <c r="C84" t="s">
        <v>4270</v>
      </c>
      <c r="D84" t="s">
        <v>57</v>
      </c>
      <c r="E84" s="6" t="s">
        <v>548</v>
      </c>
      <c r="F84" s="6" t="s">
        <v>79</v>
      </c>
      <c r="G84" s="6" t="s">
        <v>67</v>
      </c>
      <c r="H84" s="6" t="s">
        <v>69</v>
      </c>
      <c r="I84" s="6" t="s">
        <v>59</v>
      </c>
      <c r="J84" s="1">
        <v>2</v>
      </c>
      <c r="K84" s="6" t="s">
        <v>59</v>
      </c>
      <c r="L84" s="6">
        <v>1</v>
      </c>
      <c r="M84" s="1" t="s">
        <v>59</v>
      </c>
      <c r="N84" s="1">
        <v>2</v>
      </c>
      <c r="O84" s="6" t="s">
        <v>5109</v>
      </c>
      <c r="P84" s="6"/>
      <c r="Q84">
        <v>327894</v>
      </c>
      <c r="R84" t="s">
        <v>549</v>
      </c>
      <c r="S84" t="s">
        <v>550</v>
      </c>
      <c r="T84" t="s">
        <v>551</v>
      </c>
      <c r="U84">
        <v>40</v>
      </c>
      <c r="V84" s="6">
        <v>327896</v>
      </c>
      <c r="W84" s="6" t="s">
        <v>4603</v>
      </c>
      <c r="X84" s="6" t="s">
        <v>4604</v>
      </c>
      <c r="Y84" s="6" t="s">
        <v>4605</v>
      </c>
      <c r="Z84" s="6">
        <v>40</v>
      </c>
      <c r="AA84" t="s">
        <v>75</v>
      </c>
      <c r="AB84" t="s">
        <v>103</v>
      </c>
      <c r="AC84">
        <v>400</v>
      </c>
      <c r="AD84" t="s">
        <v>3522</v>
      </c>
      <c r="AE84" t="s">
        <v>4117</v>
      </c>
      <c r="AF84">
        <v>400020</v>
      </c>
      <c r="AG84" t="s">
        <v>69</v>
      </c>
      <c r="AI84">
        <v>6222071516</v>
      </c>
      <c r="AJ84" s="2">
        <v>44616</v>
      </c>
      <c r="AV84">
        <v>100</v>
      </c>
      <c r="AW84">
        <v>90</v>
      </c>
      <c r="AX84">
        <v>10</v>
      </c>
      <c r="AY84" t="s">
        <v>3524</v>
      </c>
      <c r="BA84">
        <v>10</v>
      </c>
      <c r="BB84">
        <v>40</v>
      </c>
      <c r="BC84">
        <v>50</v>
      </c>
      <c r="BD84">
        <v>0</v>
      </c>
      <c r="BE84">
        <v>140</v>
      </c>
      <c r="BF84">
        <v>20</v>
      </c>
      <c r="BG84">
        <v>40</v>
      </c>
      <c r="BH84">
        <v>40</v>
      </c>
      <c r="BI84">
        <v>0</v>
      </c>
      <c r="BJ84">
        <v>120</v>
      </c>
      <c r="BK84">
        <v>10</v>
      </c>
      <c r="BL84">
        <v>40</v>
      </c>
      <c r="BM84">
        <v>50</v>
      </c>
      <c r="BN84">
        <v>0</v>
      </c>
      <c r="BO84">
        <v>140</v>
      </c>
      <c r="BQ84" t="s">
        <v>3877</v>
      </c>
      <c r="BR84" s="2">
        <v>45302</v>
      </c>
      <c r="BS84" t="s">
        <v>3531</v>
      </c>
    </row>
    <row r="85" spans="1:71" ht="15.95">
      <c r="A85" t="s">
        <v>4606</v>
      </c>
      <c r="B85">
        <v>400021</v>
      </c>
      <c r="C85" t="s">
        <v>4308</v>
      </c>
      <c r="D85" t="s">
        <v>141</v>
      </c>
      <c r="E85" s="6" t="s">
        <v>553</v>
      </c>
      <c r="F85" s="6" t="s">
        <v>79</v>
      </c>
      <c r="G85" s="6" t="s">
        <v>67</v>
      </c>
      <c r="H85" s="6" t="s">
        <v>111</v>
      </c>
      <c r="I85" s="6" t="s">
        <v>143</v>
      </c>
      <c r="J85" s="1">
        <v>1</v>
      </c>
      <c r="K85" s="6" t="s">
        <v>59</v>
      </c>
      <c r="L85" s="6">
        <v>1</v>
      </c>
      <c r="M85" s="1" t="s">
        <v>96</v>
      </c>
      <c r="N85" s="1">
        <v>3</v>
      </c>
      <c r="O85" s="6" t="s">
        <v>96</v>
      </c>
      <c r="P85" s="6"/>
      <c r="Q85">
        <v>327826</v>
      </c>
      <c r="R85" t="s">
        <v>554</v>
      </c>
      <c r="S85" t="s">
        <v>555</v>
      </c>
      <c r="T85" t="s">
        <v>556</v>
      </c>
      <c r="U85">
        <v>40</v>
      </c>
      <c r="V85" s="6">
        <v>327827</v>
      </c>
      <c r="W85" s="6" t="s">
        <v>4607</v>
      </c>
      <c r="X85" s="6" t="s">
        <v>4608</v>
      </c>
      <c r="Y85" s="6" t="s">
        <v>4609</v>
      </c>
      <c r="Z85" s="6">
        <v>40</v>
      </c>
      <c r="AA85" t="s">
        <v>130</v>
      </c>
      <c r="AB85" t="s">
        <v>103</v>
      </c>
      <c r="AC85">
        <v>400</v>
      </c>
      <c r="AD85" t="s">
        <v>3522</v>
      </c>
      <c r="AE85" t="s">
        <v>4091</v>
      </c>
      <c r="AF85">
        <v>400021</v>
      </c>
      <c r="AG85">
        <v>0</v>
      </c>
      <c r="AI85">
        <v>6221243066</v>
      </c>
      <c r="AJ85" s="2">
        <v>45246</v>
      </c>
      <c r="AV85">
        <v>30</v>
      </c>
      <c r="AW85">
        <v>100</v>
      </c>
      <c r="AX85">
        <v>0</v>
      </c>
      <c r="AY85" t="s">
        <v>3524</v>
      </c>
      <c r="BA85">
        <v>10</v>
      </c>
      <c r="BB85">
        <v>10</v>
      </c>
      <c r="BC85">
        <v>80</v>
      </c>
      <c r="BD85">
        <v>0</v>
      </c>
      <c r="BE85">
        <v>170</v>
      </c>
      <c r="BF85">
        <v>10</v>
      </c>
      <c r="BG85">
        <v>10</v>
      </c>
      <c r="BH85">
        <v>80</v>
      </c>
      <c r="BI85">
        <v>0</v>
      </c>
      <c r="BJ85">
        <v>170</v>
      </c>
      <c r="BK85">
        <v>40</v>
      </c>
      <c r="BL85">
        <v>50</v>
      </c>
      <c r="BM85">
        <v>10</v>
      </c>
      <c r="BN85">
        <v>0</v>
      </c>
      <c r="BO85">
        <v>70</v>
      </c>
      <c r="BQ85" t="s">
        <v>4070</v>
      </c>
      <c r="BR85" s="2">
        <v>45268</v>
      </c>
      <c r="BS85" t="s">
        <v>3531</v>
      </c>
    </row>
    <row r="86" spans="1:71" ht="15.95">
      <c r="A86" t="s">
        <v>4610</v>
      </c>
      <c r="B86">
        <v>401007</v>
      </c>
      <c r="C86" t="s">
        <v>4308</v>
      </c>
      <c r="D86" t="s">
        <v>141</v>
      </c>
      <c r="E86" s="6" t="s">
        <v>558</v>
      </c>
      <c r="F86" s="6" t="s">
        <v>79</v>
      </c>
      <c r="G86" s="6" t="s">
        <v>67</v>
      </c>
      <c r="H86" s="6" t="s">
        <v>111</v>
      </c>
      <c r="I86" s="6" t="s">
        <v>143</v>
      </c>
      <c r="J86" s="1">
        <v>1</v>
      </c>
      <c r="K86" s="6" t="s">
        <v>143</v>
      </c>
      <c r="L86" s="6">
        <v>2</v>
      </c>
      <c r="M86" s="1" t="s">
        <v>143</v>
      </c>
      <c r="N86" s="1">
        <v>1</v>
      </c>
      <c r="O86" s="6" t="s">
        <v>96</v>
      </c>
      <c r="P86" s="6"/>
      <c r="Q86">
        <v>327529</v>
      </c>
      <c r="R86" t="s">
        <v>559</v>
      </c>
      <c r="S86" t="s">
        <v>560</v>
      </c>
      <c r="T86" t="s">
        <v>561</v>
      </c>
      <c r="U86">
        <v>40</v>
      </c>
      <c r="V86" s="6">
        <v>327530</v>
      </c>
      <c r="W86" s="6" t="s">
        <v>4611</v>
      </c>
      <c r="X86" s="6" t="s">
        <v>4612</v>
      </c>
      <c r="Y86" s="6" t="s">
        <v>4613</v>
      </c>
      <c r="Z86" s="6">
        <v>40</v>
      </c>
      <c r="AA86" t="s">
        <v>130</v>
      </c>
      <c r="AB86" t="s">
        <v>103</v>
      </c>
      <c r="AC86">
        <v>401</v>
      </c>
      <c r="AD86" t="s">
        <v>3522</v>
      </c>
      <c r="AE86" t="s">
        <v>3950</v>
      </c>
      <c r="AF86">
        <v>401007</v>
      </c>
      <c r="AG86">
        <v>0</v>
      </c>
      <c r="AH86" t="s">
        <v>3951</v>
      </c>
      <c r="AI86">
        <v>6220220326</v>
      </c>
      <c r="AJ86" s="2">
        <v>45210</v>
      </c>
      <c r="AK86" t="s">
        <v>996</v>
      </c>
      <c r="AL86" t="s">
        <v>3527</v>
      </c>
      <c r="AM86" t="s">
        <v>906</v>
      </c>
      <c r="AN86" t="s">
        <v>268</v>
      </c>
      <c r="AO86" t="s">
        <v>966</v>
      </c>
      <c r="AV86">
        <v>60</v>
      </c>
      <c r="AW86">
        <v>100</v>
      </c>
      <c r="AX86">
        <v>0</v>
      </c>
      <c r="AY86" t="s">
        <v>3524</v>
      </c>
      <c r="BA86">
        <v>0</v>
      </c>
      <c r="BB86">
        <v>1</v>
      </c>
      <c r="BC86">
        <v>46</v>
      </c>
      <c r="BD86">
        <v>53</v>
      </c>
      <c r="BE86">
        <v>252</v>
      </c>
      <c r="BF86">
        <v>0</v>
      </c>
      <c r="BG86">
        <v>1</v>
      </c>
      <c r="BH86">
        <v>46</v>
      </c>
      <c r="BI86">
        <v>53</v>
      </c>
      <c r="BJ86">
        <v>252</v>
      </c>
      <c r="BK86">
        <v>2</v>
      </c>
      <c r="BL86">
        <v>73</v>
      </c>
      <c r="BM86">
        <v>25</v>
      </c>
      <c r="BN86">
        <v>0</v>
      </c>
      <c r="BO86">
        <v>123</v>
      </c>
      <c r="BQ86" t="s">
        <v>3762</v>
      </c>
      <c r="BR86" s="2">
        <v>45222</v>
      </c>
      <c r="BS86" t="s">
        <v>3531</v>
      </c>
    </row>
    <row r="87" spans="1:71" ht="15.95">
      <c r="A87" t="s">
        <v>4617</v>
      </c>
      <c r="B87">
        <v>401009</v>
      </c>
      <c r="C87" t="s">
        <v>4277</v>
      </c>
      <c r="D87" t="s">
        <v>57</v>
      </c>
      <c r="E87" s="6" t="s">
        <v>564</v>
      </c>
      <c r="F87" s="6" t="s">
        <v>79</v>
      </c>
      <c r="G87" s="6" t="s">
        <v>67</v>
      </c>
      <c r="H87" s="6" t="s">
        <v>111</v>
      </c>
      <c r="I87" s="6" t="s">
        <v>59</v>
      </c>
      <c r="J87" s="1">
        <v>2</v>
      </c>
      <c r="K87" s="6" t="s">
        <v>59</v>
      </c>
      <c r="L87" s="6">
        <v>1</v>
      </c>
      <c r="M87" s="1" t="s">
        <v>59</v>
      </c>
      <c r="N87" s="1">
        <v>2</v>
      </c>
      <c r="O87" s="6" t="s">
        <v>5109</v>
      </c>
      <c r="P87" s="6"/>
      <c r="Q87">
        <v>327507</v>
      </c>
      <c r="R87" t="s">
        <v>565</v>
      </c>
      <c r="S87" t="s">
        <v>566</v>
      </c>
      <c r="T87" t="s">
        <v>567</v>
      </c>
      <c r="U87">
        <v>40</v>
      </c>
      <c r="V87" s="6">
        <v>327508</v>
      </c>
      <c r="W87" s="6" t="s">
        <v>4621</v>
      </c>
      <c r="X87" s="6" t="s">
        <v>4622</v>
      </c>
      <c r="Y87" s="6" t="s">
        <v>4623</v>
      </c>
      <c r="Z87" s="6">
        <v>40</v>
      </c>
      <c r="AA87" t="s">
        <v>130</v>
      </c>
      <c r="AB87" t="s">
        <v>103</v>
      </c>
      <c r="AC87">
        <v>401</v>
      </c>
      <c r="AD87" t="s">
        <v>3522</v>
      </c>
      <c r="AE87" t="s">
        <v>3938</v>
      </c>
      <c r="AF87">
        <v>401009</v>
      </c>
      <c r="AG87">
        <v>0</v>
      </c>
      <c r="AH87" t="s">
        <v>3939</v>
      </c>
      <c r="AI87">
        <v>6220220323</v>
      </c>
      <c r="AJ87" s="2">
        <v>45195</v>
      </c>
      <c r="AK87" t="s">
        <v>975</v>
      </c>
      <c r="AL87" t="s">
        <v>3527</v>
      </c>
      <c r="AM87" t="s">
        <v>906</v>
      </c>
      <c r="AN87" t="s">
        <v>83</v>
      </c>
      <c r="AO87" t="s">
        <v>907</v>
      </c>
      <c r="AV87">
        <v>35</v>
      </c>
      <c r="AW87">
        <v>98</v>
      </c>
      <c r="AX87">
        <v>2</v>
      </c>
      <c r="AY87" t="s">
        <v>3524</v>
      </c>
      <c r="BA87">
        <v>0</v>
      </c>
      <c r="BB87">
        <v>20</v>
      </c>
      <c r="BC87">
        <v>50</v>
      </c>
      <c r="BD87">
        <v>30</v>
      </c>
      <c r="BE87">
        <v>210</v>
      </c>
      <c r="BF87">
        <v>0</v>
      </c>
      <c r="BG87">
        <v>20</v>
      </c>
      <c r="BH87">
        <v>50</v>
      </c>
      <c r="BI87">
        <v>30</v>
      </c>
      <c r="BJ87">
        <v>210</v>
      </c>
      <c r="BK87">
        <v>0</v>
      </c>
      <c r="BL87">
        <v>80</v>
      </c>
      <c r="BM87">
        <v>20</v>
      </c>
      <c r="BN87">
        <v>0</v>
      </c>
      <c r="BO87">
        <v>120</v>
      </c>
      <c r="BQ87" t="s">
        <v>3642</v>
      </c>
      <c r="BR87" s="2">
        <v>45214</v>
      </c>
      <c r="BS87" t="s">
        <v>3531</v>
      </c>
    </row>
    <row r="88" spans="1:71" ht="15.95">
      <c r="A88" t="s">
        <v>4624</v>
      </c>
      <c r="B88">
        <v>401010</v>
      </c>
      <c r="C88" t="s">
        <v>4308</v>
      </c>
      <c r="D88" t="s">
        <v>141</v>
      </c>
      <c r="E88" s="6" t="s">
        <v>569</v>
      </c>
      <c r="F88" s="6" t="s">
        <v>79</v>
      </c>
      <c r="G88" s="6" t="s">
        <v>67</v>
      </c>
      <c r="H88" s="6" t="s">
        <v>112</v>
      </c>
      <c r="I88" s="6" t="s">
        <v>143</v>
      </c>
      <c r="J88" s="1">
        <v>1</v>
      </c>
      <c r="K88" s="6" t="s">
        <v>143</v>
      </c>
      <c r="L88" s="6">
        <v>2</v>
      </c>
      <c r="M88" s="1" t="s">
        <v>143</v>
      </c>
      <c r="N88" s="1">
        <v>1</v>
      </c>
      <c r="O88" s="6" t="s">
        <v>5111</v>
      </c>
      <c r="P88" s="6"/>
      <c r="Q88">
        <v>327616</v>
      </c>
      <c r="R88" t="s">
        <v>570</v>
      </c>
      <c r="S88" t="s">
        <v>571</v>
      </c>
      <c r="T88" t="s">
        <v>572</v>
      </c>
      <c r="U88">
        <v>40</v>
      </c>
      <c r="V88" s="6">
        <v>327617</v>
      </c>
      <c r="W88" s="6" t="s">
        <v>4625</v>
      </c>
      <c r="X88" s="6" t="s">
        <v>4626</v>
      </c>
      <c r="Y88" s="6" t="s">
        <v>4627</v>
      </c>
      <c r="Z88" s="6">
        <v>40</v>
      </c>
      <c r="AA88" t="s">
        <v>130</v>
      </c>
      <c r="AB88" t="s">
        <v>103</v>
      </c>
      <c r="AC88">
        <v>401</v>
      </c>
      <c r="AD88" t="s">
        <v>3522</v>
      </c>
      <c r="AE88" t="s">
        <v>3991</v>
      </c>
      <c r="AF88">
        <v>401010</v>
      </c>
      <c r="AG88" t="s">
        <v>112</v>
      </c>
      <c r="AH88" t="s">
        <v>3564</v>
      </c>
      <c r="AI88">
        <v>6220220327</v>
      </c>
      <c r="AJ88" s="2">
        <v>45210</v>
      </c>
      <c r="AK88" t="s">
        <v>924</v>
      </c>
      <c r="AL88" t="s">
        <v>3527</v>
      </c>
      <c r="AM88" t="s">
        <v>915</v>
      </c>
      <c r="AO88" t="s">
        <v>966</v>
      </c>
      <c r="AP88" t="s">
        <v>173</v>
      </c>
      <c r="AV88">
        <v>100</v>
      </c>
      <c r="AW88">
        <v>95</v>
      </c>
      <c r="AX88">
        <v>5</v>
      </c>
      <c r="AY88" t="s">
        <v>3524</v>
      </c>
      <c r="BA88">
        <v>50</v>
      </c>
      <c r="BB88">
        <v>30</v>
      </c>
      <c r="BC88">
        <v>20</v>
      </c>
      <c r="BD88">
        <v>0</v>
      </c>
      <c r="BE88">
        <v>70</v>
      </c>
      <c r="BF88">
        <v>50</v>
      </c>
      <c r="BG88">
        <v>30</v>
      </c>
      <c r="BH88">
        <v>20</v>
      </c>
      <c r="BI88">
        <v>0</v>
      </c>
      <c r="BJ88">
        <v>70</v>
      </c>
      <c r="BK88">
        <v>50</v>
      </c>
      <c r="BL88">
        <v>40</v>
      </c>
      <c r="BM88">
        <v>10</v>
      </c>
      <c r="BN88">
        <v>0</v>
      </c>
      <c r="BO88">
        <v>60</v>
      </c>
      <c r="BQ88" t="s">
        <v>3702</v>
      </c>
      <c r="BR88" s="2">
        <v>45239</v>
      </c>
      <c r="BS88" t="s">
        <v>3531</v>
      </c>
    </row>
    <row r="89" spans="1:71" ht="15.95">
      <c r="A89" t="s">
        <v>4628</v>
      </c>
      <c r="B89">
        <v>401011</v>
      </c>
      <c r="C89" t="s">
        <v>4277</v>
      </c>
      <c r="D89" t="s">
        <v>57</v>
      </c>
      <c r="E89" s="6" t="s">
        <v>574</v>
      </c>
      <c r="F89" s="6" t="s">
        <v>79</v>
      </c>
      <c r="G89" s="6" t="s">
        <v>67</v>
      </c>
      <c r="H89" s="6" t="s">
        <v>111</v>
      </c>
      <c r="I89" s="6" t="s">
        <v>143</v>
      </c>
      <c r="J89" s="1">
        <v>1</v>
      </c>
      <c r="K89" s="6" t="s">
        <v>59</v>
      </c>
      <c r="L89" s="6">
        <v>1</v>
      </c>
      <c r="M89" s="1" t="s">
        <v>96</v>
      </c>
      <c r="N89" s="1">
        <v>3</v>
      </c>
      <c r="O89" s="6" t="s">
        <v>96</v>
      </c>
      <c r="P89" s="6"/>
      <c r="Q89">
        <v>327820</v>
      </c>
      <c r="R89" t="s">
        <v>575</v>
      </c>
      <c r="S89" t="s">
        <v>576</v>
      </c>
      <c r="T89" t="s">
        <v>577</v>
      </c>
      <c r="U89">
        <v>40</v>
      </c>
      <c r="V89" s="6">
        <v>327821</v>
      </c>
      <c r="W89" s="6" t="s">
        <v>4629</v>
      </c>
      <c r="X89" s="6" t="s">
        <v>4630</v>
      </c>
      <c r="Y89" s="6" t="s">
        <v>4631</v>
      </c>
      <c r="Z89" s="6">
        <v>40</v>
      </c>
      <c r="AA89" t="s">
        <v>130</v>
      </c>
      <c r="AB89" t="s">
        <v>198</v>
      </c>
      <c r="AC89">
        <v>401</v>
      </c>
      <c r="AD89" t="s">
        <v>3522</v>
      </c>
      <c r="AE89" t="s">
        <v>4088</v>
      </c>
      <c r="AF89">
        <v>401011</v>
      </c>
      <c r="AG89">
        <v>0</v>
      </c>
      <c r="AH89" t="s">
        <v>3564</v>
      </c>
      <c r="AI89">
        <v>6220154051</v>
      </c>
      <c r="AJ89" s="2">
        <v>45239</v>
      </c>
      <c r="AK89" t="s">
        <v>975</v>
      </c>
      <c r="AL89" t="s">
        <v>3527</v>
      </c>
      <c r="AM89" t="s">
        <v>915</v>
      </c>
      <c r="AO89" t="s">
        <v>907</v>
      </c>
      <c r="AP89" t="s">
        <v>83</v>
      </c>
      <c r="AQ89" s="2">
        <v>45239</v>
      </c>
      <c r="AV89">
        <v>40</v>
      </c>
      <c r="AW89">
        <v>99</v>
      </c>
      <c r="AX89">
        <v>1</v>
      </c>
      <c r="AY89" t="s">
        <v>3545</v>
      </c>
      <c r="BA89">
        <v>2</v>
      </c>
      <c r="BB89">
        <v>32</v>
      </c>
      <c r="BC89">
        <v>46</v>
      </c>
      <c r="BD89">
        <v>20</v>
      </c>
      <c r="BE89">
        <v>184</v>
      </c>
      <c r="BF89">
        <v>5</v>
      </c>
      <c r="BG89">
        <v>30</v>
      </c>
      <c r="BH89">
        <v>45</v>
      </c>
      <c r="BI89">
        <v>20</v>
      </c>
      <c r="BJ89">
        <v>180</v>
      </c>
      <c r="BK89">
        <v>24</v>
      </c>
      <c r="BL89">
        <v>65</v>
      </c>
      <c r="BM89">
        <v>10</v>
      </c>
      <c r="BN89">
        <v>1</v>
      </c>
      <c r="BO89">
        <v>88</v>
      </c>
      <c r="BQ89" t="s">
        <v>3894</v>
      </c>
      <c r="BR89" s="2">
        <v>45298</v>
      </c>
      <c r="BS89" t="s">
        <v>3531</v>
      </c>
    </row>
    <row r="90" spans="1:71" ht="15.95">
      <c r="A90" t="s">
        <v>4635</v>
      </c>
      <c r="B90">
        <v>402002</v>
      </c>
      <c r="C90" t="s">
        <v>4270</v>
      </c>
      <c r="D90" t="s">
        <v>57</v>
      </c>
      <c r="E90" s="6" t="s">
        <v>579</v>
      </c>
      <c r="F90" s="6" t="s">
        <v>79</v>
      </c>
      <c r="G90" s="6" t="s">
        <v>67</v>
      </c>
      <c r="H90" s="6" t="s">
        <v>69</v>
      </c>
      <c r="I90" s="6" t="s">
        <v>143</v>
      </c>
      <c r="J90" s="1">
        <v>1</v>
      </c>
      <c r="K90" s="6" t="s">
        <v>143</v>
      </c>
      <c r="L90" s="6">
        <v>2</v>
      </c>
      <c r="M90" s="1" t="s">
        <v>143</v>
      </c>
      <c r="N90" s="1">
        <v>1</v>
      </c>
      <c r="O90" s="6" t="s">
        <v>96</v>
      </c>
      <c r="P90" s="6"/>
      <c r="Q90">
        <v>331226</v>
      </c>
      <c r="R90" t="s">
        <v>580</v>
      </c>
      <c r="S90" t="s">
        <v>581</v>
      </c>
      <c r="T90" t="s">
        <v>582</v>
      </c>
      <c r="U90">
        <v>40</v>
      </c>
      <c r="V90" s="6">
        <v>331227</v>
      </c>
      <c r="W90" s="6" t="s">
        <v>4636</v>
      </c>
      <c r="X90" s="6" t="s">
        <v>4637</v>
      </c>
      <c r="Y90" s="6" t="s">
        <v>4638</v>
      </c>
      <c r="Z90" s="6">
        <v>40</v>
      </c>
      <c r="AA90" t="s">
        <v>75</v>
      </c>
      <c r="AB90" t="s">
        <v>186</v>
      </c>
      <c r="AC90">
        <v>402</v>
      </c>
      <c r="AD90" t="s">
        <v>3522</v>
      </c>
      <c r="AE90">
        <v>2.3E+44</v>
      </c>
      <c r="AF90">
        <v>402002</v>
      </c>
      <c r="AG90" t="s">
        <v>69</v>
      </c>
      <c r="AI90">
        <v>6220220346</v>
      </c>
      <c r="AJ90" s="2">
        <v>45084</v>
      </c>
      <c r="AK90" t="s">
        <v>926</v>
      </c>
      <c r="AL90" t="s">
        <v>3527</v>
      </c>
      <c r="AM90" t="s">
        <v>906</v>
      </c>
      <c r="AN90" t="s">
        <v>83</v>
      </c>
      <c r="AO90" t="s">
        <v>907</v>
      </c>
      <c r="AQ90" s="2">
        <v>45110</v>
      </c>
    </row>
    <row r="91" spans="1:71" ht="15.95">
      <c r="A91" t="s">
        <v>4639</v>
      </c>
      <c r="B91">
        <v>402004</v>
      </c>
      <c r="C91" t="s">
        <v>4270</v>
      </c>
      <c r="D91" t="s">
        <v>57</v>
      </c>
      <c r="E91" s="6" t="s">
        <v>2878</v>
      </c>
      <c r="F91" s="6" t="s">
        <v>1120</v>
      </c>
      <c r="G91" s="6" t="s">
        <v>67</v>
      </c>
      <c r="H91" s="6" t="s">
        <v>69</v>
      </c>
      <c r="I91" s="6" t="s">
        <v>59</v>
      </c>
      <c r="J91" s="1">
        <v>2</v>
      </c>
      <c r="K91" s="6" t="s">
        <v>59</v>
      </c>
      <c r="L91" s="6">
        <v>1</v>
      </c>
      <c r="M91" s="1" t="s">
        <v>59</v>
      </c>
      <c r="N91" s="1">
        <v>2</v>
      </c>
      <c r="O91" s="6" t="s">
        <v>5109</v>
      </c>
      <c r="P91" s="6"/>
      <c r="Q91">
        <v>330660</v>
      </c>
      <c r="R91" t="s">
        <v>2880</v>
      </c>
      <c r="S91" t="s">
        <v>2881</v>
      </c>
      <c r="T91" t="s">
        <v>2882</v>
      </c>
      <c r="U91">
        <v>40</v>
      </c>
      <c r="V91" s="6">
        <v>330661</v>
      </c>
      <c r="W91" s="6" t="s">
        <v>4640</v>
      </c>
      <c r="X91" s="6" t="s">
        <v>4641</v>
      </c>
      <c r="Y91" s="6" t="s">
        <v>4642</v>
      </c>
      <c r="Z91" s="6">
        <v>40</v>
      </c>
      <c r="AA91" t="s">
        <v>130</v>
      </c>
      <c r="AB91" t="s">
        <v>186</v>
      </c>
      <c r="AC91">
        <v>402</v>
      </c>
      <c r="AD91" t="s">
        <v>3522</v>
      </c>
      <c r="AE91" t="s">
        <v>4643</v>
      </c>
      <c r="AF91">
        <v>402004</v>
      </c>
      <c r="AG91" t="s">
        <v>69</v>
      </c>
      <c r="AI91">
        <v>6220220349</v>
      </c>
      <c r="AJ91" s="2">
        <v>44602</v>
      </c>
      <c r="AK91" t="s">
        <v>926</v>
      </c>
      <c r="AL91" t="s">
        <v>3527</v>
      </c>
      <c r="AM91" t="s">
        <v>915</v>
      </c>
      <c r="AO91" t="s">
        <v>907</v>
      </c>
      <c r="AP91" t="s">
        <v>860</v>
      </c>
    </row>
    <row r="92" spans="1:71" ht="15.95">
      <c r="A92" t="s">
        <v>4644</v>
      </c>
      <c r="B92">
        <v>402009</v>
      </c>
      <c r="C92" t="s">
        <v>4270</v>
      </c>
      <c r="D92" t="s">
        <v>57</v>
      </c>
      <c r="E92" s="6" t="s">
        <v>590</v>
      </c>
      <c r="F92" s="6" t="s">
        <v>79</v>
      </c>
      <c r="G92" s="6" t="s">
        <v>67</v>
      </c>
      <c r="H92" s="6" t="s">
        <v>112</v>
      </c>
      <c r="I92" s="6" t="s">
        <v>59</v>
      </c>
      <c r="J92" s="1">
        <v>2</v>
      </c>
      <c r="K92" s="6" t="s">
        <v>59</v>
      </c>
      <c r="L92" s="6">
        <v>1</v>
      </c>
      <c r="M92" s="1" t="s">
        <v>59</v>
      </c>
      <c r="N92" s="1">
        <v>2</v>
      </c>
      <c r="O92" s="6" t="s">
        <v>5109</v>
      </c>
      <c r="P92" s="6"/>
      <c r="Q92">
        <v>327590</v>
      </c>
      <c r="R92" t="s">
        <v>591</v>
      </c>
      <c r="S92" t="s">
        <v>592</v>
      </c>
      <c r="T92" t="s">
        <v>593</v>
      </c>
      <c r="U92">
        <v>40</v>
      </c>
      <c r="V92" s="6">
        <v>327591</v>
      </c>
      <c r="W92" s="6" t="s">
        <v>4645</v>
      </c>
      <c r="X92" s="6" t="s">
        <v>4646</v>
      </c>
      <c r="Y92" s="6" t="s">
        <v>4647</v>
      </c>
      <c r="Z92" s="6">
        <v>40</v>
      </c>
      <c r="AA92" t="s">
        <v>130</v>
      </c>
      <c r="AB92" t="s">
        <v>103</v>
      </c>
      <c r="AC92">
        <v>402</v>
      </c>
      <c r="AD92" t="s">
        <v>3522</v>
      </c>
      <c r="AE92" t="s">
        <v>3977</v>
      </c>
      <c r="AF92">
        <v>402009</v>
      </c>
      <c r="AG92" t="s">
        <v>112</v>
      </c>
      <c r="AI92">
        <v>6220220361</v>
      </c>
      <c r="AJ92" s="2">
        <v>45218</v>
      </c>
      <c r="AK92" t="s">
        <v>926</v>
      </c>
      <c r="AL92" t="s">
        <v>3527</v>
      </c>
      <c r="AM92" t="s">
        <v>451</v>
      </c>
      <c r="AN92" t="s">
        <v>83</v>
      </c>
      <c r="AO92" t="s">
        <v>907</v>
      </c>
      <c r="AP92" t="s">
        <v>1003</v>
      </c>
      <c r="AV92">
        <v>90</v>
      </c>
      <c r="AW92">
        <v>35</v>
      </c>
      <c r="AX92">
        <v>65</v>
      </c>
      <c r="AY92" t="s">
        <v>3524</v>
      </c>
      <c r="BA92">
        <v>10</v>
      </c>
      <c r="BB92">
        <v>50</v>
      </c>
      <c r="BC92">
        <v>40</v>
      </c>
      <c r="BD92">
        <v>0</v>
      </c>
      <c r="BE92">
        <v>130</v>
      </c>
      <c r="BF92">
        <v>10</v>
      </c>
      <c r="BG92">
        <v>50</v>
      </c>
      <c r="BH92">
        <v>40</v>
      </c>
      <c r="BI92">
        <v>0</v>
      </c>
      <c r="BJ92">
        <v>130</v>
      </c>
      <c r="BK92">
        <v>10</v>
      </c>
      <c r="BL92">
        <v>60</v>
      </c>
      <c r="BM92">
        <v>30</v>
      </c>
      <c r="BN92">
        <v>0</v>
      </c>
      <c r="BO92">
        <v>120</v>
      </c>
      <c r="BQ92" t="s">
        <v>3702</v>
      </c>
      <c r="BR92" s="2">
        <v>45239</v>
      </c>
      <c r="BS92" t="s">
        <v>3531</v>
      </c>
    </row>
    <row r="93" spans="1:71" ht="15.95">
      <c r="A93" t="s">
        <v>4648</v>
      </c>
      <c r="B93">
        <v>402010</v>
      </c>
      <c r="C93" t="s">
        <v>4270</v>
      </c>
      <c r="D93" t="s">
        <v>57</v>
      </c>
      <c r="E93" s="6" t="s">
        <v>595</v>
      </c>
      <c r="F93" s="6" t="s">
        <v>79</v>
      </c>
      <c r="G93" s="6" t="s">
        <v>67</v>
      </c>
      <c r="H93" s="6" t="s">
        <v>112</v>
      </c>
      <c r="I93" s="6" t="s">
        <v>143</v>
      </c>
      <c r="J93" s="1">
        <v>1</v>
      </c>
      <c r="K93" s="6" t="s">
        <v>143</v>
      </c>
      <c r="L93" s="6">
        <v>2</v>
      </c>
      <c r="M93" s="1" t="s">
        <v>143</v>
      </c>
      <c r="N93" s="1">
        <v>1</v>
      </c>
      <c r="O93" s="6" t="s">
        <v>5111</v>
      </c>
      <c r="P93" s="6"/>
      <c r="Q93">
        <v>327613</v>
      </c>
      <c r="R93" t="s">
        <v>596</v>
      </c>
      <c r="S93" t="s">
        <v>597</v>
      </c>
      <c r="T93" t="s">
        <v>598</v>
      </c>
      <c r="U93">
        <v>40</v>
      </c>
      <c r="V93" s="6">
        <v>327614</v>
      </c>
      <c r="W93" s="6" t="s">
        <v>4649</v>
      </c>
      <c r="X93" s="6" t="s">
        <v>4650</v>
      </c>
      <c r="Y93" s="6" t="s">
        <v>4651</v>
      </c>
      <c r="Z93" s="6">
        <v>40</v>
      </c>
      <c r="AA93" t="s">
        <v>130</v>
      </c>
      <c r="AB93" t="s">
        <v>103</v>
      </c>
      <c r="AC93">
        <v>402</v>
      </c>
      <c r="AD93" t="s">
        <v>3522</v>
      </c>
      <c r="AE93">
        <v>2.3E+66</v>
      </c>
      <c r="AF93">
        <v>402010</v>
      </c>
      <c r="AG93" t="s">
        <v>112</v>
      </c>
      <c r="AI93">
        <v>6220220364</v>
      </c>
      <c r="AJ93" s="2">
        <v>45219</v>
      </c>
      <c r="AK93" t="s">
        <v>926</v>
      </c>
      <c r="AL93" t="s">
        <v>3527</v>
      </c>
      <c r="AM93" t="s">
        <v>915</v>
      </c>
      <c r="AO93" t="s">
        <v>907</v>
      </c>
      <c r="AP93" t="s">
        <v>600</v>
      </c>
      <c r="AV93">
        <v>6</v>
      </c>
      <c r="AW93">
        <v>97</v>
      </c>
      <c r="AX93">
        <v>3</v>
      </c>
      <c r="AY93" t="s">
        <v>3524</v>
      </c>
      <c r="BA93">
        <v>0</v>
      </c>
      <c r="BB93">
        <v>9</v>
      </c>
      <c r="BC93">
        <v>90</v>
      </c>
      <c r="BD93">
        <v>1</v>
      </c>
      <c r="BE93">
        <v>192</v>
      </c>
      <c r="BF93">
        <v>3</v>
      </c>
      <c r="BG93">
        <v>9</v>
      </c>
      <c r="BH93">
        <v>87</v>
      </c>
      <c r="BI93">
        <v>1</v>
      </c>
      <c r="BJ93">
        <v>186</v>
      </c>
      <c r="BK93">
        <v>52</v>
      </c>
      <c r="BL93">
        <v>45</v>
      </c>
      <c r="BM93">
        <v>3</v>
      </c>
      <c r="BN93">
        <v>0</v>
      </c>
      <c r="BO93">
        <v>51</v>
      </c>
      <c r="BQ93" t="s">
        <v>3894</v>
      </c>
      <c r="BR93" s="2">
        <v>45242</v>
      </c>
      <c r="BS93" t="s">
        <v>3531</v>
      </c>
    </row>
    <row r="94" spans="1:71" ht="15.95">
      <c r="A94" t="s">
        <v>4652</v>
      </c>
      <c r="B94">
        <v>404002</v>
      </c>
      <c r="C94" t="s">
        <v>4270</v>
      </c>
      <c r="D94" t="s">
        <v>57</v>
      </c>
      <c r="E94" s="6" t="s">
        <v>601</v>
      </c>
      <c r="F94" s="6" t="s">
        <v>79</v>
      </c>
      <c r="G94" s="6" t="s">
        <v>67</v>
      </c>
      <c r="H94" s="6" t="s">
        <v>69</v>
      </c>
      <c r="I94" s="6" t="s">
        <v>143</v>
      </c>
      <c r="J94" s="1">
        <v>1</v>
      </c>
      <c r="K94" s="6" t="s">
        <v>59</v>
      </c>
      <c r="L94" s="6">
        <v>1</v>
      </c>
      <c r="M94" s="1" t="s">
        <v>96</v>
      </c>
      <c r="N94" s="1">
        <v>3</v>
      </c>
      <c r="O94" s="6" t="s">
        <v>96</v>
      </c>
      <c r="P94" s="6"/>
      <c r="Q94">
        <v>330650</v>
      </c>
      <c r="R94" t="s">
        <v>602</v>
      </c>
      <c r="S94" t="s">
        <v>603</v>
      </c>
      <c r="T94" t="s">
        <v>604</v>
      </c>
      <c r="U94">
        <v>40</v>
      </c>
      <c r="V94" s="6">
        <v>330651</v>
      </c>
      <c r="W94" s="6" t="s">
        <v>4653</v>
      </c>
      <c r="X94" s="6" t="s">
        <v>4654</v>
      </c>
      <c r="Y94" s="6" t="s">
        <v>4655</v>
      </c>
      <c r="Z94" s="6">
        <v>40</v>
      </c>
      <c r="AA94" t="s">
        <v>75</v>
      </c>
      <c r="AB94" t="s">
        <v>186</v>
      </c>
      <c r="AC94">
        <v>404</v>
      </c>
      <c r="AD94" t="s">
        <v>3522</v>
      </c>
      <c r="AE94" t="s">
        <v>4656</v>
      </c>
      <c r="AF94">
        <v>404002</v>
      </c>
      <c r="AG94" t="s">
        <v>69</v>
      </c>
      <c r="AH94" t="s">
        <v>3966</v>
      </c>
      <c r="AI94">
        <v>6221446984</v>
      </c>
      <c r="AJ94" s="2">
        <v>45078</v>
      </c>
      <c r="AK94" t="s">
        <v>926</v>
      </c>
      <c r="AL94" t="s">
        <v>3527</v>
      </c>
      <c r="AM94" t="s">
        <v>915</v>
      </c>
      <c r="AO94" t="s">
        <v>907</v>
      </c>
      <c r="AP94" t="s">
        <v>600</v>
      </c>
      <c r="AQ94" s="2">
        <v>45155</v>
      </c>
    </row>
    <row r="95" spans="1:71" ht="15.95">
      <c r="A95" t="s">
        <v>4657</v>
      </c>
      <c r="B95">
        <v>404004</v>
      </c>
      <c r="C95" t="s">
        <v>4270</v>
      </c>
      <c r="D95" t="s">
        <v>57</v>
      </c>
      <c r="E95" s="6" t="s">
        <v>607</v>
      </c>
      <c r="F95" s="6" t="s">
        <v>79</v>
      </c>
      <c r="G95" s="6" t="s">
        <v>67</v>
      </c>
      <c r="H95" s="6" t="s">
        <v>111</v>
      </c>
      <c r="I95" s="6" t="s">
        <v>143</v>
      </c>
      <c r="J95" s="1">
        <v>1</v>
      </c>
      <c r="K95" s="6" t="s">
        <v>143</v>
      </c>
      <c r="L95" s="6">
        <v>2</v>
      </c>
      <c r="M95" s="1" t="s">
        <v>143</v>
      </c>
      <c r="N95" s="1">
        <v>1</v>
      </c>
      <c r="O95" s="6" t="s">
        <v>96</v>
      </c>
      <c r="P95" s="6"/>
      <c r="Q95">
        <v>327663</v>
      </c>
      <c r="R95" t="s">
        <v>608</v>
      </c>
      <c r="S95" t="s">
        <v>609</v>
      </c>
      <c r="T95" t="s">
        <v>610</v>
      </c>
      <c r="U95">
        <v>40</v>
      </c>
      <c r="V95" s="6">
        <v>327664</v>
      </c>
      <c r="W95" s="6" t="s">
        <v>4661</v>
      </c>
      <c r="X95" s="6" t="s">
        <v>4662</v>
      </c>
      <c r="Y95" s="6" t="s">
        <v>4663</v>
      </c>
      <c r="Z95" s="6">
        <v>40</v>
      </c>
      <c r="AA95" t="s">
        <v>130</v>
      </c>
      <c r="AB95" t="s">
        <v>103</v>
      </c>
      <c r="AC95">
        <v>404</v>
      </c>
      <c r="AD95" t="s">
        <v>3522</v>
      </c>
      <c r="AE95" t="s">
        <v>4019</v>
      </c>
      <c r="AF95">
        <v>404004</v>
      </c>
      <c r="AG95">
        <v>0</v>
      </c>
      <c r="AH95" t="s">
        <v>3966</v>
      </c>
      <c r="AI95">
        <v>6221095216</v>
      </c>
      <c r="AJ95" s="2">
        <v>45224</v>
      </c>
      <c r="AK95" t="s">
        <v>1007</v>
      </c>
      <c r="AL95" t="s">
        <v>3527</v>
      </c>
      <c r="AM95" t="s">
        <v>915</v>
      </c>
      <c r="AO95" t="s">
        <v>907</v>
      </c>
      <c r="AP95" t="s">
        <v>468</v>
      </c>
      <c r="AV95">
        <v>100</v>
      </c>
      <c r="AW95">
        <v>100</v>
      </c>
      <c r="AX95">
        <v>0</v>
      </c>
      <c r="AY95" t="s">
        <v>3524</v>
      </c>
      <c r="BA95">
        <v>1</v>
      </c>
      <c r="BB95">
        <v>70</v>
      </c>
      <c r="BC95">
        <v>27</v>
      </c>
      <c r="BD95">
        <v>2</v>
      </c>
      <c r="BE95">
        <v>130</v>
      </c>
      <c r="BF95">
        <v>1</v>
      </c>
      <c r="BG95">
        <v>70</v>
      </c>
      <c r="BH95">
        <v>27</v>
      </c>
      <c r="BI95">
        <v>2</v>
      </c>
      <c r="BJ95">
        <v>130</v>
      </c>
      <c r="BK95">
        <v>28</v>
      </c>
      <c r="BL95">
        <v>67</v>
      </c>
      <c r="BM95">
        <v>5</v>
      </c>
      <c r="BN95">
        <v>0</v>
      </c>
      <c r="BO95">
        <v>77</v>
      </c>
      <c r="BQ95" t="s">
        <v>3762</v>
      </c>
      <c r="BR95" s="2">
        <v>45243</v>
      </c>
      <c r="BS95" t="s">
        <v>3531</v>
      </c>
    </row>
    <row r="96" spans="1:71" ht="15.95">
      <c r="A96" t="s">
        <v>4664</v>
      </c>
      <c r="B96">
        <v>404006</v>
      </c>
      <c r="C96" t="s">
        <v>4270</v>
      </c>
      <c r="D96" t="s">
        <v>57</v>
      </c>
      <c r="E96" s="6" t="s">
        <v>612</v>
      </c>
      <c r="F96" s="6" t="s">
        <v>79</v>
      </c>
      <c r="G96" s="6" t="s">
        <v>67</v>
      </c>
      <c r="H96" s="6" t="s">
        <v>112</v>
      </c>
      <c r="I96" s="6" t="s">
        <v>143</v>
      </c>
      <c r="J96" s="1">
        <v>1</v>
      </c>
      <c r="K96" s="6" t="s">
        <v>59</v>
      </c>
      <c r="L96" s="6">
        <v>1</v>
      </c>
      <c r="M96" s="1" t="s">
        <v>96</v>
      </c>
      <c r="N96" s="1">
        <v>3</v>
      </c>
      <c r="O96" s="6" t="s">
        <v>96</v>
      </c>
      <c r="P96" s="6"/>
      <c r="Q96">
        <v>327693</v>
      </c>
      <c r="R96" t="s">
        <v>613</v>
      </c>
      <c r="S96" t="s">
        <v>614</v>
      </c>
      <c r="T96" t="s">
        <v>615</v>
      </c>
      <c r="U96">
        <v>40</v>
      </c>
      <c r="V96" s="6">
        <v>327694</v>
      </c>
      <c r="W96" s="6" t="s">
        <v>4665</v>
      </c>
      <c r="X96" s="6" t="s">
        <v>4666</v>
      </c>
      <c r="Y96" s="6" t="s">
        <v>4667</v>
      </c>
      <c r="Z96" s="6">
        <v>40</v>
      </c>
      <c r="AA96" t="s">
        <v>130</v>
      </c>
      <c r="AB96" t="s">
        <v>103</v>
      </c>
      <c r="AC96">
        <v>404</v>
      </c>
      <c r="AD96" t="s">
        <v>3522</v>
      </c>
      <c r="AE96" t="s">
        <v>4025</v>
      </c>
      <c r="AF96">
        <v>404006</v>
      </c>
      <c r="AG96" t="s">
        <v>112</v>
      </c>
      <c r="AH96" t="s">
        <v>4002</v>
      </c>
      <c r="AI96">
        <v>6221883877</v>
      </c>
      <c r="AJ96" s="2">
        <v>45238</v>
      </c>
      <c r="AK96" t="s">
        <v>1007</v>
      </c>
      <c r="AL96" t="s">
        <v>3527</v>
      </c>
      <c r="AM96" t="s">
        <v>915</v>
      </c>
      <c r="AO96" t="s">
        <v>1009</v>
      </c>
      <c r="AP96" t="s">
        <v>83</v>
      </c>
      <c r="AV96">
        <v>50</v>
      </c>
      <c r="AW96">
        <v>100</v>
      </c>
      <c r="AX96">
        <v>0</v>
      </c>
      <c r="AY96" t="s">
        <v>3545</v>
      </c>
      <c r="BA96">
        <v>0</v>
      </c>
      <c r="BB96">
        <v>20</v>
      </c>
      <c r="BC96">
        <v>75</v>
      </c>
      <c r="BD96">
        <v>5</v>
      </c>
      <c r="BE96">
        <v>185</v>
      </c>
      <c r="BF96">
        <v>0</v>
      </c>
      <c r="BG96">
        <v>20</v>
      </c>
      <c r="BH96">
        <v>75</v>
      </c>
      <c r="BI96">
        <v>5</v>
      </c>
      <c r="BJ96">
        <v>185</v>
      </c>
      <c r="BK96">
        <v>72</v>
      </c>
      <c r="BL96">
        <v>25</v>
      </c>
      <c r="BM96">
        <v>3</v>
      </c>
      <c r="BN96">
        <v>0</v>
      </c>
      <c r="BO96">
        <v>31</v>
      </c>
      <c r="BQ96" t="s">
        <v>3660</v>
      </c>
      <c r="BR96" s="2">
        <v>45250</v>
      </c>
      <c r="BS96" t="s">
        <v>3531</v>
      </c>
    </row>
    <row r="97" spans="1:71" ht="15.95">
      <c r="A97" t="s">
        <v>4671</v>
      </c>
      <c r="B97">
        <v>404008</v>
      </c>
      <c r="C97" t="s">
        <v>4270</v>
      </c>
      <c r="D97" t="s">
        <v>57</v>
      </c>
      <c r="E97" s="6" t="s">
        <v>617</v>
      </c>
      <c r="F97" s="6" t="s">
        <v>79</v>
      </c>
      <c r="G97" s="6" t="s">
        <v>67</v>
      </c>
      <c r="H97" s="6" t="s">
        <v>69</v>
      </c>
      <c r="I97" s="6" t="s">
        <v>143</v>
      </c>
      <c r="J97" s="1">
        <v>1</v>
      </c>
      <c r="K97" s="6" t="s">
        <v>59</v>
      </c>
      <c r="L97" s="6">
        <v>1</v>
      </c>
      <c r="M97" s="1" t="s">
        <v>96</v>
      </c>
      <c r="N97" s="1">
        <v>3</v>
      </c>
      <c r="O97" s="6" t="s">
        <v>96</v>
      </c>
      <c r="P97" s="6"/>
      <c r="Q97">
        <v>327717</v>
      </c>
      <c r="R97" t="s">
        <v>618</v>
      </c>
      <c r="S97" t="s">
        <v>619</v>
      </c>
      <c r="T97" t="s">
        <v>620</v>
      </c>
      <c r="U97">
        <v>40</v>
      </c>
      <c r="V97" s="6">
        <v>327718</v>
      </c>
      <c r="W97" s="6" t="s">
        <v>4672</v>
      </c>
      <c r="X97" s="6" t="s">
        <v>4673</v>
      </c>
      <c r="Y97" s="6" t="s">
        <v>4674</v>
      </c>
      <c r="Z97" s="6">
        <v>40</v>
      </c>
      <c r="AA97" t="s">
        <v>130</v>
      </c>
      <c r="AB97" t="s">
        <v>103</v>
      </c>
      <c r="AC97">
        <v>404</v>
      </c>
      <c r="AD97" t="s">
        <v>3522</v>
      </c>
      <c r="AE97" t="s">
        <v>4035</v>
      </c>
      <c r="AF97">
        <v>404008</v>
      </c>
      <c r="AG97" t="s">
        <v>69</v>
      </c>
      <c r="AH97" t="s">
        <v>4002</v>
      </c>
      <c r="AI97">
        <v>6221883873</v>
      </c>
      <c r="AJ97" s="2">
        <v>45113</v>
      </c>
      <c r="AK97" t="s">
        <v>979</v>
      </c>
      <c r="AL97" t="s">
        <v>3527</v>
      </c>
      <c r="AM97" t="s">
        <v>915</v>
      </c>
      <c r="AO97" t="s">
        <v>1011</v>
      </c>
      <c r="AP97" t="s">
        <v>83</v>
      </c>
      <c r="AV97">
        <v>35</v>
      </c>
      <c r="AW97">
        <v>100</v>
      </c>
      <c r="AX97">
        <v>0</v>
      </c>
      <c r="AY97" t="s">
        <v>3524</v>
      </c>
      <c r="BA97">
        <v>49</v>
      </c>
      <c r="BB97">
        <v>35</v>
      </c>
      <c r="BC97">
        <v>15</v>
      </c>
      <c r="BD97">
        <v>1</v>
      </c>
      <c r="BE97">
        <v>68</v>
      </c>
      <c r="BF97">
        <v>79</v>
      </c>
      <c r="BG97">
        <v>5</v>
      </c>
      <c r="BH97">
        <v>15</v>
      </c>
      <c r="BI97">
        <v>1</v>
      </c>
      <c r="BJ97">
        <v>38</v>
      </c>
      <c r="BK97">
        <v>65</v>
      </c>
      <c r="BL97">
        <v>35</v>
      </c>
      <c r="BM97">
        <v>0</v>
      </c>
      <c r="BN97">
        <v>0</v>
      </c>
      <c r="BO97">
        <v>35</v>
      </c>
      <c r="BQ97" t="s">
        <v>3653</v>
      </c>
      <c r="BR97" s="2">
        <v>45259</v>
      </c>
      <c r="BS97" t="s">
        <v>3531</v>
      </c>
    </row>
    <row r="98" spans="1:71" ht="15.95">
      <c r="A98" t="s">
        <v>4675</v>
      </c>
      <c r="B98">
        <v>405003</v>
      </c>
      <c r="C98" t="s">
        <v>4277</v>
      </c>
      <c r="D98" t="s">
        <v>57</v>
      </c>
      <c r="E98" s="6" t="s">
        <v>623</v>
      </c>
      <c r="F98" s="6" t="s">
        <v>79</v>
      </c>
      <c r="G98" s="6" t="s">
        <v>67</v>
      </c>
      <c r="H98" s="6" t="s">
        <v>112</v>
      </c>
      <c r="I98" s="6" t="s">
        <v>143</v>
      </c>
      <c r="J98" s="1">
        <v>1</v>
      </c>
      <c r="K98" s="6" t="s">
        <v>59</v>
      </c>
      <c r="L98" s="6">
        <v>1</v>
      </c>
      <c r="M98" s="1" t="s">
        <v>96</v>
      </c>
      <c r="N98" s="1">
        <v>3</v>
      </c>
      <c r="O98" s="6" t="s">
        <v>96</v>
      </c>
      <c r="P98" s="6"/>
      <c r="Q98">
        <v>327761</v>
      </c>
      <c r="R98" t="s">
        <v>624</v>
      </c>
      <c r="S98" t="s">
        <v>625</v>
      </c>
      <c r="T98" t="s">
        <v>626</v>
      </c>
      <c r="U98">
        <v>40</v>
      </c>
      <c r="V98" s="6">
        <v>327762</v>
      </c>
      <c r="W98" s="6" t="s">
        <v>4676</v>
      </c>
      <c r="X98" s="6" t="s">
        <v>4677</v>
      </c>
      <c r="Y98" s="6" t="s">
        <v>4678</v>
      </c>
      <c r="Z98" s="6">
        <v>40</v>
      </c>
      <c r="AA98" t="s">
        <v>130</v>
      </c>
      <c r="AB98" t="s">
        <v>103</v>
      </c>
      <c r="AC98">
        <v>405</v>
      </c>
      <c r="AD98" t="s">
        <v>3522</v>
      </c>
      <c r="AE98" t="s">
        <v>4055</v>
      </c>
      <c r="AF98">
        <v>405003</v>
      </c>
      <c r="AG98" t="s">
        <v>112</v>
      </c>
      <c r="AH98" t="s">
        <v>4056</v>
      </c>
      <c r="AI98">
        <v>6221961614</v>
      </c>
      <c r="AJ98" s="2">
        <v>45251</v>
      </c>
      <c r="AK98" t="s">
        <v>1013</v>
      </c>
      <c r="AL98" t="s">
        <v>3527</v>
      </c>
      <c r="AM98" t="s">
        <v>915</v>
      </c>
      <c r="AP98" t="s">
        <v>173</v>
      </c>
      <c r="AV98">
        <v>100</v>
      </c>
      <c r="AW98">
        <v>90</v>
      </c>
      <c r="AX98">
        <v>10</v>
      </c>
      <c r="AY98" t="s">
        <v>3524</v>
      </c>
      <c r="BA98">
        <v>2</v>
      </c>
      <c r="BB98">
        <v>30</v>
      </c>
      <c r="BC98">
        <v>65</v>
      </c>
      <c r="BD98">
        <v>3</v>
      </c>
      <c r="BE98">
        <v>169</v>
      </c>
      <c r="BF98">
        <v>2</v>
      </c>
      <c r="BG98">
        <v>35</v>
      </c>
      <c r="BH98">
        <v>60</v>
      </c>
      <c r="BI98">
        <v>3</v>
      </c>
      <c r="BJ98">
        <v>164</v>
      </c>
      <c r="BK98">
        <v>2</v>
      </c>
      <c r="BL98">
        <v>56</v>
      </c>
      <c r="BM98">
        <v>40</v>
      </c>
      <c r="BN98">
        <v>2</v>
      </c>
      <c r="BO98">
        <v>142</v>
      </c>
      <c r="BQ98" t="s">
        <v>3624</v>
      </c>
      <c r="BR98" s="2">
        <v>45266</v>
      </c>
      <c r="BS98" t="s">
        <v>3531</v>
      </c>
    </row>
    <row r="99" spans="1:71" ht="15.95">
      <c r="A99" t="s">
        <v>4682</v>
      </c>
      <c r="B99">
        <v>408004</v>
      </c>
      <c r="C99" t="s">
        <v>4270</v>
      </c>
      <c r="D99" t="s">
        <v>57</v>
      </c>
      <c r="E99" s="6" t="s">
        <v>629</v>
      </c>
      <c r="F99" s="6" t="s">
        <v>79</v>
      </c>
      <c r="G99" s="6" t="s">
        <v>67</v>
      </c>
      <c r="H99" s="6" t="s">
        <v>111</v>
      </c>
      <c r="I99" s="6" t="s">
        <v>143</v>
      </c>
      <c r="J99" s="1">
        <v>1</v>
      </c>
      <c r="K99" s="6" t="s">
        <v>59</v>
      </c>
      <c r="L99" s="6">
        <v>1</v>
      </c>
      <c r="M99" s="1" t="s">
        <v>96</v>
      </c>
      <c r="N99" s="1">
        <v>3</v>
      </c>
      <c r="O99" s="6" t="s">
        <v>96</v>
      </c>
      <c r="P99" s="6"/>
      <c r="Q99" s="6">
        <v>327586</v>
      </c>
      <c r="R99" s="6" t="s">
        <v>630</v>
      </c>
      <c r="S99" s="6" t="s">
        <v>631</v>
      </c>
      <c r="T99" s="6" t="s">
        <v>632</v>
      </c>
      <c r="U99" s="6">
        <v>40</v>
      </c>
      <c r="V99" s="6">
        <v>327587</v>
      </c>
      <c r="W99" s="6" t="s">
        <v>4683</v>
      </c>
      <c r="X99" s="6" t="s">
        <v>4684</v>
      </c>
      <c r="Y99" s="6" t="s">
        <v>4685</v>
      </c>
      <c r="Z99" s="6">
        <v>40</v>
      </c>
      <c r="AG99">
        <v>0</v>
      </c>
    </row>
    <row r="100" spans="1:71" ht="15.95">
      <c r="A100" t="s">
        <v>4686</v>
      </c>
      <c r="B100">
        <v>408005</v>
      </c>
      <c r="C100" t="s">
        <v>4270</v>
      </c>
      <c r="D100" t="s">
        <v>57</v>
      </c>
      <c r="E100" s="6" t="s">
        <v>636</v>
      </c>
      <c r="F100" s="6" t="s">
        <v>79</v>
      </c>
      <c r="G100" s="6" t="s">
        <v>67</v>
      </c>
      <c r="H100" s="6" t="s">
        <v>112</v>
      </c>
      <c r="I100" s="6" t="s">
        <v>143</v>
      </c>
      <c r="J100" s="1">
        <v>1</v>
      </c>
      <c r="K100" s="6" t="s">
        <v>59</v>
      </c>
      <c r="L100" s="6">
        <v>1</v>
      </c>
      <c r="M100" s="1" t="s">
        <v>96</v>
      </c>
      <c r="N100" s="1">
        <v>3</v>
      </c>
      <c r="O100" s="6" t="s">
        <v>96</v>
      </c>
      <c r="P100" s="6"/>
      <c r="Q100" s="6">
        <v>327675</v>
      </c>
      <c r="R100" s="6" t="s">
        <v>637</v>
      </c>
      <c r="S100" s="6" t="s">
        <v>638</v>
      </c>
      <c r="T100" s="6" t="s">
        <v>639</v>
      </c>
      <c r="U100" s="6">
        <v>40</v>
      </c>
      <c r="V100" s="6">
        <v>327676</v>
      </c>
      <c r="W100" s="6" t="s">
        <v>4687</v>
      </c>
      <c r="X100" s="6" t="s">
        <v>4688</v>
      </c>
      <c r="Y100" s="6" t="s">
        <v>4689</v>
      </c>
      <c r="Z100" s="6">
        <v>40</v>
      </c>
      <c r="AG100" t="s">
        <v>112</v>
      </c>
    </row>
    <row r="101" spans="1:71" ht="15.95">
      <c r="A101" t="s">
        <v>4690</v>
      </c>
      <c r="B101">
        <v>408009</v>
      </c>
      <c r="C101" t="s">
        <v>4270</v>
      </c>
      <c r="D101" t="s">
        <v>57</v>
      </c>
      <c r="E101" s="6" t="s">
        <v>641</v>
      </c>
      <c r="F101" s="6" t="s">
        <v>79</v>
      </c>
      <c r="G101" s="6" t="s">
        <v>67</v>
      </c>
      <c r="H101" s="6" t="s">
        <v>111</v>
      </c>
      <c r="I101" s="6" t="s">
        <v>59</v>
      </c>
      <c r="J101" s="1">
        <v>2</v>
      </c>
      <c r="K101" s="6" t="s">
        <v>59</v>
      </c>
      <c r="L101" s="6">
        <v>1</v>
      </c>
      <c r="M101" s="1" t="s">
        <v>59</v>
      </c>
      <c r="N101" s="1">
        <v>2</v>
      </c>
      <c r="O101" s="6" t="s">
        <v>5109</v>
      </c>
      <c r="P101" s="6"/>
      <c r="Q101" s="6">
        <v>327672</v>
      </c>
      <c r="R101" s="6" t="s">
        <v>642</v>
      </c>
      <c r="S101" s="6" t="s">
        <v>643</v>
      </c>
      <c r="T101" s="6" t="s">
        <v>644</v>
      </c>
      <c r="U101" s="6">
        <v>40</v>
      </c>
      <c r="V101" s="6">
        <v>327673</v>
      </c>
      <c r="W101" s="6" t="s">
        <v>4691</v>
      </c>
      <c r="X101" s="6" t="s">
        <v>4692</v>
      </c>
      <c r="Y101" s="6" t="s">
        <v>4693</v>
      </c>
      <c r="Z101" s="6">
        <v>40</v>
      </c>
      <c r="AG101">
        <v>0</v>
      </c>
    </row>
    <row r="102" spans="1:71" ht="15.95">
      <c r="A102" t="s">
        <v>4694</v>
      </c>
      <c r="B102">
        <v>409004</v>
      </c>
      <c r="C102" t="s">
        <v>4308</v>
      </c>
      <c r="D102" t="s">
        <v>141</v>
      </c>
      <c r="E102" s="6" t="s">
        <v>871</v>
      </c>
      <c r="F102" s="6" t="s">
        <v>79</v>
      </c>
      <c r="G102" s="6" t="s">
        <v>1167</v>
      </c>
      <c r="H102" s="6" t="s">
        <v>112</v>
      </c>
      <c r="I102" s="6" t="s">
        <v>143</v>
      </c>
      <c r="J102" s="1">
        <v>1</v>
      </c>
      <c r="K102" s="6" t="s">
        <v>59</v>
      </c>
      <c r="L102" s="6">
        <v>1</v>
      </c>
      <c r="M102" s="1" t="s">
        <v>96</v>
      </c>
      <c r="N102" s="1">
        <v>3</v>
      </c>
      <c r="O102" s="6" t="s">
        <v>96</v>
      </c>
      <c r="P102" s="6"/>
      <c r="Q102">
        <v>327465</v>
      </c>
      <c r="R102" t="s">
        <v>3005</v>
      </c>
      <c r="S102" t="s">
        <v>3006</v>
      </c>
      <c r="T102" t="s">
        <v>3007</v>
      </c>
      <c r="U102">
        <v>40</v>
      </c>
      <c r="V102" s="6">
        <v>327466</v>
      </c>
      <c r="W102" s="6" t="s">
        <v>4698</v>
      </c>
      <c r="X102" s="6" t="s">
        <v>4699</v>
      </c>
      <c r="Y102" s="6" t="s">
        <v>4700</v>
      </c>
      <c r="Z102" s="6">
        <v>40</v>
      </c>
      <c r="AA102" t="s">
        <v>75</v>
      </c>
      <c r="AB102" t="s">
        <v>103</v>
      </c>
      <c r="AC102">
        <v>409</v>
      </c>
      <c r="AD102" t="s">
        <v>3522</v>
      </c>
      <c r="AE102" t="s">
        <v>3921</v>
      </c>
      <c r="AF102">
        <v>409004</v>
      </c>
      <c r="AG102" t="s">
        <v>112</v>
      </c>
      <c r="AH102" t="s">
        <v>3569</v>
      </c>
      <c r="AI102">
        <v>6221123115</v>
      </c>
      <c r="AJ102" s="2">
        <v>45182</v>
      </c>
      <c r="AK102" t="s">
        <v>1075</v>
      </c>
      <c r="AL102" t="s">
        <v>3527</v>
      </c>
      <c r="AM102" t="s">
        <v>915</v>
      </c>
      <c r="AO102" t="s">
        <v>966</v>
      </c>
      <c r="AP102" t="s">
        <v>206</v>
      </c>
      <c r="AQ102" s="2">
        <v>45189</v>
      </c>
      <c r="AV102">
        <v>100</v>
      </c>
      <c r="AW102">
        <v>100</v>
      </c>
      <c r="AX102">
        <v>0</v>
      </c>
      <c r="AY102" t="s">
        <v>3524</v>
      </c>
      <c r="BA102">
        <v>0</v>
      </c>
      <c r="BB102">
        <v>97</v>
      </c>
      <c r="BC102">
        <v>3</v>
      </c>
      <c r="BD102">
        <v>0</v>
      </c>
      <c r="BE102">
        <v>103</v>
      </c>
      <c r="BF102">
        <v>40</v>
      </c>
      <c r="BG102">
        <v>56</v>
      </c>
      <c r="BH102">
        <v>4</v>
      </c>
      <c r="BI102">
        <v>0</v>
      </c>
      <c r="BJ102">
        <v>64</v>
      </c>
      <c r="BK102">
        <v>15</v>
      </c>
      <c r="BL102">
        <v>80</v>
      </c>
      <c r="BM102">
        <v>5</v>
      </c>
      <c r="BN102">
        <v>0</v>
      </c>
      <c r="BO102">
        <v>90</v>
      </c>
      <c r="BQ102" t="s">
        <v>3762</v>
      </c>
      <c r="BR102" s="2">
        <v>45198</v>
      </c>
      <c r="BS102" t="s">
        <v>3531</v>
      </c>
    </row>
    <row r="103" spans="1:71" ht="15.95">
      <c r="A103" t="s">
        <v>4701</v>
      </c>
      <c r="B103">
        <v>409005</v>
      </c>
      <c r="C103" t="s">
        <v>4308</v>
      </c>
      <c r="D103" t="s">
        <v>141</v>
      </c>
      <c r="E103" s="6" t="s">
        <v>3018</v>
      </c>
      <c r="F103" s="6" t="s">
        <v>79</v>
      </c>
      <c r="G103" s="6" t="s">
        <v>1167</v>
      </c>
      <c r="H103" s="6" t="s">
        <v>112</v>
      </c>
      <c r="I103" s="6" t="s">
        <v>143</v>
      </c>
      <c r="J103" s="1">
        <v>1</v>
      </c>
      <c r="K103" s="6" t="s">
        <v>143</v>
      </c>
      <c r="L103" s="6">
        <v>2</v>
      </c>
      <c r="M103" s="1" t="s">
        <v>143</v>
      </c>
      <c r="N103" s="1">
        <v>1</v>
      </c>
      <c r="O103" s="6" t="s">
        <v>96</v>
      </c>
      <c r="P103" s="6"/>
      <c r="Q103">
        <v>264575</v>
      </c>
      <c r="R103" t="s">
        <v>3020</v>
      </c>
      <c r="S103" t="s">
        <v>3021</v>
      </c>
      <c r="T103" t="s">
        <v>3022</v>
      </c>
      <c r="U103">
        <v>40</v>
      </c>
      <c r="V103" s="6">
        <v>264576</v>
      </c>
      <c r="W103" s="6" t="s">
        <v>4705</v>
      </c>
      <c r="X103" s="6" t="s">
        <v>4706</v>
      </c>
      <c r="Y103" s="6" t="s">
        <v>4707</v>
      </c>
      <c r="Z103" s="6">
        <v>40</v>
      </c>
      <c r="AA103" t="s">
        <v>75</v>
      </c>
      <c r="AB103" t="s">
        <v>103</v>
      </c>
      <c r="AC103">
        <v>409</v>
      </c>
      <c r="AD103" t="s">
        <v>3522</v>
      </c>
      <c r="AE103">
        <v>6220965338</v>
      </c>
      <c r="AF103">
        <v>409005</v>
      </c>
      <c r="AG103" t="s">
        <v>112</v>
      </c>
      <c r="AH103" t="s">
        <v>3879</v>
      </c>
      <c r="AI103">
        <v>6220965338</v>
      </c>
      <c r="AJ103" s="2">
        <v>45103</v>
      </c>
      <c r="AK103" t="s">
        <v>1018</v>
      </c>
      <c r="AL103" t="s">
        <v>3527</v>
      </c>
      <c r="AM103" t="s">
        <v>915</v>
      </c>
      <c r="AO103" t="s">
        <v>966</v>
      </c>
      <c r="AP103" t="s">
        <v>173</v>
      </c>
      <c r="AQ103" s="2">
        <v>45110</v>
      </c>
      <c r="AV103">
        <v>55</v>
      </c>
      <c r="AW103">
        <v>97</v>
      </c>
      <c r="AX103">
        <v>3</v>
      </c>
      <c r="AY103" t="s">
        <v>3545</v>
      </c>
      <c r="BA103">
        <v>0</v>
      </c>
      <c r="BB103">
        <v>2</v>
      </c>
      <c r="BC103">
        <v>97</v>
      </c>
      <c r="BD103">
        <v>1</v>
      </c>
      <c r="BE103">
        <v>199</v>
      </c>
      <c r="BF103">
        <v>2</v>
      </c>
      <c r="BG103">
        <v>4</v>
      </c>
      <c r="BH103">
        <v>93</v>
      </c>
      <c r="BI103">
        <v>1</v>
      </c>
      <c r="BJ103">
        <v>193</v>
      </c>
      <c r="BK103">
        <v>70</v>
      </c>
      <c r="BL103">
        <v>25</v>
      </c>
      <c r="BM103">
        <v>5</v>
      </c>
      <c r="BN103">
        <v>0</v>
      </c>
      <c r="BO103">
        <v>35</v>
      </c>
      <c r="BQ103" t="s">
        <v>3640</v>
      </c>
      <c r="BR103" s="2">
        <v>45168</v>
      </c>
      <c r="BS103" t="s">
        <v>3531</v>
      </c>
    </row>
    <row r="104" spans="1:71" ht="15.95">
      <c r="A104" t="s">
        <v>4708</v>
      </c>
      <c r="B104">
        <v>409009</v>
      </c>
      <c r="C104" t="s">
        <v>4308</v>
      </c>
      <c r="D104" t="s">
        <v>141</v>
      </c>
      <c r="E104" s="6" t="s">
        <v>3028</v>
      </c>
      <c r="F104" s="6" t="s">
        <v>79</v>
      </c>
      <c r="G104" s="6" t="s">
        <v>1167</v>
      </c>
      <c r="H104" s="6" t="s">
        <v>112</v>
      </c>
      <c r="I104" s="6" t="s">
        <v>59</v>
      </c>
      <c r="J104" s="1">
        <v>2</v>
      </c>
      <c r="K104" s="6" t="s">
        <v>59</v>
      </c>
      <c r="L104" s="6">
        <v>1</v>
      </c>
      <c r="M104" s="1" t="s">
        <v>59</v>
      </c>
      <c r="N104" s="1">
        <v>2</v>
      </c>
      <c r="O104" s="6" t="s">
        <v>5109</v>
      </c>
      <c r="P104" s="6"/>
      <c r="Q104">
        <v>327322</v>
      </c>
      <c r="R104" t="s">
        <v>3030</v>
      </c>
      <c r="S104" t="s">
        <v>3031</v>
      </c>
      <c r="T104" t="s">
        <v>3032</v>
      </c>
      <c r="U104">
        <v>40</v>
      </c>
      <c r="V104" s="6">
        <v>327323</v>
      </c>
      <c r="W104" s="6" t="s">
        <v>4712</v>
      </c>
      <c r="X104" s="6" t="s">
        <v>4713</v>
      </c>
      <c r="Y104" s="6" t="s">
        <v>4714</v>
      </c>
      <c r="Z104" s="6">
        <v>40</v>
      </c>
      <c r="AA104" t="s">
        <v>75</v>
      </c>
      <c r="AB104" t="s">
        <v>103</v>
      </c>
      <c r="AC104">
        <v>409</v>
      </c>
      <c r="AD104" t="s">
        <v>3522</v>
      </c>
      <c r="AE104">
        <v>6220965337</v>
      </c>
      <c r="AF104">
        <v>409009</v>
      </c>
      <c r="AG104" t="s">
        <v>112</v>
      </c>
      <c r="AH104" t="s">
        <v>3862</v>
      </c>
      <c r="AI104">
        <v>6220965337</v>
      </c>
      <c r="AJ104" s="2">
        <v>45107</v>
      </c>
      <c r="AK104" t="s">
        <v>1018</v>
      </c>
      <c r="AL104" t="s">
        <v>3527</v>
      </c>
      <c r="AM104" t="s">
        <v>906</v>
      </c>
      <c r="AN104" t="s">
        <v>658</v>
      </c>
      <c r="AO104" t="s">
        <v>966</v>
      </c>
      <c r="AQ104" s="2">
        <v>45156</v>
      </c>
      <c r="AV104">
        <v>90</v>
      </c>
      <c r="AW104">
        <v>95</v>
      </c>
      <c r="AX104">
        <v>5</v>
      </c>
      <c r="AY104" t="s">
        <v>3545</v>
      </c>
      <c r="BA104">
        <v>2</v>
      </c>
      <c r="BB104">
        <v>58</v>
      </c>
      <c r="BC104">
        <v>35</v>
      </c>
      <c r="BD104">
        <v>5</v>
      </c>
      <c r="BE104">
        <v>143</v>
      </c>
      <c r="BF104">
        <v>80</v>
      </c>
      <c r="BG104">
        <v>10</v>
      </c>
      <c r="BH104">
        <v>9</v>
      </c>
      <c r="BI104">
        <v>1</v>
      </c>
      <c r="BJ104">
        <v>31</v>
      </c>
      <c r="BK104">
        <v>2</v>
      </c>
      <c r="BL104">
        <v>58</v>
      </c>
      <c r="BM104">
        <v>35</v>
      </c>
      <c r="BN104">
        <v>5</v>
      </c>
      <c r="BO104">
        <v>143</v>
      </c>
      <c r="BQ104" t="s">
        <v>3877</v>
      </c>
      <c r="BR104" s="2">
        <v>45268</v>
      </c>
      <c r="BS104" t="s">
        <v>3531</v>
      </c>
    </row>
    <row r="105" spans="1:71" ht="15.95">
      <c r="A105" t="s">
        <v>4715</v>
      </c>
      <c r="B105">
        <v>409011</v>
      </c>
      <c r="C105" t="s">
        <v>4270</v>
      </c>
      <c r="D105" t="s">
        <v>57</v>
      </c>
      <c r="E105" s="6" t="s">
        <v>659</v>
      </c>
      <c r="F105" s="6" t="s">
        <v>79</v>
      </c>
      <c r="G105" s="6" t="s">
        <v>67</v>
      </c>
      <c r="H105" s="6" t="s">
        <v>69</v>
      </c>
      <c r="I105" s="6" t="s">
        <v>143</v>
      </c>
      <c r="J105" s="1">
        <v>1</v>
      </c>
      <c r="K105" s="6" t="s">
        <v>59</v>
      </c>
      <c r="L105" s="6">
        <v>1</v>
      </c>
      <c r="M105" s="1" t="s">
        <v>96</v>
      </c>
      <c r="N105" s="1">
        <v>3</v>
      </c>
      <c r="O105" s="6" t="s">
        <v>96</v>
      </c>
      <c r="P105" s="6"/>
      <c r="Q105">
        <v>219705</v>
      </c>
      <c r="R105" t="s">
        <v>660</v>
      </c>
      <c r="S105" t="s">
        <v>661</v>
      </c>
      <c r="T105" t="s">
        <v>662</v>
      </c>
      <c r="U105">
        <v>40</v>
      </c>
      <c r="V105" s="6">
        <v>219706</v>
      </c>
      <c r="W105" s="6" t="s">
        <v>4716</v>
      </c>
      <c r="X105" s="6" t="s">
        <v>4717</v>
      </c>
      <c r="Y105" s="6" t="s">
        <v>4718</v>
      </c>
      <c r="Z105" s="6">
        <v>40</v>
      </c>
      <c r="AG105" t="s">
        <v>69</v>
      </c>
    </row>
    <row r="106" spans="1:71" ht="15.95">
      <c r="A106" t="s">
        <v>4719</v>
      </c>
      <c r="B106">
        <v>409030</v>
      </c>
      <c r="C106" t="s">
        <v>4308</v>
      </c>
      <c r="D106" t="s">
        <v>141</v>
      </c>
      <c r="E106" s="6" t="s">
        <v>665</v>
      </c>
      <c r="F106" s="6" t="s">
        <v>79</v>
      </c>
      <c r="G106" s="6" t="s">
        <v>67</v>
      </c>
      <c r="H106" s="6" t="s">
        <v>111</v>
      </c>
      <c r="I106" s="6" t="s">
        <v>143</v>
      </c>
      <c r="J106" s="1">
        <v>1</v>
      </c>
      <c r="K106" s="6" t="s">
        <v>59</v>
      </c>
      <c r="L106" s="6">
        <v>1</v>
      </c>
      <c r="M106" s="1" t="s">
        <v>96</v>
      </c>
      <c r="N106" s="1">
        <v>3</v>
      </c>
      <c r="O106" s="6" t="s">
        <v>96</v>
      </c>
      <c r="P106" s="6"/>
      <c r="Q106">
        <v>235075</v>
      </c>
      <c r="R106" t="s">
        <v>666</v>
      </c>
      <c r="S106" t="s">
        <v>667</v>
      </c>
      <c r="T106" t="s">
        <v>668</v>
      </c>
      <c r="U106">
        <v>40</v>
      </c>
      <c r="V106" s="6">
        <v>235076</v>
      </c>
      <c r="W106" s="6" t="s">
        <v>4723</v>
      </c>
      <c r="X106" s="6" t="s">
        <v>4724</v>
      </c>
      <c r="Y106" s="6" t="s">
        <v>4725</v>
      </c>
      <c r="Z106" s="6">
        <v>40</v>
      </c>
      <c r="AA106" t="s">
        <v>75</v>
      </c>
      <c r="AB106" t="s">
        <v>103</v>
      </c>
      <c r="AC106">
        <v>409</v>
      </c>
      <c r="AD106" t="s">
        <v>3522</v>
      </c>
      <c r="AE106">
        <v>6220965420</v>
      </c>
      <c r="AF106">
        <v>409030</v>
      </c>
      <c r="AG106">
        <v>0</v>
      </c>
      <c r="AH106" t="s">
        <v>3890</v>
      </c>
      <c r="AI106">
        <v>6220965420</v>
      </c>
      <c r="AJ106" s="2">
        <v>45112</v>
      </c>
      <c r="AK106" t="s">
        <v>1018</v>
      </c>
      <c r="AL106" t="s">
        <v>3527</v>
      </c>
      <c r="AM106" t="s">
        <v>906</v>
      </c>
      <c r="AN106" t="s">
        <v>658</v>
      </c>
      <c r="AO106" t="s">
        <v>966</v>
      </c>
      <c r="AQ106" s="2">
        <v>45140</v>
      </c>
      <c r="AV106">
        <v>90</v>
      </c>
      <c r="AW106">
        <v>80</v>
      </c>
      <c r="AX106">
        <v>20</v>
      </c>
      <c r="AY106" t="s">
        <v>3524</v>
      </c>
      <c r="BA106">
        <v>0</v>
      </c>
      <c r="BB106">
        <v>67</v>
      </c>
      <c r="BC106">
        <v>25</v>
      </c>
      <c r="BD106">
        <v>8</v>
      </c>
      <c r="BE106">
        <v>141</v>
      </c>
      <c r="BF106">
        <v>62</v>
      </c>
      <c r="BG106">
        <v>5</v>
      </c>
      <c r="BH106">
        <v>25</v>
      </c>
      <c r="BI106">
        <v>8</v>
      </c>
      <c r="BJ106">
        <v>79</v>
      </c>
      <c r="BK106">
        <v>0</v>
      </c>
      <c r="BL106">
        <v>95</v>
      </c>
      <c r="BM106">
        <v>5</v>
      </c>
      <c r="BN106">
        <v>0</v>
      </c>
      <c r="BO106">
        <v>105</v>
      </c>
      <c r="BQ106" t="s">
        <v>3653</v>
      </c>
      <c r="BR106" s="2">
        <v>45166</v>
      </c>
      <c r="BS106" t="s">
        <v>3531</v>
      </c>
    </row>
    <row r="107" spans="1:71" ht="15.95">
      <c r="A107" t="s">
        <v>4726</v>
      </c>
      <c r="B107">
        <v>409035</v>
      </c>
      <c r="C107" t="s">
        <v>4270</v>
      </c>
      <c r="D107" t="s">
        <v>57</v>
      </c>
      <c r="E107" s="6" t="s">
        <v>670</v>
      </c>
      <c r="F107" s="6" t="s">
        <v>79</v>
      </c>
      <c r="G107" s="6" t="s">
        <v>67</v>
      </c>
      <c r="H107" s="6" t="s">
        <v>69</v>
      </c>
      <c r="I107" s="6" t="s">
        <v>143</v>
      </c>
      <c r="J107" s="1">
        <v>1</v>
      </c>
      <c r="K107" s="6" t="s">
        <v>143</v>
      </c>
      <c r="L107" s="6">
        <v>2</v>
      </c>
      <c r="M107" s="1" t="s">
        <v>143</v>
      </c>
      <c r="N107" s="1">
        <v>1</v>
      </c>
      <c r="O107" s="6" t="s">
        <v>96</v>
      </c>
      <c r="P107" s="6"/>
      <c r="Q107">
        <v>331316</v>
      </c>
      <c r="R107" t="s">
        <v>671</v>
      </c>
      <c r="S107" t="s">
        <v>672</v>
      </c>
      <c r="T107" t="s">
        <v>673</v>
      </c>
      <c r="U107">
        <v>40</v>
      </c>
      <c r="V107" s="6">
        <v>331317</v>
      </c>
      <c r="W107" s="6" t="s">
        <v>4727</v>
      </c>
      <c r="X107" s="6" t="s">
        <v>4728</v>
      </c>
      <c r="Y107" s="6" t="s">
        <v>4729</v>
      </c>
      <c r="Z107" s="6">
        <v>40</v>
      </c>
      <c r="AA107" t="s">
        <v>75</v>
      </c>
      <c r="AB107" t="s">
        <v>186</v>
      </c>
      <c r="AC107">
        <v>409</v>
      </c>
      <c r="AD107" t="s">
        <v>3522</v>
      </c>
      <c r="AE107" t="s">
        <v>4730</v>
      </c>
      <c r="AF107">
        <v>409035</v>
      </c>
      <c r="AG107" t="s">
        <v>69</v>
      </c>
      <c r="AH107">
        <v>6221123133</v>
      </c>
      <c r="AI107">
        <v>6221123133</v>
      </c>
      <c r="AJ107" s="2">
        <v>44396</v>
      </c>
      <c r="AK107" t="s">
        <v>924</v>
      </c>
      <c r="AL107" t="s">
        <v>3527</v>
      </c>
      <c r="AM107" t="s">
        <v>915</v>
      </c>
      <c r="AO107" t="s">
        <v>907</v>
      </c>
      <c r="AP107" t="s">
        <v>173</v>
      </c>
      <c r="AQ107" s="2">
        <v>45125</v>
      </c>
    </row>
    <row r="108" spans="1:71" ht="15.95">
      <c r="A108" t="s">
        <v>4731</v>
      </c>
      <c r="B108">
        <v>409036</v>
      </c>
      <c r="C108" t="s">
        <v>4308</v>
      </c>
      <c r="D108" t="s">
        <v>141</v>
      </c>
      <c r="E108" s="6" t="s">
        <v>3090</v>
      </c>
      <c r="F108" s="6" t="s">
        <v>79</v>
      </c>
      <c r="G108" s="6" t="s">
        <v>1167</v>
      </c>
      <c r="H108" s="6" t="s">
        <v>112</v>
      </c>
      <c r="I108" s="6" t="s">
        <v>59</v>
      </c>
      <c r="J108" s="1">
        <v>2</v>
      </c>
      <c r="K108" s="6" t="s">
        <v>59</v>
      </c>
      <c r="L108" s="6">
        <v>1</v>
      </c>
      <c r="M108" s="1" t="s">
        <v>59</v>
      </c>
      <c r="N108" s="1">
        <v>2</v>
      </c>
      <c r="O108" s="6" t="s">
        <v>5109</v>
      </c>
      <c r="P108" s="6"/>
      <c r="Q108">
        <v>327558</v>
      </c>
      <c r="R108" t="s">
        <v>3092</v>
      </c>
      <c r="S108" t="s">
        <v>3093</v>
      </c>
      <c r="T108" t="s">
        <v>3094</v>
      </c>
      <c r="U108">
        <v>40</v>
      </c>
      <c r="V108" s="6">
        <v>327559</v>
      </c>
      <c r="W108" s="6" t="s">
        <v>4735</v>
      </c>
      <c r="X108" s="6" t="s">
        <v>4736</v>
      </c>
      <c r="Y108" s="6" t="s">
        <v>4737</v>
      </c>
      <c r="Z108" s="6">
        <v>40</v>
      </c>
      <c r="AA108" t="s">
        <v>75</v>
      </c>
      <c r="AB108" t="s">
        <v>103</v>
      </c>
      <c r="AC108">
        <v>409</v>
      </c>
      <c r="AD108" t="s">
        <v>3522</v>
      </c>
      <c r="AE108" t="s">
        <v>3962</v>
      </c>
      <c r="AF108">
        <v>409036</v>
      </c>
      <c r="AG108" t="s">
        <v>112</v>
      </c>
      <c r="AH108" t="s">
        <v>3963</v>
      </c>
      <c r="AI108">
        <v>6220941335</v>
      </c>
      <c r="AJ108" s="2">
        <v>45183</v>
      </c>
      <c r="AK108" t="s">
        <v>1018</v>
      </c>
      <c r="AL108" t="s">
        <v>3527</v>
      </c>
      <c r="AM108" t="s">
        <v>915</v>
      </c>
      <c r="AO108" t="s">
        <v>966</v>
      </c>
      <c r="AP108" t="s">
        <v>173</v>
      </c>
      <c r="AQ108" s="2">
        <v>45219</v>
      </c>
      <c r="AV108">
        <v>25</v>
      </c>
      <c r="AW108">
        <v>100</v>
      </c>
      <c r="AX108">
        <v>0</v>
      </c>
      <c r="AY108" t="s">
        <v>3545</v>
      </c>
      <c r="BA108">
        <v>1</v>
      </c>
      <c r="BB108">
        <v>2</v>
      </c>
      <c r="BC108">
        <v>57</v>
      </c>
      <c r="BD108">
        <v>40</v>
      </c>
      <c r="BE108">
        <v>236</v>
      </c>
      <c r="BF108">
        <v>1</v>
      </c>
      <c r="BG108">
        <v>2</v>
      </c>
      <c r="BH108">
        <v>57</v>
      </c>
      <c r="BI108">
        <v>40</v>
      </c>
      <c r="BJ108">
        <v>236</v>
      </c>
      <c r="BK108">
        <v>5</v>
      </c>
      <c r="BL108">
        <v>93</v>
      </c>
      <c r="BM108">
        <v>2</v>
      </c>
      <c r="BN108">
        <v>0</v>
      </c>
      <c r="BO108">
        <v>97</v>
      </c>
      <c r="BQ108" t="s">
        <v>3660</v>
      </c>
      <c r="BR108" s="2">
        <v>45225</v>
      </c>
      <c r="BS108" t="s">
        <v>3531</v>
      </c>
    </row>
    <row r="109" spans="1:71" ht="15.95">
      <c r="A109" t="s">
        <v>4741</v>
      </c>
      <c r="B109">
        <v>409038</v>
      </c>
      <c r="C109" t="s">
        <v>4308</v>
      </c>
      <c r="D109" t="s">
        <v>141</v>
      </c>
      <c r="E109" s="6" t="s">
        <v>3100</v>
      </c>
      <c r="F109" s="6" t="s">
        <v>1120</v>
      </c>
      <c r="G109" s="6" t="s">
        <v>1167</v>
      </c>
      <c r="H109" s="6" t="s">
        <v>112</v>
      </c>
      <c r="I109" s="6" t="s">
        <v>59</v>
      </c>
      <c r="J109" s="1">
        <v>2</v>
      </c>
      <c r="K109" s="6" t="s">
        <v>59</v>
      </c>
      <c r="L109" s="6">
        <v>1</v>
      </c>
      <c r="M109" s="1" t="s">
        <v>59</v>
      </c>
      <c r="N109" s="1">
        <v>2</v>
      </c>
      <c r="O109" s="6" t="s">
        <v>5109</v>
      </c>
      <c r="P109" s="6"/>
      <c r="Q109">
        <v>327532</v>
      </c>
      <c r="R109" t="s">
        <v>3102</v>
      </c>
      <c r="S109" t="s">
        <v>3103</v>
      </c>
      <c r="T109" t="s">
        <v>3104</v>
      </c>
      <c r="U109">
        <v>40</v>
      </c>
      <c r="V109" s="6">
        <v>327533</v>
      </c>
      <c r="W109" s="6" t="s">
        <v>4748</v>
      </c>
      <c r="X109" s="6" t="s">
        <v>4749</v>
      </c>
      <c r="Y109" s="6" t="s">
        <v>4750</v>
      </c>
      <c r="Z109" s="6">
        <v>40</v>
      </c>
      <c r="AA109" t="s">
        <v>75</v>
      </c>
      <c r="AB109" t="s">
        <v>103</v>
      </c>
      <c r="AC109">
        <v>409</v>
      </c>
      <c r="AD109" t="s">
        <v>3522</v>
      </c>
      <c r="AE109" t="s">
        <v>3952</v>
      </c>
      <c r="AF109">
        <v>409038</v>
      </c>
      <c r="AG109" t="s">
        <v>112</v>
      </c>
      <c r="AH109" t="s">
        <v>3953</v>
      </c>
      <c r="AI109">
        <v>6221123113</v>
      </c>
      <c r="AJ109" s="2">
        <v>45195</v>
      </c>
      <c r="AK109" t="s">
        <v>1018</v>
      </c>
      <c r="AL109" t="s">
        <v>3527</v>
      </c>
      <c r="AM109" t="s">
        <v>906</v>
      </c>
      <c r="AN109" t="s">
        <v>658</v>
      </c>
      <c r="AO109" t="s">
        <v>966</v>
      </c>
      <c r="AQ109" s="2">
        <v>45215</v>
      </c>
      <c r="AZ109" t="s">
        <v>3954</v>
      </c>
      <c r="BP109" t="s">
        <v>3954</v>
      </c>
      <c r="BQ109" t="s">
        <v>3762</v>
      </c>
      <c r="BR109" s="2">
        <v>45222</v>
      </c>
      <c r="BS109" t="s">
        <v>3538</v>
      </c>
    </row>
    <row r="110" spans="1:71" ht="15.95">
      <c r="A110" t="s">
        <v>4751</v>
      </c>
      <c r="B110">
        <v>409039</v>
      </c>
      <c r="C110" t="s">
        <v>4277</v>
      </c>
      <c r="D110" t="s">
        <v>57</v>
      </c>
      <c r="E110" s="6" t="s">
        <v>686</v>
      </c>
      <c r="F110" s="6" t="s">
        <v>79</v>
      </c>
      <c r="G110" s="6" t="s">
        <v>67</v>
      </c>
      <c r="H110" s="6" t="s">
        <v>69</v>
      </c>
      <c r="I110" s="6" t="s">
        <v>143</v>
      </c>
      <c r="J110" s="1">
        <v>1</v>
      </c>
      <c r="K110" s="6" t="s">
        <v>143</v>
      </c>
      <c r="L110" s="6">
        <v>2</v>
      </c>
      <c r="M110" s="1" t="s">
        <v>143</v>
      </c>
      <c r="N110" s="1">
        <v>1</v>
      </c>
      <c r="O110" s="6" t="s">
        <v>96</v>
      </c>
      <c r="P110" s="6"/>
      <c r="Q110">
        <v>331387</v>
      </c>
      <c r="R110" t="s">
        <v>687</v>
      </c>
      <c r="S110" t="s">
        <v>688</v>
      </c>
      <c r="T110" t="s">
        <v>689</v>
      </c>
      <c r="U110">
        <v>40</v>
      </c>
      <c r="V110" s="6">
        <v>331388</v>
      </c>
      <c r="W110" s="6" t="s">
        <v>4752</v>
      </c>
      <c r="X110" s="6" t="s">
        <v>4753</v>
      </c>
      <c r="Y110" s="6" t="s">
        <v>4754</v>
      </c>
      <c r="Z110" s="6">
        <v>40</v>
      </c>
      <c r="AA110" t="s">
        <v>75</v>
      </c>
      <c r="AB110" t="s">
        <v>90</v>
      </c>
      <c r="AC110">
        <v>409</v>
      </c>
      <c r="AD110" t="s">
        <v>3522</v>
      </c>
      <c r="AE110" t="s">
        <v>4755</v>
      </c>
      <c r="AF110">
        <v>409039</v>
      </c>
      <c r="AG110" t="s">
        <v>69</v>
      </c>
      <c r="AI110">
        <v>6221123136</v>
      </c>
      <c r="AJ110" s="2">
        <v>44440</v>
      </c>
      <c r="AK110" t="s">
        <v>4130</v>
      </c>
      <c r="AL110" t="s">
        <v>3527</v>
      </c>
      <c r="AM110" t="s">
        <v>915</v>
      </c>
      <c r="AO110" t="s">
        <v>907</v>
      </c>
      <c r="AP110" t="s">
        <v>133</v>
      </c>
      <c r="AQ110" s="2">
        <v>45138</v>
      </c>
    </row>
    <row r="111" spans="1:71" ht="15.95">
      <c r="A111" t="s">
        <v>4756</v>
      </c>
      <c r="B111">
        <v>409042</v>
      </c>
      <c r="C111" t="s">
        <v>4308</v>
      </c>
      <c r="D111" t="s">
        <v>141</v>
      </c>
      <c r="E111" s="6" t="s">
        <v>3109</v>
      </c>
      <c r="F111" s="6" t="s">
        <v>79</v>
      </c>
      <c r="G111" s="6" t="s">
        <v>1167</v>
      </c>
      <c r="H111" s="6" t="s">
        <v>112</v>
      </c>
      <c r="I111" s="6" t="s">
        <v>143</v>
      </c>
      <c r="J111" s="1">
        <v>1</v>
      </c>
      <c r="K111" s="6" t="s">
        <v>143</v>
      </c>
      <c r="L111" s="6">
        <v>2</v>
      </c>
      <c r="M111" s="1" t="s">
        <v>143</v>
      </c>
      <c r="N111" s="1">
        <v>1</v>
      </c>
      <c r="O111" s="6" t="s">
        <v>96</v>
      </c>
      <c r="P111" s="6"/>
      <c r="Q111">
        <v>327482</v>
      </c>
      <c r="R111" t="s">
        <v>3111</v>
      </c>
      <c r="S111" t="s">
        <v>3112</v>
      </c>
      <c r="T111" t="s">
        <v>3113</v>
      </c>
      <c r="U111">
        <v>40</v>
      </c>
      <c r="V111" s="6">
        <v>327483</v>
      </c>
      <c r="W111" s="6" t="s">
        <v>4760</v>
      </c>
      <c r="X111" s="6" t="s">
        <v>4761</v>
      </c>
      <c r="Y111" s="6" t="s">
        <v>4762</v>
      </c>
      <c r="Z111" s="6">
        <v>40</v>
      </c>
      <c r="AA111" t="s">
        <v>75</v>
      </c>
      <c r="AB111" t="s">
        <v>103</v>
      </c>
      <c r="AC111">
        <v>409</v>
      </c>
      <c r="AD111" t="s">
        <v>3522</v>
      </c>
      <c r="AE111" t="s">
        <v>3927</v>
      </c>
      <c r="AF111">
        <v>409042</v>
      </c>
      <c r="AG111" t="s">
        <v>112</v>
      </c>
      <c r="AH111" t="s">
        <v>3880</v>
      </c>
      <c r="AI111">
        <v>6220965339</v>
      </c>
      <c r="AJ111" s="2">
        <v>45188</v>
      </c>
      <c r="AK111" t="s">
        <v>1018</v>
      </c>
      <c r="AL111" t="s">
        <v>3527</v>
      </c>
      <c r="AM111" t="s">
        <v>915</v>
      </c>
      <c r="AO111" t="s">
        <v>966</v>
      </c>
      <c r="AP111" t="s">
        <v>173</v>
      </c>
      <c r="AQ111" s="2">
        <v>45198</v>
      </c>
      <c r="AV111">
        <v>100</v>
      </c>
      <c r="AW111">
        <v>100</v>
      </c>
      <c r="AX111">
        <v>0</v>
      </c>
      <c r="AY111" t="s">
        <v>3524</v>
      </c>
      <c r="BA111">
        <v>0</v>
      </c>
      <c r="BB111">
        <v>10</v>
      </c>
      <c r="BC111">
        <v>75</v>
      </c>
      <c r="BD111">
        <v>15</v>
      </c>
      <c r="BE111">
        <v>205</v>
      </c>
      <c r="BF111">
        <v>0</v>
      </c>
      <c r="BG111">
        <v>10</v>
      </c>
      <c r="BH111">
        <v>75</v>
      </c>
      <c r="BI111">
        <v>15</v>
      </c>
      <c r="BJ111">
        <v>205</v>
      </c>
      <c r="BK111">
        <v>0</v>
      </c>
      <c r="BL111">
        <v>90</v>
      </c>
      <c r="BM111">
        <v>10</v>
      </c>
      <c r="BN111">
        <v>0</v>
      </c>
      <c r="BO111">
        <v>110</v>
      </c>
      <c r="BQ111" t="s">
        <v>3653</v>
      </c>
      <c r="BR111" s="2">
        <v>45208</v>
      </c>
      <c r="BS111" t="s">
        <v>3531</v>
      </c>
    </row>
    <row r="112" spans="1:71" ht="15.95">
      <c r="A112" t="s">
        <v>4766</v>
      </c>
      <c r="B112">
        <v>409046</v>
      </c>
      <c r="C112" t="s">
        <v>4308</v>
      </c>
      <c r="D112" t="s">
        <v>141</v>
      </c>
      <c r="E112" s="6" t="s">
        <v>698</v>
      </c>
      <c r="F112" s="6" t="s">
        <v>79</v>
      </c>
      <c r="G112" s="6" t="s">
        <v>67</v>
      </c>
      <c r="H112" s="6" t="s">
        <v>111</v>
      </c>
      <c r="I112" s="6" t="s">
        <v>143</v>
      </c>
      <c r="J112" s="1" t="s">
        <v>85</v>
      </c>
      <c r="K112" s="6" t="s">
        <v>143</v>
      </c>
      <c r="L112" s="6" t="s">
        <v>85</v>
      </c>
      <c r="M112" s="1" t="s">
        <v>143</v>
      </c>
      <c r="N112" s="1" t="s">
        <v>85</v>
      </c>
      <c r="O112" s="6" t="s">
        <v>5113</v>
      </c>
      <c r="P112" s="6"/>
      <c r="Q112">
        <v>327708</v>
      </c>
      <c r="R112" t="s">
        <v>699</v>
      </c>
      <c r="S112" t="s">
        <v>700</v>
      </c>
      <c r="T112" t="s">
        <v>701</v>
      </c>
      <c r="U112">
        <v>40</v>
      </c>
      <c r="V112" s="6">
        <v>327709</v>
      </c>
      <c r="W112" s="6" t="s">
        <v>4770</v>
      </c>
      <c r="X112" s="6" t="s">
        <v>4771</v>
      </c>
      <c r="Y112" s="6" t="s">
        <v>4772</v>
      </c>
      <c r="Z112" s="6">
        <v>40</v>
      </c>
      <c r="AA112" t="s">
        <v>75</v>
      </c>
      <c r="AB112" t="s">
        <v>103</v>
      </c>
      <c r="AC112">
        <v>409</v>
      </c>
      <c r="AD112" t="s">
        <v>3522</v>
      </c>
      <c r="AE112" t="s">
        <v>4032</v>
      </c>
      <c r="AF112">
        <v>409046</v>
      </c>
      <c r="AG112">
        <v>0</v>
      </c>
      <c r="AH112" t="s">
        <v>3569</v>
      </c>
      <c r="AI112">
        <v>6220220410</v>
      </c>
      <c r="AJ112" s="2">
        <v>45176</v>
      </c>
      <c r="AK112" t="s">
        <v>975</v>
      </c>
      <c r="AL112" t="s">
        <v>3527</v>
      </c>
      <c r="AM112" t="s">
        <v>1025</v>
      </c>
      <c r="AN112" t="s">
        <v>152</v>
      </c>
      <c r="AO112" t="s">
        <v>919</v>
      </c>
      <c r="AP112" t="s">
        <v>152</v>
      </c>
      <c r="AQ112" s="2">
        <v>45245</v>
      </c>
      <c r="AV112">
        <v>60</v>
      </c>
      <c r="AW112">
        <v>100</v>
      </c>
      <c r="AX112">
        <v>0</v>
      </c>
      <c r="AY112" t="s">
        <v>3524</v>
      </c>
      <c r="BA112">
        <v>10</v>
      </c>
      <c r="BB112">
        <v>35</v>
      </c>
      <c r="BC112">
        <v>50</v>
      </c>
      <c r="BD112">
        <v>5</v>
      </c>
      <c r="BE112">
        <v>150</v>
      </c>
      <c r="BF112">
        <v>10</v>
      </c>
      <c r="BG112">
        <v>35</v>
      </c>
      <c r="BH112">
        <v>50</v>
      </c>
      <c r="BI112">
        <v>5</v>
      </c>
      <c r="BJ112">
        <v>150</v>
      </c>
      <c r="BK112">
        <v>15</v>
      </c>
      <c r="BL112">
        <v>81</v>
      </c>
      <c r="BM112">
        <v>4</v>
      </c>
      <c r="BN112">
        <v>0</v>
      </c>
      <c r="BO112">
        <v>89</v>
      </c>
      <c r="BQ112" t="s">
        <v>3660</v>
      </c>
      <c r="BR112" s="2">
        <v>45252</v>
      </c>
      <c r="BS112" t="s">
        <v>3531</v>
      </c>
    </row>
    <row r="113" spans="1:71" ht="15.95">
      <c r="A113" t="s">
        <v>4773</v>
      </c>
      <c r="B113">
        <v>409049</v>
      </c>
      <c r="C113" t="s">
        <v>4270</v>
      </c>
      <c r="D113" t="s">
        <v>57</v>
      </c>
      <c r="E113" s="6" t="s">
        <v>3124</v>
      </c>
      <c r="F113" s="6" t="s">
        <v>79</v>
      </c>
      <c r="G113" s="6" t="s">
        <v>67</v>
      </c>
      <c r="H113" s="6" t="s">
        <v>112</v>
      </c>
      <c r="I113" s="6" t="s">
        <v>59</v>
      </c>
      <c r="J113" s="1">
        <v>2</v>
      </c>
      <c r="K113" s="6" t="s">
        <v>59</v>
      </c>
      <c r="L113" s="6">
        <v>1</v>
      </c>
      <c r="M113" s="1" t="s">
        <v>59</v>
      </c>
      <c r="N113" s="1">
        <v>2</v>
      </c>
      <c r="O113" s="6" t="s">
        <v>5109</v>
      </c>
      <c r="P113" s="6"/>
      <c r="Q113">
        <v>327619</v>
      </c>
      <c r="R113" t="s">
        <v>3126</v>
      </c>
      <c r="S113" t="s">
        <v>3127</v>
      </c>
      <c r="T113" t="s">
        <v>3128</v>
      </c>
      <c r="U113">
        <v>40</v>
      </c>
      <c r="V113" s="6"/>
      <c r="W113" s="6"/>
      <c r="X113" s="6"/>
      <c r="Y113" s="6"/>
      <c r="Z113" s="6"/>
      <c r="AA113" t="s">
        <v>130</v>
      </c>
      <c r="AB113" t="s">
        <v>103</v>
      </c>
      <c r="AC113">
        <v>409</v>
      </c>
      <c r="AD113" t="s">
        <v>3522</v>
      </c>
      <c r="AE113" t="s">
        <v>3992</v>
      </c>
      <c r="AF113">
        <v>409049</v>
      </c>
      <c r="AG113" t="s">
        <v>112</v>
      </c>
      <c r="AH113" t="s">
        <v>3993</v>
      </c>
      <c r="AI113">
        <v>6220220411</v>
      </c>
      <c r="AJ113" s="2">
        <v>45216</v>
      </c>
      <c r="AK113" t="s">
        <v>924</v>
      </c>
      <c r="AL113" t="s">
        <v>3527</v>
      </c>
      <c r="AM113" t="s">
        <v>906</v>
      </c>
      <c r="AN113" t="s">
        <v>83</v>
      </c>
      <c r="AO113" t="s">
        <v>916</v>
      </c>
      <c r="AV113">
        <v>90</v>
      </c>
      <c r="AW113">
        <v>99</v>
      </c>
      <c r="AX113">
        <v>1</v>
      </c>
      <c r="AY113" t="s">
        <v>3545</v>
      </c>
      <c r="BA113">
        <v>2</v>
      </c>
      <c r="BB113">
        <v>2</v>
      </c>
      <c r="BC113">
        <v>95</v>
      </c>
      <c r="BD113">
        <v>1</v>
      </c>
      <c r="BE113">
        <v>195</v>
      </c>
      <c r="BF113">
        <v>2</v>
      </c>
      <c r="BG113">
        <v>2</v>
      </c>
      <c r="BH113">
        <v>95</v>
      </c>
      <c r="BI113">
        <v>1</v>
      </c>
      <c r="BJ113">
        <v>195</v>
      </c>
      <c r="BK113">
        <v>25</v>
      </c>
      <c r="BL113">
        <v>72</v>
      </c>
      <c r="BM113">
        <v>3</v>
      </c>
      <c r="BN113">
        <v>0</v>
      </c>
      <c r="BO113">
        <v>78</v>
      </c>
      <c r="BQ113" t="s">
        <v>3894</v>
      </c>
      <c r="BR113" s="2">
        <v>45242</v>
      </c>
      <c r="BS113" t="s">
        <v>3531</v>
      </c>
    </row>
    <row r="114" spans="1:71" ht="15.95">
      <c r="A114" t="s">
        <v>4774</v>
      </c>
      <c r="B114">
        <v>409052</v>
      </c>
      <c r="C114" t="s">
        <v>4277</v>
      </c>
      <c r="D114" t="s">
        <v>57</v>
      </c>
      <c r="E114" s="6" t="s">
        <v>710</v>
      </c>
      <c r="F114" s="6" t="s">
        <v>79</v>
      </c>
      <c r="G114" s="6" t="s">
        <v>67</v>
      </c>
      <c r="H114" s="6" t="s">
        <v>111</v>
      </c>
      <c r="I114" s="6" t="s">
        <v>59</v>
      </c>
      <c r="J114" s="1">
        <v>2</v>
      </c>
      <c r="K114" s="6" t="s">
        <v>59</v>
      </c>
      <c r="L114" s="6">
        <v>1</v>
      </c>
      <c r="M114" s="1" t="s">
        <v>59</v>
      </c>
      <c r="N114" s="1">
        <v>2</v>
      </c>
      <c r="O114" s="6" t="s">
        <v>5109</v>
      </c>
      <c r="P114" s="6"/>
      <c r="Q114">
        <v>327702</v>
      </c>
      <c r="R114" t="s">
        <v>711</v>
      </c>
      <c r="S114" t="s">
        <v>712</v>
      </c>
      <c r="T114" t="s">
        <v>713</v>
      </c>
      <c r="U114">
        <v>40</v>
      </c>
      <c r="V114" s="6">
        <v>327703</v>
      </c>
      <c r="W114" s="6" t="s">
        <v>4775</v>
      </c>
      <c r="X114" s="6" t="s">
        <v>4776</v>
      </c>
      <c r="Y114" s="6" t="s">
        <v>4777</v>
      </c>
      <c r="Z114" s="6">
        <v>40</v>
      </c>
      <c r="AA114" t="s">
        <v>75</v>
      </c>
      <c r="AB114" t="s">
        <v>103</v>
      </c>
      <c r="AC114">
        <v>409</v>
      </c>
      <c r="AD114" t="s">
        <v>3522</v>
      </c>
      <c r="AE114" t="s">
        <v>4029</v>
      </c>
      <c r="AF114">
        <v>409052</v>
      </c>
      <c r="AG114">
        <v>0</v>
      </c>
      <c r="AH114" t="s">
        <v>4030</v>
      </c>
      <c r="AI114">
        <v>6220220413</v>
      </c>
      <c r="AJ114" s="2">
        <v>45222</v>
      </c>
      <c r="AK114" t="s">
        <v>924</v>
      </c>
      <c r="AL114" t="s">
        <v>3527</v>
      </c>
      <c r="AM114" t="s">
        <v>915</v>
      </c>
      <c r="AO114" t="s">
        <v>907</v>
      </c>
      <c r="AP114" t="s">
        <v>173</v>
      </c>
      <c r="AQ114" s="2">
        <v>45243</v>
      </c>
      <c r="AV114">
        <v>80</v>
      </c>
      <c r="AW114">
        <v>70</v>
      </c>
      <c r="AX114">
        <v>30</v>
      </c>
      <c r="AY114" t="s">
        <v>3524</v>
      </c>
      <c r="BA114">
        <v>0</v>
      </c>
      <c r="BB114">
        <v>5</v>
      </c>
      <c r="BC114">
        <v>85</v>
      </c>
      <c r="BD114">
        <v>10</v>
      </c>
      <c r="BE114">
        <v>205</v>
      </c>
      <c r="BF114">
        <v>0</v>
      </c>
      <c r="BG114">
        <v>5</v>
      </c>
      <c r="BH114">
        <v>85</v>
      </c>
      <c r="BI114">
        <v>10</v>
      </c>
      <c r="BJ114">
        <v>205</v>
      </c>
      <c r="BK114">
        <v>60</v>
      </c>
      <c r="BL114">
        <v>35</v>
      </c>
      <c r="BM114">
        <v>5</v>
      </c>
      <c r="BN114">
        <v>0</v>
      </c>
      <c r="BO114">
        <v>45</v>
      </c>
      <c r="BQ114" t="s">
        <v>3660</v>
      </c>
      <c r="BR114" s="2">
        <v>45251</v>
      </c>
      <c r="BS114" t="s">
        <v>3531</v>
      </c>
    </row>
    <row r="115" spans="1:71" ht="15.95">
      <c r="A115" t="s">
        <v>4781</v>
      </c>
      <c r="B115">
        <v>409054</v>
      </c>
      <c r="C115" t="s">
        <v>4270</v>
      </c>
      <c r="D115" t="s">
        <v>57</v>
      </c>
      <c r="E115" s="6" t="s">
        <v>715</v>
      </c>
      <c r="F115" s="6" t="s">
        <v>79</v>
      </c>
      <c r="G115" s="6" t="s">
        <v>67</v>
      </c>
      <c r="H115" s="6" t="s">
        <v>111</v>
      </c>
      <c r="I115" s="6" t="s">
        <v>143</v>
      </c>
      <c r="J115" s="1">
        <v>1</v>
      </c>
      <c r="K115" s="6" t="s">
        <v>59</v>
      </c>
      <c r="L115" s="6">
        <v>1</v>
      </c>
      <c r="M115" s="1" t="s">
        <v>96</v>
      </c>
      <c r="N115" s="1">
        <v>3</v>
      </c>
      <c r="O115" s="6" t="s">
        <v>96</v>
      </c>
      <c r="P115" s="6"/>
      <c r="Q115">
        <v>327746</v>
      </c>
      <c r="R115" t="s">
        <v>716</v>
      </c>
      <c r="S115" t="s">
        <v>717</v>
      </c>
      <c r="T115" t="s">
        <v>718</v>
      </c>
      <c r="U115">
        <v>40</v>
      </c>
      <c r="V115" s="6">
        <v>327747</v>
      </c>
      <c r="W115" s="6" t="s">
        <v>4782</v>
      </c>
      <c r="X115" s="6" t="s">
        <v>4783</v>
      </c>
      <c r="Y115" s="6" t="s">
        <v>4784</v>
      </c>
      <c r="Z115" s="6">
        <v>40</v>
      </c>
      <c r="AA115" t="s">
        <v>75</v>
      </c>
      <c r="AB115" t="s">
        <v>103</v>
      </c>
      <c r="AC115">
        <v>409</v>
      </c>
      <c r="AD115" t="s">
        <v>3522</v>
      </c>
      <c r="AE115" t="s">
        <v>4047</v>
      </c>
      <c r="AF115">
        <v>409054</v>
      </c>
      <c r="AG115">
        <v>0</v>
      </c>
      <c r="AH115" t="s">
        <v>3564</v>
      </c>
      <c r="AI115">
        <v>6220220412</v>
      </c>
      <c r="AJ115" s="2">
        <v>45230</v>
      </c>
      <c r="AK115" t="s">
        <v>924</v>
      </c>
      <c r="AL115" t="s">
        <v>3527</v>
      </c>
      <c r="AM115" t="s">
        <v>915</v>
      </c>
      <c r="AO115" t="s">
        <v>907</v>
      </c>
      <c r="AP115" t="s">
        <v>164</v>
      </c>
      <c r="AQ115" s="2">
        <v>45250</v>
      </c>
      <c r="AV115">
        <v>80</v>
      </c>
      <c r="AW115">
        <v>97</v>
      </c>
      <c r="AX115">
        <v>3</v>
      </c>
      <c r="AY115" t="s">
        <v>3524</v>
      </c>
      <c r="BA115">
        <v>0</v>
      </c>
      <c r="BB115">
        <v>3</v>
      </c>
      <c r="BC115">
        <v>51</v>
      </c>
      <c r="BD115">
        <v>46</v>
      </c>
      <c r="BE115">
        <v>243</v>
      </c>
      <c r="BF115">
        <v>5</v>
      </c>
      <c r="BG115">
        <v>3</v>
      </c>
      <c r="BH115">
        <v>47</v>
      </c>
      <c r="BI115">
        <v>45</v>
      </c>
      <c r="BJ115">
        <v>232</v>
      </c>
      <c r="BK115">
        <v>1</v>
      </c>
      <c r="BL115">
        <v>86</v>
      </c>
      <c r="BM115">
        <v>12</v>
      </c>
      <c r="BN115">
        <v>1</v>
      </c>
      <c r="BO115">
        <v>113</v>
      </c>
      <c r="BQ115" t="s">
        <v>3762</v>
      </c>
      <c r="BR115" s="2">
        <v>45274</v>
      </c>
      <c r="BS115" t="s">
        <v>3531</v>
      </c>
    </row>
    <row r="116" spans="1:71" ht="15.95">
      <c r="A116" t="s">
        <v>4788</v>
      </c>
      <c r="B116">
        <v>409055</v>
      </c>
      <c r="C116" t="s">
        <v>4277</v>
      </c>
      <c r="D116" t="s">
        <v>57</v>
      </c>
      <c r="E116" s="6" t="s">
        <v>3148</v>
      </c>
      <c r="F116" s="6" t="s">
        <v>1120</v>
      </c>
      <c r="G116" s="6" t="s">
        <v>67</v>
      </c>
      <c r="H116" s="6" t="s">
        <v>112</v>
      </c>
      <c r="I116" s="6" t="s">
        <v>59</v>
      </c>
      <c r="J116" s="1">
        <v>2</v>
      </c>
      <c r="K116" s="6" t="s">
        <v>59</v>
      </c>
      <c r="L116" s="6">
        <v>1</v>
      </c>
      <c r="M116" s="1" t="s">
        <v>59</v>
      </c>
      <c r="N116" s="1">
        <v>2</v>
      </c>
      <c r="O116" s="6" t="s">
        <v>5109</v>
      </c>
      <c r="P116" s="6"/>
      <c r="Q116">
        <v>327788</v>
      </c>
      <c r="R116" t="s">
        <v>3150</v>
      </c>
      <c r="S116" t="s">
        <v>3151</v>
      </c>
      <c r="T116" t="s">
        <v>3152</v>
      </c>
      <c r="U116">
        <v>40</v>
      </c>
      <c r="V116" s="6">
        <v>327789</v>
      </c>
      <c r="W116" s="6" t="s">
        <v>4789</v>
      </c>
      <c r="X116" s="6" t="s">
        <v>4790</v>
      </c>
      <c r="Y116" s="6" t="s">
        <v>4791</v>
      </c>
      <c r="Z116" s="6">
        <v>40</v>
      </c>
      <c r="AA116" t="s">
        <v>130</v>
      </c>
      <c r="AB116" t="s">
        <v>103</v>
      </c>
      <c r="AC116">
        <v>409</v>
      </c>
      <c r="AD116" t="s">
        <v>3549</v>
      </c>
      <c r="AE116" t="s">
        <v>4066</v>
      </c>
      <c r="AF116">
        <v>409055</v>
      </c>
      <c r="AG116" t="s">
        <v>112</v>
      </c>
      <c r="AH116" t="s">
        <v>4067</v>
      </c>
      <c r="AI116">
        <v>6222089420</v>
      </c>
      <c r="AJ116" s="2">
        <v>45245</v>
      </c>
      <c r="AK116" t="s">
        <v>924</v>
      </c>
      <c r="AL116" t="s">
        <v>3527</v>
      </c>
      <c r="AM116" t="s">
        <v>906</v>
      </c>
      <c r="AN116" t="s">
        <v>83</v>
      </c>
      <c r="AO116" t="s">
        <v>907</v>
      </c>
      <c r="AZ116" t="s">
        <v>4068</v>
      </c>
      <c r="BP116" t="s">
        <v>4069</v>
      </c>
      <c r="BQ116" t="s">
        <v>4070</v>
      </c>
      <c r="BR116" s="2">
        <v>45275</v>
      </c>
    </row>
    <row r="117" spans="1:71" ht="15.95">
      <c r="A117" t="s">
        <v>4792</v>
      </c>
      <c r="B117">
        <v>409056</v>
      </c>
      <c r="C117" t="s">
        <v>4277</v>
      </c>
      <c r="D117" t="s">
        <v>57</v>
      </c>
      <c r="E117" s="6" t="s">
        <v>3153</v>
      </c>
      <c r="F117" s="6" t="s">
        <v>79</v>
      </c>
      <c r="G117" s="6" t="s">
        <v>67</v>
      </c>
      <c r="H117" s="6" t="s">
        <v>69</v>
      </c>
      <c r="I117" s="6" t="s">
        <v>59</v>
      </c>
      <c r="J117" s="1">
        <v>2</v>
      </c>
      <c r="K117" s="6" t="s">
        <v>59</v>
      </c>
      <c r="L117" s="6">
        <v>1</v>
      </c>
      <c r="M117" s="1" t="s">
        <v>59</v>
      </c>
      <c r="N117" s="1">
        <v>2</v>
      </c>
      <c r="O117" s="6" t="s">
        <v>5109</v>
      </c>
      <c r="P117" s="6"/>
      <c r="Q117">
        <v>327802</v>
      </c>
      <c r="R117" t="s">
        <v>3155</v>
      </c>
      <c r="S117" t="s">
        <v>3156</v>
      </c>
      <c r="T117" t="s">
        <v>3157</v>
      </c>
      <c r="U117">
        <v>40</v>
      </c>
      <c r="V117" s="6">
        <v>327803</v>
      </c>
      <c r="W117" s="6" t="s">
        <v>4793</v>
      </c>
      <c r="X117" s="6" t="s">
        <v>4794</v>
      </c>
      <c r="Y117" s="6" t="s">
        <v>4795</v>
      </c>
      <c r="Z117" s="6">
        <v>40</v>
      </c>
      <c r="AA117" t="s">
        <v>75</v>
      </c>
      <c r="AB117" t="s">
        <v>103</v>
      </c>
      <c r="AC117">
        <v>409</v>
      </c>
      <c r="AD117" t="s">
        <v>3522</v>
      </c>
      <c r="AE117" t="s">
        <v>4080</v>
      </c>
      <c r="AF117">
        <v>409056</v>
      </c>
      <c r="AG117" t="s">
        <v>69</v>
      </c>
      <c r="AH117" t="s">
        <v>4081</v>
      </c>
      <c r="AI117">
        <v>6220922998</v>
      </c>
      <c r="AJ117" s="2">
        <v>45035</v>
      </c>
      <c r="AK117" t="s">
        <v>924</v>
      </c>
      <c r="AL117" t="s">
        <v>3527</v>
      </c>
      <c r="AM117" t="s">
        <v>906</v>
      </c>
      <c r="AN117" t="s">
        <v>83</v>
      </c>
      <c r="AO117" t="s">
        <v>907</v>
      </c>
      <c r="AV117">
        <v>100</v>
      </c>
      <c r="AW117">
        <v>83</v>
      </c>
      <c r="AX117">
        <v>17</v>
      </c>
      <c r="AY117" t="s">
        <v>3545</v>
      </c>
      <c r="BA117">
        <v>97</v>
      </c>
      <c r="BB117">
        <v>2</v>
      </c>
      <c r="BC117">
        <v>1</v>
      </c>
      <c r="BD117">
        <v>0</v>
      </c>
      <c r="BE117">
        <v>4</v>
      </c>
      <c r="BF117">
        <v>98</v>
      </c>
      <c r="BG117">
        <v>1</v>
      </c>
      <c r="BH117">
        <v>1</v>
      </c>
      <c r="BI117">
        <v>0</v>
      </c>
      <c r="BJ117">
        <v>3</v>
      </c>
      <c r="BK117">
        <v>97</v>
      </c>
      <c r="BL117">
        <v>2</v>
      </c>
      <c r="BM117">
        <v>1</v>
      </c>
      <c r="BN117">
        <v>0</v>
      </c>
      <c r="BO117">
        <v>4</v>
      </c>
      <c r="BQ117" t="s">
        <v>3762</v>
      </c>
      <c r="BR117" s="2">
        <v>45274</v>
      </c>
      <c r="BS117" t="s">
        <v>3531</v>
      </c>
    </row>
    <row r="118" spans="1:71" ht="15.95">
      <c r="A118" t="s">
        <v>4799</v>
      </c>
      <c r="B118">
        <v>409057</v>
      </c>
      <c r="C118" t="s">
        <v>4277</v>
      </c>
      <c r="D118" t="s">
        <v>57</v>
      </c>
      <c r="E118" s="6" t="s">
        <v>3158</v>
      </c>
      <c r="F118" s="6" t="s">
        <v>79</v>
      </c>
      <c r="G118" s="6" t="s">
        <v>67</v>
      </c>
      <c r="H118" s="6" t="s">
        <v>69</v>
      </c>
      <c r="I118" s="6" t="s">
        <v>59</v>
      </c>
      <c r="J118" s="1">
        <v>2</v>
      </c>
      <c r="K118" s="6" t="s">
        <v>59</v>
      </c>
      <c r="L118" s="6">
        <v>1</v>
      </c>
      <c r="M118" s="1" t="s">
        <v>59</v>
      </c>
      <c r="N118" s="1">
        <v>2</v>
      </c>
      <c r="O118" s="6" t="s">
        <v>5109</v>
      </c>
      <c r="P118" s="6"/>
      <c r="Q118">
        <v>327872</v>
      </c>
      <c r="R118" t="s">
        <v>3160</v>
      </c>
      <c r="S118" t="s">
        <v>3161</v>
      </c>
      <c r="T118" t="s">
        <v>3162</v>
      </c>
      <c r="U118">
        <v>40</v>
      </c>
      <c r="V118" s="6">
        <v>327873</v>
      </c>
      <c r="W118" s="6" t="s">
        <v>4803</v>
      </c>
      <c r="X118" s="6" t="s">
        <v>4804</v>
      </c>
      <c r="Y118" s="6" t="s">
        <v>4805</v>
      </c>
      <c r="Z118" s="6">
        <v>40</v>
      </c>
      <c r="AA118" t="s">
        <v>130</v>
      </c>
      <c r="AB118" t="s">
        <v>103</v>
      </c>
      <c r="AC118">
        <v>409</v>
      </c>
      <c r="AD118" t="s">
        <v>3522</v>
      </c>
      <c r="AE118" t="s">
        <v>4107</v>
      </c>
      <c r="AF118">
        <v>409057</v>
      </c>
      <c r="AG118" t="s">
        <v>69</v>
      </c>
      <c r="AH118" t="s">
        <v>4108</v>
      </c>
      <c r="AI118">
        <v>6222089416</v>
      </c>
      <c r="AJ118" s="2">
        <v>44904</v>
      </c>
      <c r="AK118" t="s">
        <v>924</v>
      </c>
      <c r="AL118" t="s">
        <v>3527</v>
      </c>
      <c r="AM118" t="s">
        <v>906</v>
      </c>
      <c r="AN118" t="s">
        <v>83</v>
      </c>
      <c r="AO118" t="s">
        <v>907</v>
      </c>
      <c r="AV118">
        <v>60</v>
      </c>
      <c r="AW118">
        <v>97</v>
      </c>
      <c r="AX118">
        <v>3</v>
      </c>
      <c r="AY118" t="s">
        <v>3524</v>
      </c>
      <c r="BA118">
        <v>10</v>
      </c>
      <c r="BB118">
        <v>15</v>
      </c>
      <c r="BC118">
        <v>60</v>
      </c>
      <c r="BD118">
        <v>15</v>
      </c>
      <c r="BE118">
        <v>180</v>
      </c>
      <c r="BF118">
        <v>12</v>
      </c>
      <c r="BG118">
        <v>13</v>
      </c>
      <c r="BH118">
        <v>60</v>
      </c>
      <c r="BI118">
        <v>15</v>
      </c>
      <c r="BJ118">
        <v>178</v>
      </c>
      <c r="BK118">
        <v>21</v>
      </c>
      <c r="BL118">
        <v>70</v>
      </c>
      <c r="BM118">
        <v>8</v>
      </c>
      <c r="BN118">
        <v>1</v>
      </c>
      <c r="BO118">
        <v>89</v>
      </c>
      <c r="BQ118" t="s">
        <v>3894</v>
      </c>
      <c r="BR118" s="2">
        <v>45298</v>
      </c>
      <c r="BS118" t="s">
        <v>3531</v>
      </c>
    </row>
    <row r="119" spans="1:71" ht="15.95">
      <c r="A119" t="s">
        <v>4806</v>
      </c>
      <c r="B119">
        <v>501001</v>
      </c>
      <c r="C119" t="s">
        <v>4277</v>
      </c>
      <c r="D119" t="s">
        <v>57</v>
      </c>
      <c r="E119" s="6" t="s">
        <v>730</v>
      </c>
      <c r="F119" s="6" t="s">
        <v>79</v>
      </c>
      <c r="G119" s="6" t="s">
        <v>67</v>
      </c>
      <c r="H119" s="6" t="s">
        <v>112</v>
      </c>
      <c r="I119" s="6" t="s">
        <v>59</v>
      </c>
      <c r="J119" s="1">
        <v>2</v>
      </c>
      <c r="K119" s="6" t="s">
        <v>59</v>
      </c>
      <c r="L119" s="6">
        <v>1</v>
      </c>
      <c r="M119" s="1" t="s">
        <v>59</v>
      </c>
      <c r="N119" s="1">
        <v>2</v>
      </c>
      <c r="O119" s="6" t="s">
        <v>5109</v>
      </c>
      <c r="P119" s="6"/>
      <c r="Q119">
        <v>219685</v>
      </c>
      <c r="R119" t="s">
        <v>731</v>
      </c>
      <c r="S119" t="s">
        <v>732</v>
      </c>
      <c r="T119" t="s">
        <v>733</v>
      </c>
      <c r="U119">
        <v>40</v>
      </c>
      <c r="V119" s="6">
        <v>219686</v>
      </c>
      <c r="W119" s="6" t="s">
        <v>4807</v>
      </c>
      <c r="X119" s="6" t="s">
        <v>4808</v>
      </c>
      <c r="Y119" s="6" t="s">
        <v>4809</v>
      </c>
      <c r="Z119" s="6">
        <v>40</v>
      </c>
      <c r="AA119" t="s">
        <v>75</v>
      </c>
      <c r="AB119" t="s">
        <v>90</v>
      </c>
      <c r="AC119">
        <v>501</v>
      </c>
      <c r="AD119" t="s">
        <v>3522</v>
      </c>
      <c r="AE119" t="s">
        <v>4810</v>
      </c>
      <c r="AF119">
        <v>501001</v>
      </c>
      <c r="AG119" t="s">
        <v>112</v>
      </c>
      <c r="AI119">
        <v>6604408831</v>
      </c>
      <c r="AJ119" s="2">
        <v>45055</v>
      </c>
      <c r="AK119" t="s">
        <v>926</v>
      </c>
      <c r="AL119" t="s">
        <v>3527</v>
      </c>
      <c r="AM119" t="s">
        <v>906</v>
      </c>
      <c r="AN119" t="s">
        <v>83</v>
      </c>
      <c r="AO119" t="s">
        <v>907</v>
      </c>
      <c r="AQ119" s="2">
        <v>45062</v>
      </c>
    </row>
    <row r="120" spans="1:71" ht="15.95">
      <c r="A120" t="s">
        <v>4811</v>
      </c>
      <c r="B120">
        <v>501002</v>
      </c>
      <c r="C120" t="s">
        <v>4277</v>
      </c>
      <c r="D120" t="s">
        <v>57</v>
      </c>
      <c r="E120" s="6" t="s">
        <v>737</v>
      </c>
      <c r="F120" s="6" t="s">
        <v>79</v>
      </c>
      <c r="G120" s="6" t="s">
        <v>67</v>
      </c>
      <c r="H120" s="6" t="s">
        <v>112</v>
      </c>
      <c r="I120" s="6" t="s">
        <v>59</v>
      </c>
      <c r="J120" s="1">
        <v>2</v>
      </c>
      <c r="K120" s="6" t="s">
        <v>59</v>
      </c>
      <c r="L120" s="6">
        <v>1</v>
      </c>
      <c r="M120" s="1" t="s">
        <v>59</v>
      </c>
      <c r="N120" s="1">
        <v>2</v>
      </c>
      <c r="O120" s="6" t="s">
        <v>5109</v>
      </c>
      <c r="P120" s="6"/>
      <c r="Q120">
        <v>219696</v>
      </c>
      <c r="R120" t="s">
        <v>738</v>
      </c>
      <c r="S120" t="s">
        <v>739</v>
      </c>
      <c r="T120" t="s">
        <v>740</v>
      </c>
      <c r="U120">
        <v>40</v>
      </c>
      <c r="V120" s="6">
        <v>219697</v>
      </c>
      <c r="W120" s="6" t="s">
        <v>4812</v>
      </c>
      <c r="X120" s="6" t="s">
        <v>4813</v>
      </c>
      <c r="Y120" s="6" t="s">
        <v>4814</v>
      </c>
      <c r="Z120" s="6">
        <v>40</v>
      </c>
      <c r="AA120" t="s">
        <v>75</v>
      </c>
      <c r="AB120" t="s">
        <v>90</v>
      </c>
      <c r="AC120">
        <v>501</v>
      </c>
      <c r="AD120" t="s">
        <v>3522</v>
      </c>
      <c r="AE120" t="s">
        <v>4815</v>
      </c>
      <c r="AF120">
        <v>501002</v>
      </c>
      <c r="AG120" t="s">
        <v>112</v>
      </c>
      <c r="AI120">
        <v>6604408834</v>
      </c>
      <c r="AJ120" s="2">
        <v>45057</v>
      </c>
      <c r="AK120" t="s">
        <v>926</v>
      </c>
      <c r="AL120" t="s">
        <v>3527</v>
      </c>
      <c r="AM120" t="s">
        <v>906</v>
      </c>
      <c r="AN120" t="s">
        <v>83</v>
      </c>
      <c r="AO120" t="s">
        <v>907</v>
      </c>
      <c r="AQ120" s="2">
        <v>45063</v>
      </c>
    </row>
    <row r="121" spans="1:71" ht="15.95">
      <c r="A121" t="s">
        <v>4816</v>
      </c>
      <c r="B121">
        <v>504006</v>
      </c>
      <c r="C121" t="s">
        <v>4308</v>
      </c>
      <c r="D121" t="s">
        <v>141</v>
      </c>
      <c r="E121" s="6" t="s">
        <v>742</v>
      </c>
      <c r="F121" s="6" t="s">
        <v>79</v>
      </c>
      <c r="G121" s="6" t="s">
        <v>67</v>
      </c>
      <c r="H121" s="6" t="s">
        <v>69</v>
      </c>
      <c r="I121" s="6" t="s">
        <v>59</v>
      </c>
      <c r="J121" s="1">
        <v>2</v>
      </c>
      <c r="K121" s="6" t="s">
        <v>59</v>
      </c>
      <c r="L121" s="6">
        <v>1</v>
      </c>
      <c r="M121" s="1" t="s">
        <v>59</v>
      </c>
      <c r="N121" s="1">
        <v>2</v>
      </c>
      <c r="O121" s="6" t="s">
        <v>5109</v>
      </c>
      <c r="P121" s="6"/>
      <c r="Q121">
        <v>219699</v>
      </c>
      <c r="R121" t="s">
        <v>743</v>
      </c>
      <c r="S121" t="s">
        <v>744</v>
      </c>
      <c r="T121" t="s">
        <v>745</v>
      </c>
      <c r="U121">
        <v>40</v>
      </c>
      <c r="V121" s="6">
        <v>219700</v>
      </c>
      <c r="W121" s="6" t="s">
        <v>4817</v>
      </c>
      <c r="X121" s="6" t="s">
        <v>4818</v>
      </c>
      <c r="Y121" s="6" t="s">
        <v>4819</v>
      </c>
      <c r="Z121" s="6">
        <v>40</v>
      </c>
      <c r="AA121" t="s">
        <v>75</v>
      </c>
      <c r="AB121" t="s">
        <v>279</v>
      </c>
      <c r="AC121">
        <v>504</v>
      </c>
      <c r="AD121" t="s">
        <v>3522</v>
      </c>
      <c r="AE121" t="s">
        <v>4820</v>
      </c>
      <c r="AF121">
        <v>504006</v>
      </c>
      <c r="AG121" t="s">
        <v>69</v>
      </c>
      <c r="AH121" t="s">
        <v>4821</v>
      </c>
      <c r="AI121">
        <v>6604408873</v>
      </c>
      <c r="AJ121" s="2">
        <v>45041</v>
      </c>
      <c r="AK121" t="s">
        <v>926</v>
      </c>
      <c r="AL121" t="s">
        <v>3527</v>
      </c>
      <c r="AM121" t="s">
        <v>915</v>
      </c>
      <c r="AO121" t="s">
        <v>941</v>
      </c>
      <c r="AP121" t="s">
        <v>173</v>
      </c>
      <c r="AQ121" s="2">
        <v>45063</v>
      </c>
    </row>
    <row r="122" spans="1:71" ht="15.95">
      <c r="A122" t="s">
        <v>4822</v>
      </c>
      <c r="B122">
        <v>504009</v>
      </c>
      <c r="C122" t="s">
        <v>4277</v>
      </c>
      <c r="D122" t="s">
        <v>57</v>
      </c>
      <c r="E122" s="6" t="s">
        <v>749</v>
      </c>
      <c r="F122" s="6" t="s">
        <v>79</v>
      </c>
      <c r="G122" s="6" t="s">
        <v>67</v>
      </c>
      <c r="H122" s="6" t="s">
        <v>69</v>
      </c>
      <c r="I122" s="6" t="s">
        <v>59</v>
      </c>
      <c r="J122" s="1">
        <v>2</v>
      </c>
      <c r="K122" s="6" t="s">
        <v>59</v>
      </c>
      <c r="L122" s="6">
        <v>1</v>
      </c>
      <c r="M122" s="1" t="s">
        <v>59</v>
      </c>
      <c r="N122" s="1">
        <v>2</v>
      </c>
      <c r="O122" s="6" t="s">
        <v>5109</v>
      </c>
      <c r="P122" s="6"/>
      <c r="Q122">
        <v>327650</v>
      </c>
      <c r="R122" t="s">
        <v>750</v>
      </c>
      <c r="S122" t="s">
        <v>751</v>
      </c>
      <c r="T122" t="s">
        <v>752</v>
      </c>
      <c r="U122">
        <v>40</v>
      </c>
      <c r="V122" s="6">
        <v>327651</v>
      </c>
      <c r="W122" s="6" t="s">
        <v>4823</v>
      </c>
      <c r="X122" s="6" t="s">
        <v>4824</v>
      </c>
      <c r="Y122" s="6" t="s">
        <v>4825</v>
      </c>
      <c r="Z122" s="6">
        <v>40</v>
      </c>
      <c r="AA122" t="s">
        <v>75</v>
      </c>
      <c r="AB122" t="s">
        <v>103</v>
      </c>
      <c r="AC122">
        <v>504</v>
      </c>
      <c r="AD122" t="s">
        <v>3522</v>
      </c>
      <c r="AE122" t="s">
        <v>4013</v>
      </c>
      <c r="AF122">
        <v>504009</v>
      </c>
      <c r="AG122" t="s">
        <v>69</v>
      </c>
      <c r="AH122" t="s">
        <v>4014</v>
      </c>
      <c r="AI122">
        <v>6604408888</v>
      </c>
      <c r="AJ122" s="2">
        <v>45166</v>
      </c>
      <c r="AK122" t="s">
        <v>926</v>
      </c>
      <c r="AL122" t="s">
        <v>3527</v>
      </c>
      <c r="AM122" t="s">
        <v>915</v>
      </c>
      <c r="AO122" t="s">
        <v>907</v>
      </c>
      <c r="AP122" t="s">
        <v>173</v>
      </c>
      <c r="AQ122" s="2">
        <v>45232</v>
      </c>
      <c r="AV122">
        <v>100</v>
      </c>
      <c r="AW122">
        <v>45</v>
      </c>
      <c r="AX122">
        <v>55</v>
      </c>
      <c r="AY122" t="s">
        <v>3524</v>
      </c>
      <c r="BA122">
        <v>3</v>
      </c>
      <c r="BB122">
        <v>19</v>
      </c>
      <c r="BC122">
        <v>63</v>
      </c>
      <c r="BD122">
        <v>15</v>
      </c>
      <c r="BE122">
        <v>190</v>
      </c>
      <c r="BF122">
        <v>3</v>
      </c>
      <c r="BG122">
        <v>20</v>
      </c>
      <c r="BH122">
        <v>62</v>
      </c>
      <c r="BI122">
        <v>15</v>
      </c>
      <c r="BJ122">
        <v>189</v>
      </c>
      <c r="BK122">
        <v>68</v>
      </c>
      <c r="BL122">
        <v>25</v>
      </c>
      <c r="BM122">
        <v>7</v>
      </c>
      <c r="BN122">
        <v>0</v>
      </c>
      <c r="BO122">
        <v>39</v>
      </c>
      <c r="BQ122" t="s">
        <v>3894</v>
      </c>
      <c r="BR122" s="2">
        <v>45251</v>
      </c>
      <c r="BS122" t="s">
        <v>3531</v>
      </c>
    </row>
    <row r="123" spans="1:71" ht="15.95">
      <c r="A123" t="s">
        <v>4826</v>
      </c>
      <c r="B123">
        <v>505007</v>
      </c>
      <c r="C123" t="s">
        <v>4270</v>
      </c>
      <c r="D123" t="s">
        <v>57</v>
      </c>
      <c r="E123" s="6"/>
      <c r="F123" s="6" t="e">
        <v>#N/A</v>
      </c>
      <c r="G123" s="6" t="e">
        <v>#N/A</v>
      </c>
      <c r="H123" s="6" t="e">
        <v>#N/A</v>
      </c>
      <c r="I123" s="6" t="s">
        <v>143</v>
      </c>
      <c r="J123" s="1">
        <v>1</v>
      </c>
      <c r="K123" s="6" t="s">
        <v>59</v>
      </c>
      <c r="L123" s="6">
        <v>1</v>
      </c>
      <c r="M123" s="1" t="s">
        <v>96</v>
      </c>
      <c r="N123" s="1">
        <v>3</v>
      </c>
      <c r="O123" s="6" t="s">
        <v>96</v>
      </c>
      <c r="P123" s="6"/>
      <c r="V123" s="6"/>
      <c r="W123" s="6"/>
      <c r="X123" s="6"/>
      <c r="Y123" s="6"/>
      <c r="Z123" s="6"/>
      <c r="AA123" t="s">
        <v>75</v>
      </c>
      <c r="AB123" t="s">
        <v>186</v>
      </c>
      <c r="AC123">
        <v>505</v>
      </c>
      <c r="AD123" t="s">
        <v>3522</v>
      </c>
      <c r="AE123" t="s">
        <v>4827</v>
      </c>
      <c r="AF123">
        <v>505007</v>
      </c>
      <c r="AG123" t="e">
        <v>#N/A</v>
      </c>
      <c r="AI123">
        <v>6604412240</v>
      </c>
      <c r="AJ123" s="2">
        <v>45034</v>
      </c>
      <c r="AK123" t="s">
        <v>924</v>
      </c>
      <c r="AL123" t="s">
        <v>3527</v>
      </c>
      <c r="AM123" t="s">
        <v>906</v>
      </c>
      <c r="AN123" t="s">
        <v>83</v>
      </c>
      <c r="AO123" t="s">
        <v>1053</v>
      </c>
      <c r="AQ123" s="2">
        <v>45058</v>
      </c>
    </row>
    <row r="124" spans="1:71" ht="15.95">
      <c r="A124" t="s">
        <v>4828</v>
      </c>
      <c r="B124">
        <v>505009</v>
      </c>
      <c r="C124" t="s">
        <v>4270</v>
      </c>
      <c r="D124" t="s">
        <v>57</v>
      </c>
      <c r="E124" s="6" t="s">
        <v>754</v>
      </c>
      <c r="F124" s="6" t="s">
        <v>79</v>
      </c>
      <c r="G124" s="6" t="s">
        <v>67</v>
      </c>
      <c r="H124" s="6" t="s">
        <v>69</v>
      </c>
      <c r="I124" s="6" t="s">
        <v>59</v>
      </c>
      <c r="J124" s="1">
        <v>2</v>
      </c>
      <c r="K124" s="6" t="s">
        <v>59</v>
      </c>
      <c r="L124" s="6">
        <v>1</v>
      </c>
      <c r="M124" s="1" t="s">
        <v>59</v>
      </c>
      <c r="N124" s="1">
        <v>2</v>
      </c>
      <c r="O124" s="6" t="s">
        <v>5109</v>
      </c>
      <c r="P124" s="6"/>
      <c r="Q124">
        <v>330968</v>
      </c>
      <c r="R124" t="s">
        <v>755</v>
      </c>
      <c r="S124" t="s">
        <v>756</v>
      </c>
      <c r="T124" t="s">
        <v>757</v>
      </c>
      <c r="U124">
        <v>40</v>
      </c>
      <c r="V124" s="6">
        <v>330969</v>
      </c>
      <c r="W124" s="6" t="s">
        <v>4829</v>
      </c>
      <c r="X124" s="6" t="s">
        <v>4830</v>
      </c>
      <c r="Y124" s="6" t="s">
        <v>4831</v>
      </c>
      <c r="Z124" s="6">
        <v>40</v>
      </c>
      <c r="AA124" t="s">
        <v>75</v>
      </c>
      <c r="AB124" t="s">
        <v>186</v>
      </c>
      <c r="AC124">
        <v>505</v>
      </c>
      <c r="AD124" t="s">
        <v>3522</v>
      </c>
      <c r="AE124" t="s">
        <v>4832</v>
      </c>
      <c r="AF124">
        <v>505009</v>
      </c>
      <c r="AG124" t="s">
        <v>69</v>
      </c>
      <c r="AI124">
        <v>6604412245</v>
      </c>
      <c r="AJ124" s="2">
        <v>45043</v>
      </c>
      <c r="AK124" t="s">
        <v>924</v>
      </c>
      <c r="AL124" t="s">
        <v>3527</v>
      </c>
      <c r="AM124" t="s">
        <v>906</v>
      </c>
      <c r="AN124" t="s">
        <v>83</v>
      </c>
      <c r="AO124" t="s">
        <v>1053</v>
      </c>
      <c r="AQ124" s="2">
        <v>45064</v>
      </c>
    </row>
    <row r="125" spans="1:71" ht="15.95">
      <c r="A125" t="s">
        <v>4833</v>
      </c>
      <c r="B125">
        <v>505038</v>
      </c>
      <c r="C125" t="s">
        <v>4270</v>
      </c>
      <c r="D125" t="s">
        <v>57</v>
      </c>
      <c r="E125" s="6" t="s">
        <v>760</v>
      </c>
      <c r="F125" s="6" t="s">
        <v>79</v>
      </c>
      <c r="G125" s="6" t="s">
        <v>67</v>
      </c>
      <c r="H125" s="6" t="s">
        <v>112</v>
      </c>
      <c r="I125" s="6" t="s">
        <v>59</v>
      </c>
      <c r="J125" s="1">
        <v>2</v>
      </c>
      <c r="K125" s="6" t="s">
        <v>59</v>
      </c>
      <c r="L125" s="6">
        <v>1</v>
      </c>
      <c r="M125" s="1" t="s">
        <v>59</v>
      </c>
      <c r="N125" s="1">
        <v>2</v>
      </c>
      <c r="O125" s="6" t="s">
        <v>5109</v>
      </c>
      <c r="P125" s="6"/>
      <c r="Q125">
        <v>327782</v>
      </c>
      <c r="R125" t="s">
        <v>761</v>
      </c>
      <c r="S125" t="s">
        <v>762</v>
      </c>
      <c r="T125" t="s">
        <v>763</v>
      </c>
      <c r="U125">
        <v>40</v>
      </c>
      <c r="V125" s="6">
        <v>327783</v>
      </c>
      <c r="W125" s="6" t="s">
        <v>4834</v>
      </c>
      <c r="X125" s="6" t="s">
        <v>4835</v>
      </c>
      <c r="Y125" s="6" t="s">
        <v>4836</v>
      </c>
      <c r="Z125" s="6">
        <v>40</v>
      </c>
      <c r="AA125" t="s">
        <v>75</v>
      </c>
      <c r="AB125" t="s">
        <v>103</v>
      </c>
      <c r="AC125">
        <v>505</v>
      </c>
      <c r="AD125" t="s">
        <v>3522</v>
      </c>
      <c r="AE125" t="s">
        <v>4064</v>
      </c>
      <c r="AF125">
        <v>505038</v>
      </c>
      <c r="AG125" t="s">
        <v>112</v>
      </c>
      <c r="AI125">
        <v>6604884427</v>
      </c>
      <c r="AJ125" s="2">
        <v>45232</v>
      </c>
      <c r="AK125" t="s">
        <v>1037</v>
      </c>
      <c r="AV125">
        <v>33</v>
      </c>
      <c r="AW125">
        <v>99</v>
      </c>
      <c r="AX125">
        <v>1</v>
      </c>
      <c r="AY125" t="s">
        <v>3524</v>
      </c>
      <c r="BA125">
        <v>0</v>
      </c>
      <c r="BB125">
        <v>9</v>
      </c>
      <c r="BC125">
        <v>86</v>
      </c>
      <c r="BD125">
        <v>5</v>
      </c>
      <c r="BE125">
        <v>196</v>
      </c>
      <c r="BF125">
        <v>1</v>
      </c>
      <c r="BG125">
        <v>8</v>
      </c>
      <c r="BH125">
        <v>86</v>
      </c>
      <c r="BI125">
        <v>5</v>
      </c>
      <c r="BJ125">
        <v>195</v>
      </c>
      <c r="BK125">
        <v>0</v>
      </c>
      <c r="BL125">
        <v>83</v>
      </c>
      <c r="BM125">
        <v>16</v>
      </c>
      <c r="BN125">
        <v>1</v>
      </c>
      <c r="BO125">
        <v>118</v>
      </c>
      <c r="BQ125" t="s">
        <v>3762</v>
      </c>
      <c r="BR125" s="2">
        <v>45265</v>
      </c>
      <c r="BS125" t="s">
        <v>3531</v>
      </c>
    </row>
    <row r="126" spans="1:71" ht="15.95">
      <c r="A126" t="s">
        <v>4837</v>
      </c>
      <c r="B126">
        <v>505043</v>
      </c>
      <c r="C126" t="s">
        <v>4270</v>
      </c>
      <c r="D126" t="s">
        <v>57</v>
      </c>
      <c r="E126" s="6" t="s">
        <v>765</v>
      </c>
      <c r="F126" s="6" t="s">
        <v>79</v>
      </c>
      <c r="G126" s="6" t="s">
        <v>67</v>
      </c>
      <c r="H126" s="6" t="s">
        <v>112</v>
      </c>
      <c r="I126" s="6" t="s">
        <v>59</v>
      </c>
      <c r="J126" s="1">
        <v>2</v>
      </c>
      <c r="K126" s="6" t="s">
        <v>59</v>
      </c>
      <c r="L126" s="6">
        <v>1</v>
      </c>
      <c r="M126" s="1" t="s">
        <v>59</v>
      </c>
      <c r="N126" s="1">
        <v>2</v>
      </c>
      <c r="O126" s="6" t="s">
        <v>5109</v>
      </c>
      <c r="P126" s="6"/>
      <c r="Q126">
        <v>327785</v>
      </c>
      <c r="R126" t="s">
        <v>766</v>
      </c>
      <c r="S126" t="s">
        <v>767</v>
      </c>
      <c r="T126" t="s">
        <v>768</v>
      </c>
      <c r="U126">
        <v>40</v>
      </c>
      <c r="V126" s="6">
        <v>327786</v>
      </c>
      <c r="W126" s="6" t="s">
        <v>4838</v>
      </c>
      <c r="X126" s="6" t="s">
        <v>4839</v>
      </c>
      <c r="Y126" s="6" t="s">
        <v>4840</v>
      </c>
      <c r="Z126" s="6">
        <v>40</v>
      </c>
      <c r="AA126" t="s">
        <v>75</v>
      </c>
      <c r="AB126" t="s">
        <v>103</v>
      </c>
      <c r="AC126">
        <v>505</v>
      </c>
      <c r="AD126" t="s">
        <v>3522</v>
      </c>
      <c r="AE126" t="s">
        <v>4065</v>
      </c>
      <c r="AF126">
        <v>505043</v>
      </c>
      <c r="AG126" t="s">
        <v>112</v>
      </c>
      <c r="AI126">
        <v>6604884428</v>
      </c>
      <c r="AJ126" s="2">
        <v>45230</v>
      </c>
      <c r="AK126" t="s">
        <v>924</v>
      </c>
      <c r="AV126">
        <v>40</v>
      </c>
      <c r="AW126">
        <v>100</v>
      </c>
      <c r="AX126">
        <v>0</v>
      </c>
      <c r="AY126" t="s">
        <v>3524</v>
      </c>
      <c r="BA126">
        <v>0</v>
      </c>
      <c r="BB126">
        <v>32</v>
      </c>
      <c r="BC126">
        <v>61</v>
      </c>
      <c r="BD126">
        <v>7</v>
      </c>
      <c r="BE126">
        <v>175</v>
      </c>
      <c r="BF126">
        <v>20</v>
      </c>
      <c r="BG126">
        <v>29</v>
      </c>
      <c r="BH126">
        <v>42</v>
      </c>
      <c r="BI126">
        <v>9</v>
      </c>
      <c r="BJ126">
        <v>140</v>
      </c>
      <c r="BK126">
        <v>1</v>
      </c>
      <c r="BL126">
        <v>97</v>
      </c>
      <c r="BM126">
        <v>2</v>
      </c>
      <c r="BN126">
        <v>0</v>
      </c>
      <c r="BO126">
        <v>101</v>
      </c>
      <c r="BQ126" t="s">
        <v>3762</v>
      </c>
      <c r="BR126" s="2">
        <v>45264</v>
      </c>
      <c r="BS126" t="s">
        <v>3531</v>
      </c>
    </row>
    <row r="127" spans="1:71" ht="15.95">
      <c r="A127" t="s">
        <v>4841</v>
      </c>
      <c r="B127">
        <v>505088</v>
      </c>
      <c r="C127" t="s">
        <v>4270</v>
      </c>
      <c r="D127" t="s">
        <v>57</v>
      </c>
      <c r="E127" s="6" t="s">
        <v>770</v>
      </c>
      <c r="F127" s="6" t="s">
        <v>79</v>
      </c>
      <c r="G127" s="6" t="s">
        <v>67</v>
      </c>
      <c r="H127" s="6" t="s">
        <v>112</v>
      </c>
      <c r="I127" s="6" t="s">
        <v>59</v>
      </c>
      <c r="J127" s="1">
        <v>2</v>
      </c>
      <c r="K127" s="6" t="s">
        <v>59</v>
      </c>
      <c r="L127" s="6">
        <v>1</v>
      </c>
      <c r="M127" s="1" t="s">
        <v>59</v>
      </c>
      <c r="N127" s="1">
        <v>2</v>
      </c>
      <c r="O127" s="6" t="s">
        <v>5109</v>
      </c>
      <c r="P127" s="6"/>
      <c r="Q127">
        <v>327690</v>
      </c>
      <c r="R127" t="s">
        <v>771</v>
      </c>
      <c r="S127" t="s">
        <v>772</v>
      </c>
      <c r="T127" t="s">
        <v>773</v>
      </c>
      <c r="U127">
        <v>40</v>
      </c>
      <c r="V127" s="6">
        <v>327691</v>
      </c>
      <c r="W127" s="6" t="s">
        <v>4842</v>
      </c>
      <c r="X127" s="6" t="s">
        <v>4843</v>
      </c>
      <c r="Y127" s="6" t="s">
        <v>4844</v>
      </c>
      <c r="Z127" s="6">
        <v>40</v>
      </c>
      <c r="AA127" t="s">
        <v>75</v>
      </c>
      <c r="AB127" t="s">
        <v>103</v>
      </c>
      <c r="AC127">
        <v>505</v>
      </c>
      <c r="AD127" t="s">
        <v>3522</v>
      </c>
      <c r="AE127" t="s">
        <v>4024</v>
      </c>
      <c r="AF127">
        <v>505088</v>
      </c>
      <c r="AG127" t="s">
        <v>112</v>
      </c>
      <c r="AI127">
        <v>6604412256</v>
      </c>
      <c r="AJ127" s="2">
        <v>45232</v>
      </c>
      <c r="AK127" t="s">
        <v>924</v>
      </c>
      <c r="AV127">
        <v>98</v>
      </c>
      <c r="AW127">
        <v>100</v>
      </c>
      <c r="AX127">
        <v>0</v>
      </c>
      <c r="AY127" t="s">
        <v>3524</v>
      </c>
      <c r="BA127">
        <v>0</v>
      </c>
      <c r="BB127">
        <v>0</v>
      </c>
      <c r="BC127">
        <v>1</v>
      </c>
      <c r="BD127">
        <v>99</v>
      </c>
      <c r="BE127">
        <v>299</v>
      </c>
      <c r="BF127">
        <v>0</v>
      </c>
      <c r="BG127">
        <v>0</v>
      </c>
      <c r="BH127">
        <v>1</v>
      </c>
      <c r="BI127">
        <v>99</v>
      </c>
      <c r="BJ127">
        <v>299</v>
      </c>
      <c r="BK127">
        <v>1</v>
      </c>
      <c r="BL127">
        <v>19</v>
      </c>
      <c r="BM127">
        <v>80</v>
      </c>
      <c r="BN127">
        <v>0</v>
      </c>
      <c r="BO127">
        <v>179</v>
      </c>
      <c r="BQ127" t="s">
        <v>3660</v>
      </c>
      <c r="BR127" s="2">
        <v>45250</v>
      </c>
      <c r="BS127" t="s">
        <v>3531</v>
      </c>
    </row>
    <row r="128" spans="1:71" ht="15.95">
      <c r="A128" t="s">
        <v>4845</v>
      </c>
      <c r="B128">
        <v>505089</v>
      </c>
      <c r="C128" t="s">
        <v>4277</v>
      </c>
      <c r="D128" t="s">
        <v>57</v>
      </c>
      <c r="E128" s="6" t="s">
        <v>775</v>
      </c>
      <c r="F128" s="6" t="s">
        <v>79</v>
      </c>
      <c r="G128" s="6" t="s">
        <v>67</v>
      </c>
      <c r="H128" s="6" t="s">
        <v>112</v>
      </c>
      <c r="I128" s="6" t="s">
        <v>143</v>
      </c>
      <c r="J128" s="1">
        <v>1</v>
      </c>
      <c r="K128" s="6" t="s">
        <v>59</v>
      </c>
      <c r="L128" s="6">
        <v>1</v>
      </c>
      <c r="M128" s="1" t="s">
        <v>96</v>
      </c>
      <c r="N128" s="1">
        <v>3</v>
      </c>
      <c r="O128" s="6" t="s">
        <v>96</v>
      </c>
      <c r="P128" s="6"/>
      <c r="Q128">
        <v>327726</v>
      </c>
      <c r="R128" t="s">
        <v>776</v>
      </c>
      <c r="S128" t="s">
        <v>777</v>
      </c>
      <c r="T128" t="s">
        <v>778</v>
      </c>
      <c r="U128">
        <v>40</v>
      </c>
      <c r="V128" s="6">
        <v>327727</v>
      </c>
      <c r="W128" s="6" t="s">
        <v>4846</v>
      </c>
      <c r="X128" s="6" t="s">
        <v>4847</v>
      </c>
      <c r="Y128" s="6" t="s">
        <v>4848</v>
      </c>
      <c r="Z128" s="6">
        <v>40</v>
      </c>
      <c r="AA128" t="s">
        <v>75</v>
      </c>
      <c r="AB128" t="s">
        <v>103</v>
      </c>
      <c r="AC128">
        <v>505</v>
      </c>
      <c r="AD128" t="s">
        <v>3522</v>
      </c>
      <c r="AE128" t="s">
        <v>4037</v>
      </c>
      <c r="AF128">
        <v>505089</v>
      </c>
      <c r="AG128" t="s">
        <v>112</v>
      </c>
      <c r="AI128">
        <v>6604884426</v>
      </c>
      <c r="AJ128" s="2">
        <v>45231</v>
      </c>
      <c r="AK128" t="s">
        <v>924</v>
      </c>
      <c r="AV128">
        <v>10</v>
      </c>
      <c r="AW128">
        <v>100</v>
      </c>
      <c r="AX128">
        <v>0</v>
      </c>
      <c r="AY128" t="s">
        <v>3524</v>
      </c>
      <c r="BA128">
        <v>20</v>
      </c>
      <c r="BB128">
        <v>76</v>
      </c>
      <c r="BC128">
        <v>4</v>
      </c>
      <c r="BD128">
        <v>0</v>
      </c>
      <c r="BE128">
        <v>84</v>
      </c>
      <c r="BF128">
        <v>98</v>
      </c>
      <c r="BG128">
        <v>1</v>
      </c>
      <c r="BH128">
        <v>1</v>
      </c>
      <c r="BI128">
        <v>0</v>
      </c>
      <c r="BJ128">
        <v>3</v>
      </c>
      <c r="BK128">
        <v>20</v>
      </c>
      <c r="BL128">
        <v>76</v>
      </c>
      <c r="BM128">
        <v>4</v>
      </c>
      <c r="BN128">
        <v>0</v>
      </c>
      <c r="BO128">
        <v>84</v>
      </c>
      <c r="BQ128" t="s">
        <v>3660</v>
      </c>
      <c r="BR128" s="2">
        <v>45252</v>
      </c>
      <c r="BS128" t="s">
        <v>3531</v>
      </c>
    </row>
    <row r="129" spans="1:71" ht="15.95">
      <c r="A129" t="s">
        <v>4849</v>
      </c>
      <c r="B129">
        <v>508015</v>
      </c>
      <c r="C129" t="s">
        <v>4277</v>
      </c>
      <c r="D129" t="s">
        <v>57</v>
      </c>
      <c r="E129" s="6" t="s">
        <v>780</v>
      </c>
      <c r="F129" s="6" t="s">
        <v>79</v>
      </c>
      <c r="G129" s="6" t="s">
        <v>67</v>
      </c>
      <c r="H129" s="6" t="s">
        <v>111</v>
      </c>
      <c r="I129" s="6" t="s">
        <v>59</v>
      </c>
      <c r="J129" s="1">
        <v>2</v>
      </c>
      <c r="K129" s="6" t="s">
        <v>59</v>
      </c>
      <c r="L129" s="6">
        <v>1</v>
      </c>
      <c r="M129" s="1" t="s">
        <v>59</v>
      </c>
      <c r="N129" s="1">
        <v>2</v>
      </c>
      <c r="O129" s="6" t="s">
        <v>5109</v>
      </c>
      <c r="P129" s="6"/>
      <c r="Q129">
        <v>327638</v>
      </c>
      <c r="R129" t="s">
        <v>781</v>
      </c>
      <c r="S129" t="s">
        <v>782</v>
      </c>
      <c r="T129" t="s">
        <v>783</v>
      </c>
      <c r="U129">
        <v>40</v>
      </c>
      <c r="V129" s="6">
        <v>327639</v>
      </c>
      <c r="W129" s="6" t="s">
        <v>4850</v>
      </c>
      <c r="X129" s="6" t="s">
        <v>4851</v>
      </c>
      <c r="Y129" s="6" t="s">
        <v>4852</v>
      </c>
      <c r="Z129" s="6">
        <v>40</v>
      </c>
      <c r="AA129" t="s">
        <v>75</v>
      </c>
      <c r="AB129" t="s">
        <v>103</v>
      </c>
      <c r="AC129">
        <v>508</v>
      </c>
      <c r="AD129" t="s">
        <v>3522</v>
      </c>
      <c r="AE129" t="s">
        <v>4005</v>
      </c>
      <c r="AF129">
        <v>508015</v>
      </c>
      <c r="AG129">
        <v>0</v>
      </c>
      <c r="AI129">
        <v>6604503266</v>
      </c>
      <c r="AJ129" s="2">
        <v>45154</v>
      </c>
      <c r="AV129">
        <v>10</v>
      </c>
      <c r="AW129">
        <v>100</v>
      </c>
      <c r="AX129">
        <v>0</v>
      </c>
      <c r="AY129" t="s">
        <v>3545</v>
      </c>
      <c r="BA129">
        <v>10</v>
      </c>
      <c r="BB129">
        <v>5</v>
      </c>
      <c r="BC129">
        <v>82</v>
      </c>
      <c r="BD129">
        <v>3</v>
      </c>
      <c r="BE129">
        <v>178</v>
      </c>
      <c r="BF129">
        <v>10</v>
      </c>
      <c r="BG129">
        <v>5</v>
      </c>
      <c r="BH129">
        <v>82</v>
      </c>
      <c r="BI129">
        <v>3</v>
      </c>
      <c r="BJ129">
        <v>178</v>
      </c>
      <c r="BK129">
        <v>5</v>
      </c>
      <c r="BL129">
        <v>95</v>
      </c>
      <c r="BM129">
        <v>0</v>
      </c>
      <c r="BN129">
        <v>0</v>
      </c>
      <c r="BO129">
        <v>95</v>
      </c>
      <c r="BQ129" t="s">
        <v>3653</v>
      </c>
      <c r="BR129" s="2">
        <v>45246</v>
      </c>
      <c r="BS129" t="s">
        <v>3531</v>
      </c>
    </row>
    <row r="130" spans="1:71" ht="15.95">
      <c r="A130" t="s">
        <v>4853</v>
      </c>
      <c r="B130">
        <v>508016</v>
      </c>
      <c r="C130" t="s">
        <v>4277</v>
      </c>
      <c r="D130" t="s">
        <v>57</v>
      </c>
      <c r="E130" s="6" t="s">
        <v>786</v>
      </c>
      <c r="F130" s="6" t="s">
        <v>79</v>
      </c>
      <c r="G130" s="6" t="s">
        <v>67</v>
      </c>
      <c r="H130" s="6" t="s">
        <v>112</v>
      </c>
      <c r="I130" s="6" t="s">
        <v>59</v>
      </c>
      <c r="J130" s="1">
        <v>2</v>
      </c>
      <c r="K130" s="6" t="s">
        <v>59</v>
      </c>
      <c r="L130" s="6">
        <v>1</v>
      </c>
      <c r="M130" s="1" t="s">
        <v>59</v>
      </c>
      <c r="N130" s="1">
        <v>2</v>
      </c>
      <c r="O130" s="6" t="s">
        <v>5109</v>
      </c>
      <c r="P130" s="6"/>
      <c r="Q130">
        <v>327687</v>
      </c>
      <c r="R130" t="s">
        <v>787</v>
      </c>
      <c r="S130" t="s">
        <v>788</v>
      </c>
      <c r="T130" t="s">
        <v>789</v>
      </c>
      <c r="U130">
        <v>40</v>
      </c>
      <c r="V130" s="6">
        <v>327688</v>
      </c>
      <c r="W130" s="6" t="s">
        <v>4854</v>
      </c>
      <c r="X130" s="6" t="s">
        <v>4855</v>
      </c>
      <c r="Y130" s="6" t="s">
        <v>4856</v>
      </c>
      <c r="Z130" s="6">
        <v>40</v>
      </c>
      <c r="AA130" t="s">
        <v>75</v>
      </c>
      <c r="AB130" t="s">
        <v>103</v>
      </c>
      <c r="AC130">
        <v>508</v>
      </c>
      <c r="AD130" t="s">
        <v>3522</v>
      </c>
      <c r="AE130" t="s">
        <v>4023</v>
      </c>
      <c r="AF130">
        <v>508016</v>
      </c>
      <c r="AG130" t="s">
        <v>112</v>
      </c>
      <c r="AI130">
        <v>6604969285</v>
      </c>
      <c r="AJ130" s="2">
        <v>45232</v>
      </c>
      <c r="AV130">
        <v>75</v>
      </c>
      <c r="AW130">
        <v>100</v>
      </c>
      <c r="AX130">
        <v>0</v>
      </c>
      <c r="AY130" t="s">
        <v>3545</v>
      </c>
      <c r="BA130">
        <v>5</v>
      </c>
      <c r="BB130">
        <v>15</v>
      </c>
      <c r="BC130">
        <v>50</v>
      </c>
      <c r="BD130">
        <v>30</v>
      </c>
      <c r="BE130">
        <v>205</v>
      </c>
      <c r="BF130">
        <v>5</v>
      </c>
      <c r="BG130">
        <v>15</v>
      </c>
      <c r="BH130">
        <v>50</v>
      </c>
      <c r="BI130">
        <v>30</v>
      </c>
      <c r="BJ130">
        <v>205</v>
      </c>
      <c r="BK130">
        <v>0</v>
      </c>
      <c r="BL130">
        <v>95</v>
      </c>
      <c r="BM130">
        <v>5</v>
      </c>
      <c r="BN130">
        <v>0</v>
      </c>
      <c r="BO130">
        <v>105</v>
      </c>
      <c r="BQ130" t="s">
        <v>3660</v>
      </c>
      <c r="BR130" s="2">
        <v>45252</v>
      </c>
      <c r="BS130" t="s">
        <v>3531</v>
      </c>
    </row>
    <row r="131" spans="1:71" ht="15.95">
      <c r="A131" t="s">
        <v>4857</v>
      </c>
      <c r="B131">
        <v>600001</v>
      </c>
      <c r="C131" t="s">
        <v>4270</v>
      </c>
      <c r="D131" t="s">
        <v>57</v>
      </c>
      <c r="E131" s="6" t="s">
        <v>3325</v>
      </c>
      <c r="F131" s="6" t="s">
        <v>79</v>
      </c>
      <c r="G131" s="6" t="s">
        <v>67</v>
      </c>
      <c r="H131" s="6" t="s">
        <v>69</v>
      </c>
      <c r="I131" s="6" t="s">
        <v>143</v>
      </c>
      <c r="J131" s="1">
        <v>1</v>
      </c>
      <c r="K131" s="6" t="s">
        <v>143</v>
      </c>
      <c r="L131" s="6">
        <v>2</v>
      </c>
      <c r="M131" s="1" t="s">
        <v>143</v>
      </c>
      <c r="N131" s="1">
        <v>1</v>
      </c>
      <c r="O131" s="6" t="s">
        <v>96</v>
      </c>
      <c r="P131" s="6"/>
      <c r="Q131" s="6">
        <v>327678</v>
      </c>
      <c r="R131" s="6" t="s">
        <v>3327</v>
      </c>
      <c r="S131" s="6" t="s">
        <v>3328</v>
      </c>
      <c r="T131" s="6" t="s">
        <v>3329</v>
      </c>
      <c r="U131" s="6">
        <v>40</v>
      </c>
      <c r="V131" s="6">
        <v>327679</v>
      </c>
      <c r="W131" s="6" t="s">
        <v>4858</v>
      </c>
      <c r="X131" s="6" t="s">
        <v>4859</v>
      </c>
      <c r="Y131" s="6" t="s">
        <v>4860</v>
      </c>
      <c r="Z131" s="6">
        <v>40</v>
      </c>
      <c r="AG131" t="s">
        <v>69</v>
      </c>
    </row>
    <row r="132" spans="1:71" ht="15.95">
      <c r="A132" t="s">
        <v>4861</v>
      </c>
      <c r="B132">
        <v>601002</v>
      </c>
      <c r="C132" t="s">
        <v>4277</v>
      </c>
      <c r="D132" t="s">
        <v>57</v>
      </c>
      <c r="E132" s="6" t="s">
        <v>798</v>
      </c>
      <c r="F132" s="6" t="s">
        <v>79</v>
      </c>
      <c r="G132" s="6" t="s">
        <v>67</v>
      </c>
      <c r="H132" s="6" t="s">
        <v>69</v>
      </c>
      <c r="I132" s="6" t="s">
        <v>143</v>
      </c>
      <c r="J132" s="1">
        <v>1</v>
      </c>
      <c r="K132" s="6" t="s">
        <v>59</v>
      </c>
      <c r="L132" s="6">
        <v>1</v>
      </c>
      <c r="M132" s="1" t="s">
        <v>96</v>
      </c>
      <c r="N132" s="1">
        <v>3</v>
      </c>
      <c r="O132" s="6" t="s">
        <v>96</v>
      </c>
      <c r="P132" s="6"/>
      <c r="Q132">
        <v>327861</v>
      </c>
      <c r="R132" t="s">
        <v>799</v>
      </c>
      <c r="S132" t="s">
        <v>800</v>
      </c>
      <c r="T132" t="s">
        <v>801</v>
      </c>
      <c r="U132">
        <v>40</v>
      </c>
      <c r="V132" s="6">
        <v>327862</v>
      </c>
      <c r="W132" s="6" t="s">
        <v>4862</v>
      </c>
      <c r="X132" s="6" t="s">
        <v>4863</v>
      </c>
      <c r="Y132" s="6" t="s">
        <v>4864</v>
      </c>
      <c r="Z132" s="6">
        <v>40</v>
      </c>
      <c r="AA132" t="s">
        <v>130</v>
      </c>
      <c r="AB132" t="s">
        <v>103</v>
      </c>
      <c r="AC132">
        <v>601</v>
      </c>
      <c r="AD132" t="s">
        <v>3522</v>
      </c>
      <c r="AE132" t="s">
        <v>4100</v>
      </c>
      <c r="AF132">
        <v>601002</v>
      </c>
      <c r="AG132" t="s">
        <v>69</v>
      </c>
      <c r="AI132">
        <v>6221564377</v>
      </c>
      <c r="AJ132" s="2">
        <v>44049</v>
      </c>
      <c r="AK132" t="s">
        <v>1045</v>
      </c>
      <c r="AL132" t="s">
        <v>3527</v>
      </c>
      <c r="AM132" t="s">
        <v>915</v>
      </c>
      <c r="AO132" t="s">
        <v>1046</v>
      </c>
      <c r="AV132">
        <v>10</v>
      </c>
      <c r="AW132">
        <v>100</v>
      </c>
      <c r="AX132">
        <v>0</v>
      </c>
      <c r="AY132" t="s">
        <v>3545</v>
      </c>
      <c r="BA132">
        <v>25</v>
      </c>
      <c r="BB132">
        <v>5</v>
      </c>
      <c r="BC132">
        <v>20</v>
      </c>
      <c r="BD132">
        <v>50</v>
      </c>
      <c r="BE132">
        <v>195</v>
      </c>
      <c r="BF132">
        <v>25</v>
      </c>
      <c r="BG132">
        <v>5</v>
      </c>
      <c r="BH132">
        <v>20</v>
      </c>
      <c r="BI132">
        <v>50</v>
      </c>
      <c r="BJ132">
        <v>195</v>
      </c>
      <c r="BK132">
        <v>65</v>
      </c>
      <c r="BL132">
        <v>30</v>
      </c>
      <c r="BM132">
        <v>4</v>
      </c>
      <c r="BN132">
        <v>1</v>
      </c>
      <c r="BO132">
        <v>41</v>
      </c>
      <c r="BQ132" t="s">
        <v>3660</v>
      </c>
      <c r="BR132" s="2">
        <v>45300</v>
      </c>
      <c r="BS132" t="s">
        <v>3531</v>
      </c>
    </row>
    <row r="133" spans="1:71" ht="15.95">
      <c r="A133" t="s">
        <v>4865</v>
      </c>
      <c r="B133">
        <v>606001</v>
      </c>
      <c r="C133" t="s">
        <v>4308</v>
      </c>
      <c r="D133" t="s">
        <v>141</v>
      </c>
      <c r="E133" s="6" t="s">
        <v>3349</v>
      </c>
      <c r="F133" s="6" t="s">
        <v>79</v>
      </c>
      <c r="G133" s="6" t="s">
        <v>1167</v>
      </c>
      <c r="H133" s="6" t="s">
        <v>112</v>
      </c>
      <c r="I133" s="6" t="s">
        <v>143</v>
      </c>
      <c r="J133" s="1">
        <v>1</v>
      </c>
      <c r="K133" s="6" t="s">
        <v>59</v>
      </c>
      <c r="L133" s="6">
        <v>1</v>
      </c>
      <c r="M133" s="1" t="s">
        <v>96</v>
      </c>
      <c r="N133" s="1">
        <v>3</v>
      </c>
      <c r="O133" s="6" t="s">
        <v>96</v>
      </c>
      <c r="P133" s="6"/>
      <c r="Q133">
        <v>327954</v>
      </c>
      <c r="R133" t="s">
        <v>3351</v>
      </c>
      <c r="S133" t="s">
        <v>3352</v>
      </c>
      <c r="T133" t="s">
        <v>3353</v>
      </c>
      <c r="U133">
        <v>40</v>
      </c>
      <c r="V133" s="6">
        <v>327955</v>
      </c>
      <c r="W133" s="6" t="s">
        <v>4872</v>
      </c>
      <c r="X133" s="6" t="s">
        <v>4873</v>
      </c>
      <c r="Y133" s="6" t="s">
        <v>4874</v>
      </c>
      <c r="Z133" s="6">
        <v>40</v>
      </c>
      <c r="AA133" t="s">
        <v>130</v>
      </c>
      <c r="AB133" t="s">
        <v>103</v>
      </c>
      <c r="AC133">
        <v>606</v>
      </c>
      <c r="AD133" t="s">
        <v>3522</v>
      </c>
      <c r="AE133" t="s">
        <v>4137</v>
      </c>
      <c r="AF133">
        <v>606001</v>
      </c>
      <c r="AG133" t="s">
        <v>112</v>
      </c>
      <c r="AI133">
        <v>6221910027</v>
      </c>
      <c r="AJ133" s="2">
        <v>45275</v>
      </c>
      <c r="AK133" t="s">
        <v>924</v>
      </c>
      <c r="AL133" t="s">
        <v>3527</v>
      </c>
      <c r="AM133" t="s">
        <v>915</v>
      </c>
      <c r="AO133" t="s">
        <v>1048</v>
      </c>
      <c r="AV133">
        <v>10</v>
      </c>
      <c r="AW133">
        <v>100</v>
      </c>
      <c r="AX133">
        <v>0</v>
      </c>
      <c r="AY133" t="s">
        <v>4138</v>
      </c>
      <c r="BA133">
        <v>2</v>
      </c>
      <c r="BB133">
        <v>3</v>
      </c>
      <c r="BC133">
        <v>40</v>
      </c>
      <c r="BD133">
        <v>55</v>
      </c>
      <c r="BE133">
        <v>248</v>
      </c>
      <c r="BF133">
        <v>2</v>
      </c>
      <c r="BG133">
        <v>3</v>
      </c>
      <c r="BH133">
        <v>40</v>
      </c>
      <c r="BI133">
        <v>55</v>
      </c>
      <c r="BJ133">
        <v>248</v>
      </c>
      <c r="BK133">
        <v>65</v>
      </c>
      <c r="BL133">
        <v>10</v>
      </c>
      <c r="BM133">
        <v>25</v>
      </c>
      <c r="BN133">
        <v>0</v>
      </c>
      <c r="BO133">
        <v>60</v>
      </c>
      <c r="BQ133" t="s">
        <v>3674</v>
      </c>
      <c r="BR133" s="2">
        <v>45313</v>
      </c>
      <c r="BS133" t="s">
        <v>3531</v>
      </c>
    </row>
    <row r="134" spans="1:71" ht="15.95">
      <c r="A134" t="s">
        <v>4875</v>
      </c>
      <c r="B134">
        <v>606002</v>
      </c>
      <c r="C134" t="s">
        <v>4270</v>
      </c>
      <c r="D134" t="s">
        <v>57</v>
      </c>
      <c r="E134" s="6" t="s">
        <v>3359</v>
      </c>
      <c r="F134" s="6" t="s">
        <v>79</v>
      </c>
      <c r="G134" s="6" t="s">
        <v>67</v>
      </c>
      <c r="H134" s="6" t="s">
        <v>69</v>
      </c>
      <c r="I134" s="6" t="s">
        <v>59</v>
      </c>
      <c r="J134" s="1">
        <v>2</v>
      </c>
      <c r="K134" s="6" t="s">
        <v>59</v>
      </c>
      <c r="L134" s="6">
        <v>1</v>
      </c>
      <c r="M134" s="1" t="s">
        <v>59</v>
      </c>
      <c r="N134" s="1">
        <v>2</v>
      </c>
      <c r="O134" s="6" t="s">
        <v>5109</v>
      </c>
      <c r="P134" s="6"/>
      <c r="Q134">
        <v>327574</v>
      </c>
      <c r="R134" t="s">
        <v>3361</v>
      </c>
      <c r="S134" t="s">
        <v>3362</v>
      </c>
      <c r="T134" t="s">
        <v>3363</v>
      </c>
      <c r="U134">
        <v>40</v>
      </c>
      <c r="V134" s="6">
        <v>327575</v>
      </c>
      <c r="W134" s="6" t="s">
        <v>4876</v>
      </c>
      <c r="X134" s="6" t="s">
        <v>4877</v>
      </c>
      <c r="Y134" s="6" t="s">
        <v>4878</v>
      </c>
      <c r="Z134" s="6">
        <v>40</v>
      </c>
      <c r="AA134" t="s">
        <v>130</v>
      </c>
      <c r="AB134" t="s">
        <v>103</v>
      </c>
      <c r="AC134">
        <v>606</v>
      </c>
      <c r="AD134" t="s">
        <v>3522</v>
      </c>
      <c r="AE134" t="s">
        <v>3970</v>
      </c>
      <c r="AF134">
        <v>606002</v>
      </c>
      <c r="AG134" t="s">
        <v>69</v>
      </c>
      <c r="AI134">
        <v>6220158013</v>
      </c>
      <c r="AJ134" s="2">
        <v>45112</v>
      </c>
      <c r="AK134" t="s">
        <v>3971</v>
      </c>
      <c r="AL134" t="s">
        <v>3527</v>
      </c>
      <c r="AM134" t="s">
        <v>1025</v>
      </c>
      <c r="AN134" t="s">
        <v>83</v>
      </c>
      <c r="AO134" t="s">
        <v>916</v>
      </c>
      <c r="AP134" t="s">
        <v>83</v>
      </c>
      <c r="AV134">
        <v>90</v>
      </c>
      <c r="AW134">
        <v>45</v>
      </c>
      <c r="AX134">
        <v>55</v>
      </c>
      <c r="AY134" t="s">
        <v>3524</v>
      </c>
      <c r="BA134">
        <v>40</v>
      </c>
      <c r="BB134">
        <v>40</v>
      </c>
      <c r="BC134">
        <v>20</v>
      </c>
      <c r="BD134">
        <v>0</v>
      </c>
      <c r="BE134">
        <v>80</v>
      </c>
      <c r="BF134">
        <v>40</v>
      </c>
      <c r="BG134">
        <v>40</v>
      </c>
      <c r="BH134">
        <v>20</v>
      </c>
      <c r="BI134">
        <v>0</v>
      </c>
      <c r="BJ134">
        <v>80</v>
      </c>
      <c r="BK134">
        <v>65</v>
      </c>
      <c r="BL134">
        <v>35</v>
      </c>
      <c r="BM134">
        <v>0</v>
      </c>
      <c r="BN134">
        <v>0</v>
      </c>
      <c r="BO134">
        <v>35</v>
      </c>
      <c r="BQ134" t="s">
        <v>3702</v>
      </c>
      <c r="BR134" s="2">
        <v>45239</v>
      </c>
      <c r="BS134" t="s">
        <v>3531</v>
      </c>
    </row>
    <row r="135" spans="1:71" ht="15.95">
      <c r="A135" t="s">
        <v>4879</v>
      </c>
      <c r="B135">
        <v>606003</v>
      </c>
      <c r="C135" t="s">
        <v>4277</v>
      </c>
      <c r="D135" t="s">
        <v>57</v>
      </c>
      <c r="E135" s="6" t="s">
        <v>815</v>
      </c>
      <c r="F135" s="6" t="s">
        <v>79</v>
      </c>
      <c r="G135" s="6" t="s">
        <v>67</v>
      </c>
      <c r="H135" s="6" t="s">
        <v>112</v>
      </c>
      <c r="I135" s="6" t="s">
        <v>59</v>
      </c>
      <c r="J135" s="1">
        <v>2</v>
      </c>
      <c r="K135" s="6" t="s">
        <v>59</v>
      </c>
      <c r="L135" s="6">
        <v>1</v>
      </c>
      <c r="M135" s="1" t="s">
        <v>59</v>
      </c>
      <c r="N135" s="1">
        <v>2</v>
      </c>
      <c r="O135" s="6" t="s">
        <v>5109</v>
      </c>
      <c r="P135" s="6"/>
      <c r="Q135" s="6">
        <v>327948</v>
      </c>
      <c r="R135" s="6" t="s">
        <v>816</v>
      </c>
      <c r="S135" s="6" t="s">
        <v>817</v>
      </c>
      <c r="T135" s="6" t="s">
        <v>818</v>
      </c>
      <c r="U135" s="6">
        <v>40</v>
      </c>
      <c r="V135" s="6">
        <v>327949</v>
      </c>
      <c r="W135" s="6" t="s">
        <v>4880</v>
      </c>
      <c r="X135" s="6" t="s">
        <v>4881</v>
      </c>
      <c r="Y135" s="6" t="s">
        <v>4882</v>
      </c>
      <c r="Z135" s="6">
        <v>40</v>
      </c>
      <c r="AG135" t="s">
        <v>112</v>
      </c>
    </row>
    <row r="136" spans="1:71" ht="15.95">
      <c r="A136" t="s">
        <v>4883</v>
      </c>
      <c r="B136">
        <v>606004</v>
      </c>
      <c r="C136" t="s">
        <v>4277</v>
      </c>
      <c r="D136" t="s">
        <v>57</v>
      </c>
      <c r="E136" s="6" t="s">
        <v>820</v>
      </c>
      <c r="F136" s="6" t="s">
        <v>79</v>
      </c>
      <c r="G136" s="6" t="s">
        <v>67</v>
      </c>
      <c r="H136" s="6" t="s">
        <v>69</v>
      </c>
      <c r="I136" s="6" t="s">
        <v>143</v>
      </c>
      <c r="J136" s="1">
        <v>1</v>
      </c>
      <c r="K136" s="6" t="s">
        <v>59</v>
      </c>
      <c r="L136" s="6">
        <v>1</v>
      </c>
      <c r="M136" s="1" t="s">
        <v>96</v>
      </c>
      <c r="N136" s="1">
        <v>3</v>
      </c>
      <c r="O136" s="6" t="s">
        <v>96</v>
      </c>
      <c r="P136" s="6"/>
      <c r="Q136">
        <v>327995</v>
      </c>
      <c r="R136" t="s">
        <v>821</v>
      </c>
      <c r="S136" t="s">
        <v>822</v>
      </c>
      <c r="T136" t="s">
        <v>823</v>
      </c>
      <c r="U136">
        <v>40</v>
      </c>
      <c r="V136" s="6">
        <v>327996</v>
      </c>
      <c r="W136" s="6" t="s">
        <v>4884</v>
      </c>
      <c r="X136" s="6" t="s">
        <v>4885</v>
      </c>
      <c r="Y136" s="6" t="s">
        <v>4886</v>
      </c>
      <c r="Z136" s="6">
        <v>40</v>
      </c>
      <c r="AA136" t="s">
        <v>130</v>
      </c>
      <c r="AB136" t="s">
        <v>103</v>
      </c>
      <c r="AC136">
        <v>606</v>
      </c>
      <c r="AD136" t="s">
        <v>3522</v>
      </c>
      <c r="AE136" t="s">
        <v>4161</v>
      </c>
      <c r="AF136">
        <v>606004</v>
      </c>
      <c r="AG136" t="s">
        <v>69</v>
      </c>
      <c r="AI136">
        <v>6221916403</v>
      </c>
      <c r="AJ136" s="2">
        <v>45306</v>
      </c>
      <c r="AK136" t="s">
        <v>1052</v>
      </c>
      <c r="AL136" t="s">
        <v>3527</v>
      </c>
      <c r="AM136" t="s">
        <v>906</v>
      </c>
      <c r="AN136" t="s">
        <v>83</v>
      </c>
      <c r="AO136" t="s">
        <v>1053</v>
      </c>
      <c r="AV136">
        <v>10</v>
      </c>
      <c r="AW136">
        <v>90</v>
      </c>
      <c r="AX136">
        <v>10</v>
      </c>
      <c r="AY136" t="s">
        <v>3524</v>
      </c>
      <c r="BA136">
        <v>50</v>
      </c>
      <c r="BB136">
        <v>40</v>
      </c>
      <c r="BC136">
        <v>10</v>
      </c>
      <c r="BD136">
        <v>0</v>
      </c>
      <c r="BE136">
        <v>60</v>
      </c>
      <c r="BF136">
        <v>70</v>
      </c>
      <c r="BG136">
        <v>25</v>
      </c>
      <c r="BH136">
        <v>5</v>
      </c>
      <c r="BI136">
        <v>0</v>
      </c>
      <c r="BJ136">
        <v>35</v>
      </c>
      <c r="BK136">
        <v>50</v>
      </c>
      <c r="BL136">
        <v>40</v>
      </c>
      <c r="BM136">
        <v>10</v>
      </c>
      <c r="BN136">
        <v>0</v>
      </c>
      <c r="BO136">
        <v>60</v>
      </c>
      <c r="BP136" t="s">
        <v>4162</v>
      </c>
      <c r="BQ136" t="s">
        <v>3702</v>
      </c>
      <c r="BR136" s="2">
        <v>45324</v>
      </c>
      <c r="BS136" t="s">
        <v>3531</v>
      </c>
    </row>
    <row r="137" spans="1:71" ht="15.95">
      <c r="A137" t="s">
        <v>4887</v>
      </c>
      <c r="B137">
        <v>609001</v>
      </c>
      <c r="C137" t="s">
        <v>4270</v>
      </c>
      <c r="D137" t="s">
        <v>57</v>
      </c>
      <c r="E137" s="6" t="s">
        <v>3384</v>
      </c>
      <c r="F137" s="6" t="s">
        <v>79</v>
      </c>
      <c r="G137" s="6" t="s">
        <v>67</v>
      </c>
      <c r="H137" s="6" t="s">
        <v>69</v>
      </c>
      <c r="I137" s="6" t="s">
        <v>59</v>
      </c>
      <c r="J137" s="1">
        <v>2</v>
      </c>
      <c r="K137" s="6" t="s">
        <v>59</v>
      </c>
      <c r="L137" s="6">
        <v>1</v>
      </c>
      <c r="M137" s="1" t="s">
        <v>59</v>
      </c>
      <c r="N137" s="1">
        <v>2</v>
      </c>
      <c r="O137" s="6" t="s">
        <v>5109</v>
      </c>
      <c r="P137" s="6"/>
      <c r="Q137" s="6">
        <v>327561</v>
      </c>
      <c r="R137" s="6" t="s">
        <v>3386</v>
      </c>
      <c r="S137" s="6" t="s">
        <v>3387</v>
      </c>
      <c r="T137" s="6" t="s">
        <v>3388</v>
      </c>
      <c r="U137" s="6">
        <v>40</v>
      </c>
      <c r="V137" s="6">
        <v>327562</v>
      </c>
      <c r="W137" s="6" t="s">
        <v>4888</v>
      </c>
      <c r="X137" s="6" t="s">
        <v>4889</v>
      </c>
      <c r="Y137" s="6" t="s">
        <v>4890</v>
      </c>
      <c r="Z137" s="6">
        <v>40</v>
      </c>
      <c r="AG137" t="s">
        <v>69</v>
      </c>
    </row>
    <row r="138" spans="1:71" ht="15.95">
      <c r="A138" t="s">
        <v>4891</v>
      </c>
      <c r="B138">
        <v>609004</v>
      </c>
      <c r="C138" t="s">
        <v>4270</v>
      </c>
      <c r="D138" t="s">
        <v>57</v>
      </c>
      <c r="E138" s="6" t="s">
        <v>831</v>
      </c>
      <c r="F138" s="6" t="s">
        <v>79</v>
      </c>
      <c r="G138" s="6" t="s">
        <v>67</v>
      </c>
      <c r="H138" s="6" t="s">
        <v>111</v>
      </c>
      <c r="I138" s="6" t="s">
        <v>59</v>
      </c>
      <c r="J138" s="1">
        <v>2</v>
      </c>
      <c r="K138" s="6" t="s">
        <v>59</v>
      </c>
      <c r="L138" s="6">
        <v>1</v>
      </c>
      <c r="M138" s="1" t="s">
        <v>59</v>
      </c>
      <c r="N138" s="1">
        <v>2</v>
      </c>
      <c r="O138" s="6" t="s">
        <v>5109</v>
      </c>
      <c r="P138" s="6"/>
      <c r="Q138">
        <v>327975</v>
      </c>
      <c r="R138" t="s">
        <v>832</v>
      </c>
      <c r="S138" t="s">
        <v>833</v>
      </c>
      <c r="T138" t="s">
        <v>834</v>
      </c>
      <c r="U138">
        <v>40</v>
      </c>
      <c r="V138" s="6">
        <v>327976</v>
      </c>
      <c r="W138" s="6" t="s">
        <v>4892</v>
      </c>
      <c r="X138" s="6" t="s">
        <v>4893</v>
      </c>
      <c r="Y138" s="6" t="s">
        <v>4894</v>
      </c>
      <c r="Z138" s="6">
        <v>40</v>
      </c>
      <c r="AA138" t="s">
        <v>75</v>
      </c>
      <c r="AB138" t="s">
        <v>103</v>
      </c>
      <c r="AC138">
        <v>609</v>
      </c>
      <c r="AD138" t="s">
        <v>3522</v>
      </c>
      <c r="AE138" t="s">
        <v>4148</v>
      </c>
      <c r="AF138">
        <v>609004</v>
      </c>
      <c r="AG138">
        <v>0</v>
      </c>
      <c r="AI138">
        <v>6221564196</v>
      </c>
      <c r="AJ138" s="2">
        <v>45224</v>
      </c>
      <c r="AQ138" s="2">
        <v>45230</v>
      </c>
      <c r="AV138">
        <v>30</v>
      </c>
      <c r="AW138">
        <v>70</v>
      </c>
      <c r="AX138">
        <v>30</v>
      </c>
      <c r="AY138" t="s">
        <v>3524</v>
      </c>
      <c r="BA138">
        <v>5</v>
      </c>
      <c r="BB138">
        <v>5</v>
      </c>
      <c r="BC138">
        <v>80</v>
      </c>
      <c r="BD138">
        <v>10</v>
      </c>
      <c r="BE138">
        <v>195</v>
      </c>
      <c r="BF138">
        <v>5</v>
      </c>
      <c r="BG138">
        <v>5</v>
      </c>
      <c r="BH138">
        <v>80</v>
      </c>
      <c r="BI138">
        <v>10</v>
      </c>
      <c r="BJ138">
        <v>195</v>
      </c>
      <c r="BK138">
        <v>5</v>
      </c>
      <c r="BL138">
        <v>75</v>
      </c>
      <c r="BM138">
        <v>20</v>
      </c>
      <c r="BN138">
        <v>0</v>
      </c>
      <c r="BO138">
        <v>115</v>
      </c>
      <c r="BQ138" t="s">
        <v>4070</v>
      </c>
      <c r="BR138" s="2">
        <v>45308</v>
      </c>
      <c r="BS138" t="s">
        <v>3531</v>
      </c>
    </row>
    <row r="139" spans="1:71" ht="15.95">
      <c r="A139" t="s">
        <v>4898</v>
      </c>
      <c r="B139">
        <v>609005</v>
      </c>
      <c r="C139" t="s">
        <v>4270</v>
      </c>
      <c r="D139" t="s">
        <v>57</v>
      </c>
      <c r="E139" s="6" t="s">
        <v>848</v>
      </c>
      <c r="F139" s="6" t="s">
        <v>79</v>
      </c>
      <c r="G139" s="6"/>
      <c r="H139" s="6"/>
      <c r="I139" s="6" t="s">
        <v>59</v>
      </c>
      <c r="J139" s="1">
        <v>2</v>
      </c>
      <c r="K139" s="6" t="s">
        <v>59</v>
      </c>
      <c r="L139" s="6">
        <v>1</v>
      </c>
      <c r="M139" s="1" t="s">
        <v>59</v>
      </c>
      <c r="N139" s="1">
        <v>2</v>
      </c>
      <c r="O139" s="6" t="s">
        <v>5109</v>
      </c>
      <c r="P139" s="6"/>
      <c r="Q139" s="6">
        <v>337131</v>
      </c>
      <c r="R139" s="6" t="s">
        <v>849</v>
      </c>
      <c r="S139" s="6" t="s">
        <v>850</v>
      </c>
      <c r="T139" s="6" t="s">
        <v>3394</v>
      </c>
      <c r="U139" s="6">
        <v>40</v>
      </c>
      <c r="V139" s="6">
        <v>337132</v>
      </c>
      <c r="W139" s="6" t="s">
        <v>4899</v>
      </c>
      <c r="X139" s="6" t="s">
        <v>4900</v>
      </c>
      <c r="Y139" s="6" t="s">
        <v>4901</v>
      </c>
      <c r="Z139" s="6">
        <v>40</v>
      </c>
      <c r="AG139">
        <v>0</v>
      </c>
    </row>
  </sheetData>
  <phoneticPr fontId="8" type="noConversion"/>
  <conditionalFormatting sqref="B1:B139">
    <cfRule type="duplicateValues" dxfId="67" priority="80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7B3-23D9-4D9D-8C5A-0E1B70F28895}">
  <dimension ref="A2:I7"/>
  <sheetViews>
    <sheetView workbookViewId="0">
      <selection activeCell="A2" sqref="A2:I7"/>
    </sheetView>
  </sheetViews>
  <sheetFormatPr defaultColWidth="8.85546875" defaultRowHeight="15"/>
  <cols>
    <col min="1" max="1" width="20.42578125" bestFit="1" customWidth="1"/>
    <col min="2" max="2" width="8.140625" bestFit="1" customWidth="1"/>
    <col min="3" max="3" width="3.7109375" bestFit="1" customWidth="1"/>
    <col min="4" max="4" width="3.42578125" bestFit="1" customWidth="1"/>
    <col min="5" max="5" width="3.7109375" bestFit="1" customWidth="1"/>
    <col min="6" max="6" width="3.42578125" bestFit="1" customWidth="1"/>
    <col min="7" max="7" width="3.7109375" bestFit="1" customWidth="1"/>
    <col min="8" max="8" width="7.42578125" bestFit="1" customWidth="1"/>
    <col min="9" max="9" width="11.42578125" bestFit="1" customWidth="1"/>
  </cols>
  <sheetData>
    <row r="2" spans="1:9">
      <c r="A2" s="4" t="s">
        <v>5170</v>
      </c>
      <c r="B2" s="4" t="s">
        <v>7</v>
      </c>
    </row>
    <row r="3" spans="1:9">
      <c r="A3" s="4" t="s">
        <v>0</v>
      </c>
      <c r="B3" t="s">
        <v>5112</v>
      </c>
      <c r="C3" t="s">
        <v>85</v>
      </c>
      <c r="D3" t="s">
        <v>5113</v>
      </c>
      <c r="E3" t="s">
        <v>5111</v>
      </c>
      <c r="F3" t="s">
        <v>5109</v>
      </c>
      <c r="G3" t="s">
        <v>96</v>
      </c>
      <c r="H3" t="s">
        <v>5171</v>
      </c>
      <c r="I3" t="s">
        <v>5172</v>
      </c>
    </row>
    <row r="4" spans="1:9">
      <c r="A4" t="s">
        <v>141</v>
      </c>
      <c r="B4">
        <v>1</v>
      </c>
      <c r="C4">
        <v>1</v>
      </c>
      <c r="D4">
        <v>2</v>
      </c>
      <c r="E4">
        <v>13</v>
      </c>
      <c r="F4">
        <v>13</v>
      </c>
      <c r="G4">
        <v>21</v>
      </c>
      <c r="I4">
        <v>51</v>
      </c>
    </row>
    <row r="5" spans="1:9">
      <c r="A5" t="s">
        <v>57</v>
      </c>
      <c r="D5">
        <v>6</v>
      </c>
      <c r="E5">
        <v>2</v>
      </c>
      <c r="F5">
        <v>44</v>
      </c>
      <c r="G5">
        <v>27</v>
      </c>
      <c r="I5">
        <v>79</v>
      </c>
    </row>
    <row r="6" spans="1:9">
      <c r="A6" t="s">
        <v>5171</v>
      </c>
    </row>
    <row r="7" spans="1:9">
      <c r="A7" t="s">
        <v>5172</v>
      </c>
      <c r="B7">
        <v>1</v>
      </c>
      <c r="C7">
        <v>1</v>
      </c>
      <c r="D7">
        <v>8</v>
      </c>
      <c r="E7">
        <v>15</v>
      </c>
      <c r="F7">
        <v>57</v>
      </c>
      <c r="G7">
        <v>48</v>
      </c>
      <c r="I7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425C-0160-4BB3-9DB5-A07A4CCC7DE5}">
  <dimension ref="A2:K120"/>
  <sheetViews>
    <sheetView workbookViewId="0">
      <selection activeCell="A9" sqref="A9"/>
    </sheetView>
  </sheetViews>
  <sheetFormatPr defaultColWidth="8.85546875" defaultRowHeight="15"/>
  <cols>
    <col min="1" max="1" width="21.85546875" bestFit="1" customWidth="1"/>
    <col min="2" max="2" width="17.85546875" bestFit="1" customWidth="1"/>
    <col min="3" max="3" width="16.85546875" bestFit="1" customWidth="1"/>
    <col min="4" max="4" width="8.140625" bestFit="1" customWidth="1"/>
    <col min="5" max="5" width="18.42578125" bestFit="1" customWidth="1"/>
    <col min="6" max="6" width="20.85546875" bestFit="1" customWidth="1"/>
    <col min="7" max="7" width="20" bestFit="1" customWidth="1"/>
    <col min="8" max="8" width="28" bestFit="1" customWidth="1"/>
    <col min="9" max="9" width="20.85546875" bestFit="1" customWidth="1"/>
    <col min="10" max="10" width="31.140625" bestFit="1" customWidth="1"/>
    <col min="11" max="11" width="11.42578125" bestFit="1" customWidth="1"/>
  </cols>
  <sheetData>
    <row r="2" spans="1:11">
      <c r="A2" s="4" t="s">
        <v>4165</v>
      </c>
      <c r="B2" t="s">
        <v>5173</v>
      </c>
    </row>
    <row r="3" spans="1:11">
      <c r="A3" s="4" t="s">
        <v>1101</v>
      </c>
      <c r="B3" t="s">
        <v>5174</v>
      </c>
    </row>
    <row r="4" spans="1:11">
      <c r="A4" s="4" t="s">
        <v>0</v>
      </c>
      <c r="B4" t="s">
        <v>141</v>
      </c>
    </row>
    <row r="6" spans="1:11">
      <c r="A6" s="4" t="s">
        <v>5175</v>
      </c>
      <c r="D6" s="4" t="s">
        <v>4169</v>
      </c>
      <c r="E6" s="4" t="s">
        <v>4170</v>
      </c>
    </row>
    <row r="7" spans="1:11">
      <c r="D7" t="s">
        <v>82</v>
      </c>
      <c r="E7" t="s">
        <v>5176</v>
      </c>
      <c r="F7" t="s">
        <v>1167</v>
      </c>
      <c r="G7" t="s">
        <v>5177</v>
      </c>
      <c r="H7" t="s">
        <v>67</v>
      </c>
      <c r="J7" t="s">
        <v>5178</v>
      </c>
      <c r="K7" t="s">
        <v>5172</v>
      </c>
    </row>
    <row r="8" spans="1:11">
      <c r="A8" s="4" t="s">
        <v>4164</v>
      </c>
      <c r="B8" s="4" t="s">
        <v>3439</v>
      </c>
      <c r="C8" s="4" t="s">
        <v>4168</v>
      </c>
      <c r="D8" t="s">
        <v>82</v>
      </c>
      <c r="F8" t="s">
        <v>112</v>
      </c>
      <c r="H8" t="s">
        <v>69</v>
      </c>
      <c r="I8" t="s">
        <v>112</v>
      </c>
    </row>
    <row r="9" spans="1:11">
      <c r="A9">
        <v>106019</v>
      </c>
      <c r="B9" t="s">
        <v>1679</v>
      </c>
      <c r="C9" t="s">
        <v>5173</v>
      </c>
      <c r="F9">
        <v>1</v>
      </c>
      <c r="G9">
        <v>1</v>
      </c>
      <c r="K9">
        <v>1</v>
      </c>
    </row>
    <row r="10" spans="1:11">
      <c r="B10" t="s">
        <v>5179</v>
      </c>
      <c r="F10">
        <v>1</v>
      </c>
      <c r="G10">
        <v>1</v>
      </c>
      <c r="K10">
        <v>1</v>
      </c>
    </row>
    <row r="11" spans="1:11">
      <c r="A11" t="s">
        <v>5180</v>
      </c>
      <c r="F11">
        <v>1</v>
      </c>
      <c r="G11">
        <v>1</v>
      </c>
      <c r="K11">
        <v>1</v>
      </c>
    </row>
    <row r="12" spans="1:11">
      <c r="A12">
        <v>109023</v>
      </c>
      <c r="B12" t="s">
        <v>200</v>
      </c>
      <c r="C12" t="s">
        <v>5181</v>
      </c>
      <c r="I12">
        <v>1</v>
      </c>
      <c r="J12">
        <v>1</v>
      </c>
      <c r="K12">
        <v>1</v>
      </c>
    </row>
    <row r="13" spans="1:11">
      <c r="B13" t="s">
        <v>5182</v>
      </c>
      <c r="I13">
        <v>1</v>
      </c>
      <c r="J13">
        <v>1</v>
      </c>
      <c r="K13">
        <v>1</v>
      </c>
    </row>
    <row r="14" spans="1:11">
      <c r="B14" t="s">
        <v>1895</v>
      </c>
      <c r="C14" t="s">
        <v>5173</v>
      </c>
      <c r="F14">
        <v>1</v>
      </c>
      <c r="G14">
        <v>1</v>
      </c>
      <c r="K14">
        <v>1</v>
      </c>
    </row>
    <row r="15" spans="1:11">
      <c r="B15" t="s">
        <v>5183</v>
      </c>
      <c r="F15">
        <v>1</v>
      </c>
      <c r="G15">
        <v>1</v>
      </c>
      <c r="K15">
        <v>1</v>
      </c>
    </row>
    <row r="16" spans="1:11">
      <c r="A16" t="s">
        <v>5184</v>
      </c>
      <c r="F16">
        <v>1</v>
      </c>
      <c r="G16">
        <v>1</v>
      </c>
      <c r="I16">
        <v>1</v>
      </c>
      <c r="J16">
        <v>1</v>
      </c>
      <c r="K16">
        <v>2</v>
      </c>
    </row>
    <row r="17" spans="1:11">
      <c r="A17">
        <v>115017</v>
      </c>
      <c r="B17" t="s">
        <v>226</v>
      </c>
      <c r="C17" t="s">
        <v>5181</v>
      </c>
      <c r="I17">
        <v>1</v>
      </c>
      <c r="J17">
        <v>1</v>
      </c>
      <c r="K17">
        <v>1</v>
      </c>
    </row>
    <row r="18" spans="1:11">
      <c r="B18" t="s">
        <v>5185</v>
      </c>
      <c r="I18">
        <v>1</v>
      </c>
      <c r="J18">
        <v>1</v>
      </c>
      <c r="K18">
        <v>1</v>
      </c>
    </row>
    <row r="19" spans="1:11">
      <c r="B19" t="s">
        <v>2010</v>
      </c>
      <c r="C19" t="s">
        <v>5173</v>
      </c>
      <c r="H19">
        <v>1</v>
      </c>
      <c r="J19">
        <v>1</v>
      </c>
      <c r="K19">
        <v>1</v>
      </c>
    </row>
    <row r="20" spans="1:11">
      <c r="B20" t="s">
        <v>5186</v>
      </c>
      <c r="H20">
        <v>1</v>
      </c>
      <c r="J20">
        <v>1</v>
      </c>
      <c r="K20">
        <v>1</v>
      </c>
    </row>
    <row r="21" spans="1:11">
      <c r="B21" t="s">
        <v>2005</v>
      </c>
      <c r="C21" t="s">
        <v>5181</v>
      </c>
      <c r="F21">
        <v>1</v>
      </c>
      <c r="G21">
        <v>1</v>
      </c>
      <c r="K21">
        <v>1</v>
      </c>
    </row>
    <row r="22" spans="1:11">
      <c r="B22" t="s">
        <v>5187</v>
      </c>
      <c r="F22">
        <v>1</v>
      </c>
      <c r="G22">
        <v>1</v>
      </c>
      <c r="K22">
        <v>1</v>
      </c>
    </row>
    <row r="23" spans="1:11">
      <c r="A23" t="s">
        <v>5188</v>
      </c>
      <c r="F23">
        <v>1</v>
      </c>
      <c r="G23">
        <v>1</v>
      </c>
      <c r="H23">
        <v>1</v>
      </c>
      <c r="I23">
        <v>1</v>
      </c>
      <c r="J23">
        <v>2</v>
      </c>
      <c r="K23">
        <v>3</v>
      </c>
    </row>
    <row r="24" spans="1:11">
      <c r="A24">
        <v>200016</v>
      </c>
      <c r="B24" t="s">
        <v>262</v>
      </c>
      <c r="C24" t="s">
        <v>5181</v>
      </c>
      <c r="I24">
        <v>1</v>
      </c>
      <c r="J24">
        <v>1</v>
      </c>
      <c r="K24">
        <v>1</v>
      </c>
    </row>
    <row r="25" spans="1:11">
      <c r="B25" t="s">
        <v>5189</v>
      </c>
      <c r="I25">
        <v>1</v>
      </c>
      <c r="J25">
        <v>1</v>
      </c>
      <c r="K25">
        <v>1</v>
      </c>
    </row>
    <row r="26" spans="1:11">
      <c r="B26" t="s">
        <v>2208</v>
      </c>
      <c r="C26" t="s">
        <v>5173</v>
      </c>
      <c r="F26">
        <v>1</v>
      </c>
      <c r="G26">
        <v>1</v>
      </c>
      <c r="K26">
        <v>1</v>
      </c>
    </row>
    <row r="27" spans="1:11">
      <c r="B27" t="s">
        <v>5190</v>
      </c>
      <c r="F27">
        <v>1</v>
      </c>
      <c r="G27">
        <v>1</v>
      </c>
      <c r="K27">
        <v>1</v>
      </c>
    </row>
    <row r="28" spans="1:11">
      <c r="A28" t="s">
        <v>5191</v>
      </c>
      <c r="F28">
        <v>1</v>
      </c>
      <c r="G28">
        <v>1</v>
      </c>
      <c r="I28">
        <v>1</v>
      </c>
      <c r="J28">
        <v>1</v>
      </c>
      <c r="K28">
        <v>2</v>
      </c>
    </row>
    <row r="29" spans="1:11">
      <c r="A29">
        <v>201031</v>
      </c>
      <c r="B29" t="s">
        <v>2241</v>
      </c>
      <c r="C29" t="s">
        <v>5173</v>
      </c>
      <c r="F29">
        <v>1</v>
      </c>
      <c r="G29">
        <v>1</v>
      </c>
      <c r="K29">
        <v>1</v>
      </c>
    </row>
    <row r="30" spans="1:11">
      <c r="B30" t="s">
        <v>5192</v>
      </c>
      <c r="F30">
        <v>1</v>
      </c>
      <c r="G30">
        <v>1</v>
      </c>
      <c r="K30">
        <v>1</v>
      </c>
    </row>
    <row r="31" spans="1:11">
      <c r="A31" t="s">
        <v>5193</v>
      </c>
      <c r="F31">
        <v>1</v>
      </c>
      <c r="G31">
        <v>1</v>
      </c>
      <c r="K31">
        <v>1</v>
      </c>
    </row>
    <row r="32" spans="1:11">
      <c r="A32">
        <v>201032</v>
      </c>
      <c r="B32" t="s">
        <v>2247</v>
      </c>
      <c r="C32" t="s">
        <v>5173</v>
      </c>
      <c r="F32">
        <v>1</v>
      </c>
      <c r="G32">
        <v>1</v>
      </c>
      <c r="K32">
        <v>1</v>
      </c>
    </row>
    <row r="33" spans="1:11">
      <c r="B33" t="s">
        <v>5194</v>
      </c>
      <c r="F33">
        <v>1</v>
      </c>
      <c r="G33">
        <v>1</v>
      </c>
      <c r="K33">
        <v>1</v>
      </c>
    </row>
    <row r="34" spans="1:11">
      <c r="B34" t="s">
        <v>304</v>
      </c>
      <c r="C34" t="s">
        <v>5181</v>
      </c>
      <c r="I34">
        <v>1</v>
      </c>
      <c r="J34">
        <v>1</v>
      </c>
      <c r="K34">
        <v>1</v>
      </c>
    </row>
    <row r="35" spans="1:11">
      <c r="B35" t="s">
        <v>5195</v>
      </c>
      <c r="I35">
        <v>1</v>
      </c>
      <c r="J35">
        <v>1</v>
      </c>
      <c r="K35">
        <v>1</v>
      </c>
    </row>
    <row r="36" spans="1:11">
      <c r="A36" t="s">
        <v>5196</v>
      </c>
      <c r="F36">
        <v>1</v>
      </c>
      <c r="G36">
        <v>1</v>
      </c>
      <c r="I36">
        <v>1</v>
      </c>
      <c r="J36">
        <v>1</v>
      </c>
      <c r="K36">
        <v>2</v>
      </c>
    </row>
    <row r="37" spans="1:11">
      <c r="A37">
        <v>201033</v>
      </c>
      <c r="B37" t="s">
        <v>2257</v>
      </c>
      <c r="C37" t="s">
        <v>5173</v>
      </c>
      <c r="F37">
        <v>1</v>
      </c>
      <c r="G37">
        <v>1</v>
      </c>
      <c r="K37">
        <v>1</v>
      </c>
    </row>
    <row r="38" spans="1:11">
      <c r="B38" t="s">
        <v>5197</v>
      </c>
      <c r="F38">
        <v>1</v>
      </c>
      <c r="G38">
        <v>1</v>
      </c>
      <c r="K38">
        <v>1</v>
      </c>
    </row>
    <row r="39" spans="1:11">
      <c r="A39" t="s">
        <v>5198</v>
      </c>
      <c r="F39">
        <v>1</v>
      </c>
      <c r="G39">
        <v>1</v>
      </c>
      <c r="K39">
        <v>1</v>
      </c>
    </row>
    <row r="40" spans="1:11">
      <c r="A40">
        <v>201038</v>
      </c>
      <c r="B40" t="s">
        <v>315</v>
      </c>
      <c r="C40" t="s">
        <v>5181</v>
      </c>
      <c r="I40">
        <v>1</v>
      </c>
      <c r="J40">
        <v>1</v>
      </c>
      <c r="K40">
        <v>1</v>
      </c>
    </row>
    <row r="41" spans="1:11">
      <c r="B41" t="s">
        <v>5199</v>
      </c>
      <c r="I41">
        <v>1</v>
      </c>
      <c r="J41">
        <v>1</v>
      </c>
      <c r="K41">
        <v>1</v>
      </c>
    </row>
    <row r="42" spans="1:11">
      <c r="B42" t="s">
        <v>2262</v>
      </c>
      <c r="C42" t="s">
        <v>5173</v>
      </c>
      <c r="F42">
        <v>1</v>
      </c>
      <c r="G42">
        <v>1</v>
      </c>
      <c r="K42">
        <v>1</v>
      </c>
    </row>
    <row r="43" spans="1:11">
      <c r="B43" t="s">
        <v>5200</v>
      </c>
      <c r="F43">
        <v>1</v>
      </c>
      <c r="G43">
        <v>1</v>
      </c>
      <c r="K43">
        <v>1</v>
      </c>
    </row>
    <row r="44" spans="1:11">
      <c r="A44" t="s">
        <v>5201</v>
      </c>
      <c r="F44">
        <v>1</v>
      </c>
      <c r="G44">
        <v>1</v>
      </c>
      <c r="I44">
        <v>1</v>
      </c>
      <c r="J44">
        <v>1</v>
      </c>
      <c r="K44">
        <v>2</v>
      </c>
    </row>
    <row r="45" spans="1:11">
      <c r="A45">
        <v>201042</v>
      </c>
      <c r="B45" t="s">
        <v>2282</v>
      </c>
      <c r="C45" t="s">
        <v>5173</v>
      </c>
      <c r="F45">
        <v>1</v>
      </c>
      <c r="G45">
        <v>1</v>
      </c>
      <c r="K45">
        <v>1</v>
      </c>
    </row>
    <row r="46" spans="1:11">
      <c r="B46" t="s">
        <v>5202</v>
      </c>
      <c r="F46">
        <v>1</v>
      </c>
      <c r="G46">
        <v>1</v>
      </c>
      <c r="K46">
        <v>1</v>
      </c>
    </row>
    <row r="47" spans="1:11">
      <c r="B47" t="s">
        <v>320</v>
      </c>
      <c r="C47" t="s">
        <v>5181</v>
      </c>
      <c r="I47">
        <v>1</v>
      </c>
      <c r="J47">
        <v>1</v>
      </c>
      <c r="K47">
        <v>1</v>
      </c>
    </row>
    <row r="48" spans="1:11">
      <c r="B48" t="s">
        <v>5203</v>
      </c>
      <c r="I48">
        <v>1</v>
      </c>
      <c r="J48">
        <v>1</v>
      </c>
      <c r="K48">
        <v>1</v>
      </c>
    </row>
    <row r="49" spans="1:11">
      <c r="A49" t="s">
        <v>5204</v>
      </c>
      <c r="F49">
        <v>1</v>
      </c>
      <c r="G49">
        <v>1</v>
      </c>
      <c r="I49">
        <v>1</v>
      </c>
      <c r="J49">
        <v>1</v>
      </c>
      <c r="K49">
        <v>2</v>
      </c>
    </row>
    <row r="50" spans="1:11">
      <c r="A50">
        <v>203005</v>
      </c>
      <c r="B50" t="s">
        <v>2410</v>
      </c>
      <c r="C50" t="s">
        <v>5173</v>
      </c>
      <c r="F50">
        <v>1</v>
      </c>
      <c r="G50">
        <v>1</v>
      </c>
      <c r="K50">
        <v>1</v>
      </c>
    </row>
    <row r="51" spans="1:11">
      <c r="B51" t="s">
        <v>5205</v>
      </c>
      <c r="F51">
        <v>1</v>
      </c>
      <c r="G51">
        <v>1</v>
      </c>
      <c r="K51">
        <v>1</v>
      </c>
    </row>
    <row r="52" spans="1:11">
      <c r="A52" t="s">
        <v>5206</v>
      </c>
      <c r="F52">
        <v>1</v>
      </c>
      <c r="G52">
        <v>1</v>
      </c>
      <c r="K52">
        <v>1</v>
      </c>
    </row>
    <row r="53" spans="1:11">
      <c r="A53">
        <v>203011</v>
      </c>
      <c r="B53" t="s">
        <v>332</v>
      </c>
      <c r="C53" t="s">
        <v>5181</v>
      </c>
      <c r="I53">
        <v>1</v>
      </c>
      <c r="J53">
        <v>1</v>
      </c>
      <c r="K53">
        <v>1</v>
      </c>
    </row>
    <row r="54" spans="1:11">
      <c r="B54" t="s">
        <v>5207</v>
      </c>
      <c r="I54">
        <v>1</v>
      </c>
      <c r="J54">
        <v>1</v>
      </c>
      <c r="K54">
        <v>1</v>
      </c>
    </row>
    <row r="55" spans="1:11">
      <c r="B55" t="s">
        <v>2416</v>
      </c>
      <c r="C55" t="s">
        <v>5173</v>
      </c>
      <c r="F55">
        <v>1</v>
      </c>
      <c r="G55">
        <v>1</v>
      </c>
      <c r="K55">
        <v>1</v>
      </c>
    </row>
    <row r="56" spans="1:11">
      <c r="B56" t="s">
        <v>5208</v>
      </c>
      <c r="F56">
        <v>1</v>
      </c>
      <c r="G56">
        <v>1</v>
      </c>
      <c r="K56">
        <v>1</v>
      </c>
    </row>
    <row r="57" spans="1:11">
      <c r="A57" t="s">
        <v>5209</v>
      </c>
      <c r="F57">
        <v>1</v>
      </c>
      <c r="G57">
        <v>1</v>
      </c>
      <c r="I57">
        <v>1</v>
      </c>
      <c r="J57">
        <v>1</v>
      </c>
      <c r="K57">
        <v>2</v>
      </c>
    </row>
    <row r="58" spans="1:11">
      <c r="A58">
        <v>303013</v>
      </c>
      <c r="B58" t="s">
        <v>458</v>
      </c>
      <c r="C58" t="s">
        <v>5181</v>
      </c>
      <c r="H58">
        <v>1</v>
      </c>
      <c r="J58">
        <v>1</v>
      </c>
      <c r="K58">
        <v>1</v>
      </c>
    </row>
    <row r="59" spans="1:11">
      <c r="B59" t="s">
        <v>5210</v>
      </c>
      <c r="H59">
        <v>1</v>
      </c>
      <c r="J59">
        <v>1</v>
      </c>
      <c r="K59">
        <v>1</v>
      </c>
    </row>
    <row r="60" spans="1:11">
      <c r="B60" t="s">
        <v>2732</v>
      </c>
      <c r="C60" t="s">
        <v>5173</v>
      </c>
      <c r="F60">
        <v>1</v>
      </c>
      <c r="G60">
        <v>1</v>
      </c>
      <c r="K60">
        <v>1</v>
      </c>
    </row>
    <row r="61" spans="1:11">
      <c r="B61" t="s">
        <v>5211</v>
      </c>
      <c r="F61">
        <v>1</v>
      </c>
      <c r="G61">
        <v>1</v>
      </c>
      <c r="K61">
        <v>1</v>
      </c>
    </row>
    <row r="62" spans="1:11">
      <c r="A62" t="s">
        <v>5212</v>
      </c>
      <c r="F62">
        <v>1</v>
      </c>
      <c r="G62">
        <v>1</v>
      </c>
      <c r="H62">
        <v>1</v>
      </c>
      <c r="J62">
        <v>1</v>
      </c>
      <c r="K62">
        <v>2</v>
      </c>
    </row>
    <row r="63" spans="1:11">
      <c r="A63">
        <v>400014</v>
      </c>
      <c r="B63" t="s">
        <v>522</v>
      </c>
      <c r="C63" t="s">
        <v>5181</v>
      </c>
      <c r="I63">
        <v>1</v>
      </c>
      <c r="J63">
        <v>1</v>
      </c>
      <c r="K63">
        <v>1</v>
      </c>
    </row>
    <row r="64" spans="1:11">
      <c r="B64" t="s">
        <v>5213</v>
      </c>
      <c r="I64">
        <v>1</v>
      </c>
      <c r="J64">
        <v>1</v>
      </c>
      <c r="K64">
        <v>1</v>
      </c>
    </row>
    <row r="65" spans="1:11">
      <c r="B65" t="s">
        <v>2812</v>
      </c>
      <c r="C65" t="s">
        <v>5173</v>
      </c>
      <c r="F65">
        <v>1</v>
      </c>
      <c r="G65">
        <v>1</v>
      </c>
      <c r="K65">
        <v>1</v>
      </c>
    </row>
    <row r="66" spans="1:11">
      <c r="B66" t="s">
        <v>5214</v>
      </c>
      <c r="F66">
        <v>1</v>
      </c>
      <c r="G66">
        <v>1</v>
      </c>
      <c r="K66">
        <v>1</v>
      </c>
    </row>
    <row r="67" spans="1:11">
      <c r="B67" t="s">
        <v>2817</v>
      </c>
      <c r="C67" t="s">
        <v>5181</v>
      </c>
      <c r="D67">
        <v>1</v>
      </c>
      <c r="E67">
        <v>1</v>
      </c>
      <c r="K67">
        <v>1</v>
      </c>
    </row>
    <row r="68" spans="1:11">
      <c r="B68" t="s">
        <v>5215</v>
      </c>
      <c r="D68">
        <v>1</v>
      </c>
      <c r="E68">
        <v>1</v>
      </c>
      <c r="K68">
        <v>1</v>
      </c>
    </row>
    <row r="69" spans="1:11">
      <c r="A69" t="s">
        <v>5216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3</v>
      </c>
    </row>
    <row r="70" spans="1:11">
      <c r="A70">
        <v>400018</v>
      </c>
      <c r="B70" t="s">
        <v>2833</v>
      </c>
      <c r="C70" t="s">
        <v>5181</v>
      </c>
      <c r="H70">
        <v>1</v>
      </c>
      <c r="J70">
        <v>1</v>
      </c>
      <c r="K70">
        <v>1</v>
      </c>
    </row>
    <row r="71" spans="1:11">
      <c r="B71" t="s">
        <v>5217</v>
      </c>
      <c r="H71">
        <v>1</v>
      </c>
      <c r="J71">
        <v>1</v>
      </c>
      <c r="K71">
        <v>1</v>
      </c>
    </row>
    <row r="72" spans="1:11">
      <c r="B72" t="s">
        <v>538</v>
      </c>
      <c r="C72" t="s">
        <v>5181</v>
      </c>
      <c r="I72">
        <v>1</v>
      </c>
      <c r="J72">
        <v>1</v>
      </c>
      <c r="K72">
        <v>1</v>
      </c>
    </row>
    <row r="73" spans="1:11">
      <c r="B73" t="s">
        <v>5218</v>
      </c>
      <c r="I73">
        <v>1</v>
      </c>
      <c r="J73">
        <v>1</v>
      </c>
      <c r="K73">
        <v>1</v>
      </c>
    </row>
    <row r="74" spans="1:11">
      <c r="B74" t="s">
        <v>2828</v>
      </c>
      <c r="C74" t="s">
        <v>5173</v>
      </c>
      <c r="F74">
        <v>1</v>
      </c>
      <c r="G74">
        <v>1</v>
      </c>
      <c r="K74">
        <v>1</v>
      </c>
    </row>
    <row r="75" spans="1:11">
      <c r="B75" t="s">
        <v>5219</v>
      </c>
      <c r="F75">
        <v>1</v>
      </c>
      <c r="G75">
        <v>1</v>
      </c>
      <c r="K75">
        <v>1</v>
      </c>
    </row>
    <row r="76" spans="1:11">
      <c r="A76" t="s">
        <v>5220</v>
      </c>
      <c r="F76">
        <v>1</v>
      </c>
      <c r="G76">
        <v>1</v>
      </c>
      <c r="H76">
        <v>1</v>
      </c>
      <c r="I76">
        <v>1</v>
      </c>
      <c r="J76">
        <v>2</v>
      </c>
      <c r="K76">
        <v>3</v>
      </c>
    </row>
    <row r="77" spans="1:11">
      <c r="A77">
        <v>409004</v>
      </c>
      <c r="B77" t="s">
        <v>3013</v>
      </c>
      <c r="C77" t="s">
        <v>5181</v>
      </c>
      <c r="I77">
        <v>1</v>
      </c>
      <c r="J77">
        <v>1</v>
      </c>
      <c r="K77">
        <v>1</v>
      </c>
    </row>
    <row r="78" spans="1:11">
      <c r="B78" t="s">
        <v>5221</v>
      </c>
      <c r="I78">
        <v>1</v>
      </c>
      <c r="J78">
        <v>1</v>
      </c>
      <c r="K78">
        <v>1</v>
      </c>
    </row>
    <row r="79" spans="1:11">
      <c r="B79" t="s">
        <v>871</v>
      </c>
      <c r="C79" t="s">
        <v>5173</v>
      </c>
      <c r="F79">
        <v>1</v>
      </c>
      <c r="G79">
        <v>1</v>
      </c>
      <c r="K79">
        <v>1</v>
      </c>
    </row>
    <row r="80" spans="1:11">
      <c r="B80" t="s">
        <v>5222</v>
      </c>
      <c r="F80">
        <v>1</v>
      </c>
      <c r="G80">
        <v>1</v>
      </c>
      <c r="K80">
        <v>1</v>
      </c>
    </row>
    <row r="81" spans="1:11">
      <c r="A81" t="s">
        <v>5223</v>
      </c>
      <c r="F81">
        <v>1</v>
      </c>
      <c r="G81">
        <v>1</v>
      </c>
      <c r="I81">
        <v>1</v>
      </c>
      <c r="J81">
        <v>1</v>
      </c>
      <c r="K81">
        <v>2</v>
      </c>
    </row>
    <row r="82" spans="1:11">
      <c r="A82">
        <v>409005</v>
      </c>
      <c r="B82" t="s">
        <v>646</v>
      </c>
      <c r="C82" t="s">
        <v>5181</v>
      </c>
      <c r="I82">
        <v>1</v>
      </c>
      <c r="J82">
        <v>1</v>
      </c>
      <c r="K82">
        <v>1</v>
      </c>
    </row>
    <row r="83" spans="1:11">
      <c r="B83" t="s">
        <v>5224</v>
      </c>
      <c r="I83">
        <v>1</v>
      </c>
      <c r="J83">
        <v>1</v>
      </c>
      <c r="K83">
        <v>1</v>
      </c>
    </row>
    <row r="84" spans="1:11">
      <c r="B84" t="s">
        <v>3018</v>
      </c>
      <c r="C84" t="s">
        <v>5173</v>
      </c>
      <c r="F84">
        <v>1</v>
      </c>
      <c r="G84">
        <v>1</v>
      </c>
      <c r="K84">
        <v>1</v>
      </c>
    </row>
    <row r="85" spans="1:11">
      <c r="B85" t="s">
        <v>5225</v>
      </c>
      <c r="F85">
        <v>1</v>
      </c>
      <c r="G85">
        <v>1</v>
      </c>
      <c r="K85">
        <v>1</v>
      </c>
    </row>
    <row r="86" spans="1:11">
      <c r="A86" t="s">
        <v>5226</v>
      </c>
      <c r="F86">
        <v>1</v>
      </c>
      <c r="G86">
        <v>1</v>
      </c>
      <c r="I86">
        <v>1</v>
      </c>
      <c r="J86">
        <v>1</v>
      </c>
      <c r="K86">
        <v>2</v>
      </c>
    </row>
    <row r="87" spans="1:11">
      <c r="A87">
        <v>409009</v>
      </c>
      <c r="B87" t="s">
        <v>653</v>
      </c>
      <c r="C87" t="s">
        <v>5181</v>
      </c>
      <c r="I87">
        <v>1</v>
      </c>
      <c r="J87">
        <v>1</v>
      </c>
      <c r="K87">
        <v>1</v>
      </c>
    </row>
    <row r="88" spans="1:11">
      <c r="B88" t="s">
        <v>5227</v>
      </c>
      <c r="I88">
        <v>1</v>
      </c>
      <c r="J88">
        <v>1</v>
      </c>
      <c r="K88">
        <v>1</v>
      </c>
    </row>
    <row r="89" spans="1:11">
      <c r="B89" t="s">
        <v>3028</v>
      </c>
      <c r="C89" t="s">
        <v>5173</v>
      </c>
      <c r="F89">
        <v>1</v>
      </c>
      <c r="G89">
        <v>1</v>
      </c>
      <c r="K89">
        <v>1</v>
      </c>
    </row>
    <row r="90" spans="1:11">
      <c r="B90" t="s">
        <v>5228</v>
      </c>
      <c r="F90">
        <v>1</v>
      </c>
      <c r="G90">
        <v>1</v>
      </c>
      <c r="K90">
        <v>1</v>
      </c>
    </row>
    <row r="91" spans="1:11">
      <c r="A91" t="s">
        <v>5229</v>
      </c>
      <c r="F91">
        <v>1</v>
      </c>
      <c r="G91">
        <v>1</v>
      </c>
      <c r="I91">
        <v>1</v>
      </c>
      <c r="J91">
        <v>1</v>
      </c>
      <c r="K91">
        <v>2</v>
      </c>
    </row>
    <row r="92" spans="1:11">
      <c r="A92">
        <v>409036</v>
      </c>
      <c r="B92" t="s">
        <v>3095</v>
      </c>
      <c r="C92" t="s">
        <v>5181</v>
      </c>
      <c r="H92">
        <v>1</v>
      </c>
      <c r="J92">
        <v>1</v>
      </c>
      <c r="K92">
        <v>1</v>
      </c>
    </row>
    <row r="93" spans="1:11">
      <c r="B93" t="s">
        <v>5230</v>
      </c>
      <c r="H93">
        <v>1</v>
      </c>
      <c r="J93">
        <v>1</v>
      </c>
      <c r="K93">
        <v>1</v>
      </c>
    </row>
    <row r="94" spans="1:11">
      <c r="B94" t="s">
        <v>3090</v>
      </c>
      <c r="C94" t="s">
        <v>5173</v>
      </c>
      <c r="F94">
        <v>1</v>
      </c>
      <c r="G94">
        <v>1</v>
      </c>
      <c r="K94">
        <v>1</v>
      </c>
    </row>
    <row r="95" spans="1:11">
      <c r="B95" t="s">
        <v>5231</v>
      </c>
      <c r="F95">
        <v>1</v>
      </c>
      <c r="G95">
        <v>1</v>
      </c>
      <c r="K95">
        <v>1</v>
      </c>
    </row>
    <row r="96" spans="1:11">
      <c r="B96" t="s">
        <v>676</v>
      </c>
      <c r="C96" t="s">
        <v>5181</v>
      </c>
      <c r="I96">
        <v>1</v>
      </c>
      <c r="J96">
        <v>1</v>
      </c>
      <c r="K96">
        <v>1</v>
      </c>
    </row>
    <row r="97" spans="1:11">
      <c r="B97" t="s">
        <v>5232</v>
      </c>
      <c r="I97">
        <v>1</v>
      </c>
      <c r="J97">
        <v>1</v>
      </c>
      <c r="K97">
        <v>1</v>
      </c>
    </row>
    <row r="98" spans="1:11">
      <c r="A98" t="s">
        <v>5233</v>
      </c>
      <c r="F98">
        <v>1</v>
      </c>
      <c r="G98">
        <v>1</v>
      </c>
      <c r="H98">
        <v>1</v>
      </c>
      <c r="I98">
        <v>1</v>
      </c>
      <c r="J98">
        <v>2</v>
      </c>
      <c r="K98">
        <v>3</v>
      </c>
    </row>
    <row r="99" spans="1:11">
      <c r="A99">
        <v>409038</v>
      </c>
      <c r="B99" t="s">
        <v>681</v>
      </c>
      <c r="C99" t="s">
        <v>5181</v>
      </c>
      <c r="I99">
        <v>1</v>
      </c>
      <c r="J99">
        <v>1</v>
      </c>
      <c r="K99">
        <v>1</v>
      </c>
    </row>
    <row r="100" spans="1:11">
      <c r="B100" t="s">
        <v>5234</v>
      </c>
      <c r="I100">
        <v>1</v>
      </c>
      <c r="J100">
        <v>1</v>
      </c>
      <c r="K100">
        <v>1</v>
      </c>
    </row>
    <row r="101" spans="1:11">
      <c r="B101" t="s">
        <v>3105</v>
      </c>
      <c r="C101" t="s">
        <v>5181</v>
      </c>
      <c r="I101">
        <v>1</v>
      </c>
      <c r="J101">
        <v>1</v>
      </c>
      <c r="K101">
        <v>1</v>
      </c>
    </row>
    <row r="102" spans="1:11">
      <c r="B102" t="s">
        <v>5235</v>
      </c>
      <c r="I102">
        <v>1</v>
      </c>
      <c r="J102">
        <v>1</v>
      </c>
      <c r="K102">
        <v>1</v>
      </c>
    </row>
    <row r="103" spans="1:11">
      <c r="B103" t="s">
        <v>3100</v>
      </c>
      <c r="C103" t="s">
        <v>5173</v>
      </c>
      <c r="F103">
        <v>1</v>
      </c>
      <c r="G103">
        <v>1</v>
      </c>
      <c r="K103">
        <v>1</v>
      </c>
    </row>
    <row r="104" spans="1:11">
      <c r="B104" t="s">
        <v>5236</v>
      </c>
      <c r="F104">
        <v>1</v>
      </c>
      <c r="G104">
        <v>1</v>
      </c>
      <c r="K104">
        <v>1</v>
      </c>
    </row>
    <row r="105" spans="1:11">
      <c r="A105" t="s">
        <v>5237</v>
      </c>
      <c r="F105">
        <v>1</v>
      </c>
      <c r="G105">
        <v>1</v>
      </c>
      <c r="I105">
        <v>2</v>
      </c>
      <c r="J105">
        <v>2</v>
      </c>
      <c r="K105">
        <v>3</v>
      </c>
    </row>
    <row r="106" spans="1:11">
      <c r="A106">
        <v>409042</v>
      </c>
      <c r="B106" t="s">
        <v>3114</v>
      </c>
      <c r="C106" t="s">
        <v>5181</v>
      </c>
      <c r="H106">
        <v>1</v>
      </c>
      <c r="J106">
        <v>1</v>
      </c>
      <c r="K106">
        <v>1</v>
      </c>
    </row>
    <row r="107" spans="1:11">
      <c r="B107" t="s">
        <v>5238</v>
      </c>
      <c r="H107">
        <v>1</v>
      </c>
      <c r="J107">
        <v>1</v>
      </c>
      <c r="K107">
        <v>1</v>
      </c>
    </row>
    <row r="108" spans="1:11">
      <c r="B108" t="s">
        <v>3109</v>
      </c>
      <c r="C108" t="s">
        <v>5173</v>
      </c>
      <c r="F108">
        <v>1</v>
      </c>
      <c r="G108">
        <v>1</v>
      </c>
      <c r="K108">
        <v>1</v>
      </c>
    </row>
    <row r="109" spans="1:11">
      <c r="B109" t="s">
        <v>5239</v>
      </c>
      <c r="F109">
        <v>1</v>
      </c>
      <c r="G109">
        <v>1</v>
      </c>
      <c r="K109">
        <v>1</v>
      </c>
    </row>
    <row r="110" spans="1:11">
      <c r="B110" t="s">
        <v>693</v>
      </c>
      <c r="C110" t="s">
        <v>5181</v>
      </c>
      <c r="I110">
        <v>1</v>
      </c>
      <c r="J110">
        <v>1</v>
      </c>
      <c r="K110">
        <v>1</v>
      </c>
    </row>
    <row r="111" spans="1:11">
      <c r="B111" t="s">
        <v>5240</v>
      </c>
      <c r="I111">
        <v>1</v>
      </c>
      <c r="J111">
        <v>1</v>
      </c>
      <c r="K111">
        <v>1</v>
      </c>
    </row>
    <row r="112" spans="1:11">
      <c r="A112" t="s">
        <v>5241</v>
      </c>
      <c r="F112">
        <v>1</v>
      </c>
      <c r="G112">
        <v>1</v>
      </c>
      <c r="H112">
        <v>1</v>
      </c>
      <c r="I112">
        <v>1</v>
      </c>
      <c r="J112">
        <v>2</v>
      </c>
      <c r="K112">
        <v>3</v>
      </c>
    </row>
    <row r="113" spans="1:11">
      <c r="A113">
        <v>606001</v>
      </c>
      <c r="B113" t="s">
        <v>3354</v>
      </c>
      <c r="C113" t="s">
        <v>5181</v>
      </c>
      <c r="H113">
        <v>1</v>
      </c>
      <c r="J113">
        <v>1</v>
      </c>
      <c r="K113">
        <v>1</v>
      </c>
    </row>
    <row r="114" spans="1:11">
      <c r="B114" t="s">
        <v>5242</v>
      </c>
      <c r="H114">
        <v>1</v>
      </c>
      <c r="J114">
        <v>1</v>
      </c>
      <c r="K114">
        <v>1</v>
      </c>
    </row>
    <row r="115" spans="1:11">
      <c r="B115" t="s">
        <v>804</v>
      </c>
      <c r="C115" t="s">
        <v>5181</v>
      </c>
      <c r="I115">
        <v>1</v>
      </c>
      <c r="J115">
        <v>1</v>
      </c>
      <c r="K115">
        <v>1</v>
      </c>
    </row>
    <row r="116" spans="1:11">
      <c r="B116" t="s">
        <v>5243</v>
      </c>
      <c r="I116">
        <v>1</v>
      </c>
      <c r="J116">
        <v>1</v>
      </c>
      <c r="K116">
        <v>1</v>
      </c>
    </row>
    <row r="117" spans="1:11">
      <c r="B117" t="s">
        <v>3349</v>
      </c>
      <c r="C117" t="s">
        <v>5173</v>
      </c>
      <c r="F117">
        <v>1</v>
      </c>
      <c r="G117">
        <v>1</v>
      </c>
      <c r="K117">
        <v>1</v>
      </c>
    </row>
    <row r="118" spans="1:11">
      <c r="B118" t="s">
        <v>5244</v>
      </c>
      <c r="F118">
        <v>1</v>
      </c>
      <c r="G118">
        <v>1</v>
      </c>
      <c r="K118">
        <v>1</v>
      </c>
    </row>
    <row r="119" spans="1:11">
      <c r="A119" t="s">
        <v>5245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3</v>
      </c>
    </row>
    <row r="120" spans="1:11">
      <c r="A120" t="s">
        <v>5172</v>
      </c>
      <c r="D120">
        <v>1</v>
      </c>
      <c r="E120">
        <v>1</v>
      </c>
      <c r="F120">
        <v>21</v>
      </c>
      <c r="G120">
        <v>21</v>
      </c>
      <c r="H120">
        <v>6</v>
      </c>
      <c r="I120">
        <v>17</v>
      </c>
      <c r="J120">
        <v>23</v>
      </c>
      <c r="K120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B653-9824-4854-AA16-FB98707F2317}">
  <sheetPr filterMode="1"/>
  <dimension ref="A1:BL183"/>
  <sheetViews>
    <sheetView workbookViewId="0">
      <selection activeCell="H51" sqref="H51"/>
    </sheetView>
  </sheetViews>
  <sheetFormatPr defaultColWidth="8.85546875" defaultRowHeight="15"/>
  <cols>
    <col min="5" max="5" width="18.85546875" bestFit="1" customWidth="1"/>
    <col min="12" max="12" width="83" bestFit="1" customWidth="1"/>
    <col min="22" max="22" width="42.28515625" bestFit="1" customWidth="1"/>
  </cols>
  <sheetData>
    <row r="1" spans="1:64">
      <c r="A1" t="s">
        <v>4163</v>
      </c>
      <c r="B1" t="s">
        <v>4164</v>
      </c>
      <c r="C1" t="s">
        <v>4166</v>
      </c>
      <c r="D1" t="s">
        <v>0</v>
      </c>
      <c r="E1" s="13" t="s">
        <v>3439</v>
      </c>
      <c r="F1" t="s">
        <v>1101</v>
      </c>
      <c r="G1" t="s">
        <v>11</v>
      </c>
      <c r="H1" t="s">
        <v>12</v>
      </c>
      <c r="I1" t="s">
        <v>13</v>
      </c>
      <c r="J1" t="s">
        <v>14</v>
      </c>
      <c r="K1" s="13" t="s">
        <v>4171</v>
      </c>
      <c r="L1" s="14" t="s">
        <v>4172</v>
      </c>
      <c r="M1" s="14" t="s">
        <v>4173</v>
      </c>
      <c r="N1" s="14" t="s">
        <v>4174</v>
      </c>
      <c r="O1" s="14" t="s">
        <v>4175</v>
      </c>
      <c r="P1" t="s">
        <v>5246</v>
      </c>
      <c r="Q1" t="s">
        <v>5247</v>
      </c>
      <c r="R1" t="s">
        <v>5248</v>
      </c>
      <c r="S1" t="s">
        <v>5249</v>
      </c>
      <c r="T1" t="s">
        <v>5250</v>
      </c>
      <c r="U1" t="s">
        <v>3440</v>
      </c>
      <c r="V1" t="s">
        <v>3441</v>
      </c>
      <c r="W1" t="s">
        <v>3442</v>
      </c>
      <c r="X1" t="s">
        <v>3443</v>
      </c>
      <c r="Y1" t="s">
        <v>3444</v>
      </c>
      <c r="Z1" t="s">
        <v>3445</v>
      </c>
      <c r="AA1" t="s">
        <v>3446</v>
      </c>
      <c r="AB1" t="s">
        <v>3447</v>
      </c>
      <c r="AC1" t="s">
        <v>3448</v>
      </c>
      <c r="AD1" t="s">
        <v>896</v>
      </c>
      <c r="AE1" t="s">
        <v>3449</v>
      </c>
      <c r="AF1" t="s">
        <v>897</v>
      </c>
      <c r="AG1" t="s">
        <v>898</v>
      </c>
      <c r="AH1" t="s">
        <v>3450</v>
      </c>
      <c r="AI1" t="s">
        <v>5251</v>
      </c>
      <c r="AJ1" t="s">
        <v>3452</v>
      </c>
      <c r="AK1" t="s">
        <v>3453</v>
      </c>
      <c r="AL1" t="s">
        <v>3454</v>
      </c>
      <c r="AM1" t="s">
        <v>3455</v>
      </c>
      <c r="AN1" t="s">
        <v>3456</v>
      </c>
      <c r="AO1" t="s">
        <v>3457</v>
      </c>
      <c r="AP1" t="s">
        <v>3458</v>
      </c>
      <c r="AQ1" t="s">
        <v>3459</v>
      </c>
      <c r="AR1" t="s">
        <v>3460</v>
      </c>
      <c r="AS1" t="s">
        <v>3461</v>
      </c>
      <c r="AT1" t="s">
        <v>4176</v>
      </c>
      <c r="AU1" t="s">
        <v>4177</v>
      </c>
      <c r="AV1" t="s">
        <v>4178</v>
      </c>
      <c r="AW1" t="s">
        <v>4179</v>
      </c>
      <c r="AX1" t="s">
        <v>4180</v>
      </c>
      <c r="AY1" t="s">
        <v>4181</v>
      </c>
      <c r="AZ1" t="s">
        <v>4182</v>
      </c>
      <c r="BA1" t="s">
        <v>4183</v>
      </c>
      <c r="BB1" t="s">
        <v>4184</v>
      </c>
      <c r="BC1" t="s">
        <v>4185</v>
      </c>
      <c r="BD1" t="s">
        <v>4186</v>
      </c>
      <c r="BE1" t="s">
        <v>4187</v>
      </c>
      <c r="BF1" t="s">
        <v>4188</v>
      </c>
      <c r="BG1" t="s">
        <v>4189</v>
      </c>
      <c r="BH1" t="s">
        <v>4190</v>
      </c>
      <c r="BI1" t="s">
        <v>4191</v>
      </c>
      <c r="BJ1" t="s">
        <v>4192</v>
      </c>
      <c r="BK1" t="s">
        <v>4193</v>
      </c>
      <c r="BL1" t="s">
        <v>3500</v>
      </c>
    </row>
    <row r="2" spans="1:64">
      <c r="A2" t="s">
        <v>4194</v>
      </c>
      <c r="B2">
        <v>102001</v>
      </c>
      <c r="C2" t="s">
        <v>4195</v>
      </c>
      <c r="D2" t="s">
        <v>57</v>
      </c>
      <c r="E2" s="6" t="s">
        <v>58</v>
      </c>
      <c r="F2">
        <v>157799</v>
      </c>
      <c r="G2" t="s">
        <v>60</v>
      </c>
      <c r="H2" t="s">
        <v>61</v>
      </c>
      <c r="I2" t="s">
        <v>62</v>
      </c>
      <c r="J2">
        <v>40</v>
      </c>
      <c r="K2" s="6">
        <v>157778</v>
      </c>
      <c r="L2" s="6" t="s">
        <v>4196</v>
      </c>
      <c r="M2" s="6" t="s">
        <v>4197</v>
      </c>
      <c r="N2" s="6" t="s">
        <v>4198</v>
      </c>
      <c r="O2" s="6">
        <v>40</v>
      </c>
      <c r="P2">
        <v>157776</v>
      </c>
      <c r="Q2" t="s">
        <v>5252</v>
      </c>
      <c r="R2" t="s">
        <v>5253</v>
      </c>
      <c r="S2" t="s">
        <v>5254</v>
      </c>
      <c r="T2">
        <v>40</v>
      </c>
      <c r="U2" t="s">
        <v>75</v>
      </c>
      <c r="V2" t="s">
        <v>74</v>
      </c>
      <c r="W2">
        <v>102</v>
      </c>
      <c r="X2" t="s">
        <v>3522</v>
      </c>
      <c r="Y2" t="s">
        <v>3587</v>
      </c>
      <c r="Z2">
        <v>102001</v>
      </c>
      <c r="AA2" t="s">
        <v>69</v>
      </c>
      <c r="AB2">
        <v>6520366822</v>
      </c>
      <c r="AC2" s="2">
        <v>44735</v>
      </c>
      <c r="AD2" t="s">
        <v>905</v>
      </c>
      <c r="AE2" t="s">
        <v>3527</v>
      </c>
      <c r="AF2" t="s">
        <v>906</v>
      </c>
      <c r="AG2" t="s">
        <v>83</v>
      </c>
      <c r="AH2" t="s">
        <v>907</v>
      </c>
      <c r="AJ2" s="2">
        <v>44756</v>
      </c>
      <c r="AO2">
        <v>15</v>
      </c>
      <c r="AP2">
        <v>65</v>
      </c>
      <c r="AQ2">
        <v>35</v>
      </c>
      <c r="AR2" t="s">
        <v>3545</v>
      </c>
      <c r="AS2" t="s">
        <v>3588</v>
      </c>
      <c r="AT2">
        <v>20</v>
      </c>
      <c r="AU2">
        <v>5</v>
      </c>
      <c r="AV2">
        <v>70</v>
      </c>
      <c r="AW2">
        <v>5</v>
      </c>
      <c r="AX2">
        <v>160</v>
      </c>
      <c r="BL2" t="s">
        <v>3531</v>
      </c>
    </row>
    <row r="3" spans="1:64" hidden="1">
      <c r="A3" t="s">
        <v>4199</v>
      </c>
      <c r="B3">
        <v>105005</v>
      </c>
      <c r="C3" t="s">
        <v>4200</v>
      </c>
      <c r="D3" t="s">
        <v>141</v>
      </c>
      <c r="E3" s="6" t="s">
        <v>142</v>
      </c>
      <c r="F3">
        <v>190903</v>
      </c>
      <c r="G3" t="s">
        <v>144</v>
      </c>
      <c r="H3" t="s">
        <v>145</v>
      </c>
      <c r="I3" t="s">
        <v>146</v>
      </c>
      <c r="J3">
        <v>40</v>
      </c>
      <c r="K3" s="6">
        <v>190904</v>
      </c>
      <c r="L3" s="6" t="s">
        <v>4201</v>
      </c>
      <c r="M3" s="6" t="s">
        <v>4202</v>
      </c>
      <c r="N3" s="6" t="s">
        <v>4203</v>
      </c>
      <c r="O3" s="6">
        <v>40</v>
      </c>
      <c r="U3" t="s">
        <v>130</v>
      </c>
      <c r="V3" t="s">
        <v>103</v>
      </c>
      <c r="W3">
        <v>105</v>
      </c>
      <c r="X3" t="s">
        <v>3522</v>
      </c>
      <c r="Y3" t="s">
        <v>3654</v>
      </c>
      <c r="Z3">
        <v>105005</v>
      </c>
      <c r="AB3">
        <v>6519077202</v>
      </c>
      <c r="AC3" s="2">
        <v>44263</v>
      </c>
      <c r="AE3" t="s">
        <v>3655</v>
      </c>
      <c r="AF3" t="s">
        <v>906</v>
      </c>
      <c r="AG3" t="s">
        <v>152</v>
      </c>
      <c r="AH3" t="s">
        <v>919</v>
      </c>
      <c r="AO3">
        <v>40</v>
      </c>
      <c r="AP3">
        <v>90</v>
      </c>
      <c r="AQ3">
        <v>10</v>
      </c>
      <c r="AR3" t="s">
        <v>3524</v>
      </c>
      <c r="AT3">
        <v>10</v>
      </c>
      <c r="AU3">
        <v>68</v>
      </c>
      <c r="AV3">
        <v>20</v>
      </c>
      <c r="AW3">
        <v>2</v>
      </c>
      <c r="AX3">
        <v>114</v>
      </c>
      <c r="AY3">
        <v>68</v>
      </c>
      <c r="AZ3">
        <v>10</v>
      </c>
      <c r="BA3">
        <v>20</v>
      </c>
      <c r="BB3">
        <v>2</v>
      </c>
      <c r="BC3">
        <v>56</v>
      </c>
      <c r="BD3">
        <v>10</v>
      </c>
      <c r="BE3">
        <v>90</v>
      </c>
      <c r="BF3">
        <v>0</v>
      </c>
      <c r="BG3">
        <v>0</v>
      </c>
      <c r="BH3">
        <v>90</v>
      </c>
      <c r="BJ3" t="s">
        <v>3653</v>
      </c>
      <c r="BK3" s="2">
        <v>45023</v>
      </c>
      <c r="BL3" t="s">
        <v>3531</v>
      </c>
    </row>
    <row r="4" spans="1:64">
      <c r="A4" t="s">
        <v>4204</v>
      </c>
      <c r="B4">
        <v>106001</v>
      </c>
      <c r="C4" t="s">
        <v>4205</v>
      </c>
      <c r="D4" t="s">
        <v>57</v>
      </c>
      <c r="E4" s="6" t="s">
        <v>153</v>
      </c>
      <c r="F4">
        <v>133583</v>
      </c>
      <c r="G4" t="s">
        <v>154</v>
      </c>
      <c r="H4" t="s">
        <v>155</v>
      </c>
      <c r="I4" t="s">
        <v>156</v>
      </c>
      <c r="J4">
        <v>40</v>
      </c>
      <c r="K4" s="6">
        <v>133584</v>
      </c>
      <c r="L4" s="6" t="s">
        <v>4206</v>
      </c>
      <c r="M4" s="6" t="s">
        <v>4207</v>
      </c>
      <c r="N4" s="6" t="s">
        <v>4208</v>
      </c>
      <c r="O4" s="6">
        <v>40</v>
      </c>
      <c r="P4">
        <v>133585</v>
      </c>
      <c r="Q4" t="s">
        <v>5255</v>
      </c>
      <c r="R4" t="s">
        <v>5256</v>
      </c>
      <c r="S4" t="s">
        <v>5257</v>
      </c>
      <c r="T4">
        <v>40</v>
      </c>
      <c r="U4" t="s">
        <v>75</v>
      </c>
      <c r="V4" t="s">
        <v>161</v>
      </c>
      <c r="W4">
        <v>106</v>
      </c>
      <c r="X4" t="s">
        <v>3522</v>
      </c>
      <c r="Y4" t="s">
        <v>3540</v>
      </c>
      <c r="Z4">
        <v>106001</v>
      </c>
      <c r="AA4" t="s">
        <v>936</v>
      </c>
      <c r="AB4">
        <v>6518848268</v>
      </c>
      <c r="AC4" s="2">
        <v>44020</v>
      </c>
      <c r="AD4" t="s">
        <v>926</v>
      </c>
      <c r="AE4" t="s">
        <v>3527</v>
      </c>
      <c r="AF4" t="s">
        <v>906</v>
      </c>
      <c r="AG4" t="s">
        <v>164</v>
      </c>
      <c r="AH4" t="s">
        <v>907</v>
      </c>
      <c r="AJ4" s="2">
        <v>44634</v>
      </c>
      <c r="AO4">
        <v>95</v>
      </c>
      <c r="AP4">
        <v>99</v>
      </c>
      <c r="AQ4">
        <v>1</v>
      </c>
      <c r="AR4" t="s">
        <v>3524</v>
      </c>
      <c r="AY4">
        <v>57</v>
      </c>
      <c r="AZ4">
        <v>40</v>
      </c>
      <c r="BA4">
        <v>3</v>
      </c>
      <c r="BB4">
        <v>0</v>
      </c>
      <c r="BC4">
        <v>46</v>
      </c>
      <c r="BJ4" t="s">
        <v>3542</v>
      </c>
      <c r="BK4" s="2">
        <v>44663</v>
      </c>
      <c r="BL4" t="s">
        <v>3531</v>
      </c>
    </row>
    <row r="5" spans="1:64" hidden="1">
      <c r="A5" t="s">
        <v>4209</v>
      </c>
      <c r="B5">
        <v>115001</v>
      </c>
      <c r="C5" t="s">
        <v>4205</v>
      </c>
      <c r="D5" t="s">
        <v>141</v>
      </c>
      <c r="E5" s="6" t="s">
        <v>207</v>
      </c>
      <c r="F5">
        <v>220926</v>
      </c>
      <c r="G5" t="s">
        <v>208</v>
      </c>
      <c r="H5" t="s">
        <v>209</v>
      </c>
      <c r="I5" t="s">
        <v>210</v>
      </c>
      <c r="J5">
        <v>40</v>
      </c>
      <c r="K5" s="6">
        <v>220995</v>
      </c>
      <c r="L5" s="6" t="s">
        <v>4210</v>
      </c>
      <c r="M5" s="6" t="s">
        <v>4211</v>
      </c>
      <c r="N5" s="6" t="s">
        <v>4212</v>
      </c>
      <c r="O5" s="6">
        <v>40</v>
      </c>
      <c r="P5">
        <v>221072</v>
      </c>
      <c r="Q5" t="s">
        <v>5258</v>
      </c>
      <c r="R5" t="s">
        <v>5259</v>
      </c>
      <c r="S5" t="s">
        <v>5260</v>
      </c>
      <c r="T5">
        <v>40</v>
      </c>
      <c r="U5" t="s">
        <v>130</v>
      </c>
      <c r="V5" t="s">
        <v>103</v>
      </c>
      <c r="W5">
        <v>115</v>
      </c>
      <c r="X5" t="s">
        <v>3522</v>
      </c>
      <c r="Y5" t="s">
        <v>3708</v>
      </c>
      <c r="Z5">
        <v>115001</v>
      </c>
      <c r="AA5" t="s">
        <v>3709</v>
      </c>
      <c r="AB5">
        <v>6522505184</v>
      </c>
      <c r="AC5" s="2">
        <v>44735</v>
      </c>
      <c r="AD5" t="s">
        <v>928</v>
      </c>
      <c r="AE5" t="s">
        <v>3527</v>
      </c>
      <c r="AF5" t="s">
        <v>5261</v>
      </c>
      <c r="AI5" t="s">
        <v>213</v>
      </c>
      <c r="AO5">
        <v>35</v>
      </c>
      <c r="AP5">
        <v>95</v>
      </c>
      <c r="AQ5">
        <v>5</v>
      </c>
      <c r="AR5" t="s">
        <v>3524</v>
      </c>
      <c r="AT5">
        <v>15</v>
      </c>
      <c r="AU5">
        <v>30</v>
      </c>
      <c r="AV5">
        <v>35</v>
      </c>
      <c r="AW5">
        <v>20</v>
      </c>
      <c r="AX5">
        <v>160</v>
      </c>
      <c r="AY5">
        <v>15</v>
      </c>
      <c r="AZ5">
        <v>30</v>
      </c>
      <c r="BA5">
        <v>35</v>
      </c>
      <c r="BB5">
        <v>20</v>
      </c>
      <c r="BC5">
        <v>160</v>
      </c>
      <c r="BD5">
        <v>5</v>
      </c>
      <c r="BE5">
        <v>80</v>
      </c>
      <c r="BF5">
        <v>15</v>
      </c>
      <c r="BG5">
        <v>0</v>
      </c>
      <c r="BH5">
        <v>110</v>
      </c>
      <c r="BJ5" t="s">
        <v>3653</v>
      </c>
      <c r="BK5" s="2">
        <v>45089</v>
      </c>
      <c r="BL5" t="s">
        <v>3531</v>
      </c>
    </row>
    <row r="6" spans="1:64">
      <c r="A6" t="s">
        <v>4213</v>
      </c>
      <c r="B6">
        <v>200001</v>
      </c>
      <c r="C6" t="s">
        <v>4205</v>
      </c>
      <c r="D6" t="s">
        <v>57</v>
      </c>
      <c r="E6" s="6" t="s">
        <v>240</v>
      </c>
      <c r="F6">
        <v>133586</v>
      </c>
      <c r="G6" t="s">
        <v>241</v>
      </c>
      <c r="H6" t="s">
        <v>242</v>
      </c>
      <c r="I6" t="s">
        <v>243</v>
      </c>
      <c r="J6">
        <v>40</v>
      </c>
      <c r="K6" s="6">
        <v>133587</v>
      </c>
      <c r="L6" s="6" t="s">
        <v>4214</v>
      </c>
      <c r="M6" s="6" t="s">
        <v>4215</v>
      </c>
      <c r="N6" s="6" t="s">
        <v>4216</v>
      </c>
      <c r="O6" s="6">
        <v>40</v>
      </c>
      <c r="P6">
        <v>133588</v>
      </c>
      <c r="Q6" t="s">
        <v>5262</v>
      </c>
      <c r="R6" t="s">
        <v>5263</v>
      </c>
      <c r="S6" t="s">
        <v>5264</v>
      </c>
      <c r="T6">
        <v>40</v>
      </c>
      <c r="U6" t="s">
        <v>75</v>
      </c>
      <c r="V6" t="s">
        <v>103</v>
      </c>
      <c r="W6">
        <v>200</v>
      </c>
      <c r="X6" t="s">
        <v>3522</v>
      </c>
      <c r="Y6">
        <v>6801705270</v>
      </c>
      <c r="Z6">
        <v>200001</v>
      </c>
      <c r="AA6" t="s">
        <v>3547</v>
      </c>
      <c r="AB6">
        <v>6801705270</v>
      </c>
      <c r="AC6" s="2">
        <v>44309</v>
      </c>
      <c r="AD6" t="s">
        <v>936</v>
      </c>
      <c r="AE6" t="s">
        <v>936</v>
      </c>
      <c r="AF6" t="s">
        <v>936</v>
      </c>
      <c r="AJ6" s="2">
        <v>44309</v>
      </c>
      <c r="AO6">
        <v>80</v>
      </c>
      <c r="AP6">
        <v>100</v>
      </c>
      <c r="AQ6">
        <v>0</v>
      </c>
      <c r="AR6" t="s">
        <v>3545</v>
      </c>
      <c r="AT6">
        <v>2</v>
      </c>
      <c r="AU6">
        <v>85</v>
      </c>
      <c r="AV6">
        <v>13</v>
      </c>
      <c r="AW6">
        <v>0</v>
      </c>
      <c r="AX6">
        <v>111</v>
      </c>
      <c r="AY6">
        <v>2</v>
      </c>
      <c r="AZ6">
        <v>85</v>
      </c>
      <c r="BA6">
        <v>13</v>
      </c>
      <c r="BB6">
        <v>0</v>
      </c>
      <c r="BC6">
        <v>111</v>
      </c>
      <c r="BD6">
        <v>0</v>
      </c>
      <c r="BE6">
        <v>85</v>
      </c>
      <c r="BF6">
        <v>15</v>
      </c>
      <c r="BG6">
        <v>0</v>
      </c>
      <c r="BH6">
        <v>115</v>
      </c>
      <c r="BJ6" t="s">
        <v>3548</v>
      </c>
      <c r="BK6" s="2">
        <v>44670</v>
      </c>
      <c r="BL6" t="s">
        <v>3531</v>
      </c>
    </row>
    <row r="7" spans="1:64" hidden="1">
      <c r="A7" t="s">
        <v>4217</v>
      </c>
      <c r="B7">
        <v>200003</v>
      </c>
      <c r="C7" t="s">
        <v>4205</v>
      </c>
      <c r="D7" t="s">
        <v>57</v>
      </c>
      <c r="E7" s="6"/>
      <c r="K7" s="6"/>
      <c r="L7" s="6"/>
      <c r="M7" s="6"/>
      <c r="N7" s="6"/>
      <c r="O7" s="6"/>
      <c r="AT7">
        <v>0</v>
      </c>
      <c r="AU7">
        <v>65</v>
      </c>
      <c r="AV7">
        <v>25</v>
      </c>
      <c r="AW7">
        <v>10</v>
      </c>
      <c r="AX7">
        <v>145</v>
      </c>
    </row>
    <row r="8" spans="1:64">
      <c r="A8" t="s">
        <v>4218</v>
      </c>
      <c r="B8">
        <v>200005</v>
      </c>
      <c r="C8" t="s">
        <v>4205</v>
      </c>
      <c r="D8" t="s">
        <v>57</v>
      </c>
      <c r="E8" s="6" t="s">
        <v>249</v>
      </c>
      <c r="F8">
        <v>157826</v>
      </c>
      <c r="G8" t="s">
        <v>250</v>
      </c>
      <c r="H8" t="s">
        <v>251</v>
      </c>
      <c r="I8" t="s">
        <v>252</v>
      </c>
      <c r="J8">
        <v>40</v>
      </c>
      <c r="K8" s="6">
        <v>157789</v>
      </c>
      <c r="L8" s="6" t="s">
        <v>4219</v>
      </c>
      <c r="M8" s="6" t="s">
        <v>4220</v>
      </c>
      <c r="N8" s="6" t="s">
        <v>4221</v>
      </c>
      <c r="O8" s="6">
        <v>40</v>
      </c>
      <c r="P8">
        <v>157784</v>
      </c>
      <c r="Q8" t="s">
        <v>5265</v>
      </c>
      <c r="R8" t="s">
        <v>5266</v>
      </c>
      <c r="S8" t="s">
        <v>5267</v>
      </c>
      <c r="T8">
        <v>40</v>
      </c>
      <c r="U8" t="s">
        <v>75</v>
      </c>
      <c r="V8" t="s">
        <v>74</v>
      </c>
      <c r="W8">
        <v>200</v>
      </c>
      <c r="X8" t="s">
        <v>3522</v>
      </c>
      <c r="Y8">
        <v>200005</v>
      </c>
      <c r="Z8">
        <v>200005</v>
      </c>
      <c r="AA8" t="s">
        <v>3568</v>
      </c>
      <c r="AB8">
        <v>6801784463</v>
      </c>
      <c r="AC8" s="2">
        <v>44264</v>
      </c>
      <c r="AD8" t="s">
        <v>938</v>
      </c>
      <c r="AE8" t="s">
        <v>3527</v>
      </c>
      <c r="AF8" t="s">
        <v>5261</v>
      </c>
      <c r="AH8" t="s">
        <v>907</v>
      </c>
      <c r="AI8" t="s">
        <v>255</v>
      </c>
      <c r="AJ8" s="2">
        <v>44699</v>
      </c>
      <c r="AO8">
        <v>40</v>
      </c>
      <c r="AP8">
        <v>95</v>
      </c>
      <c r="AQ8">
        <v>5</v>
      </c>
      <c r="AR8" t="s">
        <v>3524</v>
      </c>
      <c r="BJ8" t="s">
        <v>3548</v>
      </c>
      <c r="BK8" s="2">
        <v>44727</v>
      </c>
      <c r="BL8" t="s">
        <v>3531</v>
      </c>
    </row>
    <row r="9" spans="1:64" hidden="1">
      <c r="A9" t="s">
        <v>4222</v>
      </c>
      <c r="B9">
        <v>200008</v>
      </c>
      <c r="C9" t="s">
        <v>4205</v>
      </c>
      <c r="D9" t="s">
        <v>57</v>
      </c>
      <c r="E9" s="6"/>
      <c r="K9" s="6"/>
      <c r="L9" s="6"/>
      <c r="M9" s="6"/>
      <c r="N9" s="6"/>
      <c r="O9" s="6"/>
    </row>
    <row r="10" spans="1:64">
      <c r="A10" t="s">
        <v>4223</v>
      </c>
      <c r="B10">
        <v>200009</v>
      </c>
      <c r="C10" t="s">
        <v>4205</v>
      </c>
      <c r="D10" t="s">
        <v>57</v>
      </c>
      <c r="E10" s="6" t="s">
        <v>256</v>
      </c>
      <c r="F10">
        <v>196011</v>
      </c>
      <c r="G10" t="s">
        <v>257</v>
      </c>
      <c r="H10" t="s">
        <v>258</v>
      </c>
      <c r="I10" t="s">
        <v>259</v>
      </c>
      <c r="J10">
        <v>40</v>
      </c>
      <c r="K10" s="6">
        <v>196012</v>
      </c>
      <c r="L10" s="6" t="s">
        <v>4224</v>
      </c>
      <c r="M10" s="6" t="s">
        <v>4225</v>
      </c>
      <c r="N10" s="6" t="s">
        <v>4226</v>
      </c>
      <c r="O10" s="6">
        <v>40</v>
      </c>
      <c r="P10">
        <v>196013</v>
      </c>
      <c r="Q10" t="s">
        <v>5268</v>
      </c>
      <c r="R10" t="s">
        <v>5269</v>
      </c>
      <c r="S10" t="s">
        <v>5270</v>
      </c>
      <c r="T10">
        <v>40</v>
      </c>
      <c r="U10" t="s">
        <v>75</v>
      </c>
      <c r="V10" t="s">
        <v>103</v>
      </c>
      <c r="W10">
        <v>200</v>
      </c>
      <c r="X10" t="s">
        <v>3522</v>
      </c>
      <c r="Y10">
        <v>200009</v>
      </c>
      <c r="Z10">
        <v>200009</v>
      </c>
      <c r="AB10">
        <v>6802023964</v>
      </c>
      <c r="AC10" s="2">
        <v>44753</v>
      </c>
      <c r="AD10" t="s">
        <v>979</v>
      </c>
      <c r="AE10" t="s">
        <v>3527</v>
      </c>
      <c r="AF10" t="s">
        <v>906</v>
      </c>
      <c r="AG10" t="s">
        <v>83</v>
      </c>
      <c r="AH10" t="s">
        <v>1046</v>
      </c>
      <c r="AJ10" s="2">
        <v>45014</v>
      </c>
      <c r="AO10">
        <v>30</v>
      </c>
      <c r="AP10">
        <v>98</v>
      </c>
      <c r="AQ10">
        <v>2</v>
      </c>
      <c r="AR10" t="s">
        <v>3524</v>
      </c>
      <c r="AT10">
        <v>0</v>
      </c>
      <c r="AU10">
        <v>5</v>
      </c>
      <c r="AV10">
        <v>45</v>
      </c>
      <c r="AW10">
        <v>50</v>
      </c>
      <c r="AX10">
        <v>245</v>
      </c>
      <c r="AY10">
        <v>25</v>
      </c>
      <c r="AZ10">
        <v>5</v>
      </c>
      <c r="BA10">
        <v>45</v>
      </c>
      <c r="BB10">
        <v>25</v>
      </c>
      <c r="BC10">
        <v>170</v>
      </c>
      <c r="BD10">
        <v>0</v>
      </c>
      <c r="BE10">
        <v>20</v>
      </c>
      <c r="BF10">
        <v>30</v>
      </c>
      <c r="BG10">
        <v>50</v>
      </c>
      <c r="BH10">
        <v>230</v>
      </c>
      <c r="BJ10" t="s">
        <v>3632</v>
      </c>
      <c r="BK10" s="2">
        <v>45027</v>
      </c>
      <c r="BL10" t="s">
        <v>3531</v>
      </c>
    </row>
    <row r="11" spans="1:64">
      <c r="A11" t="s">
        <v>4227</v>
      </c>
      <c r="B11">
        <v>200010</v>
      </c>
      <c r="C11" t="s">
        <v>4195</v>
      </c>
      <c r="D11" t="s">
        <v>57</v>
      </c>
      <c r="E11" s="6" t="s">
        <v>2172</v>
      </c>
      <c r="F11">
        <v>189134</v>
      </c>
      <c r="G11" t="s">
        <v>2174</v>
      </c>
      <c r="H11" t="s">
        <v>2175</v>
      </c>
      <c r="I11" t="s">
        <v>2176</v>
      </c>
      <c r="J11">
        <v>40</v>
      </c>
      <c r="K11" s="6">
        <v>189135</v>
      </c>
      <c r="L11" s="6" t="s">
        <v>4228</v>
      </c>
      <c r="M11" s="6" t="s">
        <v>4229</v>
      </c>
      <c r="N11" s="6" t="s">
        <v>4230</v>
      </c>
      <c r="O11" s="6">
        <v>40</v>
      </c>
      <c r="P11">
        <v>189136</v>
      </c>
      <c r="Q11" t="s">
        <v>5271</v>
      </c>
      <c r="R11" t="s">
        <v>5272</v>
      </c>
      <c r="S11" t="s">
        <v>5273</v>
      </c>
      <c r="T11">
        <v>40</v>
      </c>
      <c r="U11" t="s">
        <v>75</v>
      </c>
      <c r="V11" t="s">
        <v>103</v>
      </c>
      <c r="W11">
        <v>200</v>
      </c>
      <c r="X11" t="s">
        <v>3549</v>
      </c>
      <c r="Y11">
        <v>200010</v>
      </c>
      <c r="Z11">
        <v>200010</v>
      </c>
      <c r="AA11" t="s">
        <v>3633</v>
      </c>
      <c r="AB11">
        <v>6801959822</v>
      </c>
      <c r="AC11" s="2">
        <v>44602</v>
      </c>
      <c r="AD11" t="s">
        <v>926</v>
      </c>
      <c r="AE11" t="s">
        <v>3527</v>
      </c>
      <c r="AF11" t="s">
        <v>5261</v>
      </c>
      <c r="AI11" t="s">
        <v>133</v>
      </c>
      <c r="AJ11" s="2">
        <v>45009</v>
      </c>
      <c r="AO11">
        <v>30</v>
      </c>
      <c r="AP11">
        <v>95</v>
      </c>
      <c r="AQ11">
        <v>5</v>
      </c>
      <c r="AR11" t="s">
        <v>3524</v>
      </c>
      <c r="AT11">
        <v>3</v>
      </c>
      <c r="AU11">
        <v>30</v>
      </c>
      <c r="AV11">
        <v>55</v>
      </c>
      <c r="AW11">
        <v>12</v>
      </c>
      <c r="AX11">
        <v>176</v>
      </c>
      <c r="AY11">
        <v>3</v>
      </c>
      <c r="AZ11">
        <v>30</v>
      </c>
      <c r="BA11">
        <v>55</v>
      </c>
      <c r="BB11">
        <v>12</v>
      </c>
      <c r="BC11">
        <v>176</v>
      </c>
      <c r="BD11">
        <v>3</v>
      </c>
      <c r="BE11">
        <v>47</v>
      </c>
      <c r="BF11">
        <v>50</v>
      </c>
      <c r="BG11">
        <v>0</v>
      </c>
      <c r="BH11">
        <v>147</v>
      </c>
      <c r="BJ11" t="s">
        <v>3624</v>
      </c>
      <c r="BK11" s="2">
        <v>45033</v>
      </c>
      <c r="BL11" t="s">
        <v>3531</v>
      </c>
    </row>
    <row r="12" spans="1:64" hidden="1">
      <c r="A12" t="s">
        <v>4231</v>
      </c>
      <c r="B12">
        <v>201006</v>
      </c>
      <c r="C12" t="s">
        <v>4195</v>
      </c>
      <c r="D12" t="s">
        <v>141</v>
      </c>
      <c r="E12" s="6" t="s">
        <v>274</v>
      </c>
      <c r="F12">
        <v>157818</v>
      </c>
      <c r="G12" t="s">
        <v>275</v>
      </c>
      <c r="H12" t="s">
        <v>276</v>
      </c>
      <c r="I12" t="s">
        <v>277</v>
      </c>
      <c r="J12">
        <v>40</v>
      </c>
      <c r="K12" s="6">
        <v>157792</v>
      </c>
      <c r="L12" s="6" t="s">
        <v>4232</v>
      </c>
      <c r="M12" s="6" t="s">
        <v>4233</v>
      </c>
      <c r="N12" s="6" t="s">
        <v>4234</v>
      </c>
      <c r="O12" s="6">
        <v>40</v>
      </c>
      <c r="P12">
        <v>157780</v>
      </c>
      <c r="Q12" t="s">
        <v>5274</v>
      </c>
      <c r="R12" t="s">
        <v>5275</v>
      </c>
      <c r="S12" t="s">
        <v>5276</v>
      </c>
      <c r="T12">
        <v>40</v>
      </c>
      <c r="U12" t="s">
        <v>75</v>
      </c>
      <c r="V12" t="s">
        <v>279</v>
      </c>
      <c r="W12">
        <v>201</v>
      </c>
      <c r="X12" t="s">
        <v>3522</v>
      </c>
      <c r="Y12" t="s">
        <v>3597</v>
      </c>
      <c r="Z12">
        <v>201006</v>
      </c>
      <c r="AA12" t="s">
        <v>4235</v>
      </c>
      <c r="AB12">
        <v>6801756986</v>
      </c>
      <c r="AC12" s="2">
        <v>44711</v>
      </c>
      <c r="AD12" t="s">
        <v>926</v>
      </c>
      <c r="AE12" t="s">
        <v>3527</v>
      </c>
      <c r="AF12" t="s">
        <v>906</v>
      </c>
      <c r="AG12" t="s">
        <v>268</v>
      </c>
      <c r="AH12" t="s">
        <v>941</v>
      </c>
      <c r="AJ12" s="2">
        <v>44750</v>
      </c>
      <c r="AO12">
        <v>100</v>
      </c>
      <c r="AP12">
        <v>85</v>
      </c>
      <c r="AQ12">
        <v>15</v>
      </c>
      <c r="AR12" t="s">
        <v>3545</v>
      </c>
      <c r="AT12">
        <v>0</v>
      </c>
      <c r="AU12">
        <v>38</v>
      </c>
      <c r="AV12">
        <v>60</v>
      </c>
      <c r="AW12">
        <v>2</v>
      </c>
      <c r="AX12">
        <v>164</v>
      </c>
      <c r="AY12">
        <v>0</v>
      </c>
      <c r="AZ12">
        <v>38</v>
      </c>
      <c r="BA12">
        <v>60</v>
      </c>
      <c r="BB12">
        <v>2</v>
      </c>
      <c r="BC12">
        <v>164</v>
      </c>
      <c r="BD12">
        <v>0</v>
      </c>
      <c r="BE12">
        <v>60</v>
      </c>
      <c r="BF12">
        <v>40</v>
      </c>
      <c r="BG12">
        <v>0</v>
      </c>
      <c r="BH12">
        <v>140</v>
      </c>
      <c r="BJ12" t="s">
        <v>3542</v>
      </c>
      <c r="BL12" t="s">
        <v>3531</v>
      </c>
    </row>
    <row r="13" spans="1:64" hidden="1">
      <c r="A13" t="s">
        <v>4236</v>
      </c>
      <c r="B13">
        <v>201008</v>
      </c>
      <c r="C13" t="s">
        <v>4237</v>
      </c>
      <c r="D13" t="s">
        <v>141</v>
      </c>
      <c r="E13" s="6" t="s">
        <v>2234</v>
      </c>
      <c r="F13">
        <v>157770</v>
      </c>
      <c r="G13" t="s">
        <v>2236</v>
      </c>
      <c r="H13" t="s">
        <v>2237</v>
      </c>
      <c r="I13" t="s">
        <v>2238</v>
      </c>
      <c r="J13">
        <v>40</v>
      </c>
      <c r="K13" s="6">
        <v>157767</v>
      </c>
      <c r="L13" s="6" t="s">
        <v>4238</v>
      </c>
      <c r="M13" s="6" t="s">
        <v>4239</v>
      </c>
      <c r="N13" s="6" t="s">
        <v>4240</v>
      </c>
      <c r="O13" s="6">
        <v>40</v>
      </c>
      <c r="P13">
        <v>157768</v>
      </c>
      <c r="Q13" t="s">
        <v>5277</v>
      </c>
      <c r="R13" t="s">
        <v>5278</v>
      </c>
      <c r="S13" t="s">
        <v>5279</v>
      </c>
      <c r="T13">
        <v>40</v>
      </c>
      <c r="U13" t="s">
        <v>75</v>
      </c>
      <c r="V13" t="s">
        <v>279</v>
      </c>
      <c r="W13">
        <v>201</v>
      </c>
      <c r="X13" t="s">
        <v>3549</v>
      </c>
      <c r="Y13" t="s">
        <v>3581</v>
      </c>
      <c r="Z13">
        <v>201008</v>
      </c>
      <c r="AA13" t="s">
        <v>4235</v>
      </c>
      <c r="AB13">
        <v>6801756984</v>
      </c>
      <c r="AC13" s="2">
        <v>44111</v>
      </c>
      <c r="AD13" t="s">
        <v>938</v>
      </c>
      <c r="AE13" t="s">
        <v>3527</v>
      </c>
      <c r="AF13" t="s">
        <v>5261</v>
      </c>
      <c r="AH13" t="s">
        <v>941</v>
      </c>
      <c r="AI13" t="s">
        <v>133</v>
      </c>
      <c r="AJ13" s="2">
        <v>44761</v>
      </c>
      <c r="AT13">
        <v>25</v>
      </c>
      <c r="AU13">
        <v>50</v>
      </c>
      <c r="AV13">
        <v>25</v>
      </c>
      <c r="AW13">
        <v>0</v>
      </c>
      <c r="AX13">
        <v>100</v>
      </c>
      <c r="AY13">
        <v>40</v>
      </c>
      <c r="AZ13">
        <v>35</v>
      </c>
      <c r="BA13">
        <v>25</v>
      </c>
      <c r="BB13">
        <v>0</v>
      </c>
      <c r="BC13">
        <v>85</v>
      </c>
      <c r="BD13">
        <v>35</v>
      </c>
      <c r="BE13">
        <v>65</v>
      </c>
      <c r="BF13">
        <v>0</v>
      </c>
      <c r="BG13">
        <v>0</v>
      </c>
      <c r="BH13">
        <v>65</v>
      </c>
      <c r="BJ13" t="s">
        <v>3542</v>
      </c>
      <c r="BL13" t="s">
        <v>3531</v>
      </c>
    </row>
    <row r="14" spans="1:64" hidden="1">
      <c r="A14" t="s">
        <v>4241</v>
      </c>
      <c r="B14">
        <v>201015</v>
      </c>
      <c r="C14" t="s">
        <v>4205</v>
      </c>
      <c r="D14" t="s">
        <v>141</v>
      </c>
      <c r="E14" s="6" t="s">
        <v>282</v>
      </c>
      <c r="F14">
        <v>160110</v>
      </c>
      <c r="G14" t="s">
        <v>283</v>
      </c>
      <c r="H14" t="s">
        <v>284</v>
      </c>
      <c r="I14" t="s">
        <v>285</v>
      </c>
      <c r="J14">
        <v>40</v>
      </c>
      <c r="K14" s="6">
        <v>160097</v>
      </c>
      <c r="L14" s="6" t="s">
        <v>4242</v>
      </c>
      <c r="M14" s="6" t="s">
        <v>4243</v>
      </c>
      <c r="N14" s="6" t="s">
        <v>4244</v>
      </c>
      <c r="O14" s="6">
        <v>40</v>
      </c>
      <c r="P14">
        <v>160093</v>
      </c>
      <c r="Q14" t="s">
        <v>5280</v>
      </c>
      <c r="R14" t="s">
        <v>5281</v>
      </c>
      <c r="S14" t="s">
        <v>5282</v>
      </c>
      <c r="T14">
        <v>40</v>
      </c>
      <c r="U14" t="s">
        <v>75</v>
      </c>
      <c r="V14" t="s">
        <v>279</v>
      </c>
      <c r="W14">
        <v>201</v>
      </c>
      <c r="X14" t="s">
        <v>3522</v>
      </c>
      <c r="Y14" t="s">
        <v>4245</v>
      </c>
      <c r="Z14">
        <v>201015</v>
      </c>
      <c r="AA14" t="s">
        <v>4246</v>
      </c>
      <c r="AB14">
        <v>6802022884</v>
      </c>
      <c r="AC14" s="2">
        <v>44712</v>
      </c>
      <c r="AD14" t="s">
        <v>926</v>
      </c>
      <c r="AE14" t="s">
        <v>3527</v>
      </c>
      <c r="AF14" t="s">
        <v>906</v>
      </c>
      <c r="AG14" t="s">
        <v>268</v>
      </c>
      <c r="AH14" t="s">
        <v>941</v>
      </c>
      <c r="AJ14" s="2">
        <v>44812</v>
      </c>
      <c r="AO14">
        <v>25</v>
      </c>
      <c r="AP14">
        <v>80</v>
      </c>
      <c r="AQ14">
        <v>20</v>
      </c>
      <c r="AR14" t="s">
        <v>3545</v>
      </c>
      <c r="AT14">
        <v>10</v>
      </c>
      <c r="AU14">
        <v>60</v>
      </c>
      <c r="AV14">
        <v>30</v>
      </c>
      <c r="AW14">
        <v>0</v>
      </c>
      <c r="AX14">
        <v>120</v>
      </c>
      <c r="AY14">
        <v>15</v>
      </c>
      <c r="AZ14">
        <v>55</v>
      </c>
      <c r="BA14">
        <v>30</v>
      </c>
      <c r="BB14">
        <v>0</v>
      </c>
      <c r="BC14">
        <v>115</v>
      </c>
      <c r="BD14">
        <v>75</v>
      </c>
      <c r="BE14">
        <v>20</v>
      </c>
      <c r="BF14">
        <v>5</v>
      </c>
      <c r="BG14">
        <v>0</v>
      </c>
      <c r="BH14">
        <v>30</v>
      </c>
      <c r="BI14" t="s">
        <v>4247</v>
      </c>
      <c r="BJ14" t="s">
        <v>3542</v>
      </c>
      <c r="BK14" s="2">
        <v>44823</v>
      </c>
      <c r="BL14" t="s">
        <v>3531</v>
      </c>
    </row>
    <row r="15" spans="1:64" hidden="1">
      <c r="A15" t="s">
        <v>4248</v>
      </c>
      <c r="B15">
        <v>201027</v>
      </c>
      <c r="C15" t="s">
        <v>4205</v>
      </c>
      <c r="D15" t="s">
        <v>141</v>
      </c>
      <c r="E15" s="6" t="s">
        <v>294</v>
      </c>
      <c r="F15">
        <v>174098</v>
      </c>
      <c r="G15" t="s">
        <v>295</v>
      </c>
      <c r="H15" t="s">
        <v>296</v>
      </c>
      <c r="I15" t="s">
        <v>297</v>
      </c>
      <c r="J15">
        <v>40</v>
      </c>
      <c r="K15" s="6">
        <v>174099</v>
      </c>
      <c r="L15" s="6" t="s">
        <v>4249</v>
      </c>
      <c r="M15" s="6" t="s">
        <v>4250</v>
      </c>
      <c r="N15" s="6" t="s">
        <v>4251</v>
      </c>
      <c r="O15" s="6">
        <v>40</v>
      </c>
      <c r="P15">
        <v>174119</v>
      </c>
      <c r="Q15" t="s">
        <v>5283</v>
      </c>
      <c r="R15" t="s">
        <v>5284</v>
      </c>
      <c r="S15" t="s">
        <v>5285</v>
      </c>
      <c r="T15">
        <v>40</v>
      </c>
      <c r="U15" t="s">
        <v>75</v>
      </c>
      <c r="V15" t="s">
        <v>279</v>
      </c>
      <c r="W15">
        <v>201</v>
      </c>
      <c r="X15" t="s">
        <v>3522</v>
      </c>
      <c r="Y15" t="s">
        <v>4252</v>
      </c>
      <c r="Z15">
        <v>201027</v>
      </c>
      <c r="AA15" t="s">
        <v>4246</v>
      </c>
      <c r="AB15">
        <v>6802060066</v>
      </c>
      <c r="AC15" s="2">
        <v>43767</v>
      </c>
      <c r="AD15" t="s">
        <v>926</v>
      </c>
      <c r="AE15" t="s">
        <v>3527</v>
      </c>
      <c r="AF15" t="s">
        <v>906</v>
      </c>
      <c r="AG15" t="s">
        <v>268</v>
      </c>
      <c r="AH15" t="s">
        <v>941</v>
      </c>
      <c r="AJ15" s="2">
        <v>44869</v>
      </c>
      <c r="AO15">
        <v>100</v>
      </c>
      <c r="AP15">
        <v>93</v>
      </c>
      <c r="AQ15">
        <v>7</v>
      </c>
      <c r="AR15" t="s">
        <v>3524</v>
      </c>
      <c r="AT15">
        <v>0</v>
      </c>
      <c r="AU15">
        <v>15</v>
      </c>
      <c r="AV15">
        <v>84</v>
      </c>
      <c r="AW15">
        <v>1</v>
      </c>
      <c r="AX15">
        <v>186</v>
      </c>
      <c r="AY15">
        <v>0</v>
      </c>
      <c r="AZ15">
        <v>15</v>
      </c>
      <c r="BA15">
        <v>84</v>
      </c>
      <c r="BB15">
        <v>1</v>
      </c>
      <c r="BC15">
        <v>186</v>
      </c>
      <c r="BD15">
        <v>15</v>
      </c>
      <c r="BE15">
        <v>82</v>
      </c>
      <c r="BF15">
        <v>3</v>
      </c>
      <c r="BG15">
        <v>0</v>
      </c>
      <c r="BH15">
        <v>88</v>
      </c>
      <c r="BJ15" t="s">
        <v>3613</v>
      </c>
      <c r="BK15" s="2">
        <v>44876</v>
      </c>
      <c r="BL15" t="s">
        <v>3531</v>
      </c>
    </row>
    <row r="16" spans="1:64" hidden="1">
      <c r="A16" t="s">
        <v>4253</v>
      </c>
      <c r="B16">
        <v>201048</v>
      </c>
      <c r="C16" t="s">
        <v>4195</v>
      </c>
      <c r="D16" t="s">
        <v>141</v>
      </c>
      <c r="E16" s="6"/>
      <c r="K16" s="6"/>
      <c r="L16" s="6"/>
      <c r="M16" s="6"/>
      <c r="N16" s="6"/>
      <c r="O16" s="6"/>
    </row>
    <row r="17" spans="1:64" hidden="1">
      <c r="A17" t="s">
        <v>4254</v>
      </c>
      <c r="B17">
        <v>301001</v>
      </c>
      <c r="C17" t="s">
        <v>4205</v>
      </c>
      <c r="D17" t="s">
        <v>141</v>
      </c>
      <c r="E17" s="6" t="s">
        <v>396</v>
      </c>
      <c r="F17">
        <v>157825</v>
      </c>
      <c r="G17" t="s">
        <v>397</v>
      </c>
      <c r="H17" t="s">
        <v>398</v>
      </c>
      <c r="I17" t="s">
        <v>399</v>
      </c>
      <c r="J17">
        <v>40</v>
      </c>
      <c r="K17" s="6">
        <v>157765</v>
      </c>
      <c r="L17" s="6" t="s">
        <v>4255</v>
      </c>
      <c r="M17" s="6" t="s">
        <v>4256</v>
      </c>
      <c r="N17" s="6" t="s">
        <v>4257</v>
      </c>
      <c r="O17" s="6">
        <v>40</v>
      </c>
      <c r="P17">
        <v>157817</v>
      </c>
      <c r="Q17" t="s">
        <v>5286</v>
      </c>
      <c r="R17" t="s">
        <v>5287</v>
      </c>
      <c r="S17" t="s">
        <v>5288</v>
      </c>
      <c r="T17">
        <v>40</v>
      </c>
      <c r="U17" t="s">
        <v>130</v>
      </c>
      <c r="V17" t="s">
        <v>279</v>
      </c>
      <c r="W17">
        <v>301</v>
      </c>
      <c r="X17" t="s">
        <v>3522</v>
      </c>
      <c r="Y17" t="s">
        <v>3566</v>
      </c>
      <c r="Z17">
        <v>301001</v>
      </c>
      <c r="AA17" t="s">
        <v>936</v>
      </c>
      <c r="AB17">
        <v>6217451472</v>
      </c>
      <c r="AC17" s="2">
        <v>44522</v>
      </c>
      <c r="AD17" t="s">
        <v>926</v>
      </c>
      <c r="AE17" t="s">
        <v>3527</v>
      </c>
      <c r="AF17" t="s">
        <v>5261</v>
      </c>
      <c r="AH17" t="s">
        <v>4258</v>
      </c>
      <c r="AI17" t="s">
        <v>173</v>
      </c>
      <c r="AO17">
        <v>60</v>
      </c>
      <c r="AP17">
        <v>98</v>
      </c>
      <c r="AQ17">
        <v>2</v>
      </c>
      <c r="AR17" t="s">
        <v>3545</v>
      </c>
      <c r="AT17">
        <v>0</v>
      </c>
      <c r="AU17">
        <v>3</v>
      </c>
      <c r="AV17">
        <v>57</v>
      </c>
      <c r="AW17">
        <v>40</v>
      </c>
      <c r="AX17">
        <v>237</v>
      </c>
      <c r="AY17">
        <v>1</v>
      </c>
      <c r="AZ17">
        <v>4</v>
      </c>
      <c r="BA17">
        <v>55</v>
      </c>
      <c r="BB17">
        <v>40</v>
      </c>
      <c r="BC17">
        <v>234</v>
      </c>
      <c r="BD17">
        <v>0</v>
      </c>
      <c r="BE17">
        <v>60</v>
      </c>
      <c r="BF17">
        <v>39</v>
      </c>
      <c r="BG17">
        <v>1</v>
      </c>
      <c r="BH17">
        <v>141</v>
      </c>
      <c r="BJ17" t="s">
        <v>3546</v>
      </c>
      <c r="BL17" t="s">
        <v>3531</v>
      </c>
    </row>
    <row r="18" spans="1:64" hidden="1">
      <c r="A18" t="s">
        <v>4259</v>
      </c>
      <c r="B18">
        <v>301002</v>
      </c>
      <c r="C18" t="s">
        <v>4205</v>
      </c>
      <c r="D18" t="s">
        <v>141</v>
      </c>
      <c r="E18" s="6" t="s">
        <v>402</v>
      </c>
      <c r="F18">
        <v>327598</v>
      </c>
      <c r="G18" t="s">
        <v>403</v>
      </c>
      <c r="H18" t="s">
        <v>404</v>
      </c>
      <c r="I18" t="s">
        <v>405</v>
      </c>
      <c r="J18">
        <v>40</v>
      </c>
      <c r="K18" s="6">
        <v>327599</v>
      </c>
      <c r="L18" s="6" t="s">
        <v>4260</v>
      </c>
      <c r="M18" s="6" t="s">
        <v>4261</v>
      </c>
      <c r="N18" s="6" t="s">
        <v>4262</v>
      </c>
      <c r="O18" s="6">
        <v>40</v>
      </c>
      <c r="P18">
        <v>327600</v>
      </c>
      <c r="Q18" t="s">
        <v>5289</v>
      </c>
      <c r="R18" t="s">
        <v>5290</v>
      </c>
      <c r="S18" t="s">
        <v>5291</v>
      </c>
      <c r="T18">
        <v>40</v>
      </c>
      <c r="U18" t="s">
        <v>130</v>
      </c>
      <c r="V18" t="s">
        <v>103</v>
      </c>
      <c r="W18">
        <v>301</v>
      </c>
      <c r="X18" t="s">
        <v>3522</v>
      </c>
      <c r="Y18" t="s">
        <v>3980</v>
      </c>
      <c r="Z18">
        <v>301002</v>
      </c>
      <c r="AA18" t="s">
        <v>3981</v>
      </c>
      <c r="AB18">
        <v>6217451474</v>
      </c>
      <c r="AC18" s="2">
        <v>44841</v>
      </c>
      <c r="AD18" t="s">
        <v>926</v>
      </c>
      <c r="AE18" t="s">
        <v>936</v>
      </c>
      <c r="AF18" t="s">
        <v>5261</v>
      </c>
      <c r="AH18" t="s">
        <v>973</v>
      </c>
      <c r="AO18">
        <v>70</v>
      </c>
      <c r="AP18">
        <v>80</v>
      </c>
      <c r="AQ18">
        <v>20</v>
      </c>
      <c r="AR18" t="s">
        <v>3524</v>
      </c>
      <c r="AT18">
        <v>21</v>
      </c>
      <c r="AU18">
        <v>63</v>
      </c>
      <c r="AV18">
        <v>16</v>
      </c>
      <c r="AW18">
        <v>0</v>
      </c>
      <c r="AX18">
        <v>95</v>
      </c>
      <c r="AY18">
        <v>29</v>
      </c>
      <c r="AZ18">
        <v>55</v>
      </c>
      <c r="BA18">
        <v>16</v>
      </c>
      <c r="BB18">
        <v>0</v>
      </c>
      <c r="BC18">
        <v>87</v>
      </c>
      <c r="BD18">
        <v>46</v>
      </c>
      <c r="BE18">
        <v>50</v>
      </c>
      <c r="BF18">
        <v>4</v>
      </c>
      <c r="BG18">
        <v>0</v>
      </c>
      <c r="BH18">
        <v>58</v>
      </c>
      <c r="BJ18" t="s">
        <v>3894</v>
      </c>
      <c r="BK18" s="2">
        <v>45233</v>
      </c>
      <c r="BL18" t="s">
        <v>3531</v>
      </c>
    </row>
    <row r="19" spans="1:64" hidden="1">
      <c r="A19" t="s">
        <v>4263</v>
      </c>
      <c r="B19">
        <v>301006</v>
      </c>
      <c r="C19" t="s">
        <v>4205</v>
      </c>
      <c r="D19" t="s">
        <v>141</v>
      </c>
      <c r="E19" s="6" t="s">
        <v>408</v>
      </c>
      <c r="F19">
        <v>160100</v>
      </c>
      <c r="G19" t="s">
        <v>409</v>
      </c>
      <c r="H19" t="s">
        <v>410</v>
      </c>
      <c r="I19" t="s">
        <v>411</v>
      </c>
      <c r="J19">
        <v>40</v>
      </c>
      <c r="K19" s="6">
        <v>160106</v>
      </c>
      <c r="L19" s="6" t="s">
        <v>4264</v>
      </c>
      <c r="M19" s="6" t="s">
        <v>4265</v>
      </c>
      <c r="N19" s="6" t="s">
        <v>4266</v>
      </c>
      <c r="O19" s="6">
        <v>40</v>
      </c>
      <c r="P19">
        <v>160095</v>
      </c>
      <c r="Q19" t="s">
        <v>5292</v>
      </c>
      <c r="R19" t="s">
        <v>5293</v>
      </c>
      <c r="S19" t="s">
        <v>5294</v>
      </c>
      <c r="T19">
        <v>40</v>
      </c>
      <c r="U19" t="s">
        <v>130</v>
      </c>
      <c r="V19" t="s">
        <v>279</v>
      </c>
      <c r="W19">
        <v>301</v>
      </c>
      <c r="X19" t="s">
        <v>3522</v>
      </c>
      <c r="Y19" t="s">
        <v>4267</v>
      </c>
      <c r="Z19">
        <v>301006</v>
      </c>
      <c r="AA19" t="s">
        <v>3564</v>
      </c>
      <c r="AB19">
        <v>6218633748</v>
      </c>
      <c r="AC19" s="2">
        <v>43219</v>
      </c>
      <c r="AD19" t="s">
        <v>938</v>
      </c>
      <c r="AE19" t="s">
        <v>3527</v>
      </c>
      <c r="AF19" t="s">
        <v>906</v>
      </c>
      <c r="AG19" t="s">
        <v>268</v>
      </c>
      <c r="AH19" t="s">
        <v>941</v>
      </c>
      <c r="AO19">
        <v>90</v>
      </c>
      <c r="AP19">
        <v>90</v>
      </c>
      <c r="AQ19">
        <v>10</v>
      </c>
      <c r="AR19" t="s">
        <v>3524</v>
      </c>
      <c r="AT19">
        <v>5</v>
      </c>
      <c r="AU19">
        <v>70</v>
      </c>
      <c r="AV19">
        <v>25</v>
      </c>
      <c r="AW19">
        <v>0</v>
      </c>
      <c r="AX19">
        <v>120</v>
      </c>
      <c r="AY19">
        <v>35</v>
      </c>
      <c r="AZ19">
        <v>45</v>
      </c>
      <c r="BA19">
        <v>20</v>
      </c>
      <c r="BB19">
        <v>0</v>
      </c>
      <c r="BC19">
        <v>85</v>
      </c>
      <c r="BD19">
        <v>5</v>
      </c>
      <c r="BE19">
        <v>90</v>
      </c>
      <c r="BF19">
        <v>5</v>
      </c>
      <c r="BG19">
        <v>0</v>
      </c>
      <c r="BH19">
        <v>100</v>
      </c>
      <c r="BJ19" t="s">
        <v>3542</v>
      </c>
      <c r="BK19" s="2">
        <v>44833</v>
      </c>
      <c r="BL19" t="s">
        <v>3531</v>
      </c>
    </row>
    <row r="20" spans="1:64" hidden="1">
      <c r="A20" t="s">
        <v>4268</v>
      </c>
      <c r="B20">
        <v>304016</v>
      </c>
      <c r="C20" t="s">
        <v>4195</v>
      </c>
      <c r="D20" t="s">
        <v>57</v>
      </c>
      <c r="E20" s="6"/>
      <c r="K20" s="6"/>
      <c r="L20" s="6"/>
      <c r="M20" s="6"/>
      <c r="N20" s="6"/>
      <c r="O20" s="6"/>
    </row>
    <row r="21" spans="1:64">
      <c r="A21" t="s">
        <v>4269</v>
      </c>
      <c r="B21">
        <v>102006</v>
      </c>
      <c r="C21" t="s">
        <v>4270</v>
      </c>
      <c r="D21" t="s">
        <v>57</v>
      </c>
      <c r="E21" s="6" t="s">
        <v>836</v>
      </c>
      <c r="F21">
        <v>190989</v>
      </c>
      <c r="G21" t="s">
        <v>837</v>
      </c>
      <c r="H21" t="s">
        <v>838</v>
      </c>
      <c r="I21" t="s">
        <v>1288</v>
      </c>
      <c r="J21">
        <v>40</v>
      </c>
      <c r="K21" s="7">
        <v>190990</v>
      </c>
      <c r="L21" s="6" t="s">
        <v>4271</v>
      </c>
      <c r="M21" s="15" t="s">
        <v>4272</v>
      </c>
      <c r="N21" s="6" t="s">
        <v>4273</v>
      </c>
      <c r="O21" s="6">
        <v>40</v>
      </c>
      <c r="U21" t="s">
        <v>130</v>
      </c>
      <c r="V21" t="s">
        <v>186</v>
      </c>
      <c r="W21">
        <v>102</v>
      </c>
      <c r="X21" t="s">
        <v>3522</v>
      </c>
      <c r="Y21" t="s">
        <v>4274</v>
      </c>
      <c r="Z21">
        <v>102006</v>
      </c>
      <c r="AA21" t="s">
        <v>3564</v>
      </c>
      <c r="AB21">
        <v>6521763002</v>
      </c>
      <c r="AC21" s="2">
        <v>44602</v>
      </c>
      <c r="AD21" t="s">
        <v>938</v>
      </c>
      <c r="AE21" t="s">
        <v>3527</v>
      </c>
      <c r="AF21" t="s">
        <v>915</v>
      </c>
      <c r="AH21" t="s">
        <v>907</v>
      </c>
      <c r="AI21" t="s">
        <v>133</v>
      </c>
      <c r="AO21">
        <v>3</v>
      </c>
      <c r="AP21">
        <v>100</v>
      </c>
      <c r="AQ21">
        <v>0</v>
      </c>
      <c r="AR21" t="s">
        <v>3545</v>
      </c>
      <c r="AT21">
        <v>2</v>
      </c>
      <c r="AU21">
        <v>3</v>
      </c>
      <c r="AV21">
        <v>90</v>
      </c>
      <c r="AW21">
        <v>5</v>
      </c>
      <c r="AX21">
        <v>198</v>
      </c>
      <c r="BJ21" t="s">
        <v>4275</v>
      </c>
      <c r="BK21" s="2">
        <v>44976</v>
      </c>
      <c r="BL21" t="s">
        <v>3531</v>
      </c>
    </row>
    <row r="22" spans="1:64">
      <c r="A22" t="s">
        <v>4276</v>
      </c>
      <c r="B22">
        <v>102016</v>
      </c>
      <c r="C22" t="s">
        <v>4277</v>
      </c>
      <c r="D22" t="s">
        <v>57</v>
      </c>
      <c r="E22" s="6" t="s">
        <v>84</v>
      </c>
      <c r="F22">
        <v>330958</v>
      </c>
      <c r="G22" t="s">
        <v>86</v>
      </c>
      <c r="H22" t="s">
        <v>87</v>
      </c>
      <c r="I22" t="s">
        <v>88</v>
      </c>
      <c r="J22">
        <v>40</v>
      </c>
      <c r="K22" s="6">
        <v>330959</v>
      </c>
      <c r="L22" s="6" t="s">
        <v>4278</v>
      </c>
      <c r="M22" s="6" t="s">
        <v>4279</v>
      </c>
      <c r="N22" s="6" t="s">
        <v>4280</v>
      </c>
      <c r="O22" s="6">
        <v>40</v>
      </c>
      <c r="P22">
        <v>330960</v>
      </c>
      <c r="Q22" t="s">
        <v>5295</v>
      </c>
      <c r="R22" t="s">
        <v>5296</v>
      </c>
      <c r="S22" t="s">
        <v>5297</v>
      </c>
      <c r="T22">
        <v>40</v>
      </c>
      <c r="U22" t="s">
        <v>75</v>
      </c>
      <c r="V22" t="s">
        <v>90</v>
      </c>
      <c r="W22">
        <v>102</v>
      </c>
      <c r="X22" t="s">
        <v>3522</v>
      </c>
      <c r="Y22" t="s">
        <v>4281</v>
      </c>
      <c r="Z22">
        <v>102016</v>
      </c>
      <c r="AA22" t="s">
        <v>77</v>
      </c>
      <c r="AB22">
        <v>6521763001</v>
      </c>
      <c r="AC22" s="2">
        <v>44979</v>
      </c>
      <c r="AD22" t="s">
        <v>981</v>
      </c>
      <c r="AE22" t="s">
        <v>3527</v>
      </c>
      <c r="AF22" t="s">
        <v>915</v>
      </c>
      <c r="AH22" t="s">
        <v>916</v>
      </c>
      <c r="AI22" t="s">
        <v>94</v>
      </c>
      <c r="AJ22" s="2">
        <v>45041</v>
      </c>
      <c r="AO22">
        <v>85</v>
      </c>
      <c r="AP22">
        <v>85</v>
      </c>
      <c r="AQ22">
        <v>15</v>
      </c>
      <c r="AR22" t="s">
        <v>3524</v>
      </c>
      <c r="AT22">
        <v>0</v>
      </c>
      <c r="AU22">
        <v>0</v>
      </c>
      <c r="AV22">
        <v>15</v>
      </c>
      <c r="AW22">
        <v>85</v>
      </c>
      <c r="AX22">
        <v>285</v>
      </c>
      <c r="BJ22" t="s">
        <v>3640</v>
      </c>
      <c r="BK22" s="2">
        <v>45044</v>
      </c>
      <c r="BL22" t="s">
        <v>3531</v>
      </c>
    </row>
    <row r="23" spans="1:64" hidden="1">
      <c r="A23" t="s">
        <v>4282</v>
      </c>
      <c r="B23">
        <v>102021</v>
      </c>
      <c r="C23" t="s">
        <v>4270</v>
      </c>
      <c r="D23" t="s">
        <v>57</v>
      </c>
      <c r="E23" s="6"/>
      <c r="K23" s="6"/>
      <c r="L23" s="6"/>
      <c r="M23" s="6"/>
      <c r="N23" s="6"/>
      <c r="O23" s="6"/>
      <c r="P23">
        <v>331271</v>
      </c>
      <c r="Q23" t="s">
        <v>5298</v>
      </c>
      <c r="R23" t="s">
        <v>5299</v>
      </c>
      <c r="S23" t="s">
        <v>5300</v>
      </c>
      <c r="T23">
        <v>40</v>
      </c>
      <c r="U23" t="s">
        <v>75</v>
      </c>
      <c r="V23" t="s">
        <v>186</v>
      </c>
      <c r="W23">
        <v>102</v>
      </c>
      <c r="X23" t="s">
        <v>3522</v>
      </c>
      <c r="Y23" t="s">
        <v>4283</v>
      </c>
      <c r="Z23">
        <v>102021</v>
      </c>
      <c r="AA23" t="s">
        <v>77</v>
      </c>
      <c r="AB23">
        <v>6522360072</v>
      </c>
      <c r="AC23" s="2">
        <v>45113</v>
      </c>
      <c r="AD23" t="s">
        <v>924</v>
      </c>
      <c r="AE23" t="s">
        <v>3527</v>
      </c>
      <c r="AF23" t="s">
        <v>906</v>
      </c>
      <c r="AG23" t="s">
        <v>83</v>
      </c>
      <c r="AH23" t="s">
        <v>907</v>
      </c>
      <c r="AJ23" s="2">
        <v>45118</v>
      </c>
    </row>
    <row r="24" spans="1:64">
      <c r="A24" t="s">
        <v>4284</v>
      </c>
      <c r="B24">
        <v>102028</v>
      </c>
      <c r="C24" t="s">
        <v>4277</v>
      </c>
      <c r="D24" t="s">
        <v>57</v>
      </c>
      <c r="E24" s="6" t="s">
        <v>95</v>
      </c>
      <c r="F24">
        <v>327491</v>
      </c>
      <c r="G24" t="s">
        <v>97</v>
      </c>
      <c r="H24" t="s">
        <v>98</v>
      </c>
      <c r="I24" t="s">
        <v>99</v>
      </c>
      <c r="J24">
        <v>40</v>
      </c>
      <c r="K24" s="6">
        <v>327492</v>
      </c>
      <c r="L24" s="6" t="s">
        <v>4285</v>
      </c>
      <c r="M24" s="6" t="s">
        <v>4286</v>
      </c>
      <c r="N24" s="6" t="s">
        <v>4287</v>
      </c>
      <c r="O24" s="6">
        <v>40</v>
      </c>
      <c r="U24" t="s">
        <v>75</v>
      </c>
      <c r="V24" t="s">
        <v>103</v>
      </c>
      <c r="W24">
        <v>102</v>
      </c>
      <c r="X24" t="s">
        <v>3522</v>
      </c>
      <c r="Y24" t="s">
        <v>3931</v>
      </c>
      <c r="Z24">
        <v>102028</v>
      </c>
      <c r="AA24" t="s">
        <v>77</v>
      </c>
      <c r="AB24">
        <v>6521763016</v>
      </c>
      <c r="AC24" s="2">
        <v>45097</v>
      </c>
      <c r="AD24" t="s">
        <v>911</v>
      </c>
      <c r="AE24" t="s">
        <v>3527</v>
      </c>
      <c r="AF24" t="s">
        <v>906</v>
      </c>
      <c r="AG24" t="s">
        <v>83</v>
      </c>
      <c r="AH24" t="s">
        <v>907</v>
      </c>
      <c r="AJ24" s="2">
        <v>45187</v>
      </c>
      <c r="AO24">
        <v>50</v>
      </c>
      <c r="AP24">
        <v>95</v>
      </c>
      <c r="AQ24">
        <v>5</v>
      </c>
      <c r="AR24" t="s">
        <v>3545</v>
      </c>
      <c r="AT24">
        <v>15</v>
      </c>
      <c r="AU24">
        <v>0</v>
      </c>
      <c r="AV24">
        <v>5</v>
      </c>
      <c r="AW24">
        <v>80</v>
      </c>
      <c r="AX24">
        <v>250</v>
      </c>
      <c r="AY24">
        <v>15</v>
      </c>
      <c r="AZ24">
        <v>0</v>
      </c>
      <c r="BA24">
        <v>5</v>
      </c>
      <c r="BB24">
        <v>80</v>
      </c>
      <c r="BC24">
        <v>250</v>
      </c>
      <c r="BD24">
        <v>100</v>
      </c>
      <c r="BE24">
        <v>0</v>
      </c>
      <c r="BF24">
        <v>0</v>
      </c>
      <c r="BG24">
        <v>0</v>
      </c>
      <c r="BH24">
        <v>0</v>
      </c>
      <c r="BJ24" t="s">
        <v>3653</v>
      </c>
      <c r="BK24" s="2">
        <v>45208</v>
      </c>
      <c r="BL24" t="s">
        <v>3531</v>
      </c>
    </row>
    <row r="25" spans="1:64">
      <c r="A25" t="s">
        <v>4288</v>
      </c>
      <c r="B25">
        <v>104011</v>
      </c>
      <c r="C25" t="s">
        <v>4277</v>
      </c>
      <c r="D25" t="s">
        <v>57</v>
      </c>
      <c r="E25" s="6" t="s">
        <v>106</v>
      </c>
      <c r="F25">
        <v>327902</v>
      </c>
      <c r="G25" t="s">
        <v>107</v>
      </c>
      <c r="H25" t="s">
        <v>108</v>
      </c>
      <c r="I25" t="s">
        <v>109</v>
      </c>
      <c r="J25">
        <v>40</v>
      </c>
      <c r="K25" s="6">
        <v>327903</v>
      </c>
      <c r="L25" s="6" t="s">
        <v>4289</v>
      </c>
      <c r="M25" s="6" t="s">
        <v>4290</v>
      </c>
      <c r="N25" s="6" t="s">
        <v>4291</v>
      </c>
      <c r="O25" s="6">
        <v>40</v>
      </c>
      <c r="P25">
        <v>327904</v>
      </c>
      <c r="Q25" t="s">
        <v>5301</v>
      </c>
      <c r="R25" t="s">
        <v>5302</v>
      </c>
      <c r="S25" t="s">
        <v>5303</v>
      </c>
      <c r="T25">
        <v>40</v>
      </c>
      <c r="U25" t="s">
        <v>75</v>
      </c>
      <c r="V25" t="s">
        <v>103</v>
      </c>
      <c r="W25">
        <v>104</v>
      </c>
      <c r="X25" t="s">
        <v>3522</v>
      </c>
      <c r="Y25">
        <v>6521122001</v>
      </c>
      <c r="Z25">
        <v>104011</v>
      </c>
      <c r="AB25">
        <v>6521122001</v>
      </c>
      <c r="AC25" s="2">
        <v>45181</v>
      </c>
      <c r="AE25" t="s">
        <v>3527</v>
      </c>
      <c r="AF25" t="s">
        <v>906</v>
      </c>
      <c r="AG25" t="s">
        <v>83</v>
      </c>
      <c r="AJ25" s="2">
        <v>45195</v>
      </c>
      <c r="AO25">
        <v>70</v>
      </c>
      <c r="AP25">
        <v>95</v>
      </c>
      <c r="AQ25">
        <v>5</v>
      </c>
      <c r="AR25" t="s">
        <v>3524</v>
      </c>
      <c r="AT25">
        <v>0</v>
      </c>
      <c r="AU25">
        <v>3</v>
      </c>
      <c r="AV25">
        <v>30</v>
      </c>
      <c r="AW25">
        <v>67</v>
      </c>
      <c r="AX25">
        <v>264</v>
      </c>
      <c r="AY25">
        <v>1</v>
      </c>
      <c r="AZ25">
        <v>5</v>
      </c>
      <c r="BA25">
        <v>27</v>
      </c>
      <c r="BB25">
        <v>67</v>
      </c>
      <c r="BC25">
        <v>260</v>
      </c>
      <c r="BD25">
        <v>1</v>
      </c>
      <c r="BE25">
        <v>49</v>
      </c>
      <c r="BF25">
        <v>50</v>
      </c>
      <c r="BG25">
        <v>0</v>
      </c>
      <c r="BH25">
        <v>149</v>
      </c>
      <c r="BJ25" t="s">
        <v>3894</v>
      </c>
      <c r="BK25" s="2">
        <v>45298</v>
      </c>
      <c r="BL25" t="s">
        <v>3531</v>
      </c>
    </row>
    <row r="26" spans="1:64">
      <c r="A26" t="s">
        <v>4292</v>
      </c>
      <c r="B26">
        <v>104027</v>
      </c>
      <c r="C26" t="s">
        <v>4277</v>
      </c>
      <c r="D26" t="s">
        <v>57</v>
      </c>
      <c r="E26" s="6" t="s">
        <v>117</v>
      </c>
      <c r="F26">
        <v>327485</v>
      </c>
      <c r="G26" t="s">
        <v>118</v>
      </c>
      <c r="H26" t="s">
        <v>119</v>
      </c>
      <c r="I26" t="s">
        <v>120</v>
      </c>
      <c r="J26">
        <v>40</v>
      </c>
      <c r="K26" s="6">
        <v>327486</v>
      </c>
      <c r="L26" s="6" t="s">
        <v>4293</v>
      </c>
      <c r="M26" s="6" t="s">
        <v>4294</v>
      </c>
      <c r="N26" s="6" t="s">
        <v>4295</v>
      </c>
      <c r="O26" s="6">
        <v>40</v>
      </c>
      <c r="P26">
        <v>327487</v>
      </c>
      <c r="Q26" t="s">
        <v>5304</v>
      </c>
      <c r="R26" t="s">
        <v>5305</v>
      </c>
      <c r="S26" t="s">
        <v>5306</v>
      </c>
      <c r="T26">
        <v>40</v>
      </c>
      <c r="U26" t="s">
        <v>75</v>
      </c>
      <c r="V26" t="s">
        <v>103</v>
      </c>
      <c r="W26">
        <v>104</v>
      </c>
      <c r="X26" t="s">
        <v>3522</v>
      </c>
      <c r="Y26">
        <v>104027</v>
      </c>
      <c r="Z26">
        <v>104027</v>
      </c>
      <c r="AA26" t="s">
        <v>3928</v>
      </c>
      <c r="AB26">
        <v>6522577067</v>
      </c>
      <c r="AC26" s="2">
        <v>43998</v>
      </c>
      <c r="AD26" t="s">
        <v>926</v>
      </c>
      <c r="AE26" t="s">
        <v>3527</v>
      </c>
      <c r="AF26" t="s">
        <v>906</v>
      </c>
      <c r="AG26" t="s">
        <v>83</v>
      </c>
      <c r="AH26" t="s">
        <v>907</v>
      </c>
      <c r="AJ26" s="2">
        <v>45195</v>
      </c>
      <c r="AO26">
        <v>95</v>
      </c>
      <c r="AP26">
        <v>98</v>
      </c>
      <c r="AQ26">
        <v>2</v>
      </c>
      <c r="AR26" t="s">
        <v>3524</v>
      </c>
      <c r="AT26">
        <v>5</v>
      </c>
      <c r="AU26">
        <v>20</v>
      </c>
      <c r="AV26">
        <v>75</v>
      </c>
      <c r="AW26">
        <v>0</v>
      </c>
      <c r="AX26">
        <v>170</v>
      </c>
      <c r="AY26">
        <v>5</v>
      </c>
      <c r="AZ26">
        <v>20</v>
      </c>
      <c r="BA26">
        <v>75</v>
      </c>
      <c r="BB26">
        <v>0</v>
      </c>
      <c r="BC26">
        <v>170</v>
      </c>
      <c r="BD26">
        <v>85</v>
      </c>
      <c r="BE26">
        <v>12</v>
      </c>
      <c r="BF26">
        <v>3</v>
      </c>
      <c r="BG26">
        <v>0</v>
      </c>
      <c r="BH26">
        <v>18</v>
      </c>
      <c r="BJ26" t="s">
        <v>3640</v>
      </c>
      <c r="BK26" s="2">
        <v>45205</v>
      </c>
      <c r="BL26" t="s">
        <v>3531</v>
      </c>
    </row>
    <row r="27" spans="1:64">
      <c r="A27" t="s">
        <v>4296</v>
      </c>
      <c r="B27">
        <v>104028</v>
      </c>
      <c r="C27" t="s">
        <v>4270</v>
      </c>
      <c r="D27" t="s">
        <v>57</v>
      </c>
      <c r="E27" s="6" t="s">
        <v>124</v>
      </c>
      <c r="F27">
        <v>327476</v>
      </c>
      <c r="G27" t="s">
        <v>125</v>
      </c>
      <c r="H27" t="s">
        <v>126</v>
      </c>
      <c r="I27" t="s">
        <v>127</v>
      </c>
      <c r="J27">
        <v>40</v>
      </c>
      <c r="K27" s="6">
        <v>327477</v>
      </c>
      <c r="L27" s="6" t="s">
        <v>4297</v>
      </c>
      <c r="M27" s="6" t="s">
        <v>4298</v>
      </c>
      <c r="N27" s="6" t="s">
        <v>4299</v>
      </c>
      <c r="O27" s="6">
        <v>40</v>
      </c>
      <c r="P27">
        <v>327478</v>
      </c>
      <c r="Q27" t="s">
        <v>5307</v>
      </c>
      <c r="R27" t="s">
        <v>5308</v>
      </c>
      <c r="S27" t="s">
        <v>5309</v>
      </c>
      <c r="T27">
        <v>40</v>
      </c>
      <c r="U27" t="s">
        <v>130</v>
      </c>
      <c r="V27" t="s">
        <v>103</v>
      </c>
      <c r="W27">
        <v>104</v>
      </c>
      <c r="X27" t="s">
        <v>3522</v>
      </c>
      <c r="Y27">
        <v>6520854194</v>
      </c>
      <c r="Z27">
        <v>104028</v>
      </c>
      <c r="AA27" t="s">
        <v>3926</v>
      </c>
      <c r="AB27">
        <v>6520854194</v>
      </c>
      <c r="AC27" s="2">
        <v>45195</v>
      </c>
      <c r="AD27" t="s">
        <v>914</v>
      </c>
      <c r="AE27" t="s">
        <v>3527</v>
      </c>
      <c r="AF27" t="s">
        <v>5261</v>
      </c>
      <c r="AH27" t="s">
        <v>916</v>
      </c>
      <c r="AI27" t="s">
        <v>133</v>
      </c>
      <c r="AO27">
        <v>6</v>
      </c>
      <c r="AP27">
        <v>100</v>
      </c>
      <c r="AQ27">
        <v>0</v>
      </c>
      <c r="AR27" t="s">
        <v>3545</v>
      </c>
      <c r="AT27">
        <v>5</v>
      </c>
      <c r="AU27">
        <v>15</v>
      </c>
      <c r="AV27">
        <v>60</v>
      </c>
      <c r="AW27">
        <v>20</v>
      </c>
      <c r="AX27">
        <v>195</v>
      </c>
      <c r="AY27">
        <v>5</v>
      </c>
      <c r="AZ27">
        <v>15</v>
      </c>
      <c r="BA27">
        <v>60</v>
      </c>
      <c r="BB27">
        <v>20</v>
      </c>
      <c r="BC27">
        <v>195</v>
      </c>
      <c r="BD27">
        <v>5</v>
      </c>
      <c r="BE27">
        <v>10</v>
      </c>
      <c r="BF27">
        <v>80</v>
      </c>
      <c r="BG27">
        <v>5</v>
      </c>
      <c r="BH27">
        <v>185</v>
      </c>
      <c r="BJ27" t="s">
        <v>3702</v>
      </c>
      <c r="BK27" s="2">
        <v>45210</v>
      </c>
      <c r="BL27" t="s">
        <v>3531</v>
      </c>
    </row>
    <row r="28" spans="1:64">
      <c r="A28" t="s">
        <v>4303</v>
      </c>
      <c r="B28">
        <v>104031</v>
      </c>
      <c r="C28" t="s">
        <v>4277</v>
      </c>
      <c r="D28" t="s">
        <v>57</v>
      </c>
      <c r="E28" s="6" t="s">
        <v>134</v>
      </c>
      <c r="F28" s="6">
        <v>328053</v>
      </c>
      <c r="G28" s="6" t="s">
        <v>135</v>
      </c>
      <c r="H28" s="6" t="s">
        <v>136</v>
      </c>
      <c r="I28" s="6" t="s">
        <v>137</v>
      </c>
      <c r="J28" s="6">
        <v>40</v>
      </c>
      <c r="K28" s="6">
        <v>328054</v>
      </c>
      <c r="L28" s="6" t="s">
        <v>4304</v>
      </c>
      <c r="M28" s="6" t="s">
        <v>4305</v>
      </c>
      <c r="N28" s="6" t="s">
        <v>4306</v>
      </c>
      <c r="O28" s="6">
        <v>40</v>
      </c>
    </row>
    <row r="29" spans="1:64" hidden="1">
      <c r="A29" t="s">
        <v>4307</v>
      </c>
      <c r="B29">
        <v>106019</v>
      </c>
      <c r="C29" t="s">
        <v>4308</v>
      </c>
      <c r="D29" t="s">
        <v>141</v>
      </c>
      <c r="E29" s="6" t="s">
        <v>1679</v>
      </c>
      <c r="F29" s="6">
        <v>337106</v>
      </c>
      <c r="G29" s="6" t="s">
        <v>1681</v>
      </c>
      <c r="H29" s="6" t="s">
        <v>1682</v>
      </c>
      <c r="I29" s="6" t="s">
        <v>1683</v>
      </c>
      <c r="J29" s="6">
        <v>40</v>
      </c>
      <c r="K29" s="6">
        <v>337108</v>
      </c>
      <c r="L29" s="6" t="s">
        <v>4309</v>
      </c>
      <c r="M29" s="6" t="s">
        <v>4310</v>
      </c>
      <c r="N29" s="6" t="s">
        <v>4311</v>
      </c>
      <c r="O29" s="6">
        <v>40</v>
      </c>
    </row>
    <row r="30" spans="1:64">
      <c r="A30" t="s">
        <v>4312</v>
      </c>
      <c r="B30">
        <v>106020</v>
      </c>
      <c r="C30" t="s">
        <v>4277</v>
      </c>
      <c r="D30" t="s">
        <v>57</v>
      </c>
      <c r="E30" s="6" t="s">
        <v>174</v>
      </c>
      <c r="F30">
        <v>327924</v>
      </c>
      <c r="G30" t="s">
        <v>175</v>
      </c>
      <c r="H30" t="s">
        <v>176</v>
      </c>
      <c r="I30" t="s">
        <v>177</v>
      </c>
      <c r="J30">
        <v>40</v>
      </c>
      <c r="K30" s="6">
        <v>327925</v>
      </c>
      <c r="L30" s="6" t="s">
        <v>4313</v>
      </c>
      <c r="M30" s="6" t="s">
        <v>4314</v>
      </c>
      <c r="N30" s="6" t="s">
        <v>4315</v>
      </c>
      <c r="O30" s="6">
        <v>40</v>
      </c>
      <c r="P30">
        <v>327926</v>
      </c>
      <c r="Q30" t="s">
        <v>5310</v>
      </c>
      <c r="R30" t="s">
        <v>5311</v>
      </c>
      <c r="S30" t="s">
        <v>5312</v>
      </c>
      <c r="T30">
        <v>40</v>
      </c>
      <c r="U30" t="s">
        <v>130</v>
      </c>
      <c r="V30" t="s">
        <v>103</v>
      </c>
      <c r="W30">
        <v>106</v>
      </c>
      <c r="X30" t="s">
        <v>3522</v>
      </c>
      <c r="Y30" t="s">
        <v>4127</v>
      </c>
      <c r="Z30">
        <v>106020</v>
      </c>
      <c r="AB30">
        <v>6521763188</v>
      </c>
      <c r="AC30" s="2">
        <v>45225</v>
      </c>
      <c r="AE30" t="s">
        <v>3527</v>
      </c>
      <c r="AF30" t="s">
        <v>5261</v>
      </c>
      <c r="AH30" t="s">
        <v>916</v>
      </c>
      <c r="AI30" t="s">
        <v>133</v>
      </c>
      <c r="AO30">
        <v>100</v>
      </c>
      <c r="AP30">
        <v>99</v>
      </c>
      <c r="AQ30">
        <v>1</v>
      </c>
      <c r="AR30" t="s">
        <v>3524</v>
      </c>
      <c r="AT30">
        <v>14</v>
      </c>
      <c r="AU30">
        <v>55</v>
      </c>
      <c r="AV30">
        <v>30</v>
      </c>
      <c r="AW30">
        <v>1</v>
      </c>
      <c r="AX30">
        <v>118</v>
      </c>
      <c r="AY30">
        <v>44</v>
      </c>
      <c r="AZ30">
        <v>30</v>
      </c>
      <c r="BA30">
        <v>25</v>
      </c>
      <c r="BB30">
        <v>1</v>
      </c>
      <c r="BC30">
        <v>83</v>
      </c>
      <c r="BD30">
        <v>14</v>
      </c>
      <c r="BE30">
        <v>55</v>
      </c>
      <c r="BF30">
        <v>30</v>
      </c>
      <c r="BG30">
        <v>1</v>
      </c>
      <c r="BH30">
        <v>118</v>
      </c>
      <c r="BJ30" t="s">
        <v>3877</v>
      </c>
      <c r="BK30" s="2">
        <v>45302</v>
      </c>
      <c r="BL30" t="s">
        <v>3531</v>
      </c>
    </row>
    <row r="31" spans="1:64">
      <c r="A31" t="s">
        <v>4316</v>
      </c>
      <c r="B31">
        <v>107006</v>
      </c>
      <c r="C31" t="s">
        <v>4270</v>
      </c>
      <c r="D31" t="s">
        <v>57</v>
      </c>
      <c r="E31" s="6" t="s">
        <v>180</v>
      </c>
      <c r="F31">
        <v>331272</v>
      </c>
      <c r="G31" t="s">
        <v>181</v>
      </c>
      <c r="H31" t="s">
        <v>182</v>
      </c>
      <c r="I31" t="s">
        <v>183</v>
      </c>
      <c r="J31">
        <v>40</v>
      </c>
      <c r="K31" s="6"/>
      <c r="L31" s="6"/>
      <c r="M31" s="6"/>
      <c r="N31" s="6"/>
      <c r="O31" s="6"/>
      <c r="U31" t="s">
        <v>75</v>
      </c>
      <c r="V31" t="s">
        <v>186</v>
      </c>
      <c r="W31">
        <v>107</v>
      </c>
      <c r="X31" t="s">
        <v>3522</v>
      </c>
      <c r="Y31" t="s">
        <v>4317</v>
      </c>
      <c r="Z31">
        <v>107006</v>
      </c>
      <c r="AB31">
        <v>6522407507</v>
      </c>
      <c r="AC31" s="2">
        <v>45035</v>
      </c>
      <c r="AD31" t="s">
        <v>4318</v>
      </c>
      <c r="AE31" t="s">
        <v>3527</v>
      </c>
      <c r="AF31" t="s">
        <v>915</v>
      </c>
      <c r="AH31" t="s">
        <v>907</v>
      </c>
      <c r="AI31" t="s">
        <v>133</v>
      </c>
      <c r="AJ31" s="2">
        <v>45119</v>
      </c>
    </row>
    <row r="32" spans="1:64">
      <c r="A32" t="s">
        <v>4319</v>
      </c>
      <c r="B32">
        <v>107009</v>
      </c>
      <c r="C32" t="s">
        <v>4277</v>
      </c>
      <c r="D32" t="s">
        <v>57</v>
      </c>
      <c r="E32" s="6" t="s">
        <v>189</v>
      </c>
      <c r="F32">
        <v>327607</v>
      </c>
      <c r="G32" t="s">
        <v>190</v>
      </c>
      <c r="H32" t="s">
        <v>191</v>
      </c>
      <c r="I32" t="s">
        <v>192</v>
      </c>
      <c r="J32">
        <v>40</v>
      </c>
      <c r="K32" s="6">
        <v>327608</v>
      </c>
      <c r="L32" s="6" t="s">
        <v>4320</v>
      </c>
      <c r="M32" s="6" t="s">
        <v>4321</v>
      </c>
      <c r="N32" s="6" t="s">
        <v>4322</v>
      </c>
      <c r="O32" s="6">
        <v>40</v>
      </c>
      <c r="P32">
        <v>327609</v>
      </c>
      <c r="Q32" t="s">
        <v>5313</v>
      </c>
      <c r="R32" t="s">
        <v>5314</v>
      </c>
      <c r="S32" t="s">
        <v>5315</v>
      </c>
      <c r="T32">
        <v>40</v>
      </c>
      <c r="U32" t="s">
        <v>130</v>
      </c>
      <c r="V32" t="s">
        <v>103</v>
      </c>
      <c r="W32">
        <v>107</v>
      </c>
      <c r="X32" t="s">
        <v>3522</v>
      </c>
      <c r="Y32" t="s">
        <v>3989</v>
      </c>
      <c r="Z32">
        <v>107009</v>
      </c>
      <c r="AB32">
        <v>6523881803</v>
      </c>
      <c r="AC32" s="2">
        <v>45218</v>
      </c>
      <c r="AD32" t="s">
        <v>924</v>
      </c>
      <c r="AE32" t="s">
        <v>3527</v>
      </c>
      <c r="AF32" t="s">
        <v>5261</v>
      </c>
      <c r="AH32" t="s">
        <v>916</v>
      </c>
      <c r="AI32" t="s">
        <v>173</v>
      </c>
      <c r="AJ32" s="2">
        <v>45218</v>
      </c>
      <c r="AO32">
        <v>50</v>
      </c>
      <c r="AP32">
        <v>95</v>
      </c>
      <c r="AQ32">
        <v>5</v>
      </c>
      <c r="AR32" t="s">
        <v>3524</v>
      </c>
      <c r="AT32">
        <v>0</v>
      </c>
      <c r="AU32">
        <v>10</v>
      </c>
      <c r="AV32">
        <v>40</v>
      </c>
      <c r="AW32">
        <v>50</v>
      </c>
      <c r="AX32">
        <v>240</v>
      </c>
      <c r="AY32">
        <v>0</v>
      </c>
      <c r="AZ32">
        <v>10</v>
      </c>
      <c r="BA32">
        <v>40</v>
      </c>
      <c r="BB32">
        <v>50</v>
      </c>
      <c r="BC32">
        <v>240</v>
      </c>
      <c r="BD32">
        <v>0</v>
      </c>
      <c r="BE32">
        <v>25</v>
      </c>
      <c r="BF32">
        <v>45</v>
      </c>
      <c r="BG32">
        <v>30</v>
      </c>
      <c r="BH32">
        <v>205</v>
      </c>
      <c r="BJ32" t="s">
        <v>3702</v>
      </c>
      <c r="BK32" s="2">
        <v>45239</v>
      </c>
      <c r="BL32" t="s">
        <v>3531</v>
      </c>
    </row>
    <row r="33" spans="1:64">
      <c r="A33" t="s">
        <v>4323</v>
      </c>
      <c r="B33">
        <v>107012</v>
      </c>
      <c r="C33" t="s">
        <v>4270</v>
      </c>
      <c r="D33" t="s">
        <v>57</v>
      </c>
      <c r="E33" s="6" t="s">
        <v>1726</v>
      </c>
      <c r="F33">
        <v>327440</v>
      </c>
      <c r="G33" t="s">
        <v>1729</v>
      </c>
      <c r="H33" t="s">
        <v>1730</v>
      </c>
      <c r="I33" t="s">
        <v>1731</v>
      </c>
      <c r="J33">
        <v>40</v>
      </c>
      <c r="K33" s="6">
        <v>327441</v>
      </c>
      <c r="L33" s="6" t="s">
        <v>4324</v>
      </c>
      <c r="M33" s="6" t="s">
        <v>4325</v>
      </c>
      <c r="N33" s="6" t="s">
        <v>4326</v>
      </c>
      <c r="O33" s="6">
        <v>40</v>
      </c>
      <c r="P33">
        <v>327442</v>
      </c>
      <c r="Q33" t="s">
        <v>5316</v>
      </c>
      <c r="R33" t="s">
        <v>5317</v>
      </c>
      <c r="S33" t="s">
        <v>5318</v>
      </c>
      <c r="T33">
        <v>40</v>
      </c>
      <c r="U33" t="s">
        <v>75</v>
      </c>
      <c r="V33" t="s">
        <v>103</v>
      </c>
      <c r="W33">
        <v>107</v>
      </c>
      <c r="X33" t="s">
        <v>3522</v>
      </c>
      <c r="Y33" t="s">
        <v>3914</v>
      </c>
      <c r="Z33">
        <v>107012</v>
      </c>
      <c r="AB33">
        <v>6523703529</v>
      </c>
      <c r="AC33" s="2">
        <v>43376</v>
      </c>
      <c r="AD33" t="s">
        <v>926</v>
      </c>
      <c r="AE33" t="s">
        <v>936</v>
      </c>
      <c r="AF33" t="s">
        <v>906</v>
      </c>
      <c r="AG33" t="s">
        <v>83</v>
      </c>
      <c r="AH33" t="s">
        <v>916</v>
      </c>
      <c r="AJ33" s="2">
        <v>45176</v>
      </c>
      <c r="AO33">
        <v>95</v>
      </c>
      <c r="AP33">
        <v>95</v>
      </c>
      <c r="AQ33">
        <v>5</v>
      </c>
      <c r="AR33" t="s">
        <v>3524</v>
      </c>
      <c r="AT33">
        <v>75</v>
      </c>
      <c r="AU33">
        <v>17</v>
      </c>
      <c r="AV33">
        <v>5</v>
      </c>
      <c r="AW33">
        <v>3</v>
      </c>
      <c r="AX33">
        <v>36</v>
      </c>
      <c r="AY33">
        <v>75</v>
      </c>
      <c r="AZ33">
        <v>17</v>
      </c>
      <c r="BA33">
        <v>5</v>
      </c>
      <c r="BB33">
        <v>3</v>
      </c>
      <c r="BC33">
        <v>36</v>
      </c>
      <c r="BD33">
        <v>92</v>
      </c>
      <c r="BE33">
        <v>5</v>
      </c>
      <c r="BF33">
        <v>3</v>
      </c>
      <c r="BG33">
        <v>0</v>
      </c>
      <c r="BH33">
        <v>11</v>
      </c>
      <c r="BJ33" t="s">
        <v>3642</v>
      </c>
      <c r="BK33" s="2">
        <v>45184</v>
      </c>
      <c r="BL33" t="s">
        <v>3531</v>
      </c>
    </row>
    <row r="34" spans="1:64" hidden="1">
      <c r="A34" t="s">
        <v>4330</v>
      </c>
      <c r="B34">
        <v>109023</v>
      </c>
      <c r="C34" t="s">
        <v>4308</v>
      </c>
      <c r="D34" t="s">
        <v>141</v>
      </c>
      <c r="E34" s="6" t="s">
        <v>200</v>
      </c>
      <c r="F34">
        <v>235065</v>
      </c>
      <c r="G34" t="s">
        <v>201</v>
      </c>
      <c r="H34" t="s">
        <v>202</v>
      </c>
      <c r="I34" t="s">
        <v>203</v>
      </c>
      <c r="J34">
        <v>40</v>
      </c>
      <c r="K34" s="6">
        <v>235066</v>
      </c>
      <c r="L34" s="6" t="s">
        <v>4331</v>
      </c>
      <c r="M34" s="6" t="s">
        <v>4332</v>
      </c>
      <c r="N34" s="6" t="s">
        <v>4333</v>
      </c>
      <c r="O34" s="6">
        <v>40</v>
      </c>
      <c r="P34">
        <v>235067</v>
      </c>
      <c r="Q34" t="s">
        <v>5319</v>
      </c>
      <c r="R34" t="s">
        <v>5320</v>
      </c>
      <c r="S34" t="s">
        <v>5321</v>
      </c>
      <c r="T34">
        <v>40</v>
      </c>
      <c r="U34" t="s">
        <v>130</v>
      </c>
      <c r="V34" t="s">
        <v>103</v>
      </c>
      <c r="W34">
        <v>109</v>
      </c>
      <c r="X34" t="s">
        <v>3522</v>
      </c>
      <c r="Y34" t="s">
        <v>3872</v>
      </c>
      <c r="Z34">
        <v>109023</v>
      </c>
      <c r="AB34">
        <v>6523188086</v>
      </c>
      <c r="AC34" s="2">
        <v>45145</v>
      </c>
      <c r="AD34" t="s">
        <v>926</v>
      </c>
      <c r="AE34" t="s">
        <v>3527</v>
      </c>
      <c r="AF34" t="s">
        <v>5261</v>
      </c>
      <c r="AI34" t="s">
        <v>206</v>
      </c>
      <c r="AO34">
        <v>100</v>
      </c>
      <c r="AP34">
        <v>100</v>
      </c>
      <c r="AQ34">
        <v>0</v>
      </c>
      <c r="AR34" t="s">
        <v>3524</v>
      </c>
      <c r="AT34">
        <v>0</v>
      </c>
      <c r="AU34">
        <v>10</v>
      </c>
      <c r="AV34">
        <v>60</v>
      </c>
      <c r="AW34">
        <v>30</v>
      </c>
      <c r="AX34">
        <v>220</v>
      </c>
      <c r="AY34">
        <v>0</v>
      </c>
      <c r="AZ34">
        <v>10</v>
      </c>
      <c r="BA34">
        <v>60</v>
      </c>
      <c r="BB34">
        <v>30</v>
      </c>
      <c r="BC34">
        <v>220</v>
      </c>
      <c r="BD34">
        <v>80</v>
      </c>
      <c r="BE34">
        <v>20</v>
      </c>
      <c r="BF34">
        <v>0</v>
      </c>
      <c r="BG34">
        <v>0</v>
      </c>
      <c r="BH34">
        <v>20</v>
      </c>
      <c r="BJ34" t="s">
        <v>3660</v>
      </c>
      <c r="BK34" s="2">
        <v>45159</v>
      </c>
      <c r="BL34" t="s">
        <v>3531</v>
      </c>
    </row>
    <row r="35" spans="1:64" hidden="1">
      <c r="A35" t="s">
        <v>4337</v>
      </c>
      <c r="B35">
        <v>115015</v>
      </c>
      <c r="C35" t="s">
        <v>4308</v>
      </c>
      <c r="D35" t="s">
        <v>141</v>
      </c>
      <c r="E35" s="6" t="s">
        <v>214</v>
      </c>
      <c r="F35">
        <v>234959</v>
      </c>
      <c r="G35" t="s">
        <v>215</v>
      </c>
      <c r="H35" t="s">
        <v>216</v>
      </c>
      <c r="I35" t="s">
        <v>217</v>
      </c>
      <c r="J35">
        <v>40</v>
      </c>
      <c r="K35" s="6">
        <v>234960</v>
      </c>
      <c r="L35" s="6" t="s">
        <v>4338</v>
      </c>
      <c r="M35" s="6" t="s">
        <v>4339</v>
      </c>
      <c r="N35" s="6" t="s">
        <v>4340</v>
      </c>
      <c r="O35" s="6">
        <v>40</v>
      </c>
      <c r="P35">
        <v>234961</v>
      </c>
      <c r="Q35" t="s">
        <v>5322</v>
      </c>
      <c r="R35" t="s">
        <v>5323</v>
      </c>
      <c r="S35" t="s">
        <v>5324</v>
      </c>
      <c r="T35">
        <v>40</v>
      </c>
      <c r="U35" t="s">
        <v>75</v>
      </c>
      <c r="V35" t="s">
        <v>103</v>
      </c>
      <c r="W35">
        <v>115</v>
      </c>
      <c r="X35" t="s">
        <v>3522</v>
      </c>
      <c r="Y35">
        <v>115015</v>
      </c>
      <c r="Z35">
        <v>115015</v>
      </c>
      <c r="AA35" t="s">
        <v>170</v>
      </c>
      <c r="AB35">
        <v>6522256641</v>
      </c>
      <c r="AC35" s="2">
        <v>44564</v>
      </c>
      <c r="AD35" t="s">
        <v>930</v>
      </c>
      <c r="AE35" t="s">
        <v>3527</v>
      </c>
      <c r="AF35" t="s">
        <v>5261</v>
      </c>
      <c r="AI35" t="s">
        <v>220</v>
      </c>
      <c r="AJ35" s="2">
        <v>45099</v>
      </c>
      <c r="AO35">
        <v>40</v>
      </c>
      <c r="AP35">
        <v>40</v>
      </c>
      <c r="AQ35">
        <v>60</v>
      </c>
      <c r="AR35" t="s">
        <v>3545</v>
      </c>
      <c r="AT35">
        <v>50</v>
      </c>
      <c r="AU35">
        <v>49</v>
      </c>
      <c r="AV35">
        <v>1</v>
      </c>
      <c r="AW35">
        <v>0</v>
      </c>
      <c r="AX35">
        <v>51</v>
      </c>
      <c r="AY35">
        <v>80</v>
      </c>
      <c r="AZ35">
        <v>19</v>
      </c>
      <c r="BA35">
        <v>1</v>
      </c>
      <c r="BB35">
        <v>0</v>
      </c>
      <c r="BC35">
        <v>21</v>
      </c>
      <c r="BD35">
        <v>50</v>
      </c>
      <c r="BE35">
        <v>49</v>
      </c>
      <c r="BF35">
        <v>1</v>
      </c>
      <c r="BG35">
        <v>0</v>
      </c>
      <c r="BH35">
        <v>51</v>
      </c>
      <c r="BJ35" t="s">
        <v>3720</v>
      </c>
      <c r="BK35" s="2">
        <v>45114</v>
      </c>
      <c r="BL35" t="s">
        <v>3531</v>
      </c>
    </row>
    <row r="36" spans="1:64" hidden="1">
      <c r="A36" t="s">
        <v>4341</v>
      </c>
      <c r="B36">
        <v>115016</v>
      </c>
      <c r="C36" t="s">
        <v>4308</v>
      </c>
      <c r="D36" t="s">
        <v>141</v>
      </c>
      <c r="E36" s="6" t="s">
        <v>221</v>
      </c>
      <c r="F36">
        <v>235056</v>
      </c>
      <c r="G36" t="s">
        <v>222</v>
      </c>
      <c r="H36" t="s">
        <v>223</v>
      </c>
      <c r="I36" t="s">
        <v>224</v>
      </c>
      <c r="J36">
        <v>40</v>
      </c>
      <c r="K36" s="6">
        <v>235057</v>
      </c>
      <c r="L36" s="6" t="s">
        <v>4342</v>
      </c>
      <c r="M36" s="6" t="s">
        <v>4343</v>
      </c>
      <c r="N36" s="6" t="s">
        <v>4344</v>
      </c>
      <c r="O36" s="6">
        <v>40</v>
      </c>
      <c r="P36">
        <v>235058</v>
      </c>
      <c r="Q36" t="s">
        <v>5325</v>
      </c>
      <c r="R36" t="s">
        <v>5326</v>
      </c>
      <c r="S36" t="s">
        <v>5327</v>
      </c>
      <c r="T36">
        <v>40</v>
      </c>
      <c r="U36" t="s">
        <v>130</v>
      </c>
      <c r="V36" t="s">
        <v>103</v>
      </c>
      <c r="W36">
        <v>115</v>
      </c>
      <c r="X36" t="s">
        <v>3522</v>
      </c>
      <c r="Y36">
        <v>115016</v>
      </c>
      <c r="Z36">
        <v>115016</v>
      </c>
      <c r="AB36">
        <v>6522505181</v>
      </c>
      <c r="AC36" s="2">
        <v>44397</v>
      </c>
      <c r="AD36" t="s">
        <v>932</v>
      </c>
      <c r="AE36" t="s">
        <v>3527</v>
      </c>
      <c r="AF36" t="s">
        <v>906</v>
      </c>
      <c r="AG36" t="s">
        <v>152</v>
      </c>
      <c r="AH36" t="s">
        <v>919</v>
      </c>
      <c r="AO36">
        <v>65</v>
      </c>
      <c r="AP36">
        <v>30</v>
      </c>
      <c r="AQ36">
        <v>70</v>
      </c>
      <c r="AR36" t="s">
        <v>3545</v>
      </c>
      <c r="AT36">
        <v>10</v>
      </c>
      <c r="AU36">
        <v>30</v>
      </c>
      <c r="AV36">
        <v>20</v>
      </c>
      <c r="AW36">
        <v>40</v>
      </c>
      <c r="AX36">
        <v>190</v>
      </c>
      <c r="AY36">
        <v>10</v>
      </c>
      <c r="AZ36">
        <v>30</v>
      </c>
      <c r="BA36">
        <v>20</v>
      </c>
      <c r="BB36">
        <v>40</v>
      </c>
      <c r="BC36">
        <v>190</v>
      </c>
      <c r="BD36">
        <v>10</v>
      </c>
      <c r="BE36">
        <v>45</v>
      </c>
      <c r="BF36">
        <v>15</v>
      </c>
      <c r="BG36">
        <v>30</v>
      </c>
      <c r="BH36">
        <v>165</v>
      </c>
      <c r="BJ36" t="s">
        <v>3702</v>
      </c>
      <c r="BK36" s="2">
        <v>45162</v>
      </c>
      <c r="BL36" t="s">
        <v>3531</v>
      </c>
    </row>
    <row r="37" spans="1:64" hidden="1">
      <c r="A37" t="s">
        <v>4345</v>
      </c>
      <c r="B37">
        <v>115017</v>
      </c>
      <c r="C37" t="s">
        <v>4308</v>
      </c>
      <c r="D37" t="s">
        <v>141</v>
      </c>
      <c r="E37" s="6" t="s">
        <v>226</v>
      </c>
      <c r="F37">
        <v>235017</v>
      </c>
      <c r="G37" t="s">
        <v>227</v>
      </c>
      <c r="H37" t="s">
        <v>228</v>
      </c>
      <c r="I37" t="s">
        <v>229</v>
      </c>
      <c r="J37">
        <v>40</v>
      </c>
      <c r="K37" s="6">
        <v>235018</v>
      </c>
      <c r="L37" s="6" t="s">
        <v>4346</v>
      </c>
      <c r="M37" s="6" t="s">
        <v>4347</v>
      </c>
      <c r="N37" s="6" t="s">
        <v>4348</v>
      </c>
      <c r="O37" s="6">
        <v>40</v>
      </c>
      <c r="P37">
        <v>235019</v>
      </c>
      <c r="Q37" t="s">
        <v>5328</v>
      </c>
      <c r="R37" t="s">
        <v>5329</v>
      </c>
      <c r="S37" t="s">
        <v>5330</v>
      </c>
      <c r="T37">
        <v>40</v>
      </c>
      <c r="U37" t="s">
        <v>130</v>
      </c>
      <c r="V37" t="s">
        <v>103</v>
      </c>
      <c r="W37">
        <v>115</v>
      </c>
      <c r="X37" t="s">
        <v>3522</v>
      </c>
      <c r="Y37">
        <v>115017</v>
      </c>
      <c r="Z37">
        <v>115017</v>
      </c>
      <c r="AA37" t="s">
        <v>3847</v>
      </c>
      <c r="AB37">
        <v>6523215801</v>
      </c>
      <c r="AC37" s="2">
        <v>45132</v>
      </c>
      <c r="AD37" t="s">
        <v>930</v>
      </c>
      <c r="AE37" t="s">
        <v>3527</v>
      </c>
      <c r="AF37" t="s">
        <v>5261</v>
      </c>
      <c r="AI37" t="s">
        <v>133</v>
      </c>
      <c r="AO37">
        <v>100</v>
      </c>
      <c r="AP37">
        <v>30</v>
      </c>
      <c r="AQ37">
        <v>70</v>
      </c>
      <c r="AR37" t="s">
        <v>3545</v>
      </c>
      <c r="AT37">
        <v>60</v>
      </c>
      <c r="AU37">
        <v>10</v>
      </c>
      <c r="AV37">
        <v>30</v>
      </c>
      <c r="AW37">
        <v>0</v>
      </c>
      <c r="AX37">
        <v>70</v>
      </c>
      <c r="AY37">
        <v>60</v>
      </c>
      <c r="AZ37">
        <v>10</v>
      </c>
      <c r="BA37">
        <v>30</v>
      </c>
      <c r="BB37">
        <v>0</v>
      </c>
      <c r="BC37">
        <v>70</v>
      </c>
      <c r="BD37">
        <v>85</v>
      </c>
      <c r="BE37">
        <v>10</v>
      </c>
      <c r="BF37">
        <v>5</v>
      </c>
      <c r="BG37">
        <v>0</v>
      </c>
      <c r="BH37">
        <v>20</v>
      </c>
      <c r="BJ37" t="s">
        <v>3660</v>
      </c>
      <c r="BK37" s="2">
        <v>45141</v>
      </c>
      <c r="BL37" t="s">
        <v>3531</v>
      </c>
    </row>
    <row r="38" spans="1:64" hidden="1">
      <c r="A38" t="s">
        <v>4355</v>
      </c>
      <c r="B38">
        <v>117002</v>
      </c>
      <c r="C38" t="s">
        <v>4308</v>
      </c>
      <c r="D38" t="s">
        <v>141</v>
      </c>
      <c r="E38" s="6" t="s">
        <v>2106</v>
      </c>
      <c r="F38">
        <v>327488</v>
      </c>
      <c r="G38" t="s">
        <v>2108</v>
      </c>
      <c r="H38" t="s">
        <v>2109</v>
      </c>
      <c r="I38" t="s">
        <v>2110</v>
      </c>
      <c r="J38">
        <v>40</v>
      </c>
      <c r="K38" s="6">
        <v>327489</v>
      </c>
      <c r="L38" s="6" t="s">
        <v>4356</v>
      </c>
      <c r="M38" s="6" t="s">
        <v>4357</v>
      </c>
      <c r="N38" s="6" t="s">
        <v>4358</v>
      </c>
      <c r="O38" s="6">
        <v>40</v>
      </c>
      <c r="P38">
        <v>327490</v>
      </c>
      <c r="Q38" t="s">
        <v>5331</v>
      </c>
      <c r="R38" t="s">
        <v>5332</v>
      </c>
      <c r="S38" t="s">
        <v>5333</v>
      </c>
      <c r="T38">
        <v>40</v>
      </c>
      <c r="U38" t="s">
        <v>130</v>
      </c>
      <c r="V38" t="s">
        <v>103</v>
      </c>
      <c r="W38">
        <v>117</v>
      </c>
      <c r="X38" t="s">
        <v>3522</v>
      </c>
      <c r="Y38" t="s">
        <v>3929</v>
      </c>
      <c r="Z38">
        <v>117002</v>
      </c>
      <c r="AA38" t="s">
        <v>3930</v>
      </c>
      <c r="AB38">
        <v>6522505264</v>
      </c>
      <c r="AC38" s="2">
        <v>45184</v>
      </c>
      <c r="AO38">
        <v>100</v>
      </c>
      <c r="AP38">
        <v>82</v>
      </c>
      <c r="AQ38">
        <v>18</v>
      </c>
      <c r="AR38" t="s">
        <v>3524</v>
      </c>
      <c r="AT38">
        <v>0</v>
      </c>
      <c r="AU38">
        <v>1</v>
      </c>
      <c r="AV38">
        <v>31</v>
      </c>
      <c r="AW38">
        <v>68</v>
      </c>
      <c r="AX38">
        <v>267</v>
      </c>
      <c r="AY38">
        <v>0</v>
      </c>
      <c r="AZ38">
        <v>1</v>
      </c>
      <c r="BA38">
        <v>31</v>
      </c>
      <c r="BB38">
        <v>68</v>
      </c>
      <c r="BC38">
        <v>267</v>
      </c>
      <c r="BD38">
        <v>4</v>
      </c>
      <c r="BE38">
        <v>60</v>
      </c>
      <c r="BF38">
        <v>36</v>
      </c>
      <c r="BG38">
        <v>0</v>
      </c>
      <c r="BH38">
        <v>132</v>
      </c>
      <c r="BJ38" t="s">
        <v>3762</v>
      </c>
      <c r="BK38" s="2">
        <v>45222</v>
      </c>
      <c r="BL38" t="s">
        <v>3531</v>
      </c>
    </row>
    <row r="39" spans="1:64" hidden="1">
      <c r="A39" t="s">
        <v>4359</v>
      </c>
      <c r="B39">
        <v>200016</v>
      </c>
      <c r="C39" t="s">
        <v>4308</v>
      </c>
      <c r="D39" t="s">
        <v>141</v>
      </c>
      <c r="E39" s="6" t="s">
        <v>262</v>
      </c>
      <c r="F39">
        <v>234962</v>
      </c>
      <c r="G39" t="s">
        <v>263</v>
      </c>
      <c r="H39" t="s">
        <v>264</v>
      </c>
      <c r="I39" t="s">
        <v>265</v>
      </c>
      <c r="J39">
        <v>40</v>
      </c>
      <c r="K39" s="6">
        <v>234963</v>
      </c>
      <c r="L39" s="6" t="s">
        <v>4360</v>
      </c>
      <c r="M39" s="6" t="s">
        <v>4361</v>
      </c>
      <c r="N39" s="6" t="s">
        <v>4362</v>
      </c>
      <c r="O39" s="6">
        <v>40</v>
      </c>
      <c r="U39" t="s">
        <v>130</v>
      </c>
      <c r="V39" t="s">
        <v>103</v>
      </c>
      <c r="W39">
        <v>200</v>
      </c>
      <c r="X39" t="s">
        <v>3522</v>
      </c>
      <c r="Y39">
        <v>200016</v>
      </c>
      <c r="Z39">
        <v>200016</v>
      </c>
      <c r="AA39" t="s">
        <v>3710</v>
      </c>
      <c r="AB39">
        <v>6802282610</v>
      </c>
      <c r="AC39" s="2">
        <v>45114</v>
      </c>
      <c r="AD39" t="s">
        <v>924</v>
      </c>
      <c r="AE39" t="s">
        <v>3527</v>
      </c>
      <c r="AF39" t="s">
        <v>906</v>
      </c>
      <c r="AG39" t="s">
        <v>268</v>
      </c>
      <c r="AH39" t="s">
        <v>941</v>
      </c>
      <c r="AO39">
        <v>80</v>
      </c>
      <c r="AP39">
        <v>100</v>
      </c>
      <c r="AQ39">
        <v>0</v>
      </c>
      <c r="AR39" t="s">
        <v>3545</v>
      </c>
      <c r="AT39">
        <v>1</v>
      </c>
      <c r="AU39">
        <v>19</v>
      </c>
      <c r="AV39">
        <v>80</v>
      </c>
      <c r="AW39">
        <v>0</v>
      </c>
      <c r="AX39">
        <v>179</v>
      </c>
      <c r="AY39">
        <v>93</v>
      </c>
      <c r="AZ39">
        <v>1</v>
      </c>
      <c r="BA39">
        <v>6</v>
      </c>
      <c r="BB39">
        <v>0</v>
      </c>
      <c r="BC39">
        <v>13</v>
      </c>
      <c r="BD39">
        <v>4</v>
      </c>
      <c r="BE39">
        <v>19</v>
      </c>
      <c r="BF39">
        <v>77</v>
      </c>
      <c r="BG39">
        <v>0</v>
      </c>
      <c r="BH39">
        <v>173</v>
      </c>
      <c r="BJ39" t="s">
        <v>3762</v>
      </c>
      <c r="BK39" s="2">
        <v>45132</v>
      </c>
      <c r="BL39" t="s">
        <v>3531</v>
      </c>
    </row>
    <row r="40" spans="1:64">
      <c r="A40" t="s">
        <v>4366</v>
      </c>
      <c r="B40">
        <v>200017</v>
      </c>
      <c r="C40" t="s">
        <v>4270</v>
      </c>
      <c r="D40" t="s">
        <v>57</v>
      </c>
      <c r="E40" s="6" t="s">
        <v>269</v>
      </c>
      <c r="F40">
        <v>331375</v>
      </c>
      <c r="G40" t="s">
        <v>270</v>
      </c>
      <c r="H40" t="s">
        <v>271</v>
      </c>
      <c r="I40" t="s">
        <v>272</v>
      </c>
      <c r="J40">
        <v>40</v>
      </c>
      <c r="K40" s="6">
        <v>331376</v>
      </c>
      <c r="L40" s="6" t="s">
        <v>4367</v>
      </c>
      <c r="M40" s="6" t="s">
        <v>4368</v>
      </c>
      <c r="N40" s="6" t="s">
        <v>4369</v>
      </c>
      <c r="O40" s="6">
        <v>40</v>
      </c>
      <c r="U40" t="s">
        <v>75</v>
      </c>
      <c r="V40" t="s">
        <v>90</v>
      </c>
      <c r="W40">
        <v>200</v>
      </c>
      <c r="X40" t="s">
        <v>3522</v>
      </c>
      <c r="Y40">
        <v>200017</v>
      </c>
      <c r="Z40">
        <v>200017</v>
      </c>
      <c r="AA40" t="s">
        <v>3710</v>
      </c>
      <c r="AB40">
        <v>6802238623</v>
      </c>
      <c r="AC40" s="2">
        <v>45091</v>
      </c>
      <c r="AD40" t="s">
        <v>924</v>
      </c>
      <c r="AE40" t="s">
        <v>3527</v>
      </c>
      <c r="AF40" t="s">
        <v>906</v>
      </c>
      <c r="AG40" t="s">
        <v>83</v>
      </c>
      <c r="AH40" t="s">
        <v>916</v>
      </c>
    </row>
    <row r="41" spans="1:64" hidden="1">
      <c r="A41" t="s">
        <v>4370</v>
      </c>
      <c r="B41">
        <v>201023</v>
      </c>
      <c r="C41" t="s">
        <v>4308</v>
      </c>
      <c r="D41" t="s">
        <v>141</v>
      </c>
      <c r="E41" s="6" t="s">
        <v>288</v>
      </c>
      <c r="F41">
        <v>173976</v>
      </c>
      <c r="G41" t="s">
        <v>289</v>
      </c>
      <c r="H41" t="s">
        <v>290</v>
      </c>
      <c r="I41" t="s">
        <v>291</v>
      </c>
      <c r="J41">
        <v>40</v>
      </c>
      <c r="K41" s="6">
        <v>174100</v>
      </c>
      <c r="L41" s="6" t="s">
        <v>4371</v>
      </c>
      <c r="M41" s="6" t="s">
        <v>4372</v>
      </c>
      <c r="N41" s="6" t="s">
        <v>4373</v>
      </c>
      <c r="O41" s="6">
        <v>40</v>
      </c>
      <c r="P41">
        <v>173989</v>
      </c>
      <c r="Q41" t="s">
        <v>5334</v>
      </c>
      <c r="R41" t="s">
        <v>5335</v>
      </c>
      <c r="S41" t="s">
        <v>5336</v>
      </c>
      <c r="T41">
        <v>40</v>
      </c>
      <c r="U41" t="s">
        <v>75</v>
      </c>
      <c r="V41" t="s">
        <v>279</v>
      </c>
      <c r="W41">
        <v>201</v>
      </c>
      <c r="X41" t="s">
        <v>3522</v>
      </c>
      <c r="Y41" t="s">
        <v>4374</v>
      </c>
      <c r="Z41">
        <v>201023</v>
      </c>
      <c r="AA41" t="s">
        <v>4246</v>
      </c>
      <c r="AB41">
        <v>6802060063</v>
      </c>
      <c r="AC41" s="2">
        <v>44613</v>
      </c>
      <c r="AD41" t="s">
        <v>926</v>
      </c>
      <c r="AE41" t="s">
        <v>3527</v>
      </c>
      <c r="AF41" t="s">
        <v>906</v>
      </c>
      <c r="AG41" t="s">
        <v>268</v>
      </c>
      <c r="AH41" t="s">
        <v>941</v>
      </c>
      <c r="AJ41" s="2">
        <v>44869</v>
      </c>
    </row>
    <row r="42" spans="1:64" hidden="1">
      <c r="A42" t="s">
        <v>4375</v>
      </c>
      <c r="B42">
        <v>201031</v>
      </c>
      <c r="C42" t="s">
        <v>4308</v>
      </c>
      <c r="D42" t="s">
        <v>141</v>
      </c>
      <c r="E42" s="6" t="s">
        <v>2241</v>
      </c>
      <c r="F42">
        <v>327501</v>
      </c>
      <c r="G42" t="s">
        <v>2243</v>
      </c>
      <c r="H42" t="s">
        <v>2244</v>
      </c>
      <c r="I42" t="s">
        <v>2245</v>
      </c>
      <c r="J42">
        <v>40</v>
      </c>
      <c r="K42" s="6">
        <v>327502</v>
      </c>
      <c r="L42" s="6" t="s">
        <v>4376</v>
      </c>
      <c r="M42" s="6" t="s">
        <v>4377</v>
      </c>
      <c r="N42" s="6" t="s">
        <v>4378</v>
      </c>
      <c r="O42" s="6">
        <v>40</v>
      </c>
      <c r="P42">
        <v>327503</v>
      </c>
      <c r="Q42" t="s">
        <v>5337</v>
      </c>
      <c r="R42" t="s">
        <v>5338</v>
      </c>
      <c r="S42" t="s">
        <v>5339</v>
      </c>
      <c r="T42">
        <v>40</v>
      </c>
      <c r="U42" t="s">
        <v>130</v>
      </c>
      <c r="V42" t="s">
        <v>103</v>
      </c>
      <c r="W42">
        <v>201</v>
      </c>
      <c r="X42" t="s">
        <v>3522</v>
      </c>
      <c r="Y42">
        <v>6801956956</v>
      </c>
      <c r="Z42">
        <v>201031</v>
      </c>
      <c r="AA42" t="s">
        <v>3879</v>
      </c>
      <c r="AB42">
        <v>6801956956</v>
      </c>
      <c r="AC42" s="2">
        <v>45084</v>
      </c>
      <c r="AO42">
        <v>80</v>
      </c>
      <c r="AP42">
        <v>95</v>
      </c>
      <c r="AQ42">
        <v>5</v>
      </c>
      <c r="AR42" t="s">
        <v>3545</v>
      </c>
      <c r="AT42">
        <v>0</v>
      </c>
      <c r="AU42">
        <v>1</v>
      </c>
      <c r="AV42">
        <v>59</v>
      </c>
      <c r="AW42">
        <v>40</v>
      </c>
      <c r="AX42">
        <v>239</v>
      </c>
      <c r="AY42">
        <v>1</v>
      </c>
      <c r="AZ42">
        <v>1</v>
      </c>
      <c r="BA42">
        <v>58</v>
      </c>
      <c r="BB42">
        <v>40</v>
      </c>
      <c r="BC42">
        <v>237</v>
      </c>
      <c r="BD42">
        <v>1</v>
      </c>
      <c r="BE42">
        <v>0</v>
      </c>
      <c r="BF42">
        <v>99</v>
      </c>
      <c r="BG42">
        <v>0</v>
      </c>
      <c r="BH42">
        <v>198</v>
      </c>
      <c r="BJ42" t="s">
        <v>3640</v>
      </c>
      <c r="BK42" s="2">
        <v>45209</v>
      </c>
      <c r="BL42" t="s">
        <v>3531</v>
      </c>
    </row>
    <row r="43" spans="1:64" hidden="1">
      <c r="A43" t="s">
        <v>4379</v>
      </c>
      <c r="B43">
        <v>201032</v>
      </c>
      <c r="C43" t="s">
        <v>4308</v>
      </c>
      <c r="D43" t="s">
        <v>141</v>
      </c>
      <c r="E43" s="6" t="s">
        <v>2247</v>
      </c>
      <c r="F43">
        <v>264632</v>
      </c>
      <c r="G43" t="s">
        <v>2249</v>
      </c>
      <c r="H43" t="s">
        <v>2250</v>
      </c>
      <c r="I43" t="s">
        <v>2251</v>
      </c>
      <c r="J43">
        <v>40</v>
      </c>
      <c r="K43" s="6">
        <v>264633</v>
      </c>
      <c r="L43" s="6" t="s">
        <v>4380</v>
      </c>
      <c r="M43" s="6" t="s">
        <v>4381</v>
      </c>
      <c r="N43" s="6" t="s">
        <v>4382</v>
      </c>
      <c r="O43" s="6">
        <v>40</v>
      </c>
      <c r="P43">
        <v>264634</v>
      </c>
      <c r="Q43" t="s">
        <v>5340</v>
      </c>
      <c r="R43" t="s">
        <v>5341</v>
      </c>
      <c r="S43" t="s">
        <v>5342</v>
      </c>
      <c r="T43">
        <v>40</v>
      </c>
      <c r="U43" t="s">
        <v>130</v>
      </c>
      <c r="V43" t="s">
        <v>103</v>
      </c>
      <c r="W43">
        <v>201</v>
      </c>
      <c r="X43" t="s">
        <v>3549</v>
      </c>
      <c r="Y43">
        <v>6802226459</v>
      </c>
      <c r="Z43">
        <v>201032</v>
      </c>
      <c r="AB43">
        <v>6802226459</v>
      </c>
      <c r="AC43" s="2">
        <v>45091</v>
      </c>
      <c r="AS43" t="s">
        <v>3917</v>
      </c>
      <c r="BI43" t="s">
        <v>3917</v>
      </c>
      <c r="BJ43" t="s">
        <v>3660</v>
      </c>
      <c r="BK43" s="2">
        <v>45190</v>
      </c>
      <c r="BL43" t="s">
        <v>3538</v>
      </c>
    </row>
    <row r="44" spans="1:64" hidden="1">
      <c r="A44" t="s">
        <v>4386</v>
      </c>
      <c r="B44">
        <v>201033</v>
      </c>
      <c r="C44" t="s">
        <v>4308</v>
      </c>
      <c r="D44" t="s">
        <v>141</v>
      </c>
      <c r="E44" s="6" t="s">
        <v>2257</v>
      </c>
      <c r="F44">
        <v>327473</v>
      </c>
      <c r="G44" t="s">
        <v>2259</v>
      </c>
      <c r="H44" t="s">
        <v>2260</v>
      </c>
      <c r="I44" t="s">
        <v>2261</v>
      </c>
      <c r="J44">
        <v>40</v>
      </c>
      <c r="K44" s="6">
        <v>327474</v>
      </c>
      <c r="L44" s="6" t="s">
        <v>4387</v>
      </c>
      <c r="M44" s="6" t="s">
        <v>4388</v>
      </c>
      <c r="N44" s="6" t="s">
        <v>4389</v>
      </c>
      <c r="O44" s="6">
        <v>40</v>
      </c>
      <c r="P44">
        <v>327475</v>
      </c>
      <c r="Q44" t="s">
        <v>5343</v>
      </c>
      <c r="R44" t="s">
        <v>5344</v>
      </c>
      <c r="S44" t="s">
        <v>5345</v>
      </c>
      <c r="T44">
        <v>40</v>
      </c>
      <c r="U44" t="s">
        <v>130</v>
      </c>
      <c r="V44" t="s">
        <v>103</v>
      </c>
      <c r="W44">
        <v>201</v>
      </c>
      <c r="X44" t="s">
        <v>3522</v>
      </c>
      <c r="Y44" t="s">
        <v>3924</v>
      </c>
      <c r="Z44">
        <v>201033</v>
      </c>
      <c r="AA44" t="s">
        <v>3925</v>
      </c>
      <c r="AB44">
        <v>6802226458</v>
      </c>
      <c r="AC44" s="2">
        <v>45078</v>
      </c>
      <c r="AD44" t="s">
        <v>926</v>
      </c>
      <c r="AE44" t="s">
        <v>3527</v>
      </c>
      <c r="AF44" t="s">
        <v>906</v>
      </c>
      <c r="AG44" t="s">
        <v>268</v>
      </c>
      <c r="AH44" t="s">
        <v>941</v>
      </c>
      <c r="AO44">
        <v>15</v>
      </c>
      <c r="AP44">
        <v>97</v>
      </c>
      <c r="AQ44">
        <v>3</v>
      </c>
      <c r="AR44" t="s">
        <v>3545</v>
      </c>
      <c r="AT44">
        <v>0</v>
      </c>
      <c r="AU44">
        <v>99</v>
      </c>
      <c r="AV44">
        <v>1</v>
      </c>
      <c r="AW44">
        <v>0</v>
      </c>
      <c r="AX44">
        <v>101</v>
      </c>
      <c r="AY44">
        <v>10</v>
      </c>
      <c r="AZ44">
        <v>90</v>
      </c>
      <c r="BA44">
        <v>0</v>
      </c>
      <c r="BB44">
        <v>0</v>
      </c>
      <c r="BC44">
        <v>90</v>
      </c>
      <c r="BD44">
        <v>0</v>
      </c>
      <c r="BE44">
        <v>99</v>
      </c>
      <c r="BF44">
        <v>1</v>
      </c>
      <c r="BG44">
        <v>0</v>
      </c>
      <c r="BH44">
        <v>101</v>
      </c>
      <c r="BJ44" t="s">
        <v>3640</v>
      </c>
      <c r="BK44" s="2">
        <v>45209</v>
      </c>
      <c r="BL44" t="s">
        <v>3531</v>
      </c>
    </row>
    <row r="45" spans="1:64" hidden="1">
      <c r="A45" t="s">
        <v>4390</v>
      </c>
      <c r="B45">
        <v>201038</v>
      </c>
      <c r="C45" t="s">
        <v>4308</v>
      </c>
      <c r="D45" t="s">
        <v>141</v>
      </c>
      <c r="E45" s="6" t="s">
        <v>315</v>
      </c>
      <c r="F45">
        <v>264626</v>
      </c>
      <c r="G45" t="s">
        <v>316</v>
      </c>
      <c r="H45" t="s">
        <v>317</v>
      </c>
      <c r="I45" t="s">
        <v>318</v>
      </c>
      <c r="J45">
        <v>40</v>
      </c>
      <c r="K45" s="6">
        <v>264627</v>
      </c>
      <c r="L45" s="6" t="s">
        <v>4391</v>
      </c>
      <c r="M45" s="6" t="s">
        <v>4392</v>
      </c>
      <c r="N45" s="6" t="s">
        <v>4393</v>
      </c>
      <c r="O45" s="6">
        <v>40</v>
      </c>
      <c r="P45">
        <v>264628</v>
      </c>
      <c r="Q45" t="s">
        <v>5346</v>
      </c>
      <c r="R45" t="s">
        <v>5347</v>
      </c>
      <c r="S45" t="s">
        <v>5348</v>
      </c>
      <c r="T45">
        <v>40</v>
      </c>
      <c r="U45" t="s">
        <v>130</v>
      </c>
      <c r="V45" t="s">
        <v>103</v>
      </c>
      <c r="W45">
        <v>201</v>
      </c>
      <c r="X45" t="s">
        <v>3522</v>
      </c>
      <c r="Y45">
        <v>6801757026</v>
      </c>
      <c r="Z45">
        <v>201038</v>
      </c>
      <c r="AB45">
        <v>6801757026</v>
      </c>
      <c r="AC45" s="2">
        <v>45110</v>
      </c>
      <c r="AO45">
        <v>100</v>
      </c>
      <c r="AP45">
        <v>85</v>
      </c>
      <c r="AQ45">
        <v>15</v>
      </c>
      <c r="AR45" t="s">
        <v>3524</v>
      </c>
      <c r="AT45">
        <v>0</v>
      </c>
      <c r="AU45">
        <v>10</v>
      </c>
      <c r="AV45">
        <v>20</v>
      </c>
      <c r="AW45">
        <v>70</v>
      </c>
      <c r="AX45">
        <v>260</v>
      </c>
      <c r="AY45">
        <v>0</v>
      </c>
      <c r="AZ45">
        <v>10</v>
      </c>
      <c r="BA45">
        <v>20</v>
      </c>
      <c r="BB45">
        <v>70</v>
      </c>
      <c r="BC45">
        <v>260</v>
      </c>
      <c r="BD45">
        <v>0</v>
      </c>
      <c r="BE45">
        <v>30</v>
      </c>
      <c r="BF45">
        <v>30</v>
      </c>
      <c r="BG45">
        <v>40</v>
      </c>
      <c r="BH45">
        <v>210</v>
      </c>
      <c r="BJ45" t="s">
        <v>3702</v>
      </c>
      <c r="BK45" s="2">
        <v>45194</v>
      </c>
      <c r="BL45" t="s">
        <v>3531</v>
      </c>
    </row>
    <row r="46" spans="1:64" hidden="1">
      <c r="A46" t="s">
        <v>4397</v>
      </c>
      <c r="B46">
        <v>201042</v>
      </c>
      <c r="C46" t="s">
        <v>4308</v>
      </c>
      <c r="D46" t="s">
        <v>141</v>
      </c>
      <c r="E46" s="6" t="s">
        <v>2282</v>
      </c>
      <c r="F46">
        <v>264602</v>
      </c>
      <c r="G46" t="s">
        <v>2285</v>
      </c>
      <c r="H46" t="s">
        <v>2286</v>
      </c>
      <c r="I46" t="s">
        <v>2287</v>
      </c>
      <c r="J46">
        <v>40</v>
      </c>
      <c r="K46" s="6">
        <v>264603</v>
      </c>
      <c r="L46" s="6" t="s">
        <v>4398</v>
      </c>
      <c r="M46" s="6" t="s">
        <v>4399</v>
      </c>
      <c r="N46" s="6" t="s">
        <v>4400</v>
      </c>
      <c r="O46" s="6">
        <v>40</v>
      </c>
      <c r="U46" t="s">
        <v>130</v>
      </c>
      <c r="V46" t="s">
        <v>103</v>
      </c>
      <c r="W46">
        <v>201</v>
      </c>
      <c r="X46" t="s">
        <v>3522</v>
      </c>
      <c r="Y46">
        <v>6802329272</v>
      </c>
      <c r="Z46">
        <v>201042</v>
      </c>
      <c r="AB46">
        <v>6802329272</v>
      </c>
      <c r="AC46" s="2">
        <v>45135</v>
      </c>
      <c r="AO46">
        <v>50</v>
      </c>
      <c r="AP46">
        <v>100</v>
      </c>
      <c r="AQ46">
        <v>0</v>
      </c>
      <c r="AR46" t="s">
        <v>3545</v>
      </c>
      <c r="AT46">
        <v>27</v>
      </c>
      <c r="AU46">
        <v>28</v>
      </c>
      <c r="AV46">
        <v>40</v>
      </c>
      <c r="AW46">
        <v>5</v>
      </c>
      <c r="AX46">
        <v>123</v>
      </c>
      <c r="AY46">
        <v>40</v>
      </c>
      <c r="AZ46">
        <v>15</v>
      </c>
      <c r="BA46">
        <v>40</v>
      </c>
      <c r="BB46">
        <v>5</v>
      </c>
      <c r="BC46">
        <v>110</v>
      </c>
      <c r="BD46">
        <v>27</v>
      </c>
      <c r="BE46">
        <v>70</v>
      </c>
      <c r="BF46">
        <v>3</v>
      </c>
      <c r="BG46">
        <v>0</v>
      </c>
      <c r="BH46">
        <v>76</v>
      </c>
      <c r="BJ46" t="s">
        <v>3660</v>
      </c>
      <c r="BK46" s="2">
        <v>45181</v>
      </c>
      <c r="BL46" t="s">
        <v>3531</v>
      </c>
    </row>
    <row r="47" spans="1:64" hidden="1">
      <c r="A47" t="s">
        <v>4404</v>
      </c>
      <c r="B47">
        <v>203005</v>
      </c>
      <c r="C47" t="s">
        <v>4308</v>
      </c>
      <c r="D47" t="s">
        <v>141</v>
      </c>
      <c r="E47" s="6" t="s">
        <v>2410</v>
      </c>
      <c r="F47">
        <v>327899</v>
      </c>
      <c r="G47" t="s">
        <v>2412</v>
      </c>
      <c r="H47" t="s">
        <v>2413</v>
      </c>
      <c r="I47" t="s">
        <v>2414</v>
      </c>
      <c r="J47">
        <v>40</v>
      </c>
      <c r="K47" s="6">
        <v>327900</v>
      </c>
      <c r="L47" s="6" t="s">
        <v>4405</v>
      </c>
      <c r="M47" s="6" t="s">
        <v>4406</v>
      </c>
      <c r="N47" s="6" t="s">
        <v>4407</v>
      </c>
      <c r="O47" s="6">
        <v>40</v>
      </c>
      <c r="P47">
        <v>327901</v>
      </c>
      <c r="Q47" t="s">
        <v>5349</v>
      </c>
      <c r="R47" t="s">
        <v>5350</v>
      </c>
      <c r="S47" t="s">
        <v>5351</v>
      </c>
      <c r="T47">
        <v>40</v>
      </c>
      <c r="U47" t="s">
        <v>75</v>
      </c>
      <c r="V47" t="s">
        <v>103</v>
      </c>
      <c r="W47">
        <v>203</v>
      </c>
      <c r="X47" t="s">
        <v>3522</v>
      </c>
      <c r="Y47">
        <v>203005</v>
      </c>
      <c r="Z47">
        <v>203005</v>
      </c>
      <c r="AB47">
        <v>6802300330</v>
      </c>
      <c r="AC47" s="2">
        <v>45100</v>
      </c>
      <c r="AE47" t="s">
        <v>3527</v>
      </c>
      <c r="AO47">
        <v>20</v>
      </c>
      <c r="AP47">
        <v>85</v>
      </c>
      <c r="AQ47">
        <v>15</v>
      </c>
      <c r="AR47" t="s">
        <v>3524</v>
      </c>
      <c r="AT47">
        <v>1</v>
      </c>
      <c r="AU47">
        <v>51</v>
      </c>
      <c r="AV47">
        <v>33</v>
      </c>
      <c r="AW47">
        <v>15</v>
      </c>
      <c r="AX47">
        <v>162</v>
      </c>
      <c r="AY47">
        <v>20</v>
      </c>
      <c r="AZ47">
        <v>35</v>
      </c>
      <c r="BA47">
        <v>30</v>
      </c>
      <c r="BB47">
        <v>15</v>
      </c>
      <c r="BC47">
        <v>140</v>
      </c>
      <c r="BD47">
        <v>1</v>
      </c>
      <c r="BE47">
        <v>95</v>
      </c>
      <c r="BF47">
        <v>3</v>
      </c>
      <c r="BG47">
        <v>1</v>
      </c>
      <c r="BH47">
        <v>104</v>
      </c>
      <c r="BJ47" t="s">
        <v>3894</v>
      </c>
      <c r="BK47" s="2">
        <v>45298</v>
      </c>
      <c r="BL47" t="s">
        <v>3531</v>
      </c>
    </row>
    <row r="48" spans="1:64" hidden="1">
      <c r="A48" t="s">
        <v>4408</v>
      </c>
      <c r="B48">
        <v>203011</v>
      </c>
      <c r="C48" t="s">
        <v>4308</v>
      </c>
      <c r="D48" t="s">
        <v>141</v>
      </c>
      <c r="E48" s="6" t="s">
        <v>332</v>
      </c>
      <c r="F48">
        <v>327479</v>
      </c>
      <c r="G48" t="s">
        <v>333</v>
      </c>
      <c r="H48" t="s">
        <v>334</v>
      </c>
      <c r="I48" t="s">
        <v>335</v>
      </c>
      <c r="J48">
        <v>40</v>
      </c>
      <c r="K48" s="6">
        <v>327480</v>
      </c>
      <c r="L48" s="6" t="s">
        <v>4409</v>
      </c>
      <c r="M48" s="6" t="s">
        <v>4410</v>
      </c>
      <c r="N48" s="6" t="s">
        <v>4411</v>
      </c>
      <c r="O48" s="6">
        <v>40</v>
      </c>
      <c r="P48">
        <v>327481</v>
      </c>
      <c r="Q48" t="s">
        <v>5352</v>
      </c>
      <c r="R48" t="s">
        <v>5353</v>
      </c>
      <c r="S48" t="s">
        <v>5354</v>
      </c>
      <c r="T48">
        <v>40</v>
      </c>
      <c r="U48" t="s">
        <v>75</v>
      </c>
      <c r="V48" t="s">
        <v>103</v>
      </c>
      <c r="W48">
        <v>203</v>
      </c>
      <c r="X48" t="s">
        <v>3522</v>
      </c>
      <c r="Y48">
        <v>203011</v>
      </c>
      <c r="Z48">
        <v>203011</v>
      </c>
      <c r="AB48">
        <v>6802300380</v>
      </c>
      <c r="AC48" s="2">
        <v>45195</v>
      </c>
      <c r="AO48">
        <v>25</v>
      </c>
      <c r="AP48">
        <v>95</v>
      </c>
      <c r="AQ48">
        <v>5</v>
      </c>
      <c r="AR48" t="s">
        <v>3524</v>
      </c>
      <c r="AT48">
        <v>0</v>
      </c>
      <c r="AU48">
        <v>25</v>
      </c>
      <c r="AV48">
        <v>65</v>
      </c>
      <c r="AW48">
        <v>10</v>
      </c>
      <c r="AX48">
        <v>185</v>
      </c>
      <c r="AY48">
        <v>0</v>
      </c>
      <c r="AZ48">
        <v>25</v>
      </c>
      <c r="BA48">
        <v>65</v>
      </c>
      <c r="BB48">
        <v>10</v>
      </c>
      <c r="BC48">
        <v>185</v>
      </c>
      <c r="BD48">
        <v>50</v>
      </c>
      <c r="BE48">
        <v>40</v>
      </c>
      <c r="BF48">
        <v>10</v>
      </c>
      <c r="BG48">
        <v>0</v>
      </c>
      <c r="BH48">
        <v>60</v>
      </c>
      <c r="BJ48" t="s">
        <v>3642</v>
      </c>
      <c r="BK48" s="2">
        <v>45214</v>
      </c>
      <c r="BL48" t="s">
        <v>3531</v>
      </c>
    </row>
    <row r="49" spans="1:64">
      <c r="A49" t="s">
        <v>4415</v>
      </c>
      <c r="B49">
        <v>204002</v>
      </c>
      <c r="C49" t="s">
        <v>4270</v>
      </c>
      <c r="D49" t="s">
        <v>57</v>
      </c>
      <c r="E49" s="6" t="s">
        <v>337</v>
      </c>
      <c r="F49">
        <v>191024</v>
      </c>
      <c r="G49" t="s">
        <v>338</v>
      </c>
      <c r="H49" t="s">
        <v>339</v>
      </c>
      <c r="I49" t="s">
        <v>340</v>
      </c>
      <c r="J49">
        <v>40</v>
      </c>
      <c r="K49" s="6">
        <v>191025</v>
      </c>
      <c r="L49" s="6" t="s">
        <v>4416</v>
      </c>
      <c r="M49" s="6" t="s">
        <v>4417</v>
      </c>
      <c r="N49" s="6" t="s">
        <v>4418</v>
      </c>
      <c r="O49" s="6">
        <v>40</v>
      </c>
      <c r="P49">
        <v>191026</v>
      </c>
      <c r="Q49" t="s">
        <v>5355</v>
      </c>
      <c r="R49" t="s">
        <v>5356</v>
      </c>
      <c r="S49" t="s">
        <v>5357</v>
      </c>
      <c r="T49">
        <v>40</v>
      </c>
      <c r="U49" t="s">
        <v>75</v>
      </c>
      <c r="V49" t="s">
        <v>186</v>
      </c>
      <c r="W49">
        <v>204</v>
      </c>
      <c r="X49" t="s">
        <v>3522</v>
      </c>
      <c r="Y49" t="s">
        <v>4419</v>
      </c>
      <c r="Z49">
        <v>204002</v>
      </c>
      <c r="AA49" t="s">
        <v>4420</v>
      </c>
      <c r="AB49">
        <v>6802077612</v>
      </c>
      <c r="AC49" s="2">
        <v>44993</v>
      </c>
      <c r="AD49" t="s">
        <v>926</v>
      </c>
      <c r="AE49" t="s">
        <v>3527</v>
      </c>
      <c r="AF49" t="s">
        <v>915</v>
      </c>
      <c r="AH49" t="s">
        <v>907</v>
      </c>
      <c r="AI49" t="s">
        <v>133</v>
      </c>
      <c r="AJ49" s="2">
        <v>44993</v>
      </c>
    </row>
    <row r="50" spans="1:64">
      <c r="A50" t="s">
        <v>4421</v>
      </c>
      <c r="B50">
        <v>205003</v>
      </c>
      <c r="C50" t="s">
        <v>4270</v>
      </c>
      <c r="D50" t="s">
        <v>57</v>
      </c>
      <c r="E50" s="6" t="s">
        <v>345</v>
      </c>
      <c r="F50">
        <v>330961</v>
      </c>
      <c r="G50" t="s">
        <v>346</v>
      </c>
      <c r="H50" t="s">
        <v>347</v>
      </c>
      <c r="I50" t="s">
        <v>348</v>
      </c>
      <c r="J50">
        <v>40</v>
      </c>
      <c r="K50" s="6">
        <v>330963</v>
      </c>
      <c r="L50" s="6" t="s">
        <v>4422</v>
      </c>
      <c r="M50" s="6" t="s">
        <v>4423</v>
      </c>
      <c r="N50" s="6" t="s">
        <v>4424</v>
      </c>
      <c r="O50" s="6">
        <v>40</v>
      </c>
      <c r="P50">
        <v>330964</v>
      </c>
      <c r="Q50" t="s">
        <v>5358</v>
      </c>
      <c r="R50" t="s">
        <v>5359</v>
      </c>
      <c r="S50" t="s">
        <v>5360</v>
      </c>
      <c r="T50">
        <v>40</v>
      </c>
      <c r="U50" t="s">
        <v>75</v>
      </c>
      <c r="V50" t="s">
        <v>186</v>
      </c>
      <c r="W50">
        <v>205</v>
      </c>
      <c r="X50" t="s">
        <v>3522</v>
      </c>
      <c r="Y50" t="s">
        <v>4425</v>
      </c>
      <c r="Z50">
        <v>205003</v>
      </c>
      <c r="AA50" t="s">
        <v>4426</v>
      </c>
      <c r="AB50">
        <v>6802066202</v>
      </c>
      <c r="AC50" s="2">
        <v>45034</v>
      </c>
      <c r="AD50" t="s">
        <v>924</v>
      </c>
      <c r="AE50" t="s">
        <v>3527</v>
      </c>
      <c r="AF50" t="s">
        <v>906</v>
      </c>
      <c r="AG50" t="s">
        <v>83</v>
      </c>
      <c r="AH50" t="s">
        <v>907</v>
      </c>
      <c r="AJ50" s="2">
        <v>45043</v>
      </c>
    </row>
    <row r="51" spans="1:64">
      <c r="A51" t="s">
        <v>4427</v>
      </c>
      <c r="B51">
        <v>205006</v>
      </c>
      <c r="C51" t="s">
        <v>4277</v>
      </c>
      <c r="D51" t="s">
        <v>57</v>
      </c>
      <c r="E51" s="6" t="s">
        <v>352</v>
      </c>
      <c r="F51">
        <v>327879</v>
      </c>
      <c r="G51" t="s">
        <v>353</v>
      </c>
      <c r="H51" t="s">
        <v>354</v>
      </c>
      <c r="I51" t="s">
        <v>355</v>
      </c>
      <c r="J51">
        <v>40</v>
      </c>
      <c r="K51" s="6">
        <v>327880</v>
      </c>
      <c r="L51" s="6" t="s">
        <v>4428</v>
      </c>
      <c r="M51" s="6" t="s">
        <v>4429</v>
      </c>
      <c r="N51" s="6" t="s">
        <v>4430</v>
      </c>
      <c r="O51" s="6">
        <v>40</v>
      </c>
      <c r="P51">
        <v>327881</v>
      </c>
      <c r="Q51" t="s">
        <v>5361</v>
      </c>
      <c r="R51" t="s">
        <v>5362</v>
      </c>
      <c r="S51" t="s">
        <v>5363</v>
      </c>
      <c r="T51">
        <v>40</v>
      </c>
      <c r="U51" t="s">
        <v>75</v>
      </c>
      <c r="V51" t="s">
        <v>103</v>
      </c>
      <c r="W51">
        <v>205</v>
      </c>
      <c r="X51" t="s">
        <v>3522</v>
      </c>
      <c r="Y51" t="s">
        <v>4111</v>
      </c>
      <c r="Z51">
        <v>205006</v>
      </c>
      <c r="AA51" t="s">
        <v>4112</v>
      </c>
      <c r="AB51">
        <v>6802076453</v>
      </c>
      <c r="AC51" s="2">
        <v>44985</v>
      </c>
      <c r="AD51" t="s">
        <v>926</v>
      </c>
      <c r="AE51" t="s">
        <v>3527</v>
      </c>
      <c r="AF51" t="s">
        <v>906</v>
      </c>
      <c r="AG51" t="s">
        <v>83</v>
      </c>
      <c r="AH51" t="s">
        <v>907</v>
      </c>
      <c r="AJ51" s="2">
        <v>45267</v>
      </c>
      <c r="AO51">
        <v>100</v>
      </c>
      <c r="AP51">
        <v>100</v>
      </c>
      <c r="AQ51">
        <v>0</v>
      </c>
      <c r="AR51" t="s">
        <v>3545</v>
      </c>
      <c r="AT51">
        <v>45</v>
      </c>
      <c r="AU51">
        <v>35</v>
      </c>
      <c r="AV51">
        <v>10</v>
      </c>
      <c r="AW51">
        <v>10</v>
      </c>
      <c r="AX51">
        <v>85</v>
      </c>
      <c r="AY51">
        <v>75</v>
      </c>
      <c r="AZ51">
        <v>5</v>
      </c>
      <c r="BA51">
        <v>10</v>
      </c>
      <c r="BB51">
        <v>10</v>
      </c>
      <c r="BC51">
        <v>55</v>
      </c>
      <c r="BD51">
        <v>60</v>
      </c>
      <c r="BE51">
        <v>35</v>
      </c>
      <c r="BF51">
        <v>3</v>
      </c>
      <c r="BG51">
        <v>2</v>
      </c>
      <c r="BH51">
        <v>47</v>
      </c>
      <c r="BJ51" t="s">
        <v>3660</v>
      </c>
      <c r="BK51" s="2">
        <v>45278</v>
      </c>
      <c r="BL51" t="s">
        <v>3531</v>
      </c>
    </row>
    <row r="52" spans="1:64">
      <c r="A52" t="s">
        <v>4434</v>
      </c>
      <c r="B52">
        <v>206003</v>
      </c>
      <c r="C52" t="s">
        <v>4277</v>
      </c>
      <c r="D52" t="s">
        <v>57</v>
      </c>
      <c r="E52" s="6" t="s">
        <v>358</v>
      </c>
      <c r="F52">
        <v>330953</v>
      </c>
      <c r="G52" t="s">
        <v>359</v>
      </c>
      <c r="H52" t="s">
        <v>360</v>
      </c>
      <c r="I52" t="s">
        <v>361</v>
      </c>
      <c r="J52">
        <v>40</v>
      </c>
      <c r="K52" s="6">
        <v>330955</v>
      </c>
      <c r="L52" s="6" t="s">
        <v>4435</v>
      </c>
      <c r="M52" s="6" t="s">
        <v>4436</v>
      </c>
      <c r="N52" s="6" t="s">
        <v>4437</v>
      </c>
      <c r="O52" s="6">
        <v>40</v>
      </c>
      <c r="P52">
        <v>330957</v>
      </c>
      <c r="Q52" t="s">
        <v>5364</v>
      </c>
      <c r="R52" t="s">
        <v>5365</v>
      </c>
      <c r="S52" t="s">
        <v>5366</v>
      </c>
      <c r="T52">
        <v>40</v>
      </c>
      <c r="U52" t="s">
        <v>75</v>
      </c>
      <c r="V52" t="s">
        <v>90</v>
      </c>
      <c r="W52">
        <v>206</v>
      </c>
      <c r="X52" t="s">
        <v>3522</v>
      </c>
      <c r="Y52" t="s">
        <v>4438</v>
      </c>
      <c r="Z52">
        <v>206003</v>
      </c>
      <c r="AB52">
        <v>6802115563</v>
      </c>
      <c r="AC52" s="2">
        <v>44181</v>
      </c>
      <c r="AD52" t="s">
        <v>4439</v>
      </c>
      <c r="AE52" t="s">
        <v>3527</v>
      </c>
      <c r="AF52" t="s">
        <v>906</v>
      </c>
      <c r="AG52" t="s">
        <v>83</v>
      </c>
      <c r="AH52" t="s">
        <v>907</v>
      </c>
      <c r="AJ52" s="2">
        <v>45029</v>
      </c>
    </row>
    <row r="53" spans="1:64">
      <c r="A53" t="s">
        <v>4440</v>
      </c>
      <c r="B53">
        <v>206004</v>
      </c>
      <c r="C53" t="s">
        <v>4277</v>
      </c>
      <c r="D53" t="s">
        <v>57</v>
      </c>
      <c r="E53" s="6" t="s">
        <v>364</v>
      </c>
      <c r="F53">
        <v>330965</v>
      </c>
      <c r="G53" t="s">
        <v>365</v>
      </c>
      <c r="H53" t="s">
        <v>366</v>
      </c>
      <c r="I53" t="s">
        <v>367</v>
      </c>
      <c r="J53">
        <v>40</v>
      </c>
      <c r="K53" s="6">
        <v>330966</v>
      </c>
      <c r="L53" s="6" t="s">
        <v>4441</v>
      </c>
      <c r="M53" s="6" t="s">
        <v>4442</v>
      </c>
      <c r="N53" s="6" t="s">
        <v>4443</v>
      </c>
      <c r="O53" s="6">
        <v>40</v>
      </c>
      <c r="P53">
        <v>330967</v>
      </c>
      <c r="Q53" t="s">
        <v>5367</v>
      </c>
      <c r="R53" t="s">
        <v>5368</v>
      </c>
      <c r="S53" t="s">
        <v>5369</v>
      </c>
      <c r="T53">
        <v>40</v>
      </c>
      <c r="U53" t="s">
        <v>75</v>
      </c>
      <c r="V53" t="s">
        <v>90</v>
      </c>
      <c r="W53">
        <v>206</v>
      </c>
      <c r="X53" t="s">
        <v>3522</v>
      </c>
      <c r="Y53" t="s">
        <v>4444</v>
      </c>
      <c r="Z53">
        <v>206004</v>
      </c>
      <c r="AB53">
        <v>6802115564</v>
      </c>
      <c r="AC53" s="2">
        <v>44537</v>
      </c>
      <c r="AD53" t="s">
        <v>981</v>
      </c>
      <c r="AE53" t="s">
        <v>3527</v>
      </c>
      <c r="AF53" t="s">
        <v>915</v>
      </c>
      <c r="AH53" t="s">
        <v>907</v>
      </c>
      <c r="AI53" t="s">
        <v>133</v>
      </c>
      <c r="AJ53" s="2">
        <v>45042</v>
      </c>
    </row>
    <row r="54" spans="1:64">
      <c r="A54" t="s">
        <v>4445</v>
      </c>
      <c r="B54">
        <v>206006</v>
      </c>
      <c r="C54" t="s">
        <v>4270</v>
      </c>
      <c r="D54" t="s">
        <v>57</v>
      </c>
      <c r="E54" s="6" t="s">
        <v>369</v>
      </c>
      <c r="F54">
        <v>330701</v>
      </c>
      <c r="G54" t="s">
        <v>370</v>
      </c>
      <c r="H54" t="s">
        <v>371</v>
      </c>
      <c r="I54" t="s">
        <v>372</v>
      </c>
      <c r="J54">
        <v>40</v>
      </c>
      <c r="K54" s="6">
        <v>330702</v>
      </c>
      <c r="L54" s="6" t="s">
        <v>4446</v>
      </c>
      <c r="M54" s="6" t="s">
        <v>4447</v>
      </c>
      <c r="N54" s="6" t="s">
        <v>4448</v>
      </c>
      <c r="O54" s="6">
        <v>40</v>
      </c>
      <c r="P54">
        <v>330703</v>
      </c>
      <c r="Q54" t="s">
        <v>5370</v>
      </c>
      <c r="R54" t="s">
        <v>5371</v>
      </c>
      <c r="S54" t="s">
        <v>5372</v>
      </c>
      <c r="T54">
        <v>40</v>
      </c>
      <c r="U54" t="s">
        <v>75</v>
      </c>
      <c r="V54" t="s">
        <v>90</v>
      </c>
      <c r="W54">
        <v>705</v>
      </c>
      <c r="X54" t="s">
        <v>3522</v>
      </c>
      <c r="Y54" t="s">
        <v>4449</v>
      </c>
      <c r="Z54">
        <v>705001</v>
      </c>
      <c r="AA54" t="s">
        <v>4450</v>
      </c>
      <c r="AB54">
        <v>6604913096</v>
      </c>
      <c r="AC54" s="2">
        <v>45222</v>
      </c>
    </row>
    <row r="55" spans="1:64" hidden="1">
      <c r="A55" t="s">
        <v>4451</v>
      </c>
      <c r="B55">
        <v>207004</v>
      </c>
      <c r="C55" t="s">
        <v>4270</v>
      </c>
      <c r="D55" t="s">
        <v>57</v>
      </c>
      <c r="E55" s="6"/>
      <c r="K55" s="6"/>
      <c r="L55" s="6"/>
      <c r="M55" s="6"/>
      <c r="N55" s="6"/>
      <c r="O55" s="6"/>
    </row>
    <row r="56" spans="1:64" hidden="1">
      <c r="A56" t="s">
        <v>4452</v>
      </c>
      <c r="B56">
        <v>207007</v>
      </c>
      <c r="C56" t="s">
        <v>4308</v>
      </c>
      <c r="D56" t="s">
        <v>141</v>
      </c>
      <c r="E56" s="6" t="s">
        <v>376</v>
      </c>
      <c r="F56">
        <v>331397</v>
      </c>
      <c r="G56" t="s">
        <v>377</v>
      </c>
      <c r="H56" t="s">
        <v>378</v>
      </c>
      <c r="I56" t="s">
        <v>379</v>
      </c>
      <c r="J56">
        <v>40</v>
      </c>
      <c r="K56" s="6">
        <v>331399</v>
      </c>
      <c r="L56" s="6" t="s">
        <v>4453</v>
      </c>
      <c r="M56" s="6" t="s">
        <v>4454</v>
      </c>
      <c r="N56" s="6" t="s">
        <v>4455</v>
      </c>
      <c r="O56" s="6">
        <v>40</v>
      </c>
      <c r="P56">
        <v>331400</v>
      </c>
      <c r="Q56" t="s">
        <v>5373</v>
      </c>
      <c r="R56" t="s">
        <v>5374</v>
      </c>
      <c r="S56" t="s">
        <v>5375</v>
      </c>
      <c r="T56">
        <v>40</v>
      </c>
      <c r="U56" t="s">
        <v>75</v>
      </c>
      <c r="V56" t="s">
        <v>279</v>
      </c>
      <c r="W56">
        <v>207</v>
      </c>
      <c r="X56" t="s">
        <v>3522</v>
      </c>
      <c r="Y56" t="s">
        <v>4456</v>
      </c>
      <c r="Z56">
        <v>207007</v>
      </c>
      <c r="AA56" s="3">
        <v>26451</v>
      </c>
      <c r="AB56">
        <v>6802076472</v>
      </c>
      <c r="AC56" s="2">
        <v>44956</v>
      </c>
    </row>
    <row r="57" spans="1:64" hidden="1">
      <c r="A57" t="s">
        <v>4457</v>
      </c>
      <c r="B57">
        <v>209001</v>
      </c>
      <c r="C57" t="s">
        <v>4308</v>
      </c>
      <c r="D57" t="s">
        <v>141</v>
      </c>
      <c r="E57" s="6" t="s">
        <v>383</v>
      </c>
      <c r="F57">
        <v>191042</v>
      </c>
      <c r="G57" t="s">
        <v>384</v>
      </c>
      <c r="H57" t="s">
        <v>385</v>
      </c>
      <c r="I57" t="s">
        <v>386</v>
      </c>
      <c r="J57">
        <v>40</v>
      </c>
      <c r="K57" s="6">
        <v>191043</v>
      </c>
      <c r="L57" s="6" t="s">
        <v>4458</v>
      </c>
      <c r="M57" s="6" t="s">
        <v>4459</v>
      </c>
      <c r="N57" s="6" t="s">
        <v>4460</v>
      </c>
      <c r="O57" s="6">
        <v>40</v>
      </c>
      <c r="P57">
        <v>191044</v>
      </c>
      <c r="Q57" t="s">
        <v>5376</v>
      </c>
      <c r="R57" t="s">
        <v>5377</v>
      </c>
      <c r="S57" t="s">
        <v>5378</v>
      </c>
      <c r="T57">
        <v>40</v>
      </c>
      <c r="U57" t="s">
        <v>75</v>
      </c>
      <c r="V57" t="s">
        <v>279</v>
      </c>
      <c r="W57">
        <v>209</v>
      </c>
      <c r="X57" t="s">
        <v>3522</v>
      </c>
      <c r="Y57">
        <v>209001</v>
      </c>
      <c r="Z57">
        <v>209001</v>
      </c>
      <c r="AB57">
        <v>6802095150</v>
      </c>
      <c r="AC57" s="2">
        <v>44581</v>
      </c>
      <c r="AD57" t="s">
        <v>938</v>
      </c>
      <c r="AE57" t="s">
        <v>3527</v>
      </c>
      <c r="AF57" t="s">
        <v>915</v>
      </c>
      <c r="AH57" t="s">
        <v>941</v>
      </c>
      <c r="AI57" t="s">
        <v>173</v>
      </c>
      <c r="AJ57" s="2">
        <v>44998</v>
      </c>
    </row>
    <row r="58" spans="1:64">
      <c r="A58" t="s">
        <v>4461</v>
      </c>
      <c r="B58">
        <v>209007</v>
      </c>
      <c r="C58" t="s">
        <v>4270</v>
      </c>
      <c r="D58" t="s">
        <v>57</v>
      </c>
      <c r="E58" s="6" t="s">
        <v>2465</v>
      </c>
      <c r="F58">
        <v>327829</v>
      </c>
      <c r="G58" t="s">
        <v>2467</v>
      </c>
      <c r="H58" t="s">
        <v>2468</v>
      </c>
      <c r="I58" t="s">
        <v>2469</v>
      </c>
      <c r="J58">
        <v>40</v>
      </c>
      <c r="K58" s="6">
        <v>327830</v>
      </c>
      <c r="L58" s="6" t="s">
        <v>4462</v>
      </c>
      <c r="M58" s="6" t="s">
        <v>4463</v>
      </c>
      <c r="N58" s="6" t="s">
        <v>4464</v>
      </c>
      <c r="O58" s="6">
        <v>40</v>
      </c>
      <c r="P58">
        <v>327831</v>
      </c>
      <c r="Q58" t="s">
        <v>5379</v>
      </c>
      <c r="R58" t="s">
        <v>5380</v>
      </c>
      <c r="S58" t="s">
        <v>5381</v>
      </c>
      <c r="T58">
        <v>40</v>
      </c>
      <c r="U58" t="s">
        <v>75</v>
      </c>
      <c r="V58" t="s">
        <v>103</v>
      </c>
      <c r="W58">
        <v>209</v>
      </c>
      <c r="X58" t="s">
        <v>3549</v>
      </c>
      <c r="Y58">
        <v>209007</v>
      </c>
      <c r="Z58">
        <v>209007</v>
      </c>
      <c r="AA58">
        <v>24</v>
      </c>
      <c r="AB58">
        <v>6802305898</v>
      </c>
      <c r="AC58" s="2">
        <v>45217</v>
      </c>
      <c r="AD58" t="s">
        <v>926</v>
      </c>
      <c r="AE58" t="s">
        <v>3527</v>
      </c>
      <c r="AF58" t="s">
        <v>906</v>
      </c>
      <c r="AG58" t="s">
        <v>83</v>
      </c>
      <c r="AH58" t="s">
        <v>907</v>
      </c>
      <c r="AJ58" s="2">
        <v>45237</v>
      </c>
      <c r="AS58" t="s">
        <v>4092</v>
      </c>
      <c r="BI58" t="s">
        <v>4092</v>
      </c>
      <c r="BJ58" t="s">
        <v>3660</v>
      </c>
      <c r="BK58" s="2">
        <v>45278</v>
      </c>
      <c r="BL58" t="s">
        <v>3538</v>
      </c>
    </row>
    <row r="59" spans="1:64" hidden="1">
      <c r="A59" t="s">
        <v>4465</v>
      </c>
      <c r="B59">
        <v>300004</v>
      </c>
      <c r="C59" t="s">
        <v>4308</v>
      </c>
      <c r="D59" t="s">
        <v>141</v>
      </c>
      <c r="E59" s="6" t="s">
        <v>389</v>
      </c>
      <c r="F59">
        <v>173993</v>
      </c>
      <c r="G59" t="s">
        <v>390</v>
      </c>
      <c r="H59" t="s">
        <v>391</v>
      </c>
      <c r="I59" t="s">
        <v>392</v>
      </c>
      <c r="J59">
        <v>40</v>
      </c>
      <c r="K59" s="6">
        <v>173983</v>
      </c>
      <c r="L59" s="6" t="s">
        <v>4466</v>
      </c>
      <c r="M59" s="6" t="s">
        <v>4467</v>
      </c>
      <c r="N59" s="6" t="s">
        <v>4468</v>
      </c>
      <c r="O59" s="6">
        <v>40</v>
      </c>
      <c r="P59">
        <v>173980</v>
      </c>
      <c r="Q59" t="s">
        <v>5382</v>
      </c>
      <c r="R59" t="s">
        <v>5383</v>
      </c>
      <c r="S59" t="s">
        <v>5384</v>
      </c>
      <c r="T59">
        <v>40</v>
      </c>
      <c r="U59" t="s">
        <v>130</v>
      </c>
      <c r="V59" t="s">
        <v>279</v>
      </c>
      <c r="W59">
        <v>300</v>
      </c>
      <c r="X59" t="s">
        <v>3522</v>
      </c>
      <c r="Y59" t="s">
        <v>4469</v>
      </c>
      <c r="Z59">
        <v>300004</v>
      </c>
      <c r="AA59" t="s">
        <v>4470</v>
      </c>
      <c r="AB59">
        <v>6219585912</v>
      </c>
      <c r="AC59" s="2">
        <v>44852</v>
      </c>
      <c r="AD59" t="s">
        <v>938</v>
      </c>
      <c r="AE59" t="s">
        <v>3527</v>
      </c>
      <c r="AF59" t="s">
        <v>915</v>
      </c>
      <c r="AH59" t="s">
        <v>936</v>
      </c>
      <c r="AI59" t="s">
        <v>133</v>
      </c>
    </row>
    <row r="60" spans="1:64">
      <c r="A60" t="s">
        <v>4471</v>
      </c>
      <c r="B60">
        <v>301008</v>
      </c>
      <c r="C60" t="s">
        <v>4270</v>
      </c>
      <c r="D60" t="s">
        <v>57</v>
      </c>
      <c r="E60" s="6" t="s">
        <v>413</v>
      </c>
      <c r="F60">
        <v>174036</v>
      </c>
      <c r="G60" t="s">
        <v>414</v>
      </c>
      <c r="H60" t="s">
        <v>415</v>
      </c>
      <c r="I60" t="s">
        <v>416</v>
      </c>
      <c r="J60">
        <v>40</v>
      </c>
      <c r="K60" s="6">
        <v>173984</v>
      </c>
      <c r="L60" s="6" t="s">
        <v>4472</v>
      </c>
      <c r="M60" s="6" t="s">
        <v>4473</v>
      </c>
      <c r="N60" s="6" t="s">
        <v>4474</v>
      </c>
      <c r="O60" s="6">
        <v>40</v>
      </c>
      <c r="P60">
        <v>173990</v>
      </c>
      <c r="Q60" t="s">
        <v>5385</v>
      </c>
      <c r="R60" t="s">
        <v>5386</v>
      </c>
      <c r="S60" t="s">
        <v>5387</v>
      </c>
      <c r="T60">
        <v>40</v>
      </c>
      <c r="U60" t="s">
        <v>130</v>
      </c>
      <c r="V60" t="s">
        <v>74</v>
      </c>
      <c r="W60">
        <v>301</v>
      </c>
      <c r="X60" t="s">
        <v>3522</v>
      </c>
      <c r="Y60" t="s">
        <v>4475</v>
      </c>
      <c r="Z60">
        <v>301008</v>
      </c>
      <c r="AA60" t="s">
        <v>3564</v>
      </c>
      <c r="AB60">
        <v>6219170236</v>
      </c>
      <c r="AC60" s="2">
        <v>44427</v>
      </c>
      <c r="AD60" t="s">
        <v>938</v>
      </c>
      <c r="AE60" t="s">
        <v>3527</v>
      </c>
      <c r="AF60" t="s">
        <v>906</v>
      </c>
      <c r="AG60" t="s">
        <v>83</v>
      </c>
      <c r="AH60" t="s">
        <v>907</v>
      </c>
    </row>
    <row r="61" spans="1:64">
      <c r="A61" t="s">
        <v>4476</v>
      </c>
      <c r="B61">
        <v>301016</v>
      </c>
      <c r="C61" t="s">
        <v>4270</v>
      </c>
      <c r="D61" t="s">
        <v>57</v>
      </c>
      <c r="E61" s="6" t="s">
        <v>419</v>
      </c>
      <c r="F61">
        <v>191001</v>
      </c>
      <c r="G61" t="s">
        <v>420</v>
      </c>
      <c r="H61" t="s">
        <v>421</v>
      </c>
      <c r="I61" t="s">
        <v>422</v>
      </c>
      <c r="J61">
        <v>40</v>
      </c>
      <c r="K61" s="6">
        <v>330949</v>
      </c>
      <c r="L61" s="6" t="s">
        <v>4477</v>
      </c>
      <c r="M61" s="6" t="s">
        <v>4478</v>
      </c>
      <c r="N61" s="6" t="s">
        <v>4479</v>
      </c>
      <c r="O61" s="6">
        <v>40</v>
      </c>
      <c r="P61">
        <v>330951</v>
      </c>
      <c r="Q61" t="s">
        <v>5388</v>
      </c>
      <c r="R61" t="s">
        <v>5389</v>
      </c>
      <c r="S61" t="s">
        <v>5390</v>
      </c>
      <c r="T61">
        <v>40</v>
      </c>
      <c r="U61" t="s">
        <v>130</v>
      </c>
      <c r="V61" t="s">
        <v>186</v>
      </c>
      <c r="W61">
        <v>301</v>
      </c>
      <c r="X61" t="s">
        <v>3522</v>
      </c>
      <c r="Y61" t="s">
        <v>4480</v>
      </c>
      <c r="Z61">
        <v>301016</v>
      </c>
      <c r="AA61" t="s">
        <v>3564</v>
      </c>
      <c r="AB61">
        <v>6219513000</v>
      </c>
      <c r="AC61" s="2">
        <v>44969</v>
      </c>
      <c r="AD61" t="s">
        <v>926</v>
      </c>
      <c r="AE61" t="s">
        <v>3527</v>
      </c>
      <c r="AF61" t="s">
        <v>915</v>
      </c>
      <c r="AH61" t="s">
        <v>907</v>
      </c>
      <c r="AI61" t="s">
        <v>83</v>
      </c>
    </row>
    <row r="62" spans="1:64">
      <c r="A62" t="s">
        <v>4481</v>
      </c>
      <c r="B62">
        <v>301023</v>
      </c>
      <c r="C62" t="s">
        <v>4270</v>
      </c>
      <c r="D62" t="s">
        <v>57</v>
      </c>
      <c r="E62" s="6" t="s">
        <v>2576</v>
      </c>
      <c r="F62">
        <v>327644</v>
      </c>
      <c r="G62" t="s">
        <v>2578</v>
      </c>
      <c r="H62" t="s">
        <v>2579</v>
      </c>
      <c r="I62" t="s">
        <v>2580</v>
      </c>
      <c r="J62">
        <v>40</v>
      </c>
      <c r="K62" s="6">
        <v>327645</v>
      </c>
      <c r="L62" s="6" t="s">
        <v>4482</v>
      </c>
      <c r="M62" s="6" t="s">
        <v>4483</v>
      </c>
      <c r="N62" s="6" t="s">
        <v>4484</v>
      </c>
      <c r="O62" s="6">
        <v>40</v>
      </c>
      <c r="P62">
        <v>327646</v>
      </c>
      <c r="Q62" t="s">
        <v>5391</v>
      </c>
      <c r="R62" t="s">
        <v>5392</v>
      </c>
      <c r="S62" t="s">
        <v>5393</v>
      </c>
      <c r="T62">
        <v>40</v>
      </c>
      <c r="U62" t="s">
        <v>130</v>
      </c>
      <c r="V62" t="s">
        <v>103</v>
      </c>
      <c r="W62">
        <v>301</v>
      </c>
      <c r="X62" t="s">
        <v>3522</v>
      </c>
      <c r="Y62" t="s">
        <v>4009</v>
      </c>
      <c r="Z62">
        <v>301023</v>
      </c>
      <c r="AA62" t="s">
        <v>4010</v>
      </c>
      <c r="AB62">
        <v>6220742416</v>
      </c>
      <c r="AC62" s="2">
        <v>45189</v>
      </c>
      <c r="AE62" t="s">
        <v>3527</v>
      </c>
      <c r="AF62" t="s">
        <v>906</v>
      </c>
      <c r="AG62" t="s">
        <v>83</v>
      </c>
      <c r="AH62" t="s">
        <v>907</v>
      </c>
      <c r="AS62" t="s">
        <v>4011</v>
      </c>
      <c r="BI62" t="s">
        <v>4011</v>
      </c>
      <c r="BJ62" t="s">
        <v>3894</v>
      </c>
      <c r="BK62" s="2">
        <v>45251</v>
      </c>
    </row>
    <row r="63" spans="1:64" hidden="1">
      <c r="A63" t="s">
        <v>4485</v>
      </c>
      <c r="B63">
        <v>301040</v>
      </c>
      <c r="C63" t="s">
        <v>4308</v>
      </c>
      <c r="D63" t="s">
        <v>141</v>
      </c>
      <c r="E63" s="6" t="s">
        <v>424</v>
      </c>
      <c r="F63">
        <v>327541</v>
      </c>
      <c r="G63" t="s">
        <v>425</v>
      </c>
      <c r="H63" t="s">
        <v>426</v>
      </c>
      <c r="I63" t="s">
        <v>427</v>
      </c>
      <c r="J63">
        <v>40</v>
      </c>
      <c r="K63" s="6">
        <v>327542</v>
      </c>
      <c r="L63" s="6" t="s">
        <v>4486</v>
      </c>
      <c r="M63" s="6" t="s">
        <v>4487</v>
      </c>
      <c r="N63" s="6" t="s">
        <v>4488</v>
      </c>
      <c r="O63" s="6">
        <v>40</v>
      </c>
      <c r="P63">
        <v>327543</v>
      </c>
      <c r="Q63" t="s">
        <v>5394</v>
      </c>
      <c r="R63" t="s">
        <v>5395</v>
      </c>
      <c r="S63" t="s">
        <v>5396</v>
      </c>
      <c r="T63">
        <v>40</v>
      </c>
      <c r="U63" t="s">
        <v>130</v>
      </c>
      <c r="V63" t="s">
        <v>103</v>
      </c>
      <c r="W63">
        <v>301</v>
      </c>
      <c r="X63" t="s">
        <v>3522</v>
      </c>
      <c r="Y63" t="s">
        <v>3955</v>
      </c>
      <c r="Z63">
        <v>301040</v>
      </c>
      <c r="AB63">
        <v>6221459918</v>
      </c>
      <c r="AC63" s="2">
        <v>44280</v>
      </c>
      <c r="AE63" t="s">
        <v>3527</v>
      </c>
      <c r="AF63" t="s">
        <v>906</v>
      </c>
      <c r="AG63" t="s">
        <v>268</v>
      </c>
      <c r="AH63" t="s">
        <v>5397</v>
      </c>
      <c r="AO63">
        <v>45</v>
      </c>
      <c r="AP63">
        <v>95</v>
      </c>
      <c r="AQ63">
        <v>5</v>
      </c>
      <c r="AR63" t="s">
        <v>3524</v>
      </c>
      <c r="AT63">
        <v>20</v>
      </c>
      <c r="AU63">
        <v>70</v>
      </c>
      <c r="AV63">
        <v>10</v>
      </c>
      <c r="AW63">
        <v>0</v>
      </c>
      <c r="AX63">
        <v>90</v>
      </c>
      <c r="AY63">
        <v>85</v>
      </c>
      <c r="AZ63">
        <v>13</v>
      </c>
      <c r="BA63">
        <v>2</v>
      </c>
      <c r="BB63">
        <v>0</v>
      </c>
      <c r="BC63">
        <v>17</v>
      </c>
      <c r="BD63">
        <v>20</v>
      </c>
      <c r="BE63">
        <v>70</v>
      </c>
      <c r="BF63">
        <v>10</v>
      </c>
      <c r="BG63">
        <v>0</v>
      </c>
      <c r="BH63">
        <v>90</v>
      </c>
      <c r="BJ63" t="s">
        <v>3702</v>
      </c>
      <c r="BK63" s="2">
        <v>45244</v>
      </c>
      <c r="BL63" t="s">
        <v>3531</v>
      </c>
    </row>
    <row r="64" spans="1:64" hidden="1">
      <c r="A64" t="s">
        <v>4495</v>
      </c>
      <c r="B64">
        <v>302002</v>
      </c>
      <c r="C64" t="s">
        <v>4308</v>
      </c>
      <c r="D64" t="s">
        <v>141</v>
      </c>
      <c r="E64" s="6" t="s">
        <v>430</v>
      </c>
      <c r="F64">
        <v>225424</v>
      </c>
      <c r="G64" t="s">
        <v>431</v>
      </c>
      <c r="H64" t="s">
        <v>432</v>
      </c>
      <c r="I64" t="s">
        <v>433</v>
      </c>
      <c r="J64">
        <v>40</v>
      </c>
      <c r="K64" s="6">
        <v>225425</v>
      </c>
      <c r="L64" s="6" t="s">
        <v>4496</v>
      </c>
      <c r="M64" s="6" t="s">
        <v>4497</v>
      </c>
      <c r="N64" s="6" t="s">
        <v>4498</v>
      </c>
      <c r="O64" s="6">
        <v>40</v>
      </c>
      <c r="P64">
        <v>225426</v>
      </c>
      <c r="Q64" t="s">
        <v>5398</v>
      </c>
      <c r="R64" t="s">
        <v>5399</v>
      </c>
      <c r="S64" t="s">
        <v>5400</v>
      </c>
      <c r="T64">
        <v>40</v>
      </c>
      <c r="U64" t="s">
        <v>130</v>
      </c>
      <c r="V64" t="s">
        <v>103</v>
      </c>
      <c r="W64">
        <v>302</v>
      </c>
      <c r="X64" t="s">
        <v>3522</v>
      </c>
      <c r="Y64">
        <v>6218916188</v>
      </c>
      <c r="Z64">
        <v>302002</v>
      </c>
      <c r="AA64" t="s">
        <v>3780</v>
      </c>
      <c r="AB64">
        <v>6218916188</v>
      </c>
      <c r="AC64" s="2">
        <v>44934</v>
      </c>
      <c r="AE64" t="s">
        <v>3527</v>
      </c>
      <c r="AF64" t="s">
        <v>5261</v>
      </c>
      <c r="AH64" t="s">
        <v>5397</v>
      </c>
      <c r="AI64" t="s">
        <v>220</v>
      </c>
      <c r="AO64">
        <v>100</v>
      </c>
      <c r="AP64">
        <v>100</v>
      </c>
      <c r="AQ64">
        <v>0</v>
      </c>
      <c r="AR64" t="s">
        <v>3524</v>
      </c>
      <c r="AT64">
        <v>2</v>
      </c>
      <c r="AU64">
        <v>35</v>
      </c>
      <c r="AV64">
        <v>63</v>
      </c>
      <c r="AW64">
        <v>0</v>
      </c>
      <c r="AX64">
        <v>161</v>
      </c>
      <c r="AY64">
        <v>2</v>
      </c>
      <c r="AZ64">
        <v>35</v>
      </c>
      <c r="BA64">
        <v>63</v>
      </c>
      <c r="BB64">
        <v>0</v>
      </c>
      <c r="BC64">
        <v>161</v>
      </c>
      <c r="BD64">
        <v>100</v>
      </c>
      <c r="BE64">
        <v>0</v>
      </c>
      <c r="BF64">
        <v>0</v>
      </c>
      <c r="BG64">
        <v>0</v>
      </c>
      <c r="BH64">
        <v>0</v>
      </c>
      <c r="BJ64" t="s">
        <v>3660</v>
      </c>
      <c r="BK64" s="2">
        <v>45141</v>
      </c>
      <c r="BL64" t="s">
        <v>3531</v>
      </c>
    </row>
    <row r="65" spans="1:64" hidden="1">
      <c r="A65" t="s">
        <v>4499</v>
      </c>
      <c r="B65">
        <v>302006</v>
      </c>
      <c r="C65" t="s">
        <v>4308</v>
      </c>
      <c r="D65" t="s">
        <v>141</v>
      </c>
      <c r="E65" s="6" t="s">
        <v>436</v>
      </c>
      <c r="F65">
        <v>327626</v>
      </c>
      <c r="G65" t="s">
        <v>437</v>
      </c>
      <c r="H65" t="s">
        <v>438</v>
      </c>
      <c r="I65" t="s">
        <v>439</v>
      </c>
      <c r="J65">
        <v>40</v>
      </c>
      <c r="K65" s="6">
        <v>327627</v>
      </c>
      <c r="L65" s="6" t="s">
        <v>4500</v>
      </c>
      <c r="M65" s="6" t="s">
        <v>4501</v>
      </c>
      <c r="N65" s="6" t="s">
        <v>4502</v>
      </c>
      <c r="O65" s="6">
        <v>40</v>
      </c>
      <c r="P65">
        <v>327628</v>
      </c>
      <c r="Q65" t="s">
        <v>5401</v>
      </c>
      <c r="R65" t="s">
        <v>5402</v>
      </c>
      <c r="S65" t="s">
        <v>5403</v>
      </c>
      <c r="T65">
        <v>40</v>
      </c>
      <c r="U65" t="s">
        <v>130</v>
      </c>
      <c r="V65" t="s">
        <v>198</v>
      </c>
      <c r="W65">
        <v>302</v>
      </c>
      <c r="X65" t="s">
        <v>3522</v>
      </c>
      <c r="Y65" t="s">
        <v>3998</v>
      </c>
      <c r="Z65">
        <v>302006</v>
      </c>
      <c r="AA65" t="s">
        <v>3999</v>
      </c>
      <c r="AB65">
        <v>6219971534</v>
      </c>
      <c r="AC65" s="2">
        <v>44991</v>
      </c>
      <c r="AE65" t="s">
        <v>3527</v>
      </c>
      <c r="AO65">
        <v>50</v>
      </c>
      <c r="AP65">
        <v>70</v>
      </c>
      <c r="AQ65">
        <v>30</v>
      </c>
      <c r="AR65" t="s">
        <v>3524</v>
      </c>
      <c r="AT65">
        <v>20</v>
      </c>
      <c r="AU65">
        <v>30</v>
      </c>
      <c r="AV65">
        <v>50</v>
      </c>
      <c r="AW65">
        <v>0</v>
      </c>
      <c r="AX65">
        <v>130</v>
      </c>
      <c r="AY65">
        <v>20</v>
      </c>
      <c r="AZ65">
        <v>30</v>
      </c>
      <c r="BA65">
        <v>50</v>
      </c>
      <c r="BB65">
        <v>0</v>
      </c>
      <c r="BC65">
        <v>130</v>
      </c>
      <c r="BD65">
        <v>20</v>
      </c>
      <c r="BE65">
        <v>50</v>
      </c>
      <c r="BF65">
        <v>30</v>
      </c>
      <c r="BG65">
        <v>0</v>
      </c>
      <c r="BH65">
        <v>110</v>
      </c>
      <c r="BJ65" t="s">
        <v>3702</v>
      </c>
      <c r="BK65" s="2">
        <v>45239</v>
      </c>
      <c r="BL65" t="s">
        <v>3531</v>
      </c>
    </row>
    <row r="66" spans="1:64" hidden="1">
      <c r="A66" t="s">
        <v>4503</v>
      </c>
      <c r="B66">
        <v>302007</v>
      </c>
      <c r="C66" t="s">
        <v>4308</v>
      </c>
      <c r="D66" t="s">
        <v>141</v>
      </c>
      <c r="E66" s="6" t="s">
        <v>441</v>
      </c>
      <c r="F66">
        <v>173975</v>
      </c>
      <c r="G66" t="s">
        <v>442</v>
      </c>
      <c r="H66" t="s">
        <v>443</v>
      </c>
      <c r="I66" t="s">
        <v>444</v>
      </c>
      <c r="J66">
        <v>40</v>
      </c>
      <c r="K66" s="6">
        <v>174037</v>
      </c>
      <c r="L66" s="6" t="s">
        <v>4504</v>
      </c>
      <c r="M66" s="6" t="s">
        <v>4505</v>
      </c>
      <c r="N66" s="6" t="s">
        <v>4506</v>
      </c>
      <c r="O66" s="6">
        <v>40</v>
      </c>
      <c r="P66">
        <v>174118</v>
      </c>
      <c r="Q66" t="s">
        <v>5404</v>
      </c>
      <c r="R66" t="s">
        <v>5405</v>
      </c>
      <c r="S66" t="s">
        <v>5406</v>
      </c>
      <c r="T66">
        <v>40</v>
      </c>
      <c r="U66" t="s">
        <v>130</v>
      </c>
      <c r="V66" t="s">
        <v>279</v>
      </c>
      <c r="W66">
        <v>302</v>
      </c>
      <c r="X66" t="s">
        <v>3522</v>
      </c>
      <c r="Y66" t="s">
        <v>4507</v>
      </c>
      <c r="Z66">
        <v>302007</v>
      </c>
      <c r="AB66">
        <v>6219512981</v>
      </c>
      <c r="AC66" s="2">
        <v>44633</v>
      </c>
      <c r="AD66" t="s">
        <v>926</v>
      </c>
      <c r="AE66" t="s">
        <v>3527</v>
      </c>
      <c r="AF66" t="s">
        <v>906</v>
      </c>
      <c r="AG66" t="s">
        <v>152</v>
      </c>
      <c r="AH66" t="s">
        <v>4508</v>
      </c>
    </row>
    <row r="67" spans="1:64" hidden="1">
      <c r="A67" t="s">
        <v>4509</v>
      </c>
      <c r="B67">
        <v>302016</v>
      </c>
      <c r="C67" t="s">
        <v>4308</v>
      </c>
      <c r="D67" t="s">
        <v>141</v>
      </c>
      <c r="E67" s="6" t="s">
        <v>446</v>
      </c>
      <c r="F67">
        <v>221076</v>
      </c>
      <c r="G67" t="s">
        <v>447</v>
      </c>
      <c r="H67" t="s">
        <v>448</v>
      </c>
      <c r="I67" t="s">
        <v>449</v>
      </c>
      <c r="J67">
        <v>40</v>
      </c>
      <c r="K67" s="6">
        <v>221077</v>
      </c>
      <c r="L67" s="6" t="s">
        <v>4510</v>
      </c>
      <c r="M67" s="6" t="s">
        <v>4511</v>
      </c>
      <c r="N67" s="6" t="s">
        <v>4512</v>
      </c>
      <c r="O67" s="6">
        <v>40</v>
      </c>
      <c r="P67">
        <v>221078</v>
      </c>
      <c r="Q67" t="s">
        <v>5407</v>
      </c>
      <c r="R67" t="s">
        <v>5408</v>
      </c>
      <c r="S67" t="s">
        <v>5409</v>
      </c>
      <c r="T67">
        <v>40</v>
      </c>
      <c r="U67" t="s">
        <v>130</v>
      </c>
      <c r="V67" t="s">
        <v>198</v>
      </c>
      <c r="W67">
        <v>302</v>
      </c>
      <c r="X67" t="s">
        <v>3522</v>
      </c>
      <c r="Y67" t="s">
        <v>3711</v>
      </c>
      <c r="Z67">
        <v>302016</v>
      </c>
      <c r="AB67">
        <v>6220441674</v>
      </c>
      <c r="AC67" s="2">
        <v>45054</v>
      </c>
      <c r="AE67" t="s">
        <v>3527</v>
      </c>
      <c r="AF67" t="s">
        <v>5261</v>
      </c>
      <c r="AH67" t="s">
        <v>5397</v>
      </c>
      <c r="AI67" t="s">
        <v>451</v>
      </c>
      <c r="AO67">
        <v>85</v>
      </c>
      <c r="AP67">
        <v>90</v>
      </c>
      <c r="AQ67">
        <v>10</v>
      </c>
      <c r="AR67" t="s">
        <v>3524</v>
      </c>
      <c r="AT67">
        <v>5</v>
      </c>
      <c r="AU67">
        <v>58</v>
      </c>
      <c r="AV67">
        <v>35</v>
      </c>
      <c r="AW67">
        <v>2</v>
      </c>
      <c r="AX67">
        <v>134</v>
      </c>
      <c r="AY67">
        <v>50</v>
      </c>
      <c r="AZ67">
        <v>15</v>
      </c>
      <c r="BA67">
        <v>33</v>
      </c>
      <c r="BB67">
        <v>2</v>
      </c>
      <c r="BC67">
        <v>87</v>
      </c>
      <c r="BD67">
        <v>5</v>
      </c>
      <c r="BE67">
        <v>60</v>
      </c>
      <c r="BF67">
        <v>35</v>
      </c>
      <c r="BG67">
        <v>0</v>
      </c>
      <c r="BH67">
        <v>130</v>
      </c>
      <c r="BJ67" t="s">
        <v>3627</v>
      </c>
      <c r="BK67" s="2">
        <v>45104</v>
      </c>
      <c r="BL67" t="s">
        <v>3531</v>
      </c>
    </row>
    <row r="68" spans="1:64">
      <c r="A68" t="s">
        <v>4513</v>
      </c>
      <c r="B68">
        <v>303002</v>
      </c>
      <c r="C68" t="s">
        <v>4270</v>
      </c>
      <c r="D68" t="s">
        <v>57</v>
      </c>
      <c r="E68" s="6" t="s">
        <v>452</v>
      </c>
      <c r="F68">
        <v>190922</v>
      </c>
      <c r="G68" t="s">
        <v>453</v>
      </c>
      <c r="H68" t="s">
        <v>454</v>
      </c>
      <c r="I68" t="s">
        <v>455</v>
      </c>
      <c r="J68">
        <v>40</v>
      </c>
      <c r="K68" s="6">
        <v>330945</v>
      </c>
      <c r="L68" s="6" t="s">
        <v>4514</v>
      </c>
      <c r="M68" s="6" t="s">
        <v>4515</v>
      </c>
      <c r="N68" s="6" t="s">
        <v>4516</v>
      </c>
      <c r="O68" s="6">
        <v>40</v>
      </c>
      <c r="P68">
        <v>330946</v>
      </c>
      <c r="Q68" t="s">
        <v>5410</v>
      </c>
      <c r="R68" t="s">
        <v>5411</v>
      </c>
      <c r="S68" t="s">
        <v>5412</v>
      </c>
      <c r="T68">
        <v>40</v>
      </c>
      <c r="U68" t="s">
        <v>130</v>
      </c>
      <c r="V68" t="s">
        <v>186</v>
      </c>
      <c r="W68">
        <v>303</v>
      </c>
      <c r="X68" t="s">
        <v>3522</v>
      </c>
      <c r="Y68" t="s">
        <v>4517</v>
      </c>
      <c r="Z68">
        <v>303002</v>
      </c>
      <c r="AA68" t="s">
        <v>77</v>
      </c>
      <c r="AB68">
        <v>6219512939</v>
      </c>
      <c r="AC68" s="2">
        <v>44539</v>
      </c>
      <c r="AD68" t="s">
        <v>926</v>
      </c>
      <c r="AE68" t="s">
        <v>3527</v>
      </c>
      <c r="AF68" t="s">
        <v>915</v>
      </c>
      <c r="AH68" t="s">
        <v>907</v>
      </c>
      <c r="AI68" t="s">
        <v>133</v>
      </c>
    </row>
    <row r="69" spans="1:64" hidden="1">
      <c r="A69" t="s">
        <v>4518</v>
      </c>
      <c r="B69">
        <v>303013</v>
      </c>
      <c r="C69" t="s">
        <v>4308</v>
      </c>
      <c r="D69" t="s">
        <v>141</v>
      </c>
      <c r="E69" s="6" t="s">
        <v>458</v>
      </c>
      <c r="F69">
        <v>234984</v>
      </c>
      <c r="G69" t="s">
        <v>459</v>
      </c>
      <c r="H69" t="s">
        <v>460</v>
      </c>
      <c r="I69" t="s">
        <v>461</v>
      </c>
      <c r="J69">
        <v>40</v>
      </c>
      <c r="K69" s="6">
        <v>234985</v>
      </c>
      <c r="L69" s="6" t="s">
        <v>4519</v>
      </c>
      <c r="M69" s="6" t="s">
        <v>4520</v>
      </c>
      <c r="N69" s="6" t="s">
        <v>4521</v>
      </c>
      <c r="O69" s="6">
        <v>40</v>
      </c>
      <c r="P69">
        <v>234986</v>
      </c>
      <c r="Q69" t="s">
        <v>5413</v>
      </c>
      <c r="R69" t="s">
        <v>5414</v>
      </c>
      <c r="S69" t="s">
        <v>5415</v>
      </c>
      <c r="T69">
        <v>40</v>
      </c>
      <c r="U69" t="s">
        <v>130</v>
      </c>
      <c r="V69" t="s">
        <v>103</v>
      </c>
      <c r="W69">
        <v>303</v>
      </c>
      <c r="X69" t="s">
        <v>3522</v>
      </c>
      <c r="Y69" t="s">
        <v>3828</v>
      </c>
      <c r="Z69">
        <v>303013</v>
      </c>
      <c r="AA69" t="s">
        <v>77</v>
      </c>
      <c r="AB69">
        <v>6218979229</v>
      </c>
      <c r="AC69" s="2">
        <v>44292</v>
      </c>
      <c r="AD69" t="s">
        <v>972</v>
      </c>
      <c r="AE69" t="s">
        <v>3527</v>
      </c>
      <c r="AF69" t="s">
        <v>906</v>
      </c>
      <c r="AG69" t="s">
        <v>268</v>
      </c>
      <c r="AH69" t="s">
        <v>973</v>
      </c>
      <c r="AO69">
        <v>45</v>
      </c>
      <c r="AP69">
        <v>99</v>
      </c>
      <c r="AQ69">
        <v>1</v>
      </c>
      <c r="AR69" t="s">
        <v>3524</v>
      </c>
      <c r="AT69">
        <v>15</v>
      </c>
      <c r="AU69">
        <v>60</v>
      </c>
      <c r="AV69">
        <v>25</v>
      </c>
      <c r="AW69">
        <v>0</v>
      </c>
      <c r="AX69">
        <v>110</v>
      </c>
      <c r="AY69">
        <v>10</v>
      </c>
      <c r="AZ69">
        <v>60</v>
      </c>
      <c r="BA69">
        <v>30</v>
      </c>
      <c r="BB69">
        <v>0</v>
      </c>
      <c r="BC69">
        <v>120</v>
      </c>
      <c r="BD69">
        <v>15</v>
      </c>
      <c r="BE69">
        <v>65</v>
      </c>
      <c r="BF69">
        <v>20</v>
      </c>
      <c r="BG69">
        <v>0</v>
      </c>
      <c r="BH69">
        <v>105</v>
      </c>
      <c r="BJ69" t="s">
        <v>3624</v>
      </c>
      <c r="BK69" s="2">
        <v>45139</v>
      </c>
      <c r="BL69" t="s">
        <v>3531</v>
      </c>
    </row>
    <row r="70" spans="1:64">
      <c r="A70" t="s">
        <v>4525</v>
      </c>
      <c r="B70">
        <v>303014</v>
      </c>
      <c r="C70" t="s">
        <v>4270</v>
      </c>
      <c r="D70" t="s">
        <v>57</v>
      </c>
      <c r="E70" s="6" t="s">
        <v>3932</v>
      </c>
      <c r="F70">
        <v>327493</v>
      </c>
      <c r="G70" t="s">
        <v>4526</v>
      </c>
      <c r="H70" t="s">
        <v>4527</v>
      </c>
      <c r="I70" t="s">
        <v>4528</v>
      </c>
      <c r="J70">
        <v>40</v>
      </c>
      <c r="K70" s="6">
        <v>327494</v>
      </c>
      <c r="L70" s="6" t="s">
        <v>4529</v>
      </c>
      <c r="M70" s="6" t="s">
        <v>4530</v>
      </c>
      <c r="N70" s="6" t="s">
        <v>4531</v>
      </c>
      <c r="O70" s="6">
        <v>40</v>
      </c>
      <c r="P70">
        <v>327495</v>
      </c>
      <c r="Q70" t="s">
        <v>5416</v>
      </c>
      <c r="R70" t="s">
        <v>5417</v>
      </c>
      <c r="S70" t="s">
        <v>5418</v>
      </c>
      <c r="T70">
        <v>40</v>
      </c>
      <c r="U70" t="s">
        <v>130</v>
      </c>
      <c r="V70" t="s">
        <v>103</v>
      </c>
      <c r="W70">
        <v>303</v>
      </c>
      <c r="X70" t="s">
        <v>3522</v>
      </c>
      <c r="Y70" t="s">
        <v>3933</v>
      </c>
      <c r="Z70">
        <v>303014</v>
      </c>
      <c r="AA70" t="s">
        <v>3826</v>
      </c>
      <c r="AB70">
        <v>6221238702</v>
      </c>
      <c r="AC70" s="2">
        <v>45176</v>
      </c>
      <c r="AD70" t="s">
        <v>924</v>
      </c>
      <c r="AE70" t="s">
        <v>3527</v>
      </c>
      <c r="AF70" t="s">
        <v>5261</v>
      </c>
      <c r="AH70" t="s">
        <v>907</v>
      </c>
      <c r="AI70" t="s">
        <v>468</v>
      </c>
      <c r="AO70">
        <v>100</v>
      </c>
      <c r="AP70">
        <v>99</v>
      </c>
      <c r="AQ70">
        <v>1</v>
      </c>
      <c r="AR70" t="s">
        <v>3524</v>
      </c>
      <c r="AT70">
        <v>5</v>
      </c>
      <c r="AU70">
        <v>92</v>
      </c>
      <c r="AV70">
        <v>3</v>
      </c>
      <c r="AW70">
        <v>0</v>
      </c>
      <c r="AX70">
        <v>98</v>
      </c>
      <c r="AY70">
        <v>5</v>
      </c>
      <c r="AZ70">
        <v>92</v>
      </c>
      <c r="BA70">
        <v>3</v>
      </c>
      <c r="BB70">
        <v>0</v>
      </c>
      <c r="BC70">
        <v>98</v>
      </c>
      <c r="BD70">
        <v>97</v>
      </c>
      <c r="BE70">
        <v>3</v>
      </c>
      <c r="BF70">
        <v>0</v>
      </c>
      <c r="BG70">
        <v>0</v>
      </c>
      <c r="BH70">
        <v>3</v>
      </c>
      <c r="BJ70" t="s">
        <v>3640</v>
      </c>
      <c r="BK70" s="2">
        <v>45209</v>
      </c>
      <c r="BL70" t="s">
        <v>3531</v>
      </c>
    </row>
    <row r="71" spans="1:64" hidden="1">
      <c r="A71" t="s">
        <v>4535</v>
      </c>
      <c r="B71">
        <v>304017</v>
      </c>
      <c r="C71" t="s">
        <v>4270</v>
      </c>
      <c r="D71" t="s">
        <v>57</v>
      </c>
      <c r="E71" s="6"/>
      <c r="K71" s="6"/>
      <c r="L71" s="6"/>
      <c r="M71" s="6"/>
      <c r="N71" s="6"/>
      <c r="O71" s="6"/>
    </row>
    <row r="72" spans="1:64">
      <c r="A72" t="s">
        <v>4536</v>
      </c>
      <c r="B72">
        <v>304018</v>
      </c>
      <c r="C72" t="s">
        <v>4270</v>
      </c>
      <c r="D72" t="s">
        <v>57</v>
      </c>
      <c r="E72" s="6" t="s">
        <v>481</v>
      </c>
      <c r="F72">
        <v>327770</v>
      </c>
      <c r="G72" t="s">
        <v>482</v>
      </c>
      <c r="H72" t="s">
        <v>483</v>
      </c>
      <c r="I72" t="s">
        <v>484</v>
      </c>
      <c r="J72">
        <v>40</v>
      </c>
      <c r="K72" s="6">
        <v>327771</v>
      </c>
      <c r="L72" s="6" t="s">
        <v>4537</v>
      </c>
      <c r="M72" s="6" t="s">
        <v>4538</v>
      </c>
      <c r="N72" s="6" t="s">
        <v>4539</v>
      </c>
      <c r="O72" s="6">
        <v>40</v>
      </c>
      <c r="P72">
        <v>327772</v>
      </c>
      <c r="Q72" t="s">
        <v>5419</v>
      </c>
      <c r="R72" t="s">
        <v>5420</v>
      </c>
      <c r="S72" t="s">
        <v>5421</v>
      </c>
      <c r="T72">
        <v>40</v>
      </c>
      <c r="U72" t="s">
        <v>130</v>
      </c>
      <c r="V72" t="s">
        <v>103</v>
      </c>
      <c r="W72">
        <v>304</v>
      </c>
      <c r="X72" t="s">
        <v>3522</v>
      </c>
      <c r="Y72" t="s">
        <v>4059</v>
      </c>
      <c r="Z72">
        <v>304018</v>
      </c>
      <c r="AB72">
        <v>6221712461</v>
      </c>
      <c r="AC72" s="2">
        <v>43716</v>
      </c>
      <c r="AD72" t="s">
        <v>979</v>
      </c>
      <c r="AE72" t="s">
        <v>3527</v>
      </c>
      <c r="AF72" t="s">
        <v>5261</v>
      </c>
      <c r="AH72" t="s">
        <v>907</v>
      </c>
      <c r="AI72" t="s">
        <v>468</v>
      </c>
      <c r="AO72">
        <v>65</v>
      </c>
      <c r="AP72">
        <v>95</v>
      </c>
      <c r="AQ72">
        <v>5</v>
      </c>
      <c r="AR72" t="s">
        <v>3524</v>
      </c>
      <c r="AT72">
        <v>100</v>
      </c>
      <c r="AU72">
        <v>0</v>
      </c>
      <c r="AV72">
        <v>0</v>
      </c>
      <c r="AW72">
        <v>0</v>
      </c>
      <c r="AX72">
        <v>0</v>
      </c>
      <c r="AY72">
        <v>100</v>
      </c>
      <c r="AZ72">
        <v>0</v>
      </c>
      <c r="BA72">
        <v>0</v>
      </c>
      <c r="BB72">
        <v>0</v>
      </c>
      <c r="BC72">
        <v>0</v>
      </c>
      <c r="BD72">
        <v>100</v>
      </c>
      <c r="BE72">
        <v>0</v>
      </c>
      <c r="BF72">
        <v>0</v>
      </c>
      <c r="BG72">
        <v>0</v>
      </c>
      <c r="BH72">
        <v>0</v>
      </c>
      <c r="BI72" t="s">
        <v>4060</v>
      </c>
      <c r="BJ72" t="s">
        <v>3624</v>
      </c>
      <c r="BK72" s="2">
        <v>45268</v>
      </c>
      <c r="BL72" t="s">
        <v>3531</v>
      </c>
    </row>
    <row r="73" spans="1:64">
      <c r="A73" t="s">
        <v>4540</v>
      </c>
      <c r="B73">
        <v>304019</v>
      </c>
      <c r="C73" t="s">
        <v>4270</v>
      </c>
      <c r="D73" t="s">
        <v>57</v>
      </c>
      <c r="E73" s="6" t="s">
        <v>487</v>
      </c>
      <c r="F73">
        <v>327653</v>
      </c>
      <c r="G73" t="s">
        <v>488</v>
      </c>
      <c r="H73" t="s">
        <v>489</v>
      </c>
      <c r="I73" t="s">
        <v>490</v>
      </c>
      <c r="J73">
        <v>40</v>
      </c>
      <c r="K73" s="6">
        <v>327654</v>
      </c>
      <c r="L73" s="6" t="s">
        <v>4541</v>
      </c>
      <c r="M73" s="6" t="s">
        <v>4542</v>
      </c>
      <c r="N73" s="6" t="s">
        <v>4543</v>
      </c>
      <c r="O73" s="6">
        <v>40</v>
      </c>
      <c r="P73">
        <v>327655</v>
      </c>
      <c r="Q73" t="s">
        <v>5422</v>
      </c>
      <c r="R73" t="s">
        <v>5423</v>
      </c>
      <c r="S73" t="s">
        <v>5424</v>
      </c>
      <c r="T73">
        <v>40</v>
      </c>
      <c r="U73" t="s">
        <v>75</v>
      </c>
      <c r="V73" t="s">
        <v>103</v>
      </c>
      <c r="W73">
        <v>304</v>
      </c>
      <c r="X73" t="s">
        <v>3522</v>
      </c>
      <c r="Y73" t="s">
        <v>4015</v>
      </c>
      <c r="Z73">
        <v>304019</v>
      </c>
      <c r="AB73">
        <v>6219512954</v>
      </c>
      <c r="AC73" s="2">
        <v>45158</v>
      </c>
      <c r="AD73" t="s">
        <v>981</v>
      </c>
      <c r="AE73" t="s">
        <v>3527</v>
      </c>
      <c r="AF73" t="s">
        <v>5261</v>
      </c>
      <c r="AH73" t="s">
        <v>982</v>
      </c>
      <c r="AI73" t="s">
        <v>133</v>
      </c>
      <c r="AJ73" s="2">
        <v>45232</v>
      </c>
      <c r="AO73">
        <v>80</v>
      </c>
      <c r="AP73">
        <v>85</v>
      </c>
      <c r="AQ73">
        <v>15</v>
      </c>
      <c r="AR73" t="s">
        <v>3524</v>
      </c>
      <c r="AT73">
        <v>15</v>
      </c>
      <c r="AU73">
        <v>50</v>
      </c>
      <c r="AV73">
        <v>29</v>
      </c>
      <c r="AW73">
        <v>6</v>
      </c>
      <c r="AX73">
        <v>126</v>
      </c>
      <c r="AY73">
        <v>40</v>
      </c>
      <c r="AZ73">
        <v>30</v>
      </c>
      <c r="BA73">
        <v>25</v>
      </c>
      <c r="BB73">
        <v>5</v>
      </c>
      <c r="BC73">
        <v>95</v>
      </c>
      <c r="BD73">
        <v>15</v>
      </c>
      <c r="BE73">
        <v>50</v>
      </c>
      <c r="BF73">
        <v>29</v>
      </c>
      <c r="BG73">
        <v>6</v>
      </c>
      <c r="BH73">
        <v>126</v>
      </c>
      <c r="BJ73" t="s">
        <v>3702</v>
      </c>
      <c r="BK73" s="2">
        <v>45257</v>
      </c>
      <c r="BL73" t="s">
        <v>3531</v>
      </c>
    </row>
    <row r="74" spans="1:64">
      <c r="A74" t="s">
        <v>4544</v>
      </c>
      <c r="B74">
        <v>400005</v>
      </c>
      <c r="C74" t="s">
        <v>4270</v>
      </c>
      <c r="D74" t="s">
        <v>57</v>
      </c>
      <c r="E74" s="6" t="s">
        <v>2781</v>
      </c>
      <c r="F74">
        <v>327732</v>
      </c>
      <c r="G74" t="s">
        <v>2783</v>
      </c>
      <c r="H74" t="s">
        <v>2784</v>
      </c>
      <c r="I74" t="s">
        <v>2785</v>
      </c>
      <c r="J74">
        <v>40</v>
      </c>
      <c r="K74" s="6">
        <v>327733</v>
      </c>
      <c r="L74" s="6" t="s">
        <v>4545</v>
      </c>
      <c r="M74" s="6" t="s">
        <v>4546</v>
      </c>
      <c r="N74" s="6" t="s">
        <v>4547</v>
      </c>
      <c r="O74" s="6">
        <v>40</v>
      </c>
      <c r="P74">
        <v>327734</v>
      </c>
      <c r="Q74" t="s">
        <v>5425</v>
      </c>
      <c r="R74" t="s">
        <v>5426</v>
      </c>
      <c r="S74" t="s">
        <v>5427</v>
      </c>
      <c r="T74">
        <v>40</v>
      </c>
      <c r="U74" t="s">
        <v>130</v>
      </c>
      <c r="V74" t="s">
        <v>103</v>
      </c>
      <c r="W74">
        <v>400</v>
      </c>
      <c r="X74" t="s">
        <v>3522</v>
      </c>
      <c r="Y74" t="s">
        <v>4039</v>
      </c>
      <c r="Z74">
        <v>400005</v>
      </c>
      <c r="AB74">
        <v>6221957663</v>
      </c>
      <c r="AC74" s="2">
        <v>44700</v>
      </c>
      <c r="AO74">
        <v>30</v>
      </c>
      <c r="AP74">
        <v>70</v>
      </c>
      <c r="AQ74">
        <v>30</v>
      </c>
      <c r="AR74" t="s">
        <v>3524</v>
      </c>
      <c r="AT74">
        <v>57</v>
      </c>
      <c r="AU74">
        <v>35</v>
      </c>
      <c r="AV74">
        <v>8</v>
      </c>
      <c r="AW74">
        <v>0</v>
      </c>
      <c r="AX74">
        <v>51</v>
      </c>
      <c r="AY74">
        <v>90</v>
      </c>
      <c r="AZ74">
        <v>8</v>
      </c>
      <c r="BA74">
        <v>2</v>
      </c>
      <c r="BB74">
        <v>0</v>
      </c>
      <c r="BC74">
        <v>12</v>
      </c>
      <c r="BD74">
        <v>60</v>
      </c>
      <c r="BE74">
        <v>33</v>
      </c>
      <c r="BF74">
        <v>7</v>
      </c>
      <c r="BG74">
        <v>0</v>
      </c>
      <c r="BH74">
        <v>47</v>
      </c>
      <c r="BJ74" t="s">
        <v>3894</v>
      </c>
      <c r="BK74" s="2">
        <v>45270</v>
      </c>
      <c r="BL74" t="s">
        <v>3531</v>
      </c>
    </row>
    <row r="75" spans="1:64" hidden="1">
      <c r="A75" t="s">
        <v>4551</v>
      </c>
      <c r="B75">
        <v>400007</v>
      </c>
      <c r="C75" t="s">
        <v>4308</v>
      </c>
      <c r="D75" t="s">
        <v>141</v>
      </c>
      <c r="E75" s="6" t="s">
        <v>500</v>
      </c>
      <c r="F75">
        <v>327468</v>
      </c>
      <c r="G75" t="s">
        <v>501</v>
      </c>
      <c r="H75" t="s">
        <v>502</v>
      </c>
      <c r="I75" t="s">
        <v>503</v>
      </c>
      <c r="J75">
        <v>40</v>
      </c>
      <c r="K75" s="6">
        <v>327469</v>
      </c>
      <c r="L75" s="6" t="s">
        <v>4552</v>
      </c>
      <c r="M75" s="6" t="s">
        <v>4553</v>
      </c>
      <c r="N75" s="6" t="s">
        <v>4554</v>
      </c>
      <c r="O75" s="6">
        <v>40</v>
      </c>
      <c r="U75" t="s">
        <v>130</v>
      </c>
      <c r="V75" t="s">
        <v>103</v>
      </c>
      <c r="W75">
        <v>400</v>
      </c>
      <c r="X75" t="s">
        <v>3522</v>
      </c>
      <c r="Y75" t="s">
        <v>3922</v>
      </c>
      <c r="Z75">
        <v>400007</v>
      </c>
      <c r="AA75">
        <v>400007</v>
      </c>
      <c r="AB75">
        <v>6221243054</v>
      </c>
      <c r="AC75" s="2">
        <v>45119</v>
      </c>
      <c r="AO75">
        <v>20</v>
      </c>
      <c r="AP75">
        <v>95</v>
      </c>
      <c r="AQ75">
        <v>5</v>
      </c>
      <c r="AR75" t="s">
        <v>3524</v>
      </c>
      <c r="AT75">
        <v>25</v>
      </c>
      <c r="AU75">
        <v>55</v>
      </c>
      <c r="AV75">
        <v>20</v>
      </c>
      <c r="AW75">
        <v>0</v>
      </c>
      <c r="AX75">
        <v>95</v>
      </c>
      <c r="AY75">
        <v>25</v>
      </c>
      <c r="AZ75">
        <v>55</v>
      </c>
      <c r="BA75">
        <v>20</v>
      </c>
      <c r="BB75">
        <v>0</v>
      </c>
      <c r="BC75">
        <v>95</v>
      </c>
      <c r="BD75">
        <v>35</v>
      </c>
      <c r="BE75">
        <v>50</v>
      </c>
      <c r="BF75">
        <v>15</v>
      </c>
      <c r="BG75">
        <v>0</v>
      </c>
      <c r="BH75">
        <v>80</v>
      </c>
      <c r="BJ75" t="s">
        <v>3702</v>
      </c>
      <c r="BK75" s="2">
        <v>45201</v>
      </c>
      <c r="BL75" t="s">
        <v>3531</v>
      </c>
    </row>
    <row r="76" spans="1:64">
      <c r="A76" t="s">
        <v>4555</v>
      </c>
      <c r="B76">
        <v>400009</v>
      </c>
      <c r="C76" t="s">
        <v>4277</v>
      </c>
      <c r="D76" t="s">
        <v>57</v>
      </c>
      <c r="E76" s="6" t="s">
        <v>506</v>
      </c>
      <c r="F76">
        <v>330781</v>
      </c>
      <c r="G76" t="s">
        <v>507</v>
      </c>
      <c r="H76" t="s">
        <v>508</v>
      </c>
      <c r="I76" t="s">
        <v>509</v>
      </c>
      <c r="J76">
        <v>40</v>
      </c>
      <c r="K76" s="6">
        <v>330782</v>
      </c>
      <c r="L76" s="6" t="s">
        <v>4556</v>
      </c>
      <c r="M76" s="6" t="s">
        <v>4557</v>
      </c>
      <c r="N76" s="6" t="s">
        <v>4558</v>
      </c>
      <c r="O76" s="6">
        <v>40</v>
      </c>
      <c r="P76">
        <v>330783</v>
      </c>
      <c r="Q76" t="s">
        <v>5428</v>
      </c>
      <c r="R76" t="s">
        <v>5429</v>
      </c>
      <c r="S76" t="s">
        <v>5430</v>
      </c>
      <c r="T76">
        <v>40</v>
      </c>
      <c r="U76" t="s">
        <v>75</v>
      </c>
      <c r="V76" t="s">
        <v>186</v>
      </c>
      <c r="W76">
        <v>400</v>
      </c>
      <c r="X76" t="s">
        <v>3522</v>
      </c>
      <c r="Y76" t="s">
        <v>4559</v>
      </c>
      <c r="Z76">
        <v>400009</v>
      </c>
      <c r="AA76" t="s">
        <v>4560</v>
      </c>
      <c r="AB76">
        <v>6221243057</v>
      </c>
      <c r="AC76" s="2">
        <v>45099</v>
      </c>
    </row>
    <row r="77" spans="1:64" hidden="1">
      <c r="A77" t="s">
        <v>4561</v>
      </c>
      <c r="B77">
        <v>400012</v>
      </c>
      <c r="C77" t="s">
        <v>4308</v>
      </c>
      <c r="D77" t="s">
        <v>141</v>
      </c>
      <c r="E77" s="6" t="s">
        <v>512</v>
      </c>
      <c r="F77" s="6">
        <v>337144</v>
      </c>
      <c r="G77" s="6" t="s">
        <v>513</v>
      </c>
      <c r="H77" s="6" t="s">
        <v>514</v>
      </c>
      <c r="I77" s="6" t="s">
        <v>515</v>
      </c>
      <c r="K77" s="6">
        <v>337145</v>
      </c>
      <c r="L77" s="6" t="s">
        <v>4562</v>
      </c>
      <c r="M77" s="6" t="s">
        <v>4563</v>
      </c>
      <c r="N77" s="6" t="s">
        <v>4564</v>
      </c>
      <c r="O77" s="6">
        <v>40</v>
      </c>
    </row>
    <row r="78" spans="1:64">
      <c r="A78" t="s">
        <v>4565</v>
      </c>
      <c r="B78">
        <v>400013</v>
      </c>
      <c r="C78" t="s">
        <v>4270</v>
      </c>
      <c r="D78" t="s">
        <v>57</v>
      </c>
      <c r="E78" s="6" t="s">
        <v>517</v>
      </c>
      <c r="F78">
        <v>327737</v>
      </c>
      <c r="G78" t="s">
        <v>518</v>
      </c>
      <c r="H78" t="s">
        <v>519</v>
      </c>
      <c r="I78" t="s">
        <v>520</v>
      </c>
      <c r="J78">
        <v>40</v>
      </c>
      <c r="K78" s="6">
        <v>327738</v>
      </c>
      <c r="L78" s="6" t="s">
        <v>4566</v>
      </c>
      <c r="M78" s="6" t="s">
        <v>4567</v>
      </c>
      <c r="N78" s="6" t="s">
        <v>4568</v>
      </c>
      <c r="O78" s="6">
        <v>40</v>
      </c>
      <c r="P78">
        <v>327739</v>
      </c>
      <c r="Q78" t="s">
        <v>5431</v>
      </c>
      <c r="R78" t="s">
        <v>5432</v>
      </c>
      <c r="S78" t="s">
        <v>5433</v>
      </c>
      <c r="T78">
        <v>40</v>
      </c>
      <c r="U78" t="s">
        <v>130</v>
      </c>
      <c r="V78" t="s">
        <v>103</v>
      </c>
      <c r="W78">
        <v>400</v>
      </c>
      <c r="X78" t="s">
        <v>3522</v>
      </c>
      <c r="Y78" t="s">
        <v>4043</v>
      </c>
      <c r="Z78">
        <v>400013</v>
      </c>
      <c r="AB78">
        <v>6221957666</v>
      </c>
      <c r="AC78" s="2">
        <v>45184</v>
      </c>
      <c r="AO78">
        <v>100</v>
      </c>
      <c r="AP78">
        <v>90</v>
      </c>
      <c r="AQ78">
        <v>10</v>
      </c>
      <c r="AR78" t="s">
        <v>3524</v>
      </c>
      <c r="AT78">
        <v>0</v>
      </c>
      <c r="AU78">
        <v>12</v>
      </c>
      <c r="AV78">
        <v>84</v>
      </c>
      <c r="AW78">
        <v>4</v>
      </c>
      <c r="AX78">
        <v>192</v>
      </c>
      <c r="AY78">
        <v>0</v>
      </c>
      <c r="AZ78">
        <v>10</v>
      </c>
      <c r="BA78">
        <v>86</v>
      </c>
      <c r="BB78">
        <v>4</v>
      </c>
      <c r="BC78">
        <v>194</v>
      </c>
      <c r="BD78">
        <v>5</v>
      </c>
      <c r="BE78">
        <v>91</v>
      </c>
      <c r="BF78">
        <v>4</v>
      </c>
      <c r="BG78">
        <v>0</v>
      </c>
      <c r="BH78">
        <v>99</v>
      </c>
      <c r="BJ78" t="s">
        <v>3762</v>
      </c>
      <c r="BK78" s="2">
        <v>45264</v>
      </c>
      <c r="BL78" t="s">
        <v>3531</v>
      </c>
    </row>
    <row r="79" spans="1:64" hidden="1">
      <c r="A79" t="s">
        <v>4569</v>
      </c>
      <c r="B79">
        <v>400014</v>
      </c>
      <c r="C79" t="s">
        <v>4308</v>
      </c>
      <c r="D79" t="s">
        <v>141</v>
      </c>
      <c r="E79" s="6" t="s">
        <v>522</v>
      </c>
      <c r="F79">
        <v>264620</v>
      </c>
      <c r="G79" t="s">
        <v>523</v>
      </c>
      <c r="H79" t="s">
        <v>524</v>
      </c>
      <c r="I79" t="s">
        <v>525</v>
      </c>
      <c r="J79">
        <v>40</v>
      </c>
      <c r="K79" s="6">
        <v>264621</v>
      </c>
      <c r="L79" s="6" t="s">
        <v>4570</v>
      </c>
      <c r="M79" s="6" t="s">
        <v>4571</v>
      </c>
      <c r="N79" s="6" t="s">
        <v>4572</v>
      </c>
      <c r="O79" s="6">
        <v>40</v>
      </c>
      <c r="P79">
        <v>264622</v>
      </c>
      <c r="Q79" t="s">
        <v>5434</v>
      </c>
      <c r="R79" t="s">
        <v>5435</v>
      </c>
      <c r="S79" t="s">
        <v>5436</v>
      </c>
      <c r="T79">
        <v>40</v>
      </c>
      <c r="U79" t="s">
        <v>130</v>
      </c>
      <c r="V79" t="s">
        <v>103</v>
      </c>
      <c r="W79">
        <v>400</v>
      </c>
      <c r="X79" t="s">
        <v>3522</v>
      </c>
      <c r="Y79" t="s">
        <v>3911</v>
      </c>
      <c r="Z79">
        <v>400014</v>
      </c>
      <c r="AB79">
        <v>6221243058</v>
      </c>
      <c r="AC79" s="2">
        <v>45135</v>
      </c>
      <c r="AO79">
        <v>98</v>
      </c>
      <c r="AP79">
        <v>85</v>
      </c>
      <c r="AQ79">
        <v>15</v>
      </c>
      <c r="AR79" t="s">
        <v>3524</v>
      </c>
      <c r="AT79">
        <v>20</v>
      </c>
      <c r="AU79">
        <v>40</v>
      </c>
      <c r="AV79">
        <v>40</v>
      </c>
      <c r="AW79">
        <v>0</v>
      </c>
      <c r="AX79">
        <v>120</v>
      </c>
      <c r="AY79">
        <v>20</v>
      </c>
      <c r="AZ79">
        <v>40</v>
      </c>
      <c r="BA79">
        <v>40</v>
      </c>
      <c r="BB79">
        <v>0</v>
      </c>
      <c r="BC79">
        <v>120</v>
      </c>
      <c r="BD79">
        <v>20</v>
      </c>
      <c r="BE79">
        <v>60</v>
      </c>
      <c r="BF79">
        <v>20</v>
      </c>
      <c r="BG79">
        <v>0</v>
      </c>
      <c r="BH79">
        <v>100</v>
      </c>
      <c r="BJ79" t="s">
        <v>3702</v>
      </c>
      <c r="BK79" s="2">
        <v>45210</v>
      </c>
      <c r="BL79" t="s">
        <v>3531</v>
      </c>
    </row>
    <row r="80" spans="1:64" hidden="1">
      <c r="A80" t="s">
        <v>4579</v>
      </c>
      <c r="B80">
        <v>400015</v>
      </c>
      <c r="C80" t="s">
        <v>4308</v>
      </c>
      <c r="D80" t="s">
        <v>141</v>
      </c>
      <c r="E80" s="6" t="s">
        <v>527</v>
      </c>
      <c r="F80">
        <v>327518</v>
      </c>
      <c r="G80" t="s">
        <v>528</v>
      </c>
      <c r="H80" t="s">
        <v>529</v>
      </c>
      <c r="I80" t="s">
        <v>530</v>
      </c>
      <c r="J80">
        <v>40</v>
      </c>
      <c r="K80" s="6">
        <v>327519</v>
      </c>
      <c r="L80" s="6" t="s">
        <v>4580</v>
      </c>
      <c r="M80" s="6" t="s">
        <v>4581</v>
      </c>
      <c r="N80" s="6" t="s">
        <v>4582</v>
      </c>
      <c r="O80" s="6">
        <v>40</v>
      </c>
      <c r="P80">
        <v>327520</v>
      </c>
      <c r="Q80" t="s">
        <v>5437</v>
      </c>
      <c r="R80" t="s">
        <v>5438</v>
      </c>
      <c r="S80" t="s">
        <v>5439</v>
      </c>
      <c r="T80">
        <v>40</v>
      </c>
      <c r="U80" t="s">
        <v>130</v>
      </c>
      <c r="V80" t="s">
        <v>103</v>
      </c>
      <c r="W80">
        <v>400</v>
      </c>
      <c r="X80" t="s">
        <v>3522</v>
      </c>
      <c r="Y80" t="s">
        <v>3946</v>
      </c>
      <c r="Z80">
        <v>400015</v>
      </c>
      <c r="AB80">
        <v>6220729194</v>
      </c>
      <c r="AC80" s="2">
        <v>45177</v>
      </c>
      <c r="AO80">
        <v>100</v>
      </c>
      <c r="AP80">
        <v>90</v>
      </c>
      <c r="AQ80">
        <v>10</v>
      </c>
      <c r="AR80" t="s">
        <v>3524</v>
      </c>
      <c r="AT80">
        <v>10</v>
      </c>
      <c r="AU80">
        <v>25</v>
      </c>
      <c r="AV80">
        <v>50</v>
      </c>
      <c r="AW80">
        <v>15</v>
      </c>
      <c r="AX80">
        <v>170</v>
      </c>
      <c r="AY80">
        <v>15</v>
      </c>
      <c r="AZ80">
        <v>20</v>
      </c>
      <c r="BA80">
        <v>50</v>
      </c>
      <c r="BB80">
        <v>15</v>
      </c>
      <c r="BC80">
        <v>165</v>
      </c>
      <c r="BD80">
        <v>10</v>
      </c>
      <c r="BE80">
        <v>85</v>
      </c>
      <c r="BF80">
        <v>5</v>
      </c>
      <c r="BG80">
        <v>0</v>
      </c>
      <c r="BH80">
        <v>95</v>
      </c>
      <c r="BJ80" t="s">
        <v>3660</v>
      </c>
      <c r="BK80" s="2">
        <v>45225</v>
      </c>
      <c r="BL80" t="s">
        <v>3531</v>
      </c>
    </row>
    <row r="81" spans="1:64">
      <c r="A81" t="s">
        <v>4583</v>
      </c>
      <c r="B81">
        <v>400016</v>
      </c>
      <c r="C81" t="s">
        <v>4277</v>
      </c>
      <c r="D81" t="s">
        <v>57</v>
      </c>
      <c r="E81" s="6" t="s">
        <v>2823</v>
      </c>
      <c r="F81">
        <v>330733</v>
      </c>
      <c r="G81" t="s">
        <v>2825</v>
      </c>
      <c r="H81" t="s">
        <v>2826</v>
      </c>
      <c r="I81" t="s">
        <v>2827</v>
      </c>
      <c r="J81">
        <v>40</v>
      </c>
      <c r="K81" s="6">
        <v>330734</v>
      </c>
      <c r="L81" s="6" t="s">
        <v>4584</v>
      </c>
      <c r="M81" s="6" t="s">
        <v>4585</v>
      </c>
      <c r="N81" s="6" t="s">
        <v>4586</v>
      </c>
      <c r="O81" s="6">
        <v>40</v>
      </c>
      <c r="P81">
        <v>330735</v>
      </c>
      <c r="Q81" t="s">
        <v>5440</v>
      </c>
      <c r="R81" t="s">
        <v>5441</v>
      </c>
      <c r="S81" t="s">
        <v>5442</v>
      </c>
      <c r="T81">
        <v>40</v>
      </c>
      <c r="U81" t="s">
        <v>75</v>
      </c>
      <c r="V81" t="s">
        <v>90</v>
      </c>
      <c r="W81">
        <v>400</v>
      </c>
      <c r="X81" t="s">
        <v>3522</v>
      </c>
      <c r="Y81" t="s">
        <v>4587</v>
      </c>
      <c r="Z81">
        <v>400016</v>
      </c>
      <c r="AB81">
        <v>6221112579</v>
      </c>
      <c r="AC81" s="2">
        <v>45119</v>
      </c>
    </row>
    <row r="82" spans="1:64" hidden="1">
      <c r="A82" t="s">
        <v>4588</v>
      </c>
      <c r="B82">
        <v>400018</v>
      </c>
      <c r="C82" t="s">
        <v>4308</v>
      </c>
      <c r="D82" t="s">
        <v>141</v>
      </c>
      <c r="E82" s="6" t="s">
        <v>2833</v>
      </c>
      <c r="F82">
        <v>327749</v>
      </c>
      <c r="G82" t="s">
        <v>2835</v>
      </c>
      <c r="H82" t="s">
        <v>2836</v>
      </c>
      <c r="I82" t="s">
        <v>2837</v>
      </c>
      <c r="J82">
        <v>40</v>
      </c>
      <c r="K82" s="6">
        <v>327750</v>
      </c>
      <c r="L82" s="6" t="s">
        <v>4589</v>
      </c>
      <c r="M82" s="6" t="s">
        <v>4590</v>
      </c>
      <c r="N82" s="6" t="s">
        <v>4591</v>
      </c>
      <c r="O82" s="6">
        <v>40</v>
      </c>
      <c r="P82">
        <v>327751</v>
      </c>
      <c r="Q82" t="s">
        <v>5443</v>
      </c>
      <c r="R82" t="s">
        <v>5444</v>
      </c>
      <c r="S82" t="s">
        <v>5445</v>
      </c>
      <c r="T82">
        <v>40</v>
      </c>
      <c r="U82" t="s">
        <v>130</v>
      </c>
      <c r="V82" t="s">
        <v>103</v>
      </c>
      <c r="W82">
        <v>400</v>
      </c>
      <c r="X82" t="s">
        <v>3522</v>
      </c>
      <c r="Y82" t="s">
        <v>4048</v>
      </c>
      <c r="Z82">
        <v>400018</v>
      </c>
      <c r="AB82">
        <v>6221957664</v>
      </c>
      <c r="AC82" s="2">
        <v>44887</v>
      </c>
      <c r="AO82">
        <v>100</v>
      </c>
      <c r="AP82">
        <v>98</v>
      </c>
      <c r="AQ82">
        <v>2</v>
      </c>
      <c r="AR82" t="s">
        <v>3524</v>
      </c>
      <c r="AT82">
        <v>0</v>
      </c>
      <c r="AU82">
        <v>11</v>
      </c>
      <c r="AV82">
        <v>88</v>
      </c>
      <c r="AW82">
        <v>1</v>
      </c>
      <c r="AX82">
        <v>190</v>
      </c>
      <c r="AY82">
        <v>8</v>
      </c>
      <c r="AZ82">
        <v>9</v>
      </c>
      <c r="BA82">
        <v>82</v>
      </c>
      <c r="BB82">
        <v>1</v>
      </c>
      <c r="BC82">
        <v>176</v>
      </c>
      <c r="BD82">
        <v>0</v>
      </c>
      <c r="BE82">
        <v>92</v>
      </c>
      <c r="BF82">
        <v>8</v>
      </c>
      <c r="BG82">
        <v>0</v>
      </c>
      <c r="BH82">
        <v>108</v>
      </c>
      <c r="BJ82" t="s">
        <v>3762</v>
      </c>
      <c r="BK82" s="2">
        <v>45264</v>
      </c>
      <c r="BL82" t="s">
        <v>3531</v>
      </c>
    </row>
    <row r="83" spans="1:64">
      <c r="A83" t="s">
        <v>4598</v>
      </c>
      <c r="B83">
        <v>400019</v>
      </c>
      <c r="C83" t="s">
        <v>4270</v>
      </c>
      <c r="D83" t="s">
        <v>57</v>
      </c>
      <c r="E83" s="6" t="s">
        <v>543</v>
      </c>
      <c r="F83">
        <v>327885</v>
      </c>
      <c r="G83" t="s">
        <v>544</v>
      </c>
      <c r="H83" t="s">
        <v>545</v>
      </c>
      <c r="I83" t="s">
        <v>546</v>
      </c>
      <c r="J83">
        <v>40</v>
      </c>
      <c r="K83" s="6">
        <v>327886</v>
      </c>
      <c r="L83" s="6" t="s">
        <v>4599</v>
      </c>
      <c r="M83" s="6" t="s">
        <v>4600</v>
      </c>
      <c r="N83" s="6" t="s">
        <v>4601</v>
      </c>
      <c r="O83" s="6">
        <v>40</v>
      </c>
      <c r="P83">
        <v>327887</v>
      </c>
      <c r="Q83" t="s">
        <v>5446</v>
      </c>
      <c r="R83" t="s">
        <v>5447</v>
      </c>
      <c r="S83" t="s">
        <v>5448</v>
      </c>
      <c r="T83">
        <v>40</v>
      </c>
      <c r="U83" t="s">
        <v>130</v>
      </c>
      <c r="V83" t="s">
        <v>103</v>
      </c>
      <c r="W83">
        <v>400</v>
      </c>
      <c r="X83" t="s">
        <v>3522</v>
      </c>
      <c r="Y83" t="s">
        <v>4114</v>
      </c>
      <c r="Z83">
        <v>400019</v>
      </c>
      <c r="AB83">
        <v>6222174402</v>
      </c>
      <c r="AC83" s="2">
        <v>45223</v>
      </c>
      <c r="AO83">
        <v>85</v>
      </c>
      <c r="AP83">
        <v>99</v>
      </c>
      <c r="AQ83">
        <v>1</v>
      </c>
      <c r="AR83" t="s">
        <v>3524</v>
      </c>
      <c r="AT83">
        <v>1</v>
      </c>
      <c r="AU83">
        <v>1</v>
      </c>
      <c r="AV83">
        <v>5</v>
      </c>
      <c r="AW83">
        <v>93</v>
      </c>
      <c r="AX83">
        <v>290</v>
      </c>
      <c r="AY83">
        <v>1</v>
      </c>
      <c r="AZ83">
        <v>1</v>
      </c>
      <c r="BA83">
        <v>5</v>
      </c>
      <c r="BB83">
        <v>93</v>
      </c>
      <c r="BC83">
        <v>290</v>
      </c>
      <c r="BD83">
        <v>5</v>
      </c>
      <c r="BE83">
        <v>53</v>
      </c>
      <c r="BF83">
        <v>42</v>
      </c>
      <c r="BG83">
        <v>0</v>
      </c>
      <c r="BH83">
        <v>137</v>
      </c>
      <c r="BJ83" t="s">
        <v>3894</v>
      </c>
      <c r="BK83" s="2">
        <v>45298</v>
      </c>
      <c r="BL83" t="s">
        <v>3531</v>
      </c>
    </row>
    <row r="84" spans="1:64">
      <c r="A84" t="s">
        <v>4602</v>
      </c>
      <c r="B84">
        <v>400020</v>
      </c>
      <c r="C84" t="s">
        <v>4270</v>
      </c>
      <c r="D84" t="s">
        <v>57</v>
      </c>
      <c r="E84" s="6" t="s">
        <v>548</v>
      </c>
      <c r="F84">
        <v>327894</v>
      </c>
      <c r="G84" t="s">
        <v>549</v>
      </c>
      <c r="H84" t="s">
        <v>550</v>
      </c>
      <c r="I84" t="s">
        <v>551</v>
      </c>
      <c r="J84">
        <v>40</v>
      </c>
      <c r="K84" s="6">
        <v>327896</v>
      </c>
      <c r="L84" s="6" t="s">
        <v>4603</v>
      </c>
      <c r="M84" s="6" t="s">
        <v>4604</v>
      </c>
      <c r="N84" s="6" t="s">
        <v>4605</v>
      </c>
      <c r="O84" s="6">
        <v>40</v>
      </c>
      <c r="P84">
        <v>327897</v>
      </c>
      <c r="Q84" t="s">
        <v>5449</v>
      </c>
      <c r="R84" t="s">
        <v>5450</v>
      </c>
      <c r="S84" t="s">
        <v>5451</v>
      </c>
      <c r="T84">
        <v>40</v>
      </c>
      <c r="U84" t="s">
        <v>75</v>
      </c>
      <c r="V84" t="s">
        <v>103</v>
      </c>
      <c r="W84">
        <v>400</v>
      </c>
      <c r="X84" t="s">
        <v>3522</v>
      </c>
      <c r="Y84" t="s">
        <v>4117</v>
      </c>
      <c r="Z84">
        <v>400020</v>
      </c>
      <c r="AB84">
        <v>6222071516</v>
      </c>
      <c r="AC84" s="2">
        <v>44616</v>
      </c>
      <c r="AO84">
        <v>100</v>
      </c>
      <c r="AP84">
        <v>90</v>
      </c>
      <c r="AQ84">
        <v>10</v>
      </c>
      <c r="AR84" t="s">
        <v>3524</v>
      </c>
      <c r="AT84">
        <v>10</v>
      </c>
      <c r="AU84">
        <v>40</v>
      </c>
      <c r="AV84">
        <v>50</v>
      </c>
      <c r="AW84">
        <v>0</v>
      </c>
      <c r="AX84">
        <v>140</v>
      </c>
      <c r="AY84">
        <v>20</v>
      </c>
      <c r="AZ84">
        <v>40</v>
      </c>
      <c r="BA84">
        <v>40</v>
      </c>
      <c r="BB84">
        <v>0</v>
      </c>
      <c r="BC84">
        <v>120</v>
      </c>
      <c r="BD84">
        <v>10</v>
      </c>
      <c r="BE84">
        <v>40</v>
      </c>
      <c r="BF84">
        <v>50</v>
      </c>
      <c r="BG84">
        <v>0</v>
      </c>
      <c r="BH84">
        <v>140</v>
      </c>
      <c r="BJ84" t="s">
        <v>3877</v>
      </c>
      <c r="BK84" s="2">
        <v>45302</v>
      </c>
      <c r="BL84" t="s">
        <v>3531</v>
      </c>
    </row>
    <row r="85" spans="1:64" hidden="1">
      <c r="A85" t="s">
        <v>4606</v>
      </c>
      <c r="B85">
        <v>400021</v>
      </c>
      <c r="C85" t="s">
        <v>4308</v>
      </c>
      <c r="D85" t="s">
        <v>141</v>
      </c>
      <c r="E85" s="6" t="s">
        <v>553</v>
      </c>
      <c r="F85">
        <v>327826</v>
      </c>
      <c r="G85" t="s">
        <v>554</v>
      </c>
      <c r="H85" t="s">
        <v>555</v>
      </c>
      <c r="I85" t="s">
        <v>556</v>
      </c>
      <c r="J85">
        <v>40</v>
      </c>
      <c r="K85" s="6">
        <v>327827</v>
      </c>
      <c r="L85" s="6" t="s">
        <v>4607</v>
      </c>
      <c r="M85" s="6" t="s">
        <v>4608</v>
      </c>
      <c r="N85" s="6" t="s">
        <v>4609</v>
      </c>
      <c r="O85" s="6">
        <v>40</v>
      </c>
      <c r="P85">
        <v>327828</v>
      </c>
      <c r="Q85" t="s">
        <v>5452</v>
      </c>
      <c r="R85" t="s">
        <v>5453</v>
      </c>
      <c r="S85" t="s">
        <v>5454</v>
      </c>
      <c r="T85">
        <v>40</v>
      </c>
      <c r="U85" t="s">
        <v>130</v>
      </c>
      <c r="V85" t="s">
        <v>103</v>
      </c>
      <c r="W85">
        <v>400</v>
      </c>
      <c r="X85" t="s">
        <v>3522</v>
      </c>
      <c r="Y85" t="s">
        <v>4091</v>
      </c>
      <c r="Z85">
        <v>400021</v>
      </c>
      <c r="AB85">
        <v>6221243066</v>
      </c>
      <c r="AC85" s="2">
        <v>45246</v>
      </c>
      <c r="AO85">
        <v>30</v>
      </c>
      <c r="AP85">
        <v>100</v>
      </c>
      <c r="AQ85">
        <v>0</v>
      </c>
      <c r="AR85" t="s">
        <v>3524</v>
      </c>
      <c r="AT85">
        <v>10</v>
      </c>
      <c r="AU85">
        <v>10</v>
      </c>
      <c r="AV85">
        <v>80</v>
      </c>
      <c r="AW85">
        <v>0</v>
      </c>
      <c r="AX85">
        <v>170</v>
      </c>
      <c r="AY85">
        <v>10</v>
      </c>
      <c r="AZ85">
        <v>10</v>
      </c>
      <c r="BA85">
        <v>80</v>
      </c>
      <c r="BB85">
        <v>0</v>
      </c>
      <c r="BC85">
        <v>170</v>
      </c>
      <c r="BD85">
        <v>40</v>
      </c>
      <c r="BE85">
        <v>50</v>
      </c>
      <c r="BF85">
        <v>10</v>
      </c>
      <c r="BG85">
        <v>0</v>
      </c>
      <c r="BH85">
        <v>70</v>
      </c>
      <c r="BJ85" t="s">
        <v>4070</v>
      </c>
      <c r="BK85" s="2">
        <v>45268</v>
      </c>
      <c r="BL85" t="s">
        <v>3531</v>
      </c>
    </row>
    <row r="86" spans="1:64" hidden="1">
      <c r="A86" t="s">
        <v>4610</v>
      </c>
      <c r="B86">
        <v>401007</v>
      </c>
      <c r="C86" t="s">
        <v>4308</v>
      </c>
      <c r="D86" t="s">
        <v>141</v>
      </c>
      <c r="E86" s="6" t="s">
        <v>558</v>
      </c>
      <c r="F86">
        <v>327529</v>
      </c>
      <c r="G86" t="s">
        <v>559</v>
      </c>
      <c r="H86" t="s">
        <v>560</v>
      </c>
      <c r="I86" t="s">
        <v>561</v>
      </c>
      <c r="J86">
        <v>40</v>
      </c>
      <c r="K86" s="6">
        <v>327530</v>
      </c>
      <c r="L86" s="6" t="s">
        <v>4611</v>
      </c>
      <c r="M86" s="6" t="s">
        <v>4612</v>
      </c>
      <c r="N86" s="6" t="s">
        <v>4613</v>
      </c>
      <c r="O86" s="6">
        <v>40</v>
      </c>
      <c r="P86">
        <v>327531</v>
      </c>
      <c r="Q86" t="s">
        <v>5455</v>
      </c>
      <c r="R86" t="s">
        <v>5456</v>
      </c>
      <c r="S86" t="s">
        <v>5457</v>
      </c>
      <c r="T86">
        <v>40</v>
      </c>
      <c r="U86" t="s">
        <v>130</v>
      </c>
      <c r="V86" t="s">
        <v>103</v>
      </c>
      <c r="W86">
        <v>401</v>
      </c>
      <c r="X86" t="s">
        <v>3522</v>
      </c>
      <c r="Y86" t="s">
        <v>3950</v>
      </c>
      <c r="Z86">
        <v>401007</v>
      </c>
      <c r="AA86" t="s">
        <v>3951</v>
      </c>
      <c r="AB86">
        <v>6220220326</v>
      </c>
      <c r="AC86" s="2">
        <v>45210</v>
      </c>
      <c r="AD86" t="s">
        <v>996</v>
      </c>
      <c r="AE86" t="s">
        <v>3527</v>
      </c>
      <c r="AF86" t="s">
        <v>906</v>
      </c>
      <c r="AG86" t="s">
        <v>268</v>
      </c>
      <c r="AH86" t="s">
        <v>5397</v>
      </c>
      <c r="AO86">
        <v>60</v>
      </c>
      <c r="AP86">
        <v>100</v>
      </c>
      <c r="AQ86">
        <v>0</v>
      </c>
      <c r="AR86" t="s">
        <v>3524</v>
      </c>
      <c r="AT86">
        <v>0</v>
      </c>
      <c r="AU86">
        <v>1</v>
      </c>
      <c r="AV86">
        <v>46</v>
      </c>
      <c r="AW86">
        <v>53</v>
      </c>
      <c r="AX86">
        <v>252</v>
      </c>
      <c r="AY86">
        <v>0</v>
      </c>
      <c r="AZ86">
        <v>1</v>
      </c>
      <c r="BA86">
        <v>46</v>
      </c>
      <c r="BB86">
        <v>53</v>
      </c>
      <c r="BC86">
        <v>252</v>
      </c>
      <c r="BD86">
        <v>2</v>
      </c>
      <c r="BE86">
        <v>73</v>
      </c>
      <c r="BF86">
        <v>25</v>
      </c>
      <c r="BG86">
        <v>0</v>
      </c>
      <c r="BH86">
        <v>123</v>
      </c>
      <c r="BJ86" t="s">
        <v>3762</v>
      </c>
      <c r="BK86" s="2">
        <v>45222</v>
      </c>
      <c r="BL86" t="s">
        <v>3531</v>
      </c>
    </row>
    <row r="87" spans="1:64">
      <c r="A87" t="s">
        <v>4617</v>
      </c>
      <c r="B87">
        <v>401009</v>
      </c>
      <c r="C87" t="s">
        <v>4277</v>
      </c>
      <c r="D87" t="s">
        <v>57</v>
      </c>
      <c r="E87" s="6" t="s">
        <v>2867</v>
      </c>
      <c r="F87">
        <v>327504</v>
      </c>
      <c r="G87" t="s">
        <v>2869</v>
      </c>
      <c r="H87" t="s">
        <v>2870</v>
      </c>
      <c r="I87" t="s">
        <v>2871</v>
      </c>
      <c r="J87">
        <v>40</v>
      </c>
      <c r="K87" s="6">
        <v>327505</v>
      </c>
      <c r="L87" s="6" t="s">
        <v>4618</v>
      </c>
      <c r="M87" s="6" t="s">
        <v>4619</v>
      </c>
      <c r="N87" s="6" t="s">
        <v>4620</v>
      </c>
      <c r="O87" s="6">
        <v>40</v>
      </c>
      <c r="P87">
        <v>327506</v>
      </c>
      <c r="Q87" t="s">
        <v>5458</v>
      </c>
      <c r="R87" t="s">
        <v>5459</v>
      </c>
      <c r="S87" t="s">
        <v>5460</v>
      </c>
      <c r="T87">
        <v>40</v>
      </c>
      <c r="U87" t="s">
        <v>130</v>
      </c>
      <c r="V87" t="s">
        <v>103</v>
      </c>
      <c r="W87">
        <v>401</v>
      </c>
      <c r="X87" t="s">
        <v>3522</v>
      </c>
      <c r="Y87" t="s">
        <v>3937</v>
      </c>
      <c r="Z87">
        <v>401009</v>
      </c>
      <c r="AA87" t="s">
        <v>3564</v>
      </c>
      <c r="AB87">
        <v>6220220309</v>
      </c>
      <c r="AC87" s="2">
        <v>44981</v>
      </c>
      <c r="AD87" t="s">
        <v>975</v>
      </c>
      <c r="AE87" t="s">
        <v>3527</v>
      </c>
      <c r="AF87" t="s">
        <v>5261</v>
      </c>
      <c r="AI87" t="s">
        <v>860</v>
      </c>
      <c r="AO87">
        <v>7</v>
      </c>
      <c r="AP87">
        <v>95</v>
      </c>
      <c r="AQ87">
        <v>5</v>
      </c>
      <c r="AR87" t="s">
        <v>3524</v>
      </c>
      <c r="AT87">
        <v>0</v>
      </c>
      <c r="AU87">
        <v>0</v>
      </c>
      <c r="AV87">
        <v>95</v>
      </c>
      <c r="AW87">
        <v>5</v>
      </c>
      <c r="AX87">
        <v>205</v>
      </c>
      <c r="AY87">
        <v>0</v>
      </c>
      <c r="AZ87">
        <v>0</v>
      </c>
      <c r="BA87">
        <v>95</v>
      </c>
      <c r="BB87">
        <v>5</v>
      </c>
      <c r="BC87">
        <v>205</v>
      </c>
      <c r="BD87">
        <v>15</v>
      </c>
      <c r="BE87">
        <v>70</v>
      </c>
      <c r="BF87">
        <v>15</v>
      </c>
      <c r="BG87">
        <v>0</v>
      </c>
      <c r="BH87">
        <v>100</v>
      </c>
      <c r="BJ87" t="s">
        <v>3642</v>
      </c>
      <c r="BK87" s="2">
        <v>45217</v>
      </c>
      <c r="BL87" t="s">
        <v>3531</v>
      </c>
    </row>
    <row r="88" spans="1:64" hidden="1">
      <c r="A88" t="s">
        <v>4624</v>
      </c>
      <c r="B88">
        <v>401010</v>
      </c>
      <c r="C88" t="s">
        <v>4308</v>
      </c>
      <c r="D88" t="s">
        <v>141</v>
      </c>
      <c r="E88" s="6" t="s">
        <v>569</v>
      </c>
      <c r="F88">
        <v>327616</v>
      </c>
      <c r="G88" t="s">
        <v>570</v>
      </c>
      <c r="H88" t="s">
        <v>571</v>
      </c>
      <c r="I88" t="s">
        <v>572</v>
      </c>
      <c r="J88">
        <v>40</v>
      </c>
      <c r="K88" s="6">
        <v>327617</v>
      </c>
      <c r="L88" s="6" t="s">
        <v>4625</v>
      </c>
      <c r="M88" s="6" t="s">
        <v>4626</v>
      </c>
      <c r="N88" s="6" t="s">
        <v>4627</v>
      </c>
      <c r="O88" s="6">
        <v>40</v>
      </c>
      <c r="P88">
        <v>327618</v>
      </c>
      <c r="Q88" t="s">
        <v>5461</v>
      </c>
      <c r="R88" t="s">
        <v>5462</v>
      </c>
      <c r="S88" t="s">
        <v>5463</v>
      </c>
      <c r="T88">
        <v>40</v>
      </c>
      <c r="U88" t="s">
        <v>130</v>
      </c>
      <c r="V88" t="s">
        <v>103</v>
      </c>
      <c r="W88">
        <v>401</v>
      </c>
      <c r="X88" t="s">
        <v>3522</v>
      </c>
      <c r="Y88" t="s">
        <v>3991</v>
      </c>
      <c r="Z88">
        <v>401010</v>
      </c>
      <c r="AA88" t="s">
        <v>3564</v>
      </c>
      <c r="AB88">
        <v>6220220327</v>
      </c>
      <c r="AC88" s="2">
        <v>45210</v>
      </c>
      <c r="AD88" t="s">
        <v>924</v>
      </c>
      <c r="AE88" t="s">
        <v>3527</v>
      </c>
      <c r="AF88" t="s">
        <v>5261</v>
      </c>
      <c r="AH88" t="s">
        <v>5397</v>
      </c>
      <c r="AI88" t="s">
        <v>173</v>
      </c>
      <c r="AO88">
        <v>100</v>
      </c>
      <c r="AP88">
        <v>95</v>
      </c>
      <c r="AQ88">
        <v>5</v>
      </c>
      <c r="AR88" t="s">
        <v>3524</v>
      </c>
      <c r="AT88">
        <v>50</v>
      </c>
      <c r="AU88">
        <v>30</v>
      </c>
      <c r="AV88">
        <v>20</v>
      </c>
      <c r="AW88">
        <v>0</v>
      </c>
      <c r="AX88">
        <v>70</v>
      </c>
      <c r="AY88">
        <v>50</v>
      </c>
      <c r="AZ88">
        <v>30</v>
      </c>
      <c r="BA88">
        <v>20</v>
      </c>
      <c r="BB88">
        <v>0</v>
      </c>
      <c r="BC88">
        <v>70</v>
      </c>
      <c r="BD88">
        <v>50</v>
      </c>
      <c r="BE88">
        <v>40</v>
      </c>
      <c r="BF88">
        <v>10</v>
      </c>
      <c r="BG88">
        <v>0</v>
      </c>
      <c r="BH88">
        <v>60</v>
      </c>
      <c r="BJ88" t="s">
        <v>3702</v>
      </c>
      <c r="BK88" s="2">
        <v>45239</v>
      </c>
      <c r="BL88" t="s">
        <v>3531</v>
      </c>
    </row>
    <row r="89" spans="1:64">
      <c r="A89" t="s">
        <v>4628</v>
      </c>
      <c r="B89">
        <v>401011</v>
      </c>
      <c r="C89" t="s">
        <v>4277</v>
      </c>
      <c r="D89" t="s">
        <v>57</v>
      </c>
      <c r="E89" s="6" t="s">
        <v>574</v>
      </c>
      <c r="F89">
        <v>327820</v>
      </c>
      <c r="G89" t="s">
        <v>575</v>
      </c>
      <c r="H89" t="s">
        <v>576</v>
      </c>
      <c r="I89" t="s">
        <v>577</v>
      </c>
      <c r="J89">
        <v>40</v>
      </c>
      <c r="K89" s="6">
        <v>327821</v>
      </c>
      <c r="L89" s="6" t="s">
        <v>4629</v>
      </c>
      <c r="M89" s="6" t="s">
        <v>4630</v>
      </c>
      <c r="N89" s="6" t="s">
        <v>4631</v>
      </c>
      <c r="O89" s="6">
        <v>40</v>
      </c>
      <c r="P89">
        <v>327822</v>
      </c>
      <c r="Q89" t="s">
        <v>5464</v>
      </c>
      <c r="R89" t="s">
        <v>5465</v>
      </c>
      <c r="S89" t="s">
        <v>5466</v>
      </c>
      <c r="T89">
        <v>40</v>
      </c>
      <c r="U89" t="s">
        <v>130</v>
      </c>
      <c r="V89" t="s">
        <v>198</v>
      </c>
      <c r="W89">
        <v>401</v>
      </c>
      <c r="X89" t="s">
        <v>3522</v>
      </c>
      <c r="Y89" t="s">
        <v>4088</v>
      </c>
      <c r="Z89">
        <v>401011</v>
      </c>
      <c r="AA89" t="s">
        <v>3564</v>
      </c>
      <c r="AB89">
        <v>6220154051</v>
      </c>
      <c r="AC89" s="2">
        <v>45239</v>
      </c>
      <c r="AD89" t="s">
        <v>975</v>
      </c>
      <c r="AE89" t="s">
        <v>3527</v>
      </c>
      <c r="AF89" t="s">
        <v>5261</v>
      </c>
      <c r="AH89" t="s">
        <v>907</v>
      </c>
      <c r="AI89" t="s">
        <v>83</v>
      </c>
      <c r="AJ89" s="2">
        <v>45239</v>
      </c>
      <c r="AO89">
        <v>40</v>
      </c>
      <c r="AP89">
        <v>99</v>
      </c>
      <c r="AQ89">
        <v>1</v>
      </c>
      <c r="AR89" t="s">
        <v>3545</v>
      </c>
      <c r="AT89">
        <v>2</v>
      </c>
      <c r="AU89">
        <v>32</v>
      </c>
      <c r="AV89">
        <v>46</v>
      </c>
      <c r="AW89">
        <v>20</v>
      </c>
      <c r="AX89">
        <v>184</v>
      </c>
      <c r="AY89">
        <v>5</v>
      </c>
      <c r="AZ89">
        <v>30</v>
      </c>
      <c r="BA89">
        <v>45</v>
      </c>
      <c r="BB89">
        <v>20</v>
      </c>
      <c r="BC89">
        <v>180</v>
      </c>
      <c r="BD89">
        <v>24</v>
      </c>
      <c r="BE89">
        <v>65</v>
      </c>
      <c r="BF89">
        <v>10</v>
      </c>
      <c r="BG89">
        <v>1</v>
      </c>
      <c r="BH89">
        <v>88</v>
      </c>
      <c r="BJ89" t="s">
        <v>3894</v>
      </c>
      <c r="BK89" s="2">
        <v>45298</v>
      </c>
      <c r="BL89" t="s">
        <v>3531</v>
      </c>
    </row>
    <row r="90" spans="1:64">
      <c r="A90" t="s">
        <v>4635</v>
      </c>
      <c r="B90">
        <v>402002</v>
      </c>
      <c r="C90" t="s">
        <v>4270</v>
      </c>
      <c r="D90" t="s">
        <v>57</v>
      </c>
      <c r="E90" s="6" t="s">
        <v>579</v>
      </c>
      <c r="F90">
        <v>331226</v>
      </c>
      <c r="G90" t="s">
        <v>580</v>
      </c>
      <c r="H90" t="s">
        <v>581</v>
      </c>
      <c r="I90" t="s">
        <v>582</v>
      </c>
      <c r="J90">
        <v>40</v>
      </c>
      <c r="K90" s="6">
        <v>331227</v>
      </c>
      <c r="L90" s="6" t="s">
        <v>4636</v>
      </c>
      <c r="M90" s="6" t="s">
        <v>4637</v>
      </c>
      <c r="N90" s="6" t="s">
        <v>4638</v>
      </c>
      <c r="O90" s="6">
        <v>40</v>
      </c>
      <c r="P90">
        <v>331228</v>
      </c>
      <c r="Q90" t="s">
        <v>5467</v>
      </c>
      <c r="R90" t="s">
        <v>5468</v>
      </c>
      <c r="S90" t="s">
        <v>5469</v>
      </c>
      <c r="T90">
        <v>40</v>
      </c>
      <c r="U90" t="s">
        <v>75</v>
      </c>
      <c r="V90" t="s">
        <v>186</v>
      </c>
      <c r="W90">
        <v>402</v>
      </c>
      <c r="X90" t="s">
        <v>3522</v>
      </c>
      <c r="Y90">
        <v>2.3E+44</v>
      </c>
      <c r="Z90">
        <v>402002</v>
      </c>
      <c r="AB90">
        <v>6220220346</v>
      </c>
      <c r="AC90" s="2">
        <v>45084</v>
      </c>
      <c r="AD90" t="s">
        <v>926</v>
      </c>
      <c r="AE90" t="s">
        <v>3527</v>
      </c>
      <c r="AF90" t="s">
        <v>906</v>
      </c>
      <c r="AG90" t="s">
        <v>83</v>
      </c>
      <c r="AH90" t="s">
        <v>907</v>
      </c>
      <c r="AJ90" s="2">
        <v>45110</v>
      </c>
    </row>
    <row r="91" spans="1:64">
      <c r="A91" t="s">
        <v>4639</v>
      </c>
      <c r="B91">
        <v>402004</v>
      </c>
      <c r="C91" t="s">
        <v>4270</v>
      </c>
      <c r="D91" t="s">
        <v>57</v>
      </c>
      <c r="E91" s="6" t="s">
        <v>2878</v>
      </c>
      <c r="F91">
        <v>330660</v>
      </c>
      <c r="G91" t="s">
        <v>2880</v>
      </c>
      <c r="H91" t="s">
        <v>2881</v>
      </c>
      <c r="I91" t="s">
        <v>2882</v>
      </c>
      <c r="J91">
        <v>40</v>
      </c>
      <c r="K91" s="6">
        <v>330661</v>
      </c>
      <c r="L91" s="6" t="s">
        <v>4640</v>
      </c>
      <c r="M91" s="6" t="s">
        <v>4641</v>
      </c>
      <c r="N91" s="6" t="s">
        <v>4642</v>
      </c>
      <c r="O91" s="6">
        <v>40</v>
      </c>
      <c r="P91">
        <v>330662</v>
      </c>
      <c r="Q91" t="s">
        <v>5470</v>
      </c>
      <c r="R91" t="s">
        <v>5471</v>
      </c>
      <c r="S91" t="s">
        <v>5472</v>
      </c>
      <c r="T91">
        <v>40</v>
      </c>
      <c r="U91" t="s">
        <v>130</v>
      </c>
      <c r="V91" t="s">
        <v>186</v>
      </c>
      <c r="W91">
        <v>402</v>
      </c>
      <c r="X91" t="s">
        <v>3522</v>
      </c>
      <c r="Y91" t="s">
        <v>4643</v>
      </c>
      <c r="Z91">
        <v>402004</v>
      </c>
      <c r="AB91">
        <v>6220220349</v>
      </c>
      <c r="AC91" s="2">
        <v>44602</v>
      </c>
      <c r="AD91" t="s">
        <v>926</v>
      </c>
      <c r="AE91" t="s">
        <v>3527</v>
      </c>
      <c r="AF91" t="s">
        <v>915</v>
      </c>
      <c r="AH91" t="s">
        <v>907</v>
      </c>
      <c r="AI91" t="s">
        <v>860</v>
      </c>
    </row>
    <row r="92" spans="1:64">
      <c r="A92" t="s">
        <v>4644</v>
      </c>
      <c r="B92">
        <v>402009</v>
      </c>
      <c r="C92" t="s">
        <v>4270</v>
      </c>
      <c r="D92" t="s">
        <v>57</v>
      </c>
      <c r="E92" s="6" t="s">
        <v>590</v>
      </c>
      <c r="F92">
        <v>327590</v>
      </c>
      <c r="G92" t="s">
        <v>591</v>
      </c>
      <c r="H92" t="s">
        <v>592</v>
      </c>
      <c r="I92" t="s">
        <v>593</v>
      </c>
      <c r="J92">
        <v>40</v>
      </c>
      <c r="K92" s="6">
        <v>327591</v>
      </c>
      <c r="L92" s="6" t="s">
        <v>4645</v>
      </c>
      <c r="M92" s="6" t="s">
        <v>4646</v>
      </c>
      <c r="N92" s="6" t="s">
        <v>4647</v>
      </c>
      <c r="O92" s="6">
        <v>40</v>
      </c>
      <c r="P92">
        <v>327592</v>
      </c>
      <c r="Q92" t="s">
        <v>5473</v>
      </c>
      <c r="R92" t="s">
        <v>5474</v>
      </c>
      <c r="S92" t="s">
        <v>5475</v>
      </c>
      <c r="T92">
        <v>40</v>
      </c>
      <c r="U92" t="s">
        <v>130</v>
      </c>
      <c r="V92" t="s">
        <v>103</v>
      </c>
      <c r="W92">
        <v>402</v>
      </c>
      <c r="X92" t="s">
        <v>3522</v>
      </c>
      <c r="Y92" t="s">
        <v>3977</v>
      </c>
      <c r="Z92">
        <v>402009</v>
      </c>
      <c r="AB92">
        <v>6220220361</v>
      </c>
      <c r="AC92" s="2">
        <v>45218</v>
      </c>
      <c r="AD92" t="s">
        <v>926</v>
      </c>
      <c r="AE92" t="s">
        <v>3527</v>
      </c>
      <c r="AF92" t="s">
        <v>451</v>
      </c>
      <c r="AG92" t="s">
        <v>83</v>
      </c>
      <c r="AH92" t="s">
        <v>907</v>
      </c>
      <c r="AI92" t="s">
        <v>1003</v>
      </c>
      <c r="AO92">
        <v>90</v>
      </c>
      <c r="AP92">
        <v>35</v>
      </c>
      <c r="AQ92">
        <v>65</v>
      </c>
      <c r="AR92" t="s">
        <v>3524</v>
      </c>
      <c r="AT92">
        <v>10</v>
      </c>
      <c r="AU92">
        <v>50</v>
      </c>
      <c r="AV92">
        <v>40</v>
      </c>
      <c r="AW92">
        <v>0</v>
      </c>
      <c r="AX92">
        <v>130</v>
      </c>
      <c r="AY92">
        <v>10</v>
      </c>
      <c r="AZ92">
        <v>50</v>
      </c>
      <c r="BA92">
        <v>40</v>
      </c>
      <c r="BB92">
        <v>0</v>
      </c>
      <c r="BC92">
        <v>130</v>
      </c>
      <c r="BD92">
        <v>10</v>
      </c>
      <c r="BE92">
        <v>60</v>
      </c>
      <c r="BF92">
        <v>30</v>
      </c>
      <c r="BG92">
        <v>0</v>
      </c>
      <c r="BH92">
        <v>120</v>
      </c>
      <c r="BJ92" t="s">
        <v>3702</v>
      </c>
      <c r="BK92" s="2">
        <v>45239</v>
      </c>
      <c r="BL92" t="s">
        <v>3531</v>
      </c>
    </row>
    <row r="93" spans="1:64">
      <c r="A93" t="s">
        <v>4648</v>
      </c>
      <c r="B93">
        <v>402010</v>
      </c>
      <c r="C93" t="s">
        <v>4270</v>
      </c>
      <c r="D93" t="s">
        <v>57</v>
      </c>
      <c r="E93" s="6" t="s">
        <v>595</v>
      </c>
      <c r="F93">
        <v>327613</v>
      </c>
      <c r="G93" t="s">
        <v>596</v>
      </c>
      <c r="H93" t="s">
        <v>597</v>
      </c>
      <c r="I93" t="s">
        <v>598</v>
      </c>
      <c r="J93">
        <v>40</v>
      </c>
      <c r="K93" s="6">
        <v>327614</v>
      </c>
      <c r="L93" s="6" t="s">
        <v>4649</v>
      </c>
      <c r="M93" s="6" t="s">
        <v>4650</v>
      </c>
      <c r="N93" s="6" t="s">
        <v>4651</v>
      </c>
      <c r="O93" s="6">
        <v>40</v>
      </c>
      <c r="P93">
        <v>327615</v>
      </c>
      <c r="Q93" t="s">
        <v>5476</v>
      </c>
      <c r="R93" t="s">
        <v>5477</v>
      </c>
      <c r="S93" t="s">
        <v>5478</v>
      </c>
      <c r="T93">
        <v>40</v>
      </c>
      <c r="U93" t="s">
        <v>130</v>
      </c>
      <c r="V93" t="s">
        <v>103</v>
      </c>
      <c r="W93">
        <v>402</v>
      </c>
      <c r="X93" t="s">
        <v>3522</v>
      </c>
      <c r="Y93">
        <v>2.3E+66</v>
      </c>
      <c r="Z93">
        <v>402010</v>
      </c>
      <c r="AB93">
        <v>6220220364</v>
      </c>
      <c r="AC93" s="2">
        <v>45219</v>
      </c>
      <c r="AD93" t="s">
        <v>926</v>
      </c>
      <c r="AE93" t="s">
        <v>3527</v>
      </c>
      <c r="AF93" t="s">
        <v>5261</v>
      </c>
      <c r="AH93" t="s">
        <v>907</v>
      </c>
      <c r="AI93" t="s">
        <v>600</v>
      </c>
      <c r="AO93">
        <v>6</v>
      </c>
      <c r="AP93">
        <v>97</v>
      </c>
      <c r="AQ93">
        <v>3</v>
      </c>
      <c r="AR93" t="s">
        <v>3524</v>
      </c>
      <c r="AT93">
        <v>0</v>
      </c>
      <c r="AU93">
        <v>9</v>
      </c>
      <c r="AV93">
        <v>90</v>
      </c>
      <c r="AW93">
        <v>1</v>
      </c>
      <c r="AX93">
        <v>192</v>
      </c>
      <c r="AY93">
        <v>3</v>
      </c>
      <c r="AZ93">
        <v>9</v>
      </c>
      <c r="BA93">
        <v>87</v>
      </c>
      <c r="BB93">
        <v>1</v>
      </c>
      <c r="BC93">
        <v>186</v>
      </c>
      <c r="BD93">
        <v>52</v>
      </c>
      <c r="BE93">
        <v>45</v>
      </c>
      <c r="BF93">
        <v>3</v>
      </c>
      <c r="BG93">
        <v>0</v>
      </c>
      <c r="BH93">
        <v>51</v>
      </c>
      <c r="BJ93" t="s">
        <v>3894</v>
      </c>
      <c r="BK93" s="2">
        <v>45242</v>
      </c>
      <c r="BL93" t="s">
        <v>3531</v>
      </c>
    </row>
    <row r="94" spans="1:64">
      <c r="A94" t="s">
        <v>4652</v>
      </c>
      <c r="B94">
        <v>404002</v>
      </c>
      <c r="C94" t="s">
        <v>4270</v>
      </c>
      <c r="D94" t="s">
        <v>57</v>
      </c>
      <c r="E94" s="6" t="s">
        <v>601</v>
      </c>
      <c r="F94">
        <v>330650</v>
      </c>
      <c r="G94" t="s">
        <v>602</v>
      </c>
      <c r="H94" t="s">
        <v>603</v>
      </c>
      <c r="I94" t="s">
        <v>604</v>
      </c>
      <c r="J94">
        <v>40</v>
      </c>
      <c r="K94" s="6">
        <v>330651</v>
      </c>
      <c r="L94" s="6" t="s">
        <v>4653</v>
      </c>
      <c r="M94" s="6" t="s">
        <v>4654</v>
      </c>
      <c r="N94" s="6" t="s">
        <v>4655</v>
      </c>
      <c r="O94" s="6">
        <v>40</v>
      </c>
      <c r="P94">
        <v>330652</v>
      </c>
      <c r="Q94" t="s">
        <v>5479</v>
      </c>
      <c r="R94" t="s">
        <v>5480</v>
      </c>
      <c r="S94" t="s">
        <v>5481</v>
      </c>
      <c r="T94">
        <v>40</v>
      </c>
      <c r="U94" t="s">
        <v>75</v>
      </c>
      <c r="V94" t="s">
        <v>186</v>
      </c>
      <c r="W94">
        <v>404</v>
      </c>
      <c r="X94" t="s">
        <v>3522</v>
      </c>
      <c r="Y94" t="s">
        <v>4656</v>
      </c>
      <c r="Z94">
        <v>404002</v>
      </c>
      <c r="AA94" t="s">
        <v>3966</v>
      </c>
      <c r="AB94">
        <v>6221446984</v>
      </c>
      <c r="AC94" s="2">
        <v>45078</v>
      </c>
      <c r="AD94" t="s">
        <v>926</v>
      </c>
      <c r="AE94" t="s">
        <v>3527</v>
      </c>
      <c r="AF94" t="s">
        <v>915</v>
      </c>
      <c r="AH94" t="s">
        <v>907</v>
      </c>
      <c r="AI94" t="s">
        <v>600</v>
      </c>
      <c r="AJ94" s="2">
        <v>45155</v>
      </c>
    </row>
    <row r="95" spans="1:64">
      <c r="A95" t="s">
        <v>4657</v>
      </c>
      <c r="B95">
        <v>404004</v>
      </c>
      <c r="C95" t="s">
        <v>4270</v>
      </c>
      <c r="D95" t="s">
        <v>57</v>
      </c>
      <c r="E95" s="6" t="s">
        <v>2883</v>
      </c>
      <c r="F95">
        <v>327567</v>
      </c>
      <c r="G95" t="s">
        <v>2886</v>
      </c>
      <c r="H95" t="s">
        <v>2887</v>
      </c>
      <c r="I95" t="s">
        <v>2888</v>
      </c>
      <c r="J95">
        <v>40</v>
      </c>
      <c r="K95" s="6">
        <v>327568</v>
      </c>
      <c r="L95" s="6" t="s">
        <v>4658</v>
      </c>
      <c r="M95" s="6" t="s">
        <v>4659</v>
      </c>
      <c r="N95" s="6" t="s">
        <v>4660</v>
      </c>
      <c r="O95" s="6">
        <v>40</v>
      </c>
      <c r="P95">
        <v>327570</v>
      </c>
      <c r="Q95" t="s">
        <v>5482</v>
      </c>
      <c r="R95" t="s">
        <v>5483</v>
      </c>
      <c r="S95" t="s">
        <v>5484</v>
      </c>
      <c r="T95">
        <v>40</v>
      </c>
      <c r="U95" t="s">
        <v>130</v>
      </c>
      <c r="V95" t="s">
        <v>103</v>
      </c>
      <c r="W95">
        <v>404</v>
      </c>
      <c r="X95" t="s">
        <v>3522</v>
      </c>
      <c r="Y95" t="s">
        <v>3968</v>
      </c>
      <c r="Z95">
        <v>404004</v>
      </c>
      <c r="AA95" t="s">
        <v>3966</v>
      </c>
      <c r="AB95">
        <v>6221467499</v>
      </c>
      <c r="AC95" s="2">
        <v>43278</v>
      </c>
      <c r="AD95" t="s">
        <v>3967</v>
      </c>
      <c r="AE95" t="s">
        <v>3527</v>
      </c>
      <c r="AF95" t="s">
        <v>906</v>
      </c>
      <c r="AG95" t="s">
        <v>83</v>
      </c>
      <c r="AH95" t="s">
        <v>907</v>
      </c>
      <c r="AO95">
        <v>50</v>
      </c>
      <c r="AP95">
        <v>99</v>
      </c>
      <c r="AQ95">
        <v>1</v>
      </c>
      <c r="AR95" t="s">
        <v>3524</v>
      </c>
      <c r="AT95">
        <v>36</v>
      </c>
      <c r="AU95">
        <v>45</v>
      </c>
      <c r="AV95">
        <v>17</v>
      </c>
      <c r="AW95">
        <v>2</v>
      </c>
      <c r="AX95">
        <v>85</v>
      </c>
      <c r="AY95">
        <v>36</v>
      </c>
      <c r="AZ95">
        <v>45</v>
      </c>
      <c r="BA95">
        <v>17</v>
      </c>
      <c r="BB95">
        <v>2</v>
      </c>
      <c r="BC95">
        <v>85</v>
      </c>
      <c r="BD95">
        <v>97</v>
      </c>
      <c r="BE95">
        <v>2</v>
      </c>
      <c r="BF95">
        <v>1</v>
      </c>
      <c r="BG95">
        <v>0</v>
      </c>
      <c r="BH95">
        <v>4</v>
      </c>
      <c r="BJ95" t="s">
        <v>3894</v>
      </c>
      <c r="BK95" s="2">
        <v>45242</v>
      </c>
      <c r="BL95" t="s">
        <v>3531</v>
      </c>
    </row>
    <row r="96" spans="1:64">
      <c r="A96" t="s">
        <v>4664</v>
      </c>
      <c r="B96">
        <v>404006</v>
      </c>
      <c r="C96" t="s">
        <v>4270</v>
      </c>
      <c r="D96" t="s">
        <v>57</v>
      </c>
      <c r="E96" s="6" t="s">
        <v>612</v>
      </c>
      <c r="F96">
        <v>327693</v>
      </c>
      <c r="G96" t="s">
        <v>613</v>
      </c>
      <c r="H96" t="s">
        <v>614</v>
      </c>
      <c r="I96" t="s">
        <v>615</v>
      </c>
      <c r="J96">
        <v>40</v>
      </c>
      <c r="K96" s="6">
        <v>327694</v>
      </c>
      <c r="L96" s="6" t="s">
        <v>4665</v>
      </c>
      <c r="M96" s="6" t="s">
        <v>4666</v>
      </c>
      <c r="N96" s="6" t="s">
        <v>4667</v>
      </c>
      <c r="O96" s="6">
        <v>40</v>
      </c>
      <c r="P96">
        <v>327695</v>
      </c>
      <c r="Q96" t="s">
        <v>5485</v>
      </c>
      <c r="R96" t="s">
        <v>5486</v>
      </c>
      <c r="S96" t="s">
        <v>5487</v>
      </c>
      <c r="T96">
        <v>40</v>
      </c>
      <c r="U96" t="s">
        <v>130</v>
      </c>
      <c r="V96" t="s">
        <v>103</v>
      </c>
      <c r="W96">
        <v>404</v>
      </c>
      <c r="X96" t="s">
        <v>3522</v>
      </c>
      <c r="Y96" t="s">
        <v>4025</v>
      </c>
      <c r="Z96">
        <v>404006</v>
      </c>
      <c r="AA96" t="s">
        <v>4002</v>
      </c>
      <c r="AB96">
        <v>6221883877</v>
      </c>
      <c r="AC96" s="2">
        <v>45238</v>
      </c>
      <c r="AD96" t="s">
        <v>1007</v>
      </c>
      <c r="AE96" t="s">
        <v>3527</v>
      </c>
      <c r="AF96" t="s">
        <v>5261</v>
      </c>
      <c r="AH96" t="s">
        <v>1009</v>
      </c>
      <c r="AI96" t="s">
        <v>83</v>
      </c>
      <c r="AO96">
        <v>50</v>
      </c>
      <c r="AP96">
        <v>100</v>
      </c>
      <c r="AQ96">
        <v>0</v>
      </c>
      <c r="AR96" t="s">
        <v>3545</v>
      </c>
      <c r="AT96">
        <v>0</v>
      </c>
      <c r="AU96">
        <v>20</v>
      </c>
      <c r="AV96">
        <v>75</v>
      </c>
      <c r="AW96">
        <v>5</v>
      </c>
      <c r="AX96">
        <v>185</v>
      </c>
      <c r="AY96">
        <v>0</v>
      </c>
      <c r="AZ96">
        <v>20</v>
      </c>
      <c r="BA96">
        <v>75</v>
      </c>
      <c r="BB96">
        <v>5</v>
      </c>
      <c r="BC96">
        <v>185</v>
      </c>
      <c r="BD96">
        <v>72</v>
      </c>
      <c r="BE96">
        <v>25</v>
      </c>
      <c r="BF96">
        <v>3</v>
      </c>
      <c r="BG96">
        <v>0</v>
      </c>
      <c r="BH96">
        <v>31</v>
      </c>
      <c r="BJ96" t="s">
        <v>3660</v>
      </c>
      <c r="BK96" s="2">
        <v>45250</v>
      </c>
      <c r="BL96" t="s">
        <v>3531</v>
      </c>
    </row>
    <row r="97" spans="1:64">
      <c r="A97" t="s">
        <v>4671</v>
      </c>
      <c r="B97">
        <v>404008</v>
      </c>
      <c r="C97" t="s">
        <v>4270</v>
      </c>
      <c r="D97" t="s">
        <v>57</v>
      </c>
      <c r="E97" s="6" t="s">
        <v>617</v>
      </c>
      <c r="F97">
        <v>327717</v>
      </c>
      <c r="G97" t="s">
        <v>618</v>
      </c>
      <c r="H97" t="s">
        <v>619</v>
      </c>
      <c r="I97" t="s">
        <v>620</v>
      </c>
      <c r="J97">
        <v>40</v>
      </c>
      <c r="K97" s="6">
        <v>327718</v>
      </c>
      <c r="L97" s="6" t="s">
        <v>4672</v>
      </c>
      <c r="M97" s="6" t="s">
        <v>4673</v>
      </c>
      <c r="N97" s="6" t="s">
        <v>4674</v>
      </c>
      <c r="O97" s="6">
        <v>40</v>
      </c>
      <c r="P97">
        <v>327719</v>
      </c>
      <c r="Q97" t="s">
        <v>5488</v>
      </c>
      <c r="R97" t="s">
        <v>5489</v>
      </c>
      <c r="S97" t="s">
        <v>5490</v>
      </c>
      <c r="T97">
        <v>40</v>
      </c>
      <c r="U97" t="s">
        <v>130</v>
      </c>
      <c r="V97" t="s">
        <v>103</v>
      </c>
      <c r="W97">
        <v>404</v>
      </c>
      <c r="X97" t="s">
        <v>3522</v>
      </c>
      <c r="Y97" t="s">
        <v>4035</v>
      </c>
      <c r="Z97">
        <v>404008</v>
      </c>
      <c r="AA97" t="s">
        <v>4002</v>
      </c>
      <c r="AB97">
        <v>6221883873</v>
      </c>
      <c r="AC97" s="2">
        <v>45113</v>
      </c>
      <c r="AD97" t="s">
        <v>979</v>
      </c>
      <c r="AE97" t="s">
        <v>3527</v>
      </c>
      <c r="AF97" t="s">
        <v>5261</v>
      </c>
      <c r="AH97" t="s">
        <v>1011</v>
      </c>
      <c r="AI97" t="s">
        <v>83</v>
      </c>
      <c r="AO97">
        <v>35</v>
      </c>
      <c r="AP97">
        <v>100</v>
      </c>
      <c r="AQ97">
        <v>0</v>
      </c>
      <c r="AR97" t="s">
        <v>3524</v>
      </c>
      <c r="AT97">
        <v>49</v>
      </c>
      <c r="AU97">
        <v>35</v>
      </c>
      <c r="AV97">
        <v>15</v>
      </c>
      <c r="AW97">
        <v>1</v>
      </c>
      <c r="AX97">
        <v>68</v>
      </c>
      <c r="AY97">
        <v>79</v>
      </c>
      <c r="AZ97">
        <v>5</v>
      </c>
      <c r="BA97">
        <v>15</v>
      </c>
      <c r="BB97">
        <v>1</v>
      </c>
      <c r="BC97">
        <v>38</v>
      </c>
      <c r="BD97">
        <v>65</v>
      </c>
      <c r="BE97">
        <v>35</v>
      </c>
      <c r="BF97">
        <v>0</v>
      </c>
      <c r="BG97">
        <v>0</v>
      </c>
      <c r="BH97">
        <v>35</v>
      </c>
      <c r="BJ97" t="s">
        <v>3653</v>
      </c>
      <c r="BK97" s="2">
        <v>45259</v>
      </c>
      <c r="BL97" t="s">
        <v>3531</v>
      </c>
    </row>
    <row r="98" spans="1:64">
      <c r="A98" t="s">
        <v>4675</v>
      </c>
      <c r="B98">
        <v>405003</v>
      </c>
      <c r="C98" t="s">
        <v>4277</v>
      </c>
      <c r="D98" t="s">
        <v>57</v>
      </c>
      <c r="E98" s="6" t="s">
        <v>623</v>
      </c>
      <c r="F98">
        <v>327761</v>
      </c>
      <c r="G98" t="s">
        <v>624</v>
      </c>
      <c r="H98" t="s">
        <v>625</v>
      </c>
      <c r="I98" t="s">
        <v>626</v>
      </c>
      <c r="J98">
        <v>40</v>
      </c>
      <c r="K98" s="6">
        <v>327762</v>
      </c>
      <c r="L98" s="6" t="s">
        <v>4676</v>
      </c>
      <c r="M98" s="6" t="s">
        <v>4677</v>
      </c>
      <c r="N98" s="6" t="s">
        <v>4678</v>
      </c>
      <c r="O98" s="6">
        <v>40</v>
      </c>
      <c r="P98">
        <v>327763</v>
      </c>
      <c r="Q98" t="s">
        <v>5491</v>
      </c>
      <c r="R98" t="s">
        <v>5492</v>
      </c>
      <c r="S98" t="s">
        <v>5493</v>
      </c>
      <c r="T98">
        <v>40</v>
      </c>
      <c r="U98" t="s">
        <v>130</v>
      </c>
      <c r="V98" t="s">
        <v>103</v>
      </c>
      <c r="W98">
        <v>405</v>
      </c>
      <c r="X98" t="s">
        <v>3522</v>
      </c>
      <c r="Y98" t="s">
        <v>4055</v>
      </c>
      <c r="Z98">
        <v>405003</v>
      </c>
      <c r="AA98" t="s">
        <v>4056</v>
      </c>
      <c r="AB98">
        <v>6221961614</v>
      </c>
      <c r="AC98" s="2">
        <v>45251</v>
      </c>
      <c r="AD98" t="s">
        <v>1013</v>
      </c>
      <c r="AE98" t="s">
        <v>3527</v>
      </c>
      <c r="AF98" t="s">
        <v>5261</v>
      </c>
      <c r="AI98" t="s">
        <v>173</v>
      </c>
      <c r="AO98">
        <v>100</v>
      </c>
      <c r="AP98">
        <v>90</v>
      </c>
      <c r="AQ98">
        <v>10</v>
      </c>
      <c r="AR98" t="s">
        <v>3524</v>
      </c>
      <c r="AT98">
        <v>2</v>
      </c>
      <c r="AU98">
        <v>30</v>
      </c>
      <c r="AV98">
        <v>65</v>
      </c>
      <c r="AW98">
        <v>3</v>
      </c>
      <c r="AX98">
        <v>169</v>
      </c>
      <c r="AY98">
        <v>2</v>
      </c>
      <c r="AZ98">
        <v>35</v>
      </c>
      <c r="BA98">
        <v>60</v>
      </c>
      <c r="BB98">
        <v>3</v>
      </c>
      <c r="BC98">
        <v>164</v>
      </c>
      <c r="BD98">
        <v>2</v>
      </c>
      <c r="BE98">
        <v>56</v>
      </c>
      <c r="BF98">
        <v>40</v>
      </c>
      <c r="BG98">
        <v>2</v>
      </c>
      <c r="BH98">
        <v>142</v>
      </c>
      <c r="BJ98" t="s">
        <v>3624</v>
      </c>
      <c r="BK98" s="2">
        <v>45266</v>
      </c>
      <c r="BL98" t="s">
        <v>3531</v>
      </c>
    </row>
    <row r="99" spans="1:64">
      <c r="A99" t="s">
        <v>4682</v>
      </c>
      <c r="B99">
        <v>408004</v>
      </c>
      <c r="C99" t="s">
        <v>4270</v>
      </c>
      <c r="D99" t="s">
        <v>57</v>
      </c>
      <c r="E99" s="6" t="s">
        <v>629</v>
      </c>
      <c r="F99" s="6">
        <v>327586</v>
      </c>
      <c r="G99" s="6" t="s">
        <v>630</v>
      </c>
      <c r="H99" s="6" t="s">
        <v>631</v>
      </c>
      <c r="I99" s="6" t="s">
        <v>632</v>
      </c>
      <c r="J99" s="6">
        <v>40</v>
      </c>
      <c r="K99" s="6">
        <v>327587</v>
      </c>
      <c r="L99" s="6" t="s">
        <v>4683</v>
      </c>
      <c r="M99" s="6" t="s">
        <v>4684</v>
      </c>
      <c r="N99" s="6" t="s">
        <v>4685</v>
      </c>
      <c r="O99" s="6">
        <v>40</v>
      </c>
    </row>
    <row r="100" spans="1:64">
      <c r="A100" t="s">
        <v>4686</v>
      </c>
      <c r="B100">
        <v>408005</v>
      </c>
      <c r="C100" t="s">
        <v>4270</v>
      </c>
      <c r="D100" t="s">
        <v>57</v>
      </c>
      <c r="E100" s="6" t="s">
        <v>636</v>
      </c>
      <c r="F100" s="6">
        <v>327675</v>
      </c>
      <c r="G100" s="6" t="s">
        <v>637</v>
      </c>
      <c r="H100" s="6" t="s">
        <v>638</v>
      </c>
      <c r="I100" s="6" t="s">
        <v>639</v>
      </c>
      <c r="J100" s="6">
        <v>40</v>
      </c>
      <c r="K100" s="6">
        <v>327676</v>
      </c>
      <c r="L100" s="6" t="s">
        <v>4687</v>
      </c>
      <c r="M100" s="6" t="s">
        <v>4688</v>
      </c>
      <c r="N100" s="6" t="s">
        <v>4689</v>
      </c>
      <c r="O100" s="6">
        <v>40</v>
      </c>
    </row>
    <row r="101" spans="1:64">
      <c r="A101" t="s">
        <v>4690</v>
      </c>
      <c r="B101">
        <v>408009</v>
      </c>
      <c r="C101" t="s">
        <v>4270</v>
      </c>
      <c r="D101" t="s">
        <v>57</v>
      </c>
      <c r="E101" s="6" t="s">
        <v>641</v>
      </c>
      <c r="F101" s="6">
        <v>327672</v>
      </c>
      <c r="G101" s="6" t="s">
        <v>642</v>
      </c>
      <c r="H101" s="6" t="s">
        <v>643</v>
      </c>
      <c r="I101" s="6" t="s">
        <v>644</v>
      </c>
      <c r="J101" s="6">
        <v>40</v>
      </c>
      <c r="K101" s="6">
        <v>327673</v>
      </c>
      <c r="L101" s="6" t="s">
        <v>4691</v>
      </c>
      <c r="M101" s="6" t="s">
        <v>4692</v>
      </c>
      <c r="N101" s="6" t="s">
        <v>4693</v>
      </c>
      <c r="O101" s="6">
        <v>40</v>
      </c>
    </row>
    <row r="102" spans="1:64" hidden="1">
      <c r="A102" t="s">
        <v>4694</v>
      </c>
      <c r="B102">
        <v>409004</v>
      </c>
      <c r="C102" t="s">
        <v>4308</v>
      </c>
      <c r="D102" t="s">
        <v>141</v>
      </c>
      <c r="E102" s="6" t="s">
        <v>3013</v>
      </c>
      <c r="F102">
        <v>327350</v>
      </c>
      <c r="G102" t="s">
        <v>3014</v>
      </c>
      <c r="H102" t="s">
        <v>3015</v>
      </c>
      <c r="I102" t="s">
        <v>3016</v>
      </c>
      <c r="J102">
        <v>40</v>
      </c>
      <c r="K102" s="6">
        <v>327352</v>
      </c>
      <c r="L102" s="6" t="s">
        <v>4695</v>
      </c>
      <c r="M102" s="6" t="s">
        <v>4696</v>
      </c>
      <c r="N102" s="6" t="s">
        <v>4697</v>
      </c>
      <c r="O102" s="6">
        <v>40</v>
      </c>
      <c r="P102">
        <v>327353</v>
      </c>
      <c r="Q102" t="s">
        <v>5494</v>
      </c>
      <c r="R102" t="s">
        <v>5495</v>
      </c>
      <c r="S102" t="s">
        <v>5496</v>
      </c>
      <c r="T102">
        <v>40</v>
      </c>
      <c r="U102" t="s">
        <v>75</v>
      </c>
      <c r="V102" t="s">
        <v>103</v>
      </c>
      <c r="W102">
        <v>409</v>
      </c>
      <c r="X102" t="s">
        <v>3522</v>
      </c>
      <c r="Y102">
        <v>6220922812</v>
      </c>
      <c r="Z102">
        <v>409004</v>
      </c>
      <c r="AB102">
        <v>6220922812</v>
      </c>
      <c r="AC102" s="2">
        <v>44529</v>
      </c>
      <c r="AD102" t="s">
        <v>981</v>
      </c>
      <c r="AE102" t="s">
        <v>3527</v>
      </c>
      <c r="AF102" t="s">
        <v>5261</v>
      </c>
      <c r="AH102" t="s">
        <v>5397</v>
      </c>
      <c r="AI102" t="s">
        <v>3795</v>
      </c>
      <c r="AJ102" s="2">
        <v>45161</v>
      </c>
      <c r="AO102">
        <v>90</v>
      </c>
      <c r="AP102">
        <v>100</v>
      </c>
      <c r="AQ102">
        <v>0</v>
      </c>
      <c r="AR102" t="s">
        <v>3524</v>
      </c>
      <c r="AT102">
        <v>20</v>
      </c>
      <c r="AU102">
        <v>75</v>
      </c>
      <c r="AV102">
        <v>5</v>
      </c>
      <c r="AW102">
        <v>0</v>
      </c>
      <c r="AX102">
        <v>85</v>
      </c>
      <c r="AY102">
        <v>30</v>
      </c>
      <c r="AZ102">
        <v>65</v>
      </c>
      <c r="BA102">
        <v>5</v>
      </c>
      <c r="BB102">
        <v>0</v>
      </c>
      <c r="BC102">
        <v>75</v>
      </c>
      <c r="BD102">
        <v>20</v>
      </c>
      <c r="BE102">
        <v>75</v>
      </c>
      <c r="BF102">
        <v>5</v>
      </c>
      <c r="BG102">
        <v>0</v>
      </c>
      <c r="BH102">
        <v>85</v>
      </c>
      <c r="BJ102" t="s">
        <v>3877</v>
      </c>
      <c r="BK102" s="2">
        <v>45268</v>
      </c>
      <c r="BL102" t="s">
        <v>3531</v>
      </c>
    </row>
    <row r="103" spans="1:64" hidden="1">
      <c r="A103" t="s">
        <v>4701</v>
      </c>
      <c r="B103">
        <v>409005</v>
      </c>
      <c r="C103" t="s">
        <v>4308</v>
      </c>
      <c r="D103" t="s">
        <v>141</v>
      </c>
      <c r="E103" s="6" t="s">
        <v>646</v>
      </c>
      <c r="F103">
        <v>264573</v>
      </c>
      <c r="G103" t="s">
        <v>647</v>
      </c>
      <c r="H103" t="s">
        <v>648</v>
      </c>
      <c r="I103" t="s">
        <v>649</v>
      </c>
      <c r="J103">
        <v>40</v>
      </c>
      <c r="K103" s="6">
        <v>264574</v>
      </c>
      <c r="L103" s="6" t="s">
        <v>4702</v>
      </c>
      <c r="M103" s="6" t="s">
        <v>4703</v>
      </c>
      <c r="N103" s="6" t="s">
        <v>4704</v>
      </c>
      <c r="O103" s="6">
        <v>40</v>
      </c>
      <c r="U103" t="s">
        <v>75</v>
      </c>
      <c r="V103" t="s">
        <v>103</v>
      </c>
      <c r="W103">
        <v>409</v>
      </c>
      <c r="X103" t="s">
        <v>3522</v>
      </c>
      <c r="Y103">
        <v>6220157958</v>
      </c>
      <c r="Z103">
        <v>409005</v>
      </c>
      <c r="AA103" t="s">
        <v>3878</v>
      </c>
      <c r="AB103">
        <v>6220157958</v>
      </c>
      <c r="AC103" s="2">
        <v>45070</v>
      </c>
      <c r="AD103" t="s">
        <v>1018</v>
      </c>
      <c r="AE103" t="s">
        <v>3527</v>
      </c>
      <c r="AF103" t="s">
        <v>5261</v>
      </c>
      <c r="AH103" t="s">
        <v>5397</v>
      </c>
      <c r="AI103" t="s">
        <v>173</v>
      </c>
      <c r="AJ103" s="2">
        <v>45111</v>
      </c>
      <c r="AO103">
        <v>90</v>
      </c>
      <c r="AP103">
        <v>95</v>
      </c>
      <c r="AQ103">
        <v>5</v>
      </c>
      <c r="AR103" t="s">
        <v>3524</v>
      </c>
      <c r="AT103">
        <v>3</v>
      </c>
      <c r="AU103">
        <v>5</v>
      </c>
      <c r="AV103">
        <v>22</v>
      </c>
      <c r="AW103">
        <v>70</v>
      </c>
      <c r="AX103">
        <v>259</v>
      </c>
      <c r="AY103">
        <v>3</v>
      </c>
      <c r="AZ103">
        <v>5</v>
      </c>
      <c r="BA103">
        <v>22</v>
      </c>
      <c r="BB103">
        <v>70</v>
      </c>
      <c r="BC103">
        <v>259</v>
      </c>
      <c r="BD103">
        <v>0</v>
      </c>
      <c r="BE103">
        <v>100</v>
      </c>
      <c r="BF103">
        <v>0</v>
      </c>
      <c r="BG103">
        <v>0</v>
      </c>
      <c r="BH103">
        <v>100</v>
      </c>
      <c r="BJ103" t="s">
        <v>3653</v>
      </c>
      <c r="BK103" s="2">
        <v>45169</v>
      </c>
      <c r="BL103" t="s">
        <v>3531</v>
      </c>
    </row>
    <row r="104" spans="1:64" hidden="1">
      <c r="A104" t="s">
        <v>4708</v>
      </c>
      <c r="B104">
        <v>409009</v>
      </c>
      <c r="C104" t="s">
        <v>4308</v>
      </c>
      <c r="D104" t="s">
        <v>141</v>
      </c>
      <c r="E104" s="6" t="s">
        <v>653</v>
      </c>
      <c r="F104">
        <v>235068</v>
      </c>
      <c r="G104" t="s">
        <v>654</v>
      </c>
      <c r="H104" t="s">
        <v>655</v>
      </c>
      <c r="I104" t="s">
        <v>656</v>
      </c>
      <c r="J104">
        <v>40</v>
      </c>
      <c r="K104" s="6">
        <v>235069</v>
      </c>
      <c r="L104" s="6" t="s">
        <v>4709</v>
      </c>
      <c r="M104" s="6" t="s">
        <v>4710</v>
      </c>
      <c r="N104" s="6" t="s">
        <v>4711</v>
      </c>
      <c r="O104" s="6">
        <v>40</v>
      </c>
      <c r="P104">
        <v>235070</v>
      </c>
      <c r="Q104" t="s">
        <v>5497</v>
      </c>
      <c r="R104" t="s">
        <v>5498</v>
      </c>
      <c r="S104" t="s">
        <v>5499</v>
      </c>
      <c r="T104">
        <v>40</v>
      </c>
      <c r="U104" t="s">
        <v>75</v>
      </c>
      <c r="V104" t="s">
        <v>103</v>
      </c>
      <c r="W104">
        <v>409</v>
      </c>
      <c r="X104" t="s">
        <v>3522</v>
      </c>
      <c r="Y104">
        <v>6220965419</v>
      </c>
      <c r="Z104">
        <v>409009</v>
      </c>
      <c r="AA104" t="s">
        <v>3880</v>
      </c>
      <c r="AB104">
        <v>6220965419</v>
      </c>
      <c r="AC104" s="2">
        <v>45072</v>
      </c>
      <c r="AD104" t="s">
        <v>1018</v>
      </c>
      <c r="AE104" t="s">
        <v>3527</v>
      </c>
      <c r="AF104" t="s">
        <v>906</v>
      </c>
      <c r="AG104" t="s">
        <v>5500</v>
      </c>
      <c r="AH104" t="s">
        <v>5397</v>
      </c>
      <c r="AJ104" s="2">
        <v>45110</v>
      </c>
      <c r="AO104">
        <v>95</v>
      </c>
      <c r="AP104">
        <v>95</v>
      </c>
      <c r="AQ104">
        <v>5</v>
      </c>
      <c r="AR104" t="s">
        <v>3524</v>
      </c>
      <c r="AT104">
        <v>0</v>
      </c>
      <c r="AU104">
        <v>15</v>
      </c>
      <c r="AV104">
        <v>15</v>
      </c>
      <c r="AW104">
        <v>70</v>
      </c>
      <c r="AX104">
        <v>255</v>
      </c>
      <c r="AY104">
        <v>5</v>
      </c>
      <c r="AZ104">
        <v>10</v>
      </c>
      <c r="BA104">
        <v>15</v>
      </c>
      <c r="BB104">
        <v>70</v>
      </c>
      <c r="BC104">
        <v>250</v>
      </c>
      <c r="BD104">
        <v>0</v>
      </c>
      <c r="BE104">
        <v>64</v>
      </c>
      <c r="BF104">
        <v>35</v>
      </c>
      <c r="BG104">
        <v>1</v>
      </c>
      <c r="BH104">
        <v>137</v>
      </c>
      <c r="BJ104" t="s">
        <v>3653</v>
      </c>
      <c r="BK104" s="2">
        <v>45166</v>
      </c>
      <c r="BL104" t="s">
        <v>3531</v>
      </c>
    </row>
    <row r="105" spans="1:64">
      <c r="A105" t="s">
        <v>4715</v>
      </c>
      <c r="B105">
        <v>409011</v>
      </c>
      <c r="C105" t="s">
        <v>4270</v>
      </c>
      <c r="D105" t="s">
        <v>57</v>
      </c>
      <c r="E105" s="6" t="s">
        <v>659</v>
      </c>
      <c r="F105">
        <v>219705</v>
      </c>
      <c r="G105" t="s">
        <v>660</v>
      </c>
      <c r="H105" t="s">
        <v>661</v>
      </c>
      <c r="I105" t="s">
        <v>662</v>
      </c>
      <c r="J105">
        <v>40</v>
      </c>
      <c r="K105" s="6">
        <v>219706</v>
      </c>
      <c r="L105" s="6" t="s">
        <v>4716</v>
      </c>
      <c r="M105" s="6" t="s">
        <v>4717</v>
      </c>
      <c r="N105" s="6" t="s">
        <v>4718</v>
      </c>
      <c r="O105" s="6">
        <v>40</v>
      </c>
      <c r="P105">
        <v>219707</v>
      </c>
      <c r="Q105" t="s">
        <v>5501</v>
      </c>
      <c r="R105" t="s">
        <v>5502</v>
      </c>
      <c r="S105" t="s">
        <v>5503</v>
      </c>
      <c r="T105">
        <v>40</v>
      </c>
    </row>
    <row r="106" spans="1:64" hidden="1">
      <c r="A106" t="s">
        <v>4719</v>
      </c>
      <c r="B106">
        <v>409030</v>
      </c>
      <c r="C106" t="s">
        <v>4308</v>
      </c>
      <c r="D106" t="s">
        <v>141</v>
      </c>
      <c r="E106" s="6" t="s">
        <v>3085</v>
      </c>
      <c r="F106">
        <v>225388</v>
      </c>
      <c r="G106" t="s">
        <v>3087</v>
      </c>
      <c r="H106" t="s">
        <v>3088</v>
      </c>
      <c r="I106" t="s">
        <v>3089</v>
      </c>
      <c r="J106">
        <v>40</v>
      </c>
      <c r="K106" s="6">
        <v>225389</v>
      </c>
      <c r="L106" s="6" t="s">
        <v>4720</v>
      </c>
      <c r="M106" s="6" t="s">
        <v>4721</v>
      </c>
      <c r="N106" s="6" t="s">
        <v>4722</v>
      </c>
      <c r="O106" s="6">
        <v>40</v>
      </c>
      <c r="P106">
        <v>225390</v>
      </c>
      <c r="Q106" t="s">
        <v>5504</v>
      </c>
      <c r="R106" t="s">
        <v>5505</v>
      </c>
      <c r="S106" t="s">
        <v>5506</v>
      </c>
      <c r="T106">
        <v>40</v>
      </c>
      <c r="U106" t="s">
        <v>75</v>
      </c>
      <c r="V106" t="s">
        <v>103</v>
      </c>
      <c r="W106">
        <v>409</v>
      </c>
      <c r="X106" t="s">
        <v>3522</v>
      </c>
      <c r="Y106" t="s">
        <v>3766</v>
      </c>
      <c r="Z106">
        <v>409030</v>
      </c>
      <c r="AA106" t="s">
        <v>3767</v>
      </c>
      <c r="AB106">
        <v>6220922983</v>
      </c>
      <c r="AC106" s="2">
        <v>44089</v>
      </c>
      <c r="AD106" t="s">
        <v>981</v>
      </c>
      <c r="AE106" t="s">
        <v>3527</v>
      </c>
      <c r="AF106" t="s">
        <v>906</v>
      </c>
      <c r="AG106" t="s">
        <v>5500</v>
      </c>
      <c r="AH106" t="s">
        <v>5397</v>
      </c>
      <c r="AJ106" s="2">
        <v>45098</v>
      </c>
      <c r="AO106">
        <v>20</v>
      </c>
      <c r="AP106">
        <v>99</v>
      </c>
      <c r="AQ106">
        <v>1</v>
      </c>
      <c r="AR106" t="s">
        <v>3545</v>
      </c>
      <c r="AT106">
        <v>0</v>
      </c>
      <c r="AU106">
        <v>30</v>
      </c>
      <c r="AV106">
        <v>70</v>
      </c>
      <c r="AW106">
        <v>0</v>
      </c>
      <c r="AX106">
        <v>170</v>
      </c>
      <c r="AY106">
        <v>75</v>
      </c>
      <c r="AZ106">
        <v>10</v>
      </c>
      <c r="BA106">
        <v>15</v>
      </c>
      <c r="BB106">
        <v>0</v>
      </c>
      <c r="BC106">
        <v>40</v>
      </c>
      <c r="BD106">
        <v>0</v>
      </c>
      <c r="BE106">
        <v>60</v>
      </c>
      <c r="BF106">
        <v>40</v>
      </c>
      <c r="BG106">
        <v>0</v>
      </c>
      <c r="BH106">
        <v>140</v>
      </c>
      <c r="BJ106" t="s">
        <v>3720</v>
      </c>
      <c r="BK106" s="2">
        <v>45114</v>
      </c>
      <c r="BL106" t="s">
        <v>3531</v>
      </c>
    </row>
    <row r="107" spans="1:64">
      <c r="A107" t="s">
        <v>4726</v>
      </c>
      <c r="B107">
        <v>409035</v>
      </c>
      <c r="C107" t="s">
        <v>4270</v>
      </c>
      <c r="D107" t="s">
        <v>57</v>
      </c>
      <c r="E107" s="6" t="s">
        <v>670</v>
      </c>
      <c r="F107">
        <v>331316</v>
      </c>
      <c r="G107" t="s">
        <v>671</v>
      </c>
      <c r="H107" t="s">
        <v>672</v>
      </c>
      <c r="I107" t="s">
        <v>673</v>
      </c>
      <c r="J107">
        <v>40</v>
      </c>
      <c r="K107" s="6">
        <v>331317</v>
      </c>
      <c r="L107" s="6" t="s">
        <v>4727</v>
      </c>
      <c r="M107" s="6" t="s">
        <v>4728</v>
      </c>
      <c r="N107" s="6" t="s">
        <v>4729</v>
      </c>
      <c r="O107" s="6">
        <v>40</v>
      </c>
      <c r="P107">
        <v>331318</v>
      </c>
      <c r="Q107" t="s">
        <v>5507</v>
      </c>
      <c r="R107" t="s">
        <v>5508</v>
      </c>
      <c r="S107" t="s">
        <v>5509</v>
      </c>
      <c r="T107">
        <v>40</v>
      </c>
      <c r="U107" t="s">
        <v>75</v>
      </c>
      <c r="V107" t="s">
        <v>186</v>
      </c>
      <c r="W107">
        <v>409</v>
      </c>
      <c r="X107" t="s">
        <v>3522</v>
      </c>
      <c r="Y107" t="s">
        <v>4730</v>
      </c>
      <c r="Z107">
        <v>409035</v>
      </c>
      <c r="AA107">
        <v>6221123133</v>
      </c>
      <c r="AB107">
        <v>6221123133</v>
      </c>
      <c r="AC107" s="2">
        <v>44396</v>
      </c>
      <c r="AD107" t="s">
        <v>924</v>
      </c>
      <c r="AE107" t="s">
        <v>3527</v>
      </c>
      <c r="AF107" t="s">
        <v>915</v>
      </c>
      <c r="AH107" t="s">
        <v>907</v>
      </c>
      <c r="AI107" t="s">
        <v>173</v>
      </c>
      <c r="AJ107" s="2">
        <v>45125</v>
      </c>
    </row>
    <row r="108" spans="1:64" hidden="1">
      <c r="A108" t="s">
        <v>4731</v>
      </c>
      <c r="B108">
        <v>409036</v>
      </c>
      <c r="C108" t="s">
        <v>4308</v>
      </c>
      <c r="D108" t="s">
        <v>141</v>
      </c>
      <c r="E108" s="6" t="s">
        <v>3095</v>
      </c>
      <c r="F108">
        <v>235059</v>
      </c>
      <c r="G108" t="s">
        <v>3097</v>
      </c>
      <c r="H108" t="s">
        <v>3098</v>
      </c>
      <c r="I108" t="s">
        <v>3099</v>
      </c>
      <c r="J108">
        <v>40</v>
      </c>
      <c r="K108" s="6">
        <v>235060</v>
      </c>
      <c r="L108" s="6" t="s">
        <v>4732</v>
      </c>
      <c r="M108" s="6" t="s">
        <v>4733</v>
      </c>
      <c r="N108" s="6" t="s">
        <v>4734</v>
      </c>
      <c r="O108" s="6">
        <v>40</v>
      </c>
      <c r="P108">
        <v>235061</v>
      </c>
      <c r="Q108" t="s">
        <v>5510</v>
      </c>
      <c r="R108" t="s">
        <v>5511</v>
      </c>
      <c r="S108" t="s">
        <v>5512</v>
      </c>
      <c r="T108">
        <v>40</v>
      </c>
      <c r="U108" t="s">
        <v>75</v>
      </c>
      <c r="V108" t="s">
        <v>103</v>
      </c>
      <c r="W108">
        <v>409</v>
      </c>
      <c r="X108" t="s">
        <v>3522</v>
      </c>
      <c r="Y108" t="s">
        <v>3861</v>
      </c>
      <c r="Z108">
        <v>409036</v>
      </c>
      <c r="AA108" t="s">
        <v>3862</v>
      </c>
      <c r="AB108">
        <v>6221123130</v>
      </c>
      <c r="AC108" s="2">
        <v>44683</v>
      </c>
      <c r="AD108" t="s">
        <v>924</v>
      </c>
      <c r="AE108" t="s">
        <v>3527</v>
      </c>
      <c r="AF108" t="s">
        <v>906</v>
      </c>
      <c r="AG108" t="s">
        <v>268</v>
      </c>
      <c r="AH108" t="s">
        <v>5397</v>
      </c>
      <c r="AJ108" s="2">
        <v>45152</v>
      </c>
      <c r="AO108">
        <v>30</v>
      </c>
      <c r="AP108">
        <v>95</v>
      </c>
      <c r="AQ108">
        <v>5</v>
      </c>
      <c r="AR108" t="s">
        <v>3524</v>
      </c>
      <c r="AT108">
        <v>0</v>
      </c>
      <c r="AU108">
        <v>20</v>
      </c>
      <c r="AV108">
        <v>80</v>
      </c>
      <c r="AW108">
        <v>0</v>
      </c>
      <c r="AX108">
        <v>180</v>
      </c>
      <c r="AY108">
        <v>0</v>
      </c>
      <c r="AZ108">
        <v>20</v>
      </c>
      <c r="BA108">
        <v>80</v>
      </c>
      <c r="BB108">
        <v>0</v>
      </c>
      <c r="BC108">
        <v>180</v>
      </c>
      <c r="BD108">
        <v>100</v>
      </c>
      <c r="BE108">
        <v>0</v>
      </c>
      <c r="BF108">
        <v>0</v>
      </c>
      <c r="BG108">
        <v>0</v>
      </c>
      <c r="BH108">
        <v>0</v>
      </c>
      <c r="BJ108" t="s">
        <v>3642</v>
      </c>
      <c r="BK108" s="2">
        <v>45159</v>
      </c>
      <c r="BL108" t="s">
        <v>3531</v>
      </c>
    </row>
    <row r="109" spans="1:64" hidden="1">
      <c r="A109" t="s">
        <v>4741</v>
      </c>
      <c r="B109">
        <v>409038</v>
      </c>
      <c r="C109" t="s">
        <v>4308</v>
      </c>
      <c r="D109" t="s">
        <v>141</v>
      </c>
      <c r="E109" s="6" t="s">
        <v>681</v>
      </c>
      <c r="F109">
        <v>264614</v>
      </c>
      <c r="G109" t="s">
        <v>682</v>
      </c>
      <c r="H109" t="s">
        <v>683</v>
      </c>
      <c r="I109" t="s">
        <v>684</v>
      </c>
      <c r="J109">
        <v>40</v>
      </c>
      <c r="K109" s="6">
        <v>264615</v>
      </c>
      <c r="L109" s="6" t="s">
        <v>4742</v>
      </c>
      <c r="M109" s="6" t="s">
        <v>4743</v>
      </c>
      <c r="N109" s="6" t="s">
        <v>4744</v>
      </c>
      <c r="O109" s="6">
        <v>40</v>
      </c>
      <c r="P109">
        <v>264616</v>
      </c>
      <c r="Q109" t="s">
        <v>5513</v>
      </c>
      <c r="R109" t="s">
        <v>5514</v>
      </c>
      <c r="S109" t="s">
        <v>5515</v>
      </c>
      <c r="T109">
        <v>40</v>
      </c>
      <c r="U109" t="s">
        <v>75</v>
      </c>
      <c r="V109" t="s">
        <v>103</v>
      </c>
      <c r="W109">
        <v>409</v>
      </c>
      <c r="X109" t="s">
        <v>3522</v>
      </c>
      <c r="Y109" t="s">
        <v>3908</v>
      </c>
      <c r="Z109">
        <v>409038</v>
      </c>
      <c r="AA109" t="s">
        <v>3909</v>
      </c>
      <c r="AB109">
        <v>6221123138</v>
      </c>
      <c r="AC109" s="2">
        <v>45140</v>
      </c>
      <c r="AD109" t="s">
        <v>926</v>
      </c>
      <c r="AE109" t="s">
        <v>3527</v>
      </c>
      <c r="AF109" t="s">
        <v>906</v>
      </c>
      <c r="AG109" t="s">
        <v>5500</v>
      </c>
      <c r="AH109" t="s">
        <v>5397</v>
      </c>
      <c r="AJ109" s="2">
        <v>45180</v>
      </c>
      <c r="AO109">
        <v>50</v>
      </c>
      <c r="AP109">
        <v>95</v>
      </c>
      <c r="AQ109">
        <v>5</v>
      </c>
      <c r="AR109" t="s">
        <v>3524</v>
      </c>
      <c r="AT109">
        <v>1</v>
      </c>
      <c r="AU109">
        <v>4</v>
      </c>
      <c r="AV109">
        <v>85</v>
      </c>
      <c r="AW109">
        <v>10</v>
      </c>
      <c r="AX109">
        <v>204</v>
      </c>
      <c r="AY109">
        <v>1</v>
      </c>
      <c r="AZ109">
        <v>4</v>
      </c>
      <c r="BA109">
        <v>85</v>
      </c>
      <c r="BB109">
        <v>10</v>
      </c>
      <c r="BC109">
        <v>204</v>
      </c>
      <c r="BD109">
        <v>70</v>
      </c>
      <c r="BE109">
        <v>30</v>
      </c>
      <c r="BF109">
        <v>0</v>
      </c>
      <c r="BG109">
        <v>0</v>
      </c>
      <c r="BH109">
        <v>30</v>
      </c>
      <c r="BJ109" t="s">
        <v>3642</v>
      </c>
      <c r="BK109" s="2">
        <v>45184</v>
      </c>
      <c r="BL109" t="s">
        <v>3531</v>
      </c>
    </row>
    <row r="110" spans="1:64">
      <c r="A110" t="s">
        <v>4751</v>
      </c>
      <c r="B110">
        <v>409039</v>
      </c>
      <c r="C110" t="s">
        <v>4277</v>
      </c>
      <c r="D110" t="s">
        <v>57</v>
      </c>
      <c r="E110" s="6" t="s">
        <v>686</v>
      </c>
      <c r="F110">
        <v>331387</v>
      </c>
      <c r="G110" t="s">
        <v>687</v>
      </c>
      <c r="H110" t="s">
        <v>688</v>
      </c>
      <c r="I110" t="s">
        <v>689</v>
      </c>
      <c r="J110">
        <v>40</v>
      </c>
      <c r="K110" s="6">
        <v>331388</v>
      </c>
      <c r="L110" s="6" t="s">
        <v>4752</v>
      </c>
      <c r="M110" s="6" t="s">
        <v>4753</v>
      </c>
      <c r="N110" s="6" t="s">
        <v>4754</v>
      </c>
      <c r="O110" s="6">
        <v>40</v>
      </c>
      <c r="P110">
        <v>331389</v>
      </c>
      <c r="Q110" t="s">
        <v>5516</v>
      </c>
      <c r="R110" t="s">
        <v>5517</v>
      </c>
      <c r="S110" t="s">
        <v>5518</v>
      </c>
      <c r="T110">
        <v>40</v>
      </c>
      <c r="U110" t="s">
        <v>75</v>
      </c>
      <c r="V110" t="s">
        <v>90</v>
      </c>
      <c r="W110">
        <v>409</v>
      </c>
      <c r="X110" t="s">
        <v>3522</v>
      </c>
      <c r="Y110" t="s">
        <v>4755</v>
      </c>
      <c r="Z110">
        <v>409039</v>
      </c>
      <c r="AB110">
        <v>6221123136</v>
      </c>
      <c r="AC110" s="2">
        <v>44440</v>
      </c>
      <c r="AD110" t="s">
        <v>4130</v>
      </c>
      <c r="AE110" t="s">
        <v>3527</v>
      </c>
      <c r="AF110" t="s">
        <v>915</v>
      </c>
      <c r="AH110" t="s">
        <v>907</v>
      </c>
      <c r="AI110" t="s">
        <v>133</v>
      </c>
      <c r="AJ110" s="2">
        <v>45138</v>
      </c>
    </row>
    <row r="111" spans="1:64" hidden="1">
      <c r="A111" t="s">
        <v>4756</v>
      </c>
      <c r="B111">
        <v>409042</v>
      </c>
      <c r="C111" t="s">
        <v>4308</v>
      </c>
      <c r="D111" t="s">
        <v>141</v>
      </c>
      <c r="E111" s="6" t="s">
        <v>3114</v>
      </c>
      <c r="F111">
        <v>235053</v>
      </c>
      <c r="G111" t="s">
        <v>3116</v>
      </c>
      <c r="H111" t="s">
        <v>3117</v>
      </c>
      <c r="I111" t="s">
        <v>3118</v>
      </c>
      <c r="J111">
        <v>40</v>
      </c>
      <c r="K111" s="6">
        <v>235054</v>
      </c>
      <c r="L111" s="6" t="s">
        <v>4757</v>
      </c>
      <c r="M111" s="6" t="s">
        <v>4758</v>
      </c>
      <c r="N111" s="6" t="s">
        <v>4759</v>
      </c>
      <c r="O111" s="6">
        <v>40</v>
      </c>
      <c r="P111">
        <v>235055</v>
      </c>
      <c r="Q111" t="s">
        <v>5519</v>
      </c>
      <c r="R111" t="s">
        <v>5520</v>
      </c>
      <c r="S111" t="s">
        <v>5521</v>
      </c>
      <c r="T111">
        <v>40</v>
      </c>
      <c r="U111" t="s">
        <v>75</v>
      </c>
      <c r="V111" t="s">
        <v>103</v>
      </c>
      <c r="W111">
        <v>409</v>
      </c>
      <c r="X111" t="s">
        <v>3522</v>
      </c>
      <c r="Y111" t="s">
        <v>3860</v>
      </c>
      <c r="Z111">
        <v>409042</v>
      </c>
      <c r="AA111" t="s">
        <v>3569</v>
      </c>
      <c r="AB111">
        <v>6221123139</v>
      </c>
      <c r="AC111" s="2">
        <v>44603</v>
      </c>
      <c r="AD111" t="s">
        <v>975</v>
      </c>
      <c r="AE111" t="s">
        <v>3527</v>
      </c>
      <c r="AF111" t="s">
        <v>906</v>
      </c>
      <c r="AG111" t="s">
        <v>152</v>
      </c>
      <c r="AH111" t="s">
        <v>5397</v>
      </c>
      <c r="AJ111" s="2">
        <v>45148</v>
      </c>
      <c r="AO111">
        <v>85</v>
      </c>
      <c r="AP111">
        <v>85</v>
      </c>
      <c r="AQ111">
        <v>15</v>
      </c>
      <c r="AR111" t="s">
        <v>3524</v>
      </c>
      <c r="AT111">
        <v>5</v>
      </c>
      <c r="AU111">
        <v>10</v>
      </c>
      <c r="AV111">
        <v>60</v>
      </c>
      <c r="AW111">
        <v>25</v>
      </c>
      <c r="AX111">
        <v>205</v>
      </c>
      <c r="AY111">
        <v>5</v>
      </c>
      <c r="AZ111">
        <v>10</v>
      </c>
      <c r="BA111">
        <v>60</v>
      </c>
      <c r="BB111">
        <v>25</v>
      </c>
      <c r="BC111">
        <v>205</v>
      </c>
      <c r="BD111">
        <v>5</v>
      </c>
      <c r="BE111">
        <v>10</v>
      </c>
      <c r="BF111">
        <v>70</v>
      </c>
      <c r="BG111">
        <v>15</v>
      </c>
      <c r="BH111">
        <v>195</v>
      </c>
      <c r="BJ111" t="s">
        <v>3702</v>
      </c>
      <c r="BK111" s="2">
        <v>45162</v>
      </c>
      <c r="BL111" t="s">
        <v>3531</v>
      </c>
    </row>
    <row r="112" spans="1:64" hidden="1">
      <c r="A112" t="s">
        <v>4766</v>
      </c>
      <c r="B112">
        <v>409046</v>
      </c>
      <c r="C112" t="s">
        <v>4308</v>
      </c>
      <c r="D112" t="s">
        <v>141</v>
      </c>
      <c r="E112" s="6" t="s">
        <v>3119</v>
      </c>
      <c r="F112">
        <v>326636</v>
      </c>
      <c r="G112" t="s">
        <v>3121</v>
      </c>
      <c r="H112" t="s">
        <v>3122</v>
      </c>
      <c r="I112" t="s">
        <v>3123</v>
      </c>
      <c r="J112">
        <v>40</v>
      </c>
      <c r="K112" s="6">
        <v>326634</v>
      </c>
      <c r="L112" s="6" t="s">
        <v>4767</v>
      </c>
      <c r="M112" s="6" t="s">
        <v>4768</v>
      </c>
      <c r="N112" s="6" t="s">
        <v>4769</v>
      </c>
      <c r="O112" s="6">
        <v>40</v>
      </c>
      <c r="P112">
        <v>326635</v>
      </c>
      <c r="Q112" t="s">
        <v>5522</v>
      </c>
      <c r="R112" t="s">
        <v>5523</v>
      </c>
      <c r="S112" t="s">
        <v>5524</v>
      </c>
      <c r="T112">
        <v>40</v>
      </c>
      <c r="U112" t="s">
        <v>75</v>
      </c>
      <c r="V112" t="s">
        <v>103</v>
      </c>
      <c r="W112">
        <v>409</v>
      </c>
      <c r="X112" t="s">
        <v>3522</v>
      </c>
      <c r="Y112" t="s">
        <v>3920</v>
      </c>
      <c r="Z112">
        <v>409046</v>
      </c>
      <c r="AA112" t="s">
        <v>3569</v>
      </c>
      <c r="AB112">
        <v>6221123129</v>
      </c>
      <c r="AC112" s="2">
        <v>44833</v>
      </c>
      <c r="AD112" t="s">
        <v>975</v>
      </c>
      <c r="AE112" t="s">
        <v>3527</v>
      </c>
      <c r="AF112" t="s">
        <v>906</v>
      </c>
      <c r="AG112" t="s">
        <v>152</v>
      </c>
      <c r="AH112" t="s">
        <v>919</v>
      </c>
      <c r="AO112">
        <v>85</v>
      </c>
      <c r="AP112">
        <v>100</v>
      </c>
      <c r="AQ112">
        <v>0</v>
      </c>
      <c r="AR112" t="s">
        <v>3545</v>
      </c>
      <c r="AT112">
        <v>3</v>
      </c>
      <c r="AU112">
        <v>21</v>
      </c>
      <c r="AV112">
        <v>70</v>
      </c>
      <c r="AW112">
        <v>6</v>
      </c>
      <c r="AX112">
        <v>179</v>
      </c>
      <c r="AY112">
        <v>33</v>
      </c>
      <c r="AZ112">
        <v>31</v>
      </c>
      <c r="BA112">
        <v>29</v>
      </c>
      <c r="BB112">
        <v>7</v>
      </c>
      <c r="BC112">
        <v>110</v>
      </c>
      <c r="BD112">
        <v>2</v>
      </c>
      <c r="BE112">
        <v>52</v>
      </c>
      <c r="BF112">
        <v>46</v>
      </c>
      <c r="BG112">
        <v>0</v>
      </c>
      <c r="BH112">
        <v>144</v>
      </c>
      <c r="BJ112" t="s">
        <v>3762</v>
      </c>
      <c r="BK112" s="2">
        <v>45198</v>
      </c>
      <c r="BL112" t="s">
        <v>3531</v>
      </c>
    </row>
    <row r="113" spans="1:64">
      <c r="A113" t="s">
        <v>4773</v>
      </c>
      <c r="B113">
        <v>409049</v>
      </c>
      <c r="C113" t="s">
        <v>4270</v>
      </c>
      <c r="D113" t="s">
        <v>57</v>
      </c>
      <c r="E113" s="6" t="s">
        <v>3124</v>
      </c>
      <c r="F113">
        <v>327619</v>
      </c>
      <c r="G113" t="s">
        <v>3126</v>
      </c>
      <c r="H113" t="s">
        <v>3127</v>
      </c>
      <c r="I113" t="s">
        <v>3128</v>
      </c>
      <c r="J113">
        <v>40</v>
      </c>
      <c r="K113" s="6"/>
      <c r="L113" s="6"/>
      <c r="M113" s="6"/>
      <c r="N113" s="6"/>
      <c r="O113" s="6"/>
      <c r="U113" t="s">
        <v>130</v>
      </c>
      <c r="V113" t="s">
        <v>103</v>
      </c>
      <c r="W113">
        <v>409</v>
      </c>
      <c r="X113" t="s">
        <v>3522</v>
      </c>
      <c r="Y113" t="s">
        <v>3992</v>
      </c>
      <c r="Z113">
        <v>409049</v>
      </c>
      <c r="AA113" t="s">
        <v>3993</v>
      </c>
      <c r="AB113">
        <v>6220220411</v>
      </c>
      <c r="AC113" s="2">
        <v>45216</v>
      </c>
      <c r="AD113" t="s">
        <v>924</v>
      </c>
      <c r="AE113" t="s">
        <v>3527</v>
      </c>
      <c r="AF113" t="s">
        <v>906</v>
      </c>
      <c r="AG113" t="s">
        <v>83</v>
      </c>
      <c r="AH113" t="s">
        <v>916</v>
      </c>
      <c r="AO113">
        <v>90</v>
      </c>
      <c r="AP113">
        <v>99</v>
      </c>
      <c r="AQ113">
        <v>1</v>
      </c>
      <c r="AR113" t="s">
        <v>3545</v>
      </c>
      <c r="AT113">
        <v>2</v>
      </c>
      <c r="AU113">
        <v>2</v>
      </c>
      <c r="AV113">
        <v>95</v>
      </c>
      <c r="AW113">
        <v>1</v>
      </c>
      <c r="AX113">
        <v>195</v>
      </c>
      <c r="AY113">
        <v>2</v>
      </c>
      <c r="AZ113">
        <v>2</v>
      </c>
      <c r="BA113">
        <v>95</v>
      </c>
      <c r="BB113">
        <v>1</v>
      </c>
      <c r="BC113">
        <v>195</v>
      </c>
      <c r="BD113">
        <v>25</v>
      </c>
      <c r="BE113">
        <v>72</v>
      </c>
      <c r="BF113">
        <v>3</v>
      </c>
      <c r="BG113">
        <v>0</v>
      </c>
      <c r="BH113">
        <v>78</v>
      </c>
      <c r="BJ113" t="s">
        <v>3894</v>
      </c>
      <c r="BK113" s="2">
        <v>45242</v>
      </c>
      <c r="BL113" t="s">
        <v>3531</v>
      </c>
    </row>
    <row r="114" spans="1:64">
      <c r="A114" t="s">
        <v>4774</v>
      </c>
      <c r="B114">
        <v>409052</v>
      </c>
      <c r="C114" t="s">
        <v>4277</v>
      </c>
      <c r="D114" t="s">
        <v>57</v>
      </c>
      <c r="E114" s="6" t="s">
        <v>710</v>
      </c>
      <c r="F114">
        <v>327702</v>
      </c>
      <c r="G114" t="s">
        <v>711</v>
      </c>
      <c r="H114" t="s">
        <v>712</v>
      </c>
      <c r="I114" t="s">
        <v>713</v>
      </c>
      <c r="J114">
        <v>40</v>
      </c>
      <c r="K114" s="6">
        <v>327703</v>
      </c>
      <c r="L114" s="6" t="s">
        <v>4775</v>
      </c>
      <c r="M114" s="6" t="s">
        <v>4776</v>
      </c>
      <c r="N114" s="6" t="s">
        <v>4777</v>
      </c>
      <c r="O114" s="6">
        <v>40</v>
      </c>
      <c r="P114">
        <v>327704</v>
      </c>
      <c r="Q114" t="s">
        <v>5525</v>
      </c>
      <c r="R114" t="s">
        <v>5526</v>
      </c>
      <c r="S114" t="s">
        <v>5527</v>
      </c>
      <c r="T114">
        <v>40</v>
      </c>
      <c r="U114" t="s">
        <v>75</v>
      </c>
      <c r="V114" t="s">
        <v>103</v>
      </c>
      <c r="W114">
        <v>409</v>
      </c>
      <c r="X114" t="s">
        <v>3522</v>
      </c>
      <c r="Y114" t="s">
        <v>4029</v>
      </c>
      <c r="Z114">
        <v>409052</v>
      </c>
      <c r="AA114" t="s">
        <v>4030</v>
      </c>
      <c r="AB114">
        <v>6220220413</v>
      </c>
      <c r="AC114" s="2">
        <v>45222</v>
      </c>
      <c r="AD114" t="s">
        <v>924</v>
      </c>
      <c r="AE114" t="s">
        <v>3527</v>
      </c>
      <c r="AF114" t="s">
        <v>5261</v>
      </c>
      <c r="AH114" t="s">
        <v>907</v>
      </c>
      <c r="AI114" t="s">
        <v>173</v>
      </c>
      <c r="AJ114" s="2">
        <v>45243</v>
      </c>
      <c r="AO114">
        <v>80</v>
      </c>
      <c r="AP114">
        <v>70</v>
      </c>
      <c r="AQ114">
        <v>30</v>
      </c>
      <c r="AR114" t="s">
        <v>3524</v>
      </c>
      <c r="AT114">
        <v>0</v>
      </c>
      <c r="AU114">
        <v>5</v>
      </c>
      <c r="AV114">
        <v>85</v>
      </c>
      <c r="AW114">
        <v>10</v>
      </c>
      <c r="AX114">
        <v>205</v>
      </c>
      <c r="AY114">
        <v>0</v>
      </c>
      <c r="AZ114">
        <v>5</v>
      </c>
      <c r="BA114">
        <v>85</v>
      </c>
      <c r="BB114">
        <v>10</v>
      </c>
      <c r="BC114">
        <v>205</v>
      </c>
      <c r="BD114">
        <v>60</v>
      </c>
      <c r="BE114">
        <v>35</v>
      </c>
      <c r="BF114">
        <v>5</v>
      </c>
      <c r="BG114">
        <v>0</v>
      </c>
      <c r="BH114">
        <v>45</v>
      </c>
      <c r="BJ114" t="s">
        <v>3660</v>
      </c>
      <c r="BK114" s="2">
        <v>45251</v>
      </c>
      <c r="BL114" t="s">
        <v>3531</v>
      </c>
    </row>
    <row r="115" spans="1:64">
      <c r="A115" t="s">
        <v>4781</v>
      </c>
      <c r="B115">
        <v>409054</v>
      </c>
      <c r="C115" t="s">
        <v>4270</v>
      </c>
      <c r="D115" t="s">
        <v>57</v>
      </c>
      <c r="E115" s="6" t="s">
        <v>715</v>
      </c>
      <c r="F115">
        <v>327746</v>
      </c>
      <c r="G115" t="s">
        <v>716</v>
      </c>
      <c r="H115" t="s">
        <v>717</v>
      </c>
      <c r="I115" t="s">
        <v>718</v>
      </c>
      <c r="J115">
        <v>40</v>
      </c>
      <c r="K115" s="6">
        <v>327747</v>
      </c>
      <c r="L115" s="6" t="s">
        <v>4782</v>
      </c>
      <c r="M115" s="6" t="s">
        <v>4783</v>
      </c>
      <c r="N115" s="6" t="s">
        <v>4784</v>
      </c>
      <c r="O115" s="6">
        <v>40</v>
      </c>
      <c r="P115">
        <v>327748</v>
      </c>
      <c r="Q115" t="s">
        <v>5528</v>
      </c>
      <c r="R115" t="s">
        <v>5529</v>
      </c>
      <c r="S115" t="s">
        <v>5530</v>
      </c>
      <c r="T115">
        <v>40</v>
      </c>
      <c r="U115" t="s">
        <v>75</v>
      </c>
      <c r="V115" t="s">
        <v>103</v>
      </c>
      <c r="W115">
        <v>409</v>
      </c>
      <c r="X115" t="s">
        <v>3522</v>
      </c>
      <c r="Y115" t="s">
        <v>4047</v>
      </c>
      <c r="Z115">
        <v>409054</v>
      </c>
      <c r="AA115" t="s">
        <v>3564</v>
      </c>
      <c r="AB115">
        <v>6220220412</v>
      </c>
      <c r="AC115" s="2">
        <v>45230</v>
      </c>
      <c r="AD115" t="s">
        <v>924</v>
      </c>
      <c r="AE115" t="s">
        <v>3527</v>
      </c>
      <c r="AF115" t="s">
        <v>5261</v>
      </c>
      <c r="AH115" t="s">
        <v>907</v>
      </c>
      <c r="AI115" t="s">
        <v>164</v>
      </c>
      <c r="AJ115" s="2">
        <v>45250</v>
      </c>
      <c r="AO115">
        <v>80</v>
      </c>
      <c r="AP115">
        <v>97</v>
      </c>
      <c r="AQ115">
        <v>3</v>
      </c>
      <c r="AR115" t="s">
        <v>3524</v>
      </c>
      <c r="AT115">
        <v>0</v>
      </c>
      <c r="AU115">
        <v>3</v>
      </c>
      <c r="AV115">
        <v>51</v>
      </c>
      <c r="AW115">
        <v>46</v>
      </c>
      <c r="AX115">
        <v>243</v>
      </c>
      <c r="AY115">
        <v>5</v>
      </c>
      <c r="AZ115">
        <v>3</v>
      </c>
      <c r="BA115">
        <v>47</v>
      </c>
      <c r="BB115">
        <v>45</v>
      </c>
      <c r="BC115">
        <v>232</v>
      </c>
      <c r="BD115">
        <v>1</v>
      </c>
      <c r="BE115">
        <v>86</v>
      </c>
      <c r="BF115">
        <v>12</v>
      </c>
      <c r="BG115">
        <v>1</v>
      </c>
      <c r="BH115">
        <v>113</v>
      </c>
      <c r="BJ115" t="s">
        <v>3762</v>
      </c>
      <c r="BK115" s="2">
        <v>45274</v>
      </c>
      <c r="BL115" t="s">
        <v>3531</v>
      </c>
    </row>
    <row r="116" spans="1:64">
      <c r="A116" t="s">
        <v>4788</v>
      </c>
      <c r="B116">
        <v>409055</v>
      </c>
      <c r="C116" t="s">
        <v>4277</v>
      </c>
      <c r="D116" t="s">
        <v>57</v>
      </c>
      <c r="E116" s="6" t="s">
        <v>3148</v>
      </c>
      <c r="F116">
        <v>327788</v>
      </c>
      <c r="G116" t="s">
        <v>3150</v>
      </c>
      <c r="H116" t="s">
        <v>3151</v>
      </c>
      <c r="I116" t="s">
        <v>3152</v>
      </c>
      <c r="J116">
        <v>40</v>
      </c>
      <c r="K116" s="6">
        <v>327789</v>
      </c>
      <c r="L116" s="6" t="s">
        <v>4789</v>
      </c>
      <c r="M116" s="6" t="s">
        <v>4790</v>
      </c>
      <c r="N116" s="6" t="s">
        <v>4791</v>
      </c>
      <c r="O116" s="6">
        <v>40</v>
      </c>
      <c r="P116">
        <v>327790</v>
      </c>
      <c r="Q116" t="s">
        <v>5531</v>
      </c>
      <c r="R116" t="s">
        <v>5532</v>
      </c>
      <c r="S116" t="s">
        <v>5533</v>
      </c>
      <c r="T116">
        <v>40</v>
      </c>
      <c r="U116" t="s">
        <v>130</v>
      </c>
      <c r="V116" t="s">
        <v>103</v>
      </c>
      <c r="W116">
        <v>409</v>
      </c>
      <c r="X116" t="s">
        <v>3549</v>
      </c>
      <c r="Y116" t="s">
        <v>4066</v>
      </c>
      <c r="Z116">
        <v>409055</v>
      </c>
      <c r="AA116" t="s">
        <v>4067</v>
      </c>
      <c r="AB116">
        <v>6222089420</v>
      </c>
      <c r="AC116" s="2">
        <v>45245</v>
      </c>
      <c r="AD116" t="s">
        <v>924</v>
      </c>
      <c r="AE116" t="s">
        <v>3527</v>
      </c>
      <c r="AF116" t="s">
        <v>906</v>
      </c>
      <c r="AG116" t="s">
        <v>83</v>
      </c>
      <c r="AH116" t="s">
        <v>907</v>
      </c>
      <c r="AS116" t="s">
        <v>4068</v>
      </c>
      <c r="BI116" t="s">
        <v>4069</v>
      </c>
      <c r="BJ116" t="s">
        <v>4070</v>
      </c>
      <c r="BK116" s="2">
        <v>45275</v>
      </c>
    </row>
    <row r="117" spans="1:64">
      <c r="A117" t="s">
        <v>4792</v>
      </c>
      <c r="B117">
        <v>409056</v>
      </c>
      <c r="C117" t="s">
        <v>4277</v>
      </c>
      <c r="D117" t="s">
        <v>57</v>
      </c>
      <c r="E117" s="6" t="s">
        <v>3153</v>
      </c>
      <c r="F117">
        <v>327802</v>
      </c>
      <c r="G117" t="s">
        <v>3155</v>
      </c>
      <c r="H117" t="s">
        <v>3156</v>
      </c>
      <c r="I117" t="s">
        <v>3157</v>
      </c>
      <c r="J117">
        <v>40</v>
      </c>
      <c r="K117" s="6">
        <v>327803</v>
      </c>
      <c r="L117" s="6" t="s">
        <v>4793</v>
      </c>
      <c r="M117" s="6" t="s">
        <v>4794</v>
      </c>
      <c r="N117" s="6" t="s">
        <v>4795</v>
      </c>
      <c r="O117" s="6">
        <v>40</v>
      </c>
      <c r="P117">
        <v>327804</v>
      </c>
      <c r="Q117" t="s">
        <v>5534</v>
      </c>
      <c r="R117" t="s">
        <v>5535</v>
      </c>
      <c r="S117" t="s">
        <v>5536</v>
      </c>
      <c r="T117">
        <v>40</v>
      </c>
      <c r="U117" t="s">
        <v>75</v>
      </c>
      <c r="V117" t="s">
        <v>103</v>
      </c>
      <c r="W117">
        <v>409</v>
      </c>
      <c r="X117" t="s">
        <v>3522</v>
      </c>
      <c r="Y117" t="s">
        <v>4080</v>
      </c>
      <c r="Z117">
        <v>409056</v>
      </c>
      <c r="AA117" t="s">
        <v>4081</v>
      </c>
      <c r="AB117">
        <v>6220922998</v>
      </c>
      <c r="AC117" s="2">
        <v>45035</v>
      </c>
      <c r="AD117" t="s">
        <v>924</v>
      </c>
      <c r="AE117" t="s">
        <v>3527</v>
      </c>
      <c r="AF117" t="s">
        <v>906</v>
      </c>
      <c r="AG117" t="s">
        <v>83</v>
      </c>
      <c r="AH117" t="s">
        <v>907</v>
      </c>
      <c r="AO117">
        <v>100</v>
      </c>
      <c r="AP117">
        <v>83</v>
      </c>
      <c r="AQ117">
        <v>17</v>
      </c>
      <c r="AR117" t="s">
        <v>3545</v>
      </c>
      <c r="AT117">
        <v>97</v>
      </c>
      <c r="AU117">
        <v>2</v>
      </c>
      <c r="AV117">
        <v>1</v>
      </c>
      <c r="AW117">
        <v>0</v>
      </c>
      <c r="AX117">
        <v>4</v>
      </c>
      <c r="AY117">
        <v>98</v>
      </c>
      <c r="AZ117">
        <v>1</v>
      </c>
      <c r="BA117">
        <v>1</v>
      </c>
      <c r="BB117">
        <v>0</v>
      </c>
      <c r="BC117">
        <v>3</v>
      </c>
      <c r="BD117">
        <v>97</v>
      </c>
      <c r="BE117">
        <v>2</v>
      </c>
      <c r="BF117">
        <v>1</v>
      </c>
      <c r="BG117">
        <v>0</v>
      </c>
      <c r="BH117">
        <v>4</v>
      </c>
      <c r="BJ117" t="s">
        <v>3762</v>
      </c>
      <c r="BK117" s="2">
        <v>45274</v>
      </c>
      <c r="BL117" t="s">
        <v>3531</v>
      </c>
    </row>
    <row r="118" spans="1:64">
      <c r="A118" t="s">
        <v>4799</v>
      </c>
      <c r="B118">
        <v>409057</v>
      </c>
      <c r="C118" t="s">
        <v>4277</v>
      </c>
      <c r="D118" t="s">
        <v>57</v>
      </c>
      <c r="E118" s="6" t="s">
        <v>725</v>
      </c>
      <c r="F118">
        <v>327823</v>
      </c>
      <c r="G118" t="s">
        <v>726</v>
      </c>
      <c r="H118" t="s">
        <v>727</v>
      </c>
      <c r="I118" t="s">
        <v>728</v>
      </c>
      <c r="J118">
        <v>40</v>
      </c>
      <c r="K118" s="6">
        <v>327824</v>
      </c>
      <c r="L118" s="6" t="s">
        <v>4800</v>
      </c>
      <c r="M118" s="6" t="s">
        <v>4801</v>
      </c>
      <c r="N118" s="6" t="s">
        <v>4802</v>
      </c>
      <c r="O118" s="6">
        <v>40</v>
      </c>
      <c r="P118">
        <v>327825</v>
      </c>
      <c r="Q118" t="s">
        <v>5537</v>
      </c>
      <c r="R118" t="s">
        <v>5538</v>
      </c>
      <c r="S118" t="s">
        <v>5539</v>
      </c>
      <c r="T118">
        <v>40</v>
      </c>
      <c r="U118" t="s">
        <v>75</v>
      </c>
      <c r="V118" t="s">
        <v>198</v>
      </c>
      <c r="W118">
        <v>409</v>
      </c>
      <c r="X118" t="s">
        <v>3522</v>
      </c>
      <c r="Y118" t="s">
        <v>4089</v>
      </c>
      <c r="Z118">
        <v>409057</v>
      </c>
      <c r="AA118" t="s">
        <v>4090</v>
      </c>
      <c r="AB118">
        <v>6222089417</v>
      </c>
      <c r="AC118" s="2">
        <v>45254</v>
      </c>
      <c r="AD118" t="s">
        <v>926</v>
      </c>
      <c r="AE118" t="s">
        <v>3527</v>
      </c>
      <c r="AF118" t="s">
        <v>5261</v>
      </c>
      <c r="AH118" t="s">
        <v>907</v>
      </c>
      <c r="AI118" t="s">
        <v>173</v>
      </c>
      <c r="AJ118" s="2">
        <v>45254</v>
      </c>
      <c r="AO118">
        <v>70</v>
      </c>
      <c r="AP118">
        <v>95</v>
      </c>
      <c r="AQ118">
        <v>5</v>
      </c>
      <c r="AR118" t="s">
        <v>3524</v>
      </c>
      <c r="AT118">
        <v>20</v>
      </c>
      <c r="AU118">
        <v>50</v>
      </c>
      <c r="AV118">
        <v>30</v>
      </c>
      <c r="AW118">
        <v>0</v>
      </c>
      <c r="AX118">
        <v>110</v>
      </c>
      <c r="AY118">
        <v>40</v>
      </c>
      <c r="AZ118">
        <v>30</v>
      </c>
      <c r="BA118">
        <v>30</v>
      </c>
      <c r="BB118">
        <v>0</v>
      </c>
      <c r="BC118">
        <v>90</v>
      </c>
      <c r="BD118">
        <v>20</v>
      </c>
      <c r="BE118">
        <v>70</v>
      </c>
      <c r="BF118">
        <v>10</v>
      </c>
      <c r="BG118">
        <v>0</v>
      </c>
      <c r="BH118">
        <v>90</v>
      </c>
      <c r="BJ118" t="s">
        <v>4070</v>
      </c>
      <c r="BK118" s="2">
        <v>45268</v>
      </c>
      <c r="BL118" t="s">
        <v>3531</v>
      </c>
    </row>
    <row r="119" spans="1:64">
      <c r="A119" t="s">
        <v>4806</v>
      </c>
      <c r="B119">
        <v>501001</v>
      </c>
      <c r="C119" t="s">
        <v>4277</v>
      </c>
      <c r="D119" t="s">
        <v>57</v>
      </c>
      <c r="E119" s="6" t="s">
        <v>730</v>
      </c>
      <c r="F119">
        <v>219685</v>
      </c>
      <c r="G119" t="s">
        <v>731</v>
      </c>
      <c r="H119" t="s">
        <v>732</v>
      </c>
      <c r="I119" t="s">
        <v>733</v>
      </c>
      <c r="J119">
        <v>40</v>
      </c>
      <c r="K119" s="6">
        <v>219686</v>
      </c>
      <c r="L119" s="6" t="s">
        <v>4807</v>
      </c>
      <c r="M119" s="6" t="s">
        <v>4808</v>
      </c>
      <c r="N119" s="6" t="s">
        <v>4809</v>
      </c>
      <c r="O119" s="6">
        <v>40</v>
      </c>
      <c r="P119">
        <v>219687</v>
      </c>
      <c r="Q119" t="s">
        <v>5540</v>
      </c>
      <c r="R119" t="s">
        <v>5541</v>
      </c>
      <c r="S119" t="s">
        <v>5542</v>
      </c>
      <c r="T119">
        <v>40</v>
      </c>
      <c r="U119" t="s">
        <v>75</v>
      </c>
      <c r="V119" t="s">
        <v>90</v>
      </c>
      <c r="W119">
        <v>501</v>
      </c>
      <c r="X119" t="s">
        <v>3522</v>
      </c>
      <c r="Y119" t="s">
        <v>4810</v>
      </c>
      <c r="Z119">
        <v>501001</v>
      </c>
      <c r="AB119">
        <v>6604408831</v>
      </c>
      <c r="AC119" s="2">
        <v>45055</v>
      </c>
      <c r="AD119" t="s">
        <v>926</v>
      </c>
      <c r="AE119" t="s">
        <v>3527</v>
      </c>
      <c r="AF119" t="s">
        <v>906</v>
      </c>
      <c r="AG119" t="s">
        <v>83</v>
      </c>
      <c r="AH119" t="s">
        <v>907</v>
      </c>
      <c r="AJ119" s="2">
        <v>45062</v>
      </c>
    </row>
    <row r="120" spans="1:64">
      <c r="A120" t="s">
        <v>4811</v>
      </c>
      <c r="B120">
        <v>501002</v>
      </c>
      <c r="C120" t="s">
        <v>4277</v>
      </c>
      <c r="D120" t="s">
        <v>57</v>
      </c>
      <c r="E120" s="6" t="s">
        <v>737</v>
      </c>
      <c r="F120">
        <v>219696</v>
      </c>
      <c r="G120" t="s">
        <v>738</v>
      </c>
      <c r="H120" t="s">
        <v>739</v>
      </c>
      <c r="I120" t="s">
        <v>740</v>
      </c>
      <c r="J120">
        <v>40</v>
      </c>
      <c r="K120" s="6">
        <v>219697</v>
      </c>
      <c r="L120" s="6" t="s">
        <v>4812</v>
      </c>
      <c r="M120" s="6" t="s">
        <v>4813</v>
      </c>
      <c r="N120" s="6" t="s">
        <v>4814</v>
      </c>
      <c r="O120" s="6">
        <v>40</v>
      </c>
      <c r="P120">
        <v>219698</v>
      </c>
      <c r="Q120" t="s">
        <v>5543</v>
      </c>
      <c r="R120" t="s">
        <v>5544</v>
      </c>
      <c r="S120" t="s">
        <v>5545</v>
      </c>
      <c r="T120">
        <v>40</v>
      </c>
      <c r="U120" t="s">
        <v>75</v>
      </c>
      <c r="V120" t="s">
        <v>90</v>
      </c>
      <c r="W120">
        <v>501</v>
      </c>
      <c r="X120" t="s">
        <v>3522</v>
      </c>
      <c r="Y120" t="s">
        <v>4815</v>
      </c>
      <c r="Z120">
        <v>501002</v>
      </c>
      <c r="AB120">
        <v>6604408834</v>
      </c>
      <c r="AC120" s="2">
        <v>45057</v>
      </c>
      <c r="AD120" t="s">
        <v>926</v>
      </c>
      <c r="AE120" t="s">
        <v>3527</v>
      </c>
      <c r="AF120" t="s">
        <v>906</v>
      </c>
      <c r="AG120" t="s">
        <v>83</v>
      </c>
      <c r="AH120" t="s">
        <v>907</v>
      </c>
      <c r="AJ120" s="2">
        <v>45063</v>
      </c>
    </row>
    <row r="121" spans="1:64" hidden="1">
      <c r="A121" t="s">
        <v>4816</v>
      </c>
      <c r="B121">
        <v>504006</v>
      </c>
      <c r="C121" t="s">
        <v>4308</v>
      </c>
      <c r="D121" t="s">
        <v>141</v>
      </c>
      <c r="E121" s="6" t="s">
        <v>742</v>
      </c>
      <c r="F121">
        <v>219699</v>
      </c>
      <c r="G121" t="s">
        <v>743</v>
      </c>
      <c r="H121" t="s">
        <v>744</v>
      </c>
      <c r="I121" t="s">
        <v>745</v>
      </c>
      <c r="J121">
        <v>40</v>
      </c>
      <c r="K121" s="6">
        <v>219700</v>
      </c>
      <c r="L121" s="6" t="s">
        <v>4817</v>
      </c>
      <c r="M121" s="6" t="s">
        <v>4818</v>
      </c>
      <c r="N121" s="6" t="s">
        <v>4819</v>
      </c>
      <c r="O121" s="6">
        <v>40</v>
      </c>
      <c r="P121">
        <v>219701</v>
      </c>
      <c r="Q121" t="s">
        <v>5546</v>
      </c>
      <c r="R121" t="s">
        <v>5547</v>
      </c>
      <c r="S121" t="s">
        <v>5548</v>
      </c>
      <c r="T121">
        <v>40</v>
      </c>
      <c r="U121" t="s">
        <v>75</v>
      </c>
      <c r="V121" t="s">
        <v>279</v>
      </c>
      <c r="W121">
        <v>504</v>
      </c>
      <c r="X121" t="s">
        <v>3522</v>
      </c>
      <c r="Y121" t="s">
        <v>4820</v>
      </c>
      <c r="Z121">
        <v>504006</v>
      </c>
      <c r="AA121" t="s">
        <v>4821</v>
      </c>
      <c r="AB121">
        <v>6604408873</v>
      </c>
      <c r="AC121" s="2">
        <v>45041</v>
      </c>
      <c r="AD121" t="s">
        <v>926</v>
      </c>
      <c r="AE121" t="s">
        <v>3527</v>
      </c>
      <c r="AF121" t="s">
        <v>915</v>
      </c>
      <c r="AH121" t="s">
        <v>941</v>
      </c>
      <c r="AI121" t="s">
        <v>173</v>
      </c>
      <c r="AJ121" s="2">
        <v>45063</v>
      </c>
    </row>
    <row r="122" spans="1:64">
      <c r="A122" t="s">
        <v>4822</v>
      </c>
      <c r="B122">
        <v>504009</v>
      </c>
      <c r="C122" t="s">
        <v>4277</v>
      </c>
      <c r="D122" t="s">
        <v>57</v>
      </c>
      <c r="E122" s="6" t="s">
        <v>749</v>
      </c>
      <c r="F122">
        <v>327650</v>
      </c>
      <c r="G122" t="s">
        <v>750</v>
      </c>
      <c r="H122" t="s">
        <v>751</v>
      </c>
      <c r="I122" t="s">
        <v>752</v>
      </c>
      <c r="J122">
        <v>40</v>
      </c>
      <c r="K122" s="6">
        <v>327651</v>
      </c>
      <c r="L122" s="6" t="s">
        <v>4823</v>
      </c>
      <c r="M122" s="6" t="s">
        <v>4824</v>
      </c>
      <c r="N122" s="6" t="s">
        <v>4825</v>
      </c>
      <c r="O122" s="6">
        <v>40</v>
      </c>
      <c r="P122">
        <v>327652</v>
      </c>
      <c r="Q122" t="s">
        <v>5549</v>
      </c>
      <c r="R122" t="s">
        <v>5550</v>
      </c>
      <c r="S122" t="s">
        <v>5551</v>
      </c>
      <c r="T122">
        <v>40</v>
      </c>
      <c r="U122" t="s">
        <v>75</v>
      </c>
      <c r="V122" t="s">
        <v>103</v>
      </c>
      <c r="W122">
        <v>504</v>
      </c>
      <c r="X122" t="s">
        <v>3522</v>
      </c>
      <c r="Y122" t="s">
        <v>4013</v>
      </c>
      <c r="Z122">
        <v>504009</v>
      </c>
      <c r="AA122" t="s">
        <v>4014</v>
      </c>
      <c r="AB122">
        <v>6604408888</v>
      </c>
      <c r="AC122" s="2">
        <v>45166</v>
      </c>
      <c r="AD122" t="s">
        <v>926</v>
      </c>
      <c r="AE122" t="s">
        <v>3527</v>
      </c>
      <c r="AF122" t="s">
        <v>5261</v>
      </c>
      <c r="AH122" t="s">
        <v>907</v>
      </c>
      <c r="AI122" t="s">
        <v>173</v>
      </c>
      <c r="AJ122" s="2">
        <v>45232</v>
      </c>
      <c r="AO122">
        <v>100</v>
      </c>
      <c r="AP122">
        <v>45</v>
      </c>
      <c r="AQ122">
        <v>55</v>
      </c>
      <c r="AR122" t="s">
        <v>3524</v>
      </c>
      <c r="AT122">
        <v>3</v>
      </c>
      <c r="AU122">
        <v>19</v>
      </c>
      <c r="AV122">
        <v>63</v>
      </c>
      <c r="AW122">
        <v>15</v>
      </c>
      <c r="AX122">
        <v>190</v>
      </c>
      <c r="AY122">
        <v>3</v>
      </c>
      <c r="AZ122">
        <v>20</v>
      </c>
      <c r="BA122">
        <v>62</v>
      </c>
      <c r="BB122">
        <v>15</v>
      </c>
      <c r="BC122">
        <v>189</v>
      </c>
      <c r="BD122">
        <v>68</v>
      </c>
      <c r="BE122">
        <v>25</v>
      </c>
      <c r="BF122">
        <v>7</v>
      </c>
      <c r="BG122">
        <v>0</v>
      </c>
      <c r="BH122">
        <v>39</v>
      </c>
      <c r="BJ122" t="s">
        <v>3894</v>
      </c>
      <c r="BK122" s="2">
        <v>45251</v>
      </c>
      <c r="BL122" t="s">
        <v>3531</v>
      </c>
    </row>
    <row r="123" spans="1:64" hidden="1">
      <c r="A123" t="s">
        <v>4826</v>
      </c>
      <c r="B123">
        <v>505007</v>
      </c>
      <c r="C123" t="s">
        <v>4270</v>
      </c>
      <c r="D123" t="s">
        <v>57</v>
      </c>
      <c r="E123" s="6"/>
      <c r="K123" s="6"/>
      <c r="L123" s="6"/>
      <c r="M123" s="6"/>
      <c r="N123" s="6"/>
      <c r="O123" s="6"/>
      <c r="U123" t="s">
        <v>75</v>
      </c>
      <c r="V123" t="s">
        <v>186</v>
      </c>
      <c r="W123">
        <v>505</v>
      </c>
      <c r="X123" t="s">
        <v>3522</v>
      </c>
      <c r="Y123" t="s">
        <v>4827</v>
      </c>
      <c r="Z123">
        <v>505007</v>
      </c>
      <c r="AB123">
        <v>6604412240</v>
      </c>
      <c r="AC123" s="2">
        <v>45034</v>
      </c>
      <c r="AD123" t="s">
        <v>924</v>
      </c>
      <c r="AE123" t="s">
        <v>3527</v>
      </c>
      <c r="AF123" t="s">
        <v>906</v>
      </c>
      <c r="AG123" t="s">
        <v>83</v>
      </c>
      <c r="AH123" t="s">
        <v>1053</v>
      </c>
      <c r="AJ123" s="2">
        <v>45058</v>
      </c>
    </row>
    <row r="124" spans="1:64">
      <c r="A124" t="s">
        <v>4828</v>
      </c>
      <c r="B124">
        <v>505009</v>
      </c>
      <c r="C124" t="s">
        <v>4270</v>
      </c>
      <c r="D124" t="s">
        <v>57</v>
      </c>
      <c r="E124" s="6" t="s">
        <v>754</v>
      </c>
      <c r="F124">
        <v>330968</v>
      </c>
      <c r="G124" t="s">
        <v>755</v>
      </c>
      <c r="H124" t="s">
        <v>756</v>
      </c>
      <c r="I124" t="s">
        <v>757</v>
      </c>
      <c r="J124">
        <v>40</v>
      </c>
      <c r="K124" s="6">
        <v>330969</v>
      </c>
      <c r="L124" s="6" t="s">
        <v>4829</v>
      </c>
      <c r="M124" s="6" t="s">
        <v>4830</v>
      </c>
      <c r="N124" s="6" t="s">
        <v>4831</v>
      </c>
      <c r="O124" s="6">
        <v>40</v>
      </c>
      <c r="U124" t="s">
        <v>75</v>
      </c>
      <c r="V124" t="s">
        <v>186</v>
      </c>
      <c r="W124">
        <v>505</v>
      </c>
      <c r="X124" t="s">
        <v>3522</v>
      </c>
      <c r="Y124" t="s">
        <v>4832</v>
      </c>
      <c r="Z124">
        <v>505009</v>
      </c>
      <c r="AB124">
        <v>6604412245</v>
      </c>
      <c r="AC124" s="2">
        <v>45043</v>
      </c>
      <c r="AD124" t="s">
        <v>924</v>
      </c>
      <c r="AE124" t="s">
        <v>3527</v>
      </c>
      <c r="AF124" t="s">
        <v>906</v>
      </c>
      <c r="AG124" t="s">
        <v>83</v>
      </c>
      <c r="AH124" t="s">
        <v>1053</v>
      </c>
      <c r="AJ124" s="2">
        <v>45064</v>
      </c>
    </row>
    <row r="125" spans="1:64">
      <c r="A125" t="s">
        <v>4833</v>
      </c>
      <c r="B125">
        <v>505038</v>
      </c>
      <c r="C125" t="s">
        <v>4270</v>
      </c>
      <c r="D125" t="s">
        <v>57</v>
      </c>
      <c r="E125" s="6" t="s">
        <v>760</v>
      </c>
      <c r="F125">
        <v>327782</v>
      </c>
      <c r="G125" t="s">
        <v>761</v>
      </c>
      <c r="H125" t="s">
        <v>762</v>
      </c>
      <c r="I125" t="s">
        <v>763</v>
      </c>
      <c r="J125">
        <v>40</v>
      </c>
      <c r="K125" s="6">
        <v>327783</v>
      </c>
      <c r="L125" s="6" t="s">
        <v>4834</v>
      </c>
      <c r="M125" s="6" t="s">
        <v>4835</v>
      </c>
      <c r="N125" s="6" t="s">
        <v>4836</v>
      </c>
      <c r="O125" s="6">
        <v>40</v>
      </c>
      <c r="P125">
        <v>327784</v>
      </c>
      <c r="Q125" t="s">
        <v>5552</v>
      </c>
      <c r="R125" t="s">
        <v>5553</v>
      </c>
      <c r="S125" t="s">
        <v>5554</v>
      </c>
      <c r="T125">
        <v>40</v>
      </c>
      <c r="U125" t="s">
        <v>75</v>
      </c>
      <c r="V125" t="s">
        <v>103</v>
      </c>
      <c r="W125">
        <v>505</v>
      </c>
      <c r="X125" t="s">
        <v>3522</v>
      </c>
      <c r="Y125" t="s">
        <v>4064</v>
      </c>
      <c r="Z125">
        <v>505038</v>
      </c>
      <c r="AB125">
        <v>6604884427</v>
      </c>
      <c r="AC125" s="2">
        <v>45232</v>
      </c>
      <c r="AD125" t="s">
        <v>1037</v>
      </c>
      <c r="AO125">
        <v>33</v>
      </c>
      <c r="AP125">
        <v>99</v>
      </c>
      <c r="AQ125">
        <v>1</v>
      </c>
      <c r="AR125" t="s">
        <v>3524</v>
      </c>
      <c r="AT125">
        <v>0</v>
      </c>
      <c r="AU125">
        <v>9</v>
      </c>
      <c r="AV125">
        <v>86</v>
      </c>
      <c r="AW125">
        <v>5</v>
      </c>
      <c r="AX125">
        <v>196</v>
      </c>
      <c r="AY125">
        <v>1</v>
      </c>
      <c r="AZ125">
        <v>8</v>
      </c>
      <c r="BA125">
        <v>86</v>
      </c>
      <c r="BB125">
        <v>5</v>
      </c>
      <c r="BC125">
        <v>195</v>
      </c>
      <c r="BD125">
        <v>0</v>
      </c>
      <c r="BE125">
        <v>83</v>
      </c>
      <c r="BF125">
        <v>16</v>
      </c>
      <c r="BG125">
        <v>1</v>
      </c>
      <c r="BH125">
        <v>118</v>
      </c>
      <c r="BJ125" t="s">
        <v>3762</v>
      </c>
      <c r="BK125" s="2">
        <v>45265</v>
      </c>
      <c r="BL125" t="s">
        <v>3531</v>
      </c>
    </row>
    <row r="126" spans="1:64">
      <c r="A126" t="s">
        <v>4837</v>
      </c>
      <c r="B126">
        <v>505043</v>
      </c>
      <c r="C126" t="s">
        <v>4270</v>
      </c>
      <c r="D126" t="s">
        <v>57</v>
      </c>
      <c r="E126" s="6" t="s">
        <v>765</v>
      </c>
      <c r="F126">
        <v>327785</v>
      </c>
      <c r="G126" t="s">
        <v>766</v>
      </c>
      <c r="H126" t="s">
        <v>767</v>
      </c>
      <c r="I126" t="s">
        <v>768</v>
      </c>
      <c r="J126">
        <v>40</v>
      </c>
      <c r="K126" s="6">
        <v>327786</v>
      </c>
      <c r="L126" s="6" t="s">
        <v>4838</v>
      </c>
      <c r="M126" s="6" t="s">
        <v>4839</v>
      </c>
      <c r="N126" s="6" t="s">
        <v>4840</v>
      </c>
      <c r="O126" s="6">
        <v>40</v>
      </c>
      <c r="P126">
        <v>327787</v>
      </c>
      <c r="Q126" t="s">
        <v>5555</v>
      </c>
      <c r="R126" t="s">
        <v>5556</v>
      </c>
      <c r="S126" t="s">
        <v>5557</v>
      </c>
      <c r="T126">
        <v>40</v>
      </c>
      <c r="U126" t="s">
        <v>75</v>
      </c>
      <c r="V126" t="s">
        <v>103</v>
      </c>
      <c r="W126">
        <v>505</v>
      </c>
      <c r="X126" t="s">
        <v>3522</v>
      </c>
      <c r="Y126" t="s">
        <v>4065</v>
      </c>
      <c r="Z126">
        <v>505043</v>
      </c>
      <c r="AB126">
        <v>6604884428</v>
      </c>
      <c r="AC126" s="2">
        <v>45230</v>
      </c>
      <c r="AD126" t="s">
        <v>924</v>
      </c>
      <c r="AO126">
        <v>40</v>
      </c>
      <c r="AP126">
        <v>100</v>
      </c>
      <c r="AQ126">
        <v>0</v>
      </c>
      <c r="AR126" t="s">
        <v>3524</v>
      </c>
      <c r="AT126">
        <v>0</v>
      </c>
      <c r="AU126">
        <v>32</v>
      </c>
      <c r="AV126">
        <v>61</v>
      </c>
      <c r="AW126">
        <v>7</v>
      </c>
      <c r="AX126">
        <v>175</v>
      </c>
      <c r="AY126">
        <v>20</v>
      </c>
      <c r="AZ126">
        <v>29</v>
      </c>
      <c r="BA126">
        <v>42</v>
      </c>
      <c r="BB126">
        <v>9</v>
      </c>
      <c r="BC126">
        <v>140</v>
      </c>
      <c r="BD126">
        <v>1</v>
      </c>
      <c r="BE126">
        <v>97</v>
      </c>
      <c r="BF126">
        <v>2</v>
      </c>
      <c r="BG126">
        <v>0</v>
      </c>
      <c r="BH126">
        <v>101</v>
      </c>
      <c r="BJ126" t="s">
        <v>3762</v>
      </c>
      <c r="BK126" s="2">
        <v>45264</v>
      </c>
      <c r="BL126" t="s">
        <v>3531</v>
      </c>
    </row>
    <row r="127" spans="1:64">
      <c r="A127" t="s">
        <v>4841</v>
      </c>
      <c r="B127">
        <v>505088</v>
      </c>
      <c r="C127" t="s">
        <v>4270</v>
      </c>
      <c r="D127" t="s">
        <v>57</v>
      </c>
      <c r="E127" s="6" t="s">
        <v>770</v>
      </c>
      <c r="F127">
        <v>327690</v>
      </c>
      <c r="G127" t="s">
        <v>771</v>
      </c>
      <c r="H127" t="s">
        <v>772</v>
      </c>
      <c r="I127" t="s">
        <v>773</v>
      </c>
      <c r="J127">
        <v>40</v>
      </c>
      <c r="K127" s="6">
        <v>327691</v>
      </c>
      <c r="L127" s="6" t="s">
        <v>4842</v>
      </c>
      <c r="M127" s="6" t="s">
        <v>4843</v>
      </c>
      <c r="N127" s="6" t="s">
        <v>4844</v>
      </c>
      <c r="O127" s="6">
        <v>40</v>
      </c>
      <c r="P127">
        <v>327692</v>
      </c>
      <c r="Q127" t="s">
        <v>5558</v>
      </c>
      <c r="R127" t="s">
        <v>5559</v>
      </c>
      <c r="S127" t="s">
        <v>5560</v>
      </c>
      <c r="T127">
        <v>40</v>
      </c>
      <c r="U127" t="s">
        <v>75</v>
      </c>
      <c r="V127" t="s">
        <v>103</v>
      </c>
      <c r="W127">
        <v>505</v>
      </c>
      <c r="X127" t="s">
        <v>3522</v>
      </c>
      <c r="Y127" t="s">
        <v>4024</v>
      </c>
      <c r="Z127">
        <v>505088</v>
      </c>
      <c r="AB127">
        <v>6604412256</v>
      </c>
      <c r="AC127" s="2">
        <v>45232</v>
      </c>
      <c r="AD127" t="s">
        <v>924</v>
      </c>
      <c r="AO127">
        <v>98</v>
      </c>
      <c r="AP127">
        <v>100</v>
      </c>
      <c r="AQ127">
        <v>0</v>
      </c>
      <c r="AR127" t="s">
        <v>3524</v>
      </c>
      <c r="AT127">
        <v>0</v>
      </c>
      <c r="AU127">
        <v>0</v>
      </c>
      <c r="AV127">
        <v>1</v>
      </c>
      <c r="AW127">
        <v>99</v>
      </c>
      <c r="AX127">
        <v>299</v>
      </c>
      <c r="AY127">
        <v>0</v>
      </c>
      <c r="AZ127">
        <v>0</v>
      </c>
      <c r="BA127">
        <v>1</v>
      </c>
      <c r="BB127">
        <v>99</v>
      </c>
      <c r="BC127">
        <v>299</v>
      </c>
      <c r="BD127">
        <v>1</v>
      </c>
      <c r="BE127">
        <v>19</v>
      </c>
      <c r="BF127">
        <v>80</v>
      </c>
      <c r="BG127">
        <v>0</v>
      </c>
      <c r="BH127">
        <v>179</v>
      </c>
      <c r="BJ127" t="s">
        <v>3660</v>
      </c>
      <c r="BK127" s="2">
        <v>45250</v>
      </c>
      <c r="BL127" t="s">
        <v>3531</v>
      </c>
    </row>
    <row r="128" spans="1:64">
      <c r="A128" t="s">
        <v>4845</v>
      </c>
      <c r="B128">
        <v>505089</v>
      </c>
      <c r="C128" t="s">
        <v>4277</v>
      </c>
      <c r="D128" t="s">
        <v>57</v>
      </c>
      <c r="E128" s="6" t="s">
        <v>775</v>
      </c>
      <c r="F128">
        <v>327726</v>
      </c>
      <c r="G128" t="s">
        <v>776</v>
      </c>
      <c r="H128" t="s">
        <v>777</v>
      </c>
      <c r="I128" t="s">
        <v>778</v>
      </c>
      <c r="J128">
        <v>40</v>
      </c>
      <c r="K128" s="6">
        <v>327727</v>
      </c>
      <c r="L128" s="6" t="s">
        <v>4846</v>
      </c>
      <c r="M128" s="6" t="s">
        <v>4847</v>
      </c>
      <c r="N128" s="6" t="s">
        <v>4848</v>
      </c>
      <c r="O128" s="6">
        <v>40</v>
      </c>
      <c r="P128">
        <v>327728</v>
      </c>
      <c r="Q128" t="s">
        <v>5561</v>
      </c>
      <c r="R128" t="s">
        <v>5562</v>
      </c>
      <c r="S128" t="s">
        <v>5563</v>
      </c>
      <c r="T128">
        <v>40</v>
      </c>
      <c r="U128" t="s">
        <v>75</v>
      </c>
      <c r="V128" t="s">
        <v>103</v>
      </c>
      <c r="W128">
        <v>505</v>
      </c>
      <c r="X128" t="s">
        <v>3522</v>
      </c>
      <c r="Y128" t="s">
        <v>4037</v>
      </c>
      <c r="Z128">
        <v>505089</v>
      </c>
      <c r="AB128">
        <v>6604884426</v>
      </c>
      <c r="AC128" s="2">
        <v>45231</v>
      </c>
      <c r="AD128" t="s">
        <v>924</v>
      </c>
      <c r="AO128">
        <v>10</v>
      </c>
      <c r="AP128">
        <v>100</v>
      </c>
      <c r="AQ128">
        <v>0</v>
      </c>
      <c r="AR128" t="s">
        <v>3524</v>
      </c>
      <c r="AT128">
        <v>20</v>
      </c>
      <c r="AU128">
        <v>76</v>
      </c>
      <c r="AV128">
        <v>4</v>
      </c>
      <c r="AW128">
        <v>0</v>
      </c>
      <c r="AX128">
        <v>84</v>
      </c>
      <c r="AY128">
        <v>98</v>
      </c>
      <c r="AZ128">
        <v>1</v>
      </c>
      <c r="BA128">
        <v>1</v>
      </c>
      <c r="BB128">
        <v>0</v>
      </c>
      <c r="BC128">
        <v>3</v>
      </c>
      <c r="BD128">
        <v>20</v>
      </c>
      <c r="BE128">
        <v>76</v>
      </c>
      <c r="BF128">
        <v>4</v>
      </c>
      <c r="BG128">
        <v>0</v>
      </c>
      <c r="BH128">
        <v>84</v>
      </c>
      <c r="BJ128" t="s">
        <v>3660</v>
      </c>
      <c r="BK128" s="2">
        <v>45252</v>
      </c>
      <c r="BL128" t="s">
        <v>3531</v>
      </c>
    </row>
    <row r="129" spans="1:64">
      <c r="A129" t="s">
        <v>4849</v>
      </c>
      <c r="B129">
        <v>508015</v>
      </c>
      <c r="C129" t="s">
        <v>4277</v>
      </c>
      <c r="D129" t="s">
        <v>57</v>
      </c>
      <c r="E129" s="6" t="s">
        <v>780</v>
      </c>
      <c r="F129">
        <v>327638</v>
      </c>
      <c r="G129" t="s">
        <v>781</v>
      </c>
      <c r="H129" t="s">
        <v>782</v>
      </c>
      <c r="I129" t="s">
        <v>783</v>
      </c>
      <c r="J129">
        <v>40</v>
      </c>
      <c r="K129" s="6">
        <v>327639</v>
      </c>
      <c r="L129" s="6" t="s">
        <v>4850</v>
      </c>
      <c r="M129" s="6" t="s">
        <v>4851</v>
      </c>
      <c r="N129" s="6" t="s">
        <v>4852</v>
      </c>
      <c r="O129" s="6">
        <v>40</v>
      </c>
      <c r="P129">
        <v>327640</v>
      </c>
      <c r="Q129" t="s">
        <v>5564</v>
      </c>
      <c r="R129" t="s">
        <v>5565</v>
      </c>
      <c r="S129" t="s">
        <v>5566</v>
      </c>
      <c r="T129">
        <v>40</v>
      </c>
      <c r="U129" t="s">
        <v>75</v>
      </c>
      <c r="V129" t="s">
        <v>103</v>
      </c>
      <c r="W129">
        <v>508</v>
      </c>
      <c r="X129" t="s">
        <v>3522</v>
      </c>
      <c r="Y129" t="s">
        <v>4005</v>
      </c>
      <c r="Z129">
        <v>508015</v>
      </c>
      <c r="AB129">
        <v>6604503266</v>
      </c>
      <c r="AC129" s="2">
        <v>45154</v>
      </c>
      <c r="AO129">
        <v>10</v>
      </c>
      <c r="AP129">
        <v>100</v>
      </c>
      <c r="AQ129">
        <v>0</v>
      </c>
      <c r="AR129" t="s">
        <v>3545</v>
      </c>
      <c r="AT129">
        <v>10</v>
      </c>
      <c r="AU129">
        <v>5</v>
      </c>
      <c r="AV129">
        <v>82</v>
      </c>
      <c r="AW129">
        <v>3</v>
      </c>
      <c r="AX129">
        <v>178</v>
      </c>
      <c r="AY129">
        <v>10</v>
      </c>
      <c r="AZ129">
        <v>5</v>
      </c>
      <c r="BA129">
        <v>82</v>
      </c>
      <c r="BB129">
        <v>3</v>
      </c>
      <c r="BC129">
        <v>178</v>
      </c>
      <c r="BD129">
        <v>5</v>
      </c>
      <c r="BE129">
        <v>95</v>
      </c>
      <c r="BF129">
        <v>0</v>
      </c>
      <c r="BG129">
        <v>0</v>
      </c>
      <c r="BH129">
        <v>95</v>
      </c>
      <c r="BJ129" t="s">
        <v>3653</v>
      </c>
      <c r="BK129" s="2">
        <v>45246</v>
      </c>
      <c r="BL129" t="s">
        <v>3531</v>
      </c>
    </row>
    <row r="130" spans="1:64">
      <c r="A130" t="s">
        <v>4853</v>
      </c>
      <c r="B130">
        <v>508016</v>
      </c>
      <c r="C130" t="s">
        <v>4277</v>
      </c>
      <c r="D130" t="s">
        <v>57</v>
      </c>
      <c r="E130" s="6" t="s">
        <v>786</v>
      </c>
      <c r="F130">
        <v>327687</v>
      </c>
      <c r="G130" t="s">
        <v>787</v>
      </c>
      <c r="H130" t="s">
        <v>788</v>
      </c>
      <c r="I130" t="s">
        <v>789</v>
      </c>
      <c r="J130">
        <v>40</v>
      </c>
      <c r="K130" s="6">
        <v>327688</v>
      </c>
      <c r="L130" s="6" t="s">
        <v>4854</v>
      </c>
      <c r="M130" s="6" t="s">
        <v>4855</v>
      </c>
      <c r="N130" s="6" t="s">
        <v>4856</v>
      </c>
      <c r="O130" s="6">
        <v>40</v>
      </c>
      <c r="P130">
        <v>327689</v>
      </c>
      <c r="Q130" t="s">
        <v>5567</v>
      </c>
      <c r="R130" t="s">
        <v>5568</v>
      </c>
      <c r="S130" t="s">
        <v>5569</v>
      </c>
      <c r="T130">
        <v>40</v>
      </c>
      <c r="U130" t="s">
        <v>75</v>
      </c>
      <c r="V130" t="s">
        <v>103</v>
      </c>
      <c r="W130">
        <v>508</v>
      </c>
      <c r="X130" t="s">
        <v>3522</v>
      </c>
      <c r="Y130" t="s">
        <v>4023</v>
      </c>
      <c r="Z130">
        <v>508016</v>
      </c>
      <c r="AB130">
        <v>6604969285</v>
      </c>
      <c r="AC130" s="2">
        <v>45232</v>
      </c>
      <c r="AO130">
        <v>75</v>
      </c>
      <c r="AP130">
        <v>100</v>
      </c>
      <c r="AQ130">
        <v>0</v>
      </c>
      <c r="AR130" t="s">
        <v>3545</v>
      </c>
      <c r="AT130">
        <v>5</v>
      </c>
      <c r="AU130">
        <v>15</v>
      </c>
      <c r="AV130">
        <v>50</v>
      </c>
      <c r="AW130">
        <v>30</v>
      </c>
      <c r="AX130">
        <v>205</v>
      </c>
      <c r="AY130">
        <v>5</v>
      </c>
      <c r="AZ130">
        <v>15</v>
      </c>
      <c r="BA130">
        <v>50</v>
      </c>
      <c r="BB130">
        <v>30</v>
      </c>
      <c r="BC130">
        <v>205</v>
      </c>
      <c r="BD130">
        <v>0</v>
      </c>
      <c r="BE130">
        <v>95</v>
      </c>
      <c r="BF130">
        <v>5</v>
      </c>
      <c r="BG130">
        <v>0</v>
      </c>
      <c r="BH130">
        <v>105</v>
      </c>
      <c r="BJ130" t="s">
        <v>3660</v>
      </c>
      <c r="BK130" s="2">
        <v>45252</v>
      </c>
      <c r="BL130" t="s">
        <v>3531</v>
      </c>
    </row>
    <row r="131" spans="1:64">
      <c r="A131" t="s">
        <v>4857</v>
      </c>
      <c r="B131">
        <v>600001</v>
      </c>
      <c r="C131" t="s">
        <v>4270</v>
      </c>
      <c r="D131" t="s">
        <v>57</v>
      </c>
      <c r="E131" s="6" t="s">
        <v>3325</v>
      </c>
      <c r="F131" s="6">
        <v>327678</v>
      </c>
      <c r="G131" s="6" t="s">
        <v>3327</v>
      </c>
      <c r="H131" s="6" t="s">
        <v>3328</v>
      </c>
      <c r="I131" s="6" t="s">
        <v>3329</v>
      </c>
      <c r="J131" s="6">
        <v>40</v>
      </c>
      <c r="K131" s="6">
        <v>327679</v>
      </c>
      <c r="L131" s="6" t="s">
        <v>4858</v>
      </c>
      <c r="M131" s="6" t="s">
        <v>4859</v>
      </c>
      <c r="N131" s="6" t="s">
        <v>4860</v>
      </c>
      <c r="O131" s="6">
        <v>40</v>
      </c>
    </row>
    <row r="132" spans="1:64">
      <c r="A132" t="s">
        <v>4861</v>
      </c>
      <c r="B132">
        <v>601002</v>
      </c>
      <c r="C132" t="s">
        <v>4277</v>
      </c>
      <c r="D132" t="s">
        <v>57</v>
      </c>
      <c r="E132" s="6" t="s">
        <v>798</v>
      </c>
      <c r="F132">
        <v>327861</v>
      </c>
      <c r="G132" t="s">
        <v>799</v>
      </c>
      <c r="H132" t="s">
        <v>800</v>
      </c>
      <c r="I132" t="s">
        <v>801</v>
      </c>
      <c r="J132">
        <v>40</v>
      </c>
      <c r="K132" s="6">
        <v>327862</v>
      </c>
      <c r="L132" s="6" t="s">
        <v>4862</v>
      </c>
      <c r="M132" s="6" t="s">
        <v>4863</v>
      </c>
      <c r="N132" s="6" t="s">
        <v>4864</v>
      </c>
      <c r="O132" s="6">
        <v>40</v>
      </c>
      <c r="P132">
        <v>327864</v>
      </c>
      <c r="Q132" t="s">
        <v>5570</v>
      </c>
      <c r="R132" t="s">
        <v>5571</v>
      </c>
      <c r="S132" t="s">
        <v>5572</v>
      </c>
      <c r="T132">
        <v>40</v>
      </c>
      <c r="U132" t="s">
        <v>130</v>
      </c>
      <c r="V132" t="s">
        <v>103</v>
      </c>
      <c r="W132">
        <v>601</v>
      </c>
      <c r="X132" t="s">
        <v>3522</v>
      </c>
      <c r="Y132" t="s">
        <v>4100</v>
      </c>
      <c r="Z132">
        <v>601002</v>
      </c>
      <c r="AB132">
        <v>6221564377</v>
      </c>
      <c r="AC132" s="2">
        <v>44049</v>
      </c>
      <c r="AD132" t="s">
        <v>1045</v>
      </c>
      <c r="AE132" t="s">
        <v>3527</v>
      </c>
      <c r="AF132" t="s">
        <v>5261</v>
      </c>
      <c r="AH132" t="s">
        <v>1046</v>
      </c>
      <c r="AO132">
        <v>10</v>
      </c>
      <c r="AP132">
        <v>100</v>
      </c>
      <c r="AQ132">
        <v>0</v>
      </c>
      <c r="AR132" t="s">
        <v>3545</v>
      </c>
      <c r="AT132">
        <v>25</v>
      </c>
      <c r="AU132">
        <v>5</v>
      </c>
      <c r="AV132">
        <v>20</v>
      </c>
      <c r="AW132">
        <v>50</v>
      </c>
      <c r="AX132">
        <v>195</v>
      </c>
      <c r="AY132">
        <v>25</v>
      </c>
      <c r="AZ132">
        <v>5</v>
      </c>
      <c r="BA132">
        <v>20</v>
      </c>
      <c r="BB132">
        <v>50</v>
      </c>
      <c r="BC132">
        <v>195</v>
      </c>
      <c r="BD132">
        <v>65</v>
      </c>
      <c r="BE132">
        <v>30</v>
      </c>
      <c r="BF132">
        <v>4</v>
      </c>
      <c r="BG132">
        <v>1</v>
      </c>
      <c r="BH132">
        <v>41</v>
      </c>
      <c r="BJ132" t="s">
        <v>3660</v>
      </c>
      <c r="BK132" s="2">
        <v>45300</v>
      </c>
      <c r="BL132" t="s">
        <v>3531</v>
      </c>
    </row>
    <row r="133" spans="1:64" hidden="1">
      <c r="A133" t="s">
        <v>4865</v>
      </c>
      <c r="B133">
        <v>606001</v>
      </c>
      <c r="C133" t="s">
        <v>4308</v>
      </c>
      <c r="D133" t="s">
        <v>141</v>
      </c>
      <c r="E133" s="6" t="s">
        <v>3354</v>
      </c>
      <c r="F133">
        <v>327945</v>
      </c>
      <c r="G133" t="s">
        <v>3356</v>
      </c>
      <c r="H133" t="s">
        <v>3357</v>
      </c>
      <c r="I133" t="s">
        <v>3358</v>
      </c>
      <c r="J133">
        <v>40</v>
      </c>
      <c r="K133" s="6">
        <v>327946</v>
      </c>
      <c r="L133" s="6" t="s">
        <v>4866</v>
      </c>
      <c r="M133" s="6" t="s">
        <v>4867</v>
      </c>
      <c r="N133" s="6" t="s">
        <v>4868</v>
      </c>
      <c r="O133" s="6">
        <v>40</v>
      </c>
      <c r="P133">
        <v>327947</v>
      </c>
      <c r="Q133" t="s">
        <v>5573</v>
      </c>
      <c r="R133" t="s">
        <v>5574</v>
      </c>
      <c r="S133" t="s">
        <v>5575</v>
      </c>
      <c r="T133">
        <v>40</v>
      </c>
      <c r="U133" t="s">
        <v>130</v>
      </c>
      <c r="V133" t="s">
        <v>103</v>
      </c>
      <c r="W133">
        <v>606</v>
      </c>
      <c r="X133" t="s">
        <v>3522</v>
      </c>
      <c r="Y133" t="s">
        <v>4135</v>
      </c>
      <c r="Z133">
        <v>606001</v>
      </c>
      <c r="AB133">
        <v>6220158014</v>
      </c>
      <c r="AC133" s="2">
        <v>44812</v>
      </c>
      <c r="AD133" t="s">
        <v>924</v>
      </c>
      <c r="AE133" t="s">
        <v>3527</v>
      </c>
      <c r="AF133" t="s">
        <v>906</v>
      </c>
      <c r="AH133" t="s">
        <v>1048</v>
      </c>
      <c r="AO133">
        <v>100</v>
      </c>
      <c r="AP133">
        <v>100</v>
      </c>
      <c r="AQ133">
        <v>0</v>
      </c>
      <c r="AR133" t="s">
        <v>3524</v>
      </c>
      <c r="AT133">
        <v>10</v>
      </c>
      <c r="AU133">
        <v>20</v>
      </c>
      <c r="AV133">
        <v>65</v>
      </c>
      <c r="AW133">
        <v>5</v>
      </c>
      <c r="AX133">
        <v>165</v>
      </c>
      <c r="AY133">
        <v>10</v>
      </c>
      <c r="AZ133">
        <v>20</v>
      </c>
      <c r="BA133">
        <v>65</v>
      </c>
      <c r="BB133">
        <v>5</v>
      </c>
      <c r="BC133">
        <v>165</v>
      </c>
      <c r="BD133">
        <v>95</v>
      </c>
      <c r="BE133">
        <v>5</v>
      </c>
      <c r="BF133">
        <v>0</v>
      </c>
      <c r="BG133">
        <v>0</v>
      </c>
      <c r="BH133">
        <v>5</v>
      </c>
      <c r="BJ133" t="s">
        <v>3674</v>
      </c>
      <c r="BK133" s="2">
        <v>45313</v>
      </c>
      <c r="BL133" t="s">
        <v>3531</v>
      </c>
    </row>
    <row r="134" spans="1:64">
      <c r="A134" t="s">
        <v>4875</v>
      </c>
      <c r="B134">
        <v>606002</v>
      </c>
      <c r="C134" t="s">
        <v>4270</v>
      </c>
      <c r="D134" t="s">
        <v>57</v>
      </c>
      <c r="E134" s="6" t="s">
        <v>3359</v>
      </c>
      <c r="F134">
        <v>327574</v>
      </c>
      <c r="G134" t="s">
        <v>3361</v>
      </c>
      <c r="H134" t="s">
        <v>3362</v>
      </c>
      <c r="I134" t="s">
        <v>3363</v>
      </c>
      <c r="J134">
        <v>40</v>
      </c>
      <c r="K134" s="6">
        <v>327575</v>
      </c>
      <c r="L134" s="6" t="s">
        <v>4876</v>
      </c>
      <c r="M134" s="6" t="s">
        <v>4877</v>
      </c>
      <c r="N134" s="6" t="s">
        <v>4878</v>
      </c>
      <c r="O134" s="6">
        <v>40</v>
      </c>
      <c r="P134">
        <v>327576</v>
      </c>
      <c r="Q134" t="s">
        <v>5576</v>
      </c>
      <c r="R134" t="s">
        <v>5577</v>
      </c>
      <c r="S134" t="s">
        <v>5578</v>
      </c>
      <c r="T134">
        <v>40</v>
      </c>
      <c r="U134" t="s">
        <v>130</v>
      </c>
      <c r="V134" t="s">
        <v>103</v>
      </c>
      <c r="W134">
        <v>606</v>
      </c>
      <c r="X134" t="s">
        <v>3522</v>
      </c>
      <c r="Y134" t="s">
        <v>3970</v>
      </c>
      <c r="Z134">
        <v>606002</v>
      </c>
      <c r="AB134">
        <v>6220158013</v>
      </c>
      <c r="AC134" s="2">
        <v>45112</v>
      </c>
      <c r="AD134" t="s">
        <v>3971</v>
      </c>
      <c r="AE134" t="s">
        <v>3527</v>
      </c>
      <c r="AF134" t="s">
        <v>1025</v>
      </c>
      <c r="AG134" t="s">
        <v>83</v>
      </c>
      <c r="AH134" t="s">
        <v>916</v>
      </c>
      <c r="AI134" t="s">
        <v>83</v>
      </c>
      <c r="AO134">
        <v>90</v>
      </c>
      <c r="AP134">
        <v>45</v>
      </c>
      <c r="AQ134">
        <v>55</v>
      </c>
      <c r="AR134" t="s">
        <v>3524</v>
      </c>
      <c r="AT134">
        <v>40</v>
      </c>
      <c r="AU134">
        <v>40</v>
      </c>
      <c r="AV134">
        <v>20</v>
      </c>
      <c r="AW134">
        <v>0</v>
      </c>
      <c r="AX134">
        <v>80</v>
      </c>
      <c r="AY134">
        <v>40</v>
      </c>
      <c r="AZ134">
        <v>40</v>
      </c>
      <c r="BA134">
        <v>20</v>
      </c>
      <c r="BB134">
        <v>0</v>
      </c>
      <c r="BC134">
        <v>80</v>
      </c>
      <c r="BD134">
        <v>65</v>
      </c>
      <c r="BE134">
        <v>35</v>
      </c>
      <c r="BF134">
        <v>0</v>
      </c>
      <c r="BG134">
        <v>0</v>
      </c>
      <c r="BH134">
        <v>35</v>
      </c>
      <c r="BJ134" t="s">
        <v>3702</v>
      </c>
      <c r="BK134" s="2">
        <v>45239</v>
      </c>
      <c r="BL134" t="s">
        <v>3531</v>
      </c>
    </row>
    <row r="135" spans="1:64">
      <c r="A135" t="s">
        <v>4879</v>
      </c>
      <c r="B135">
        <v>606003</v>
      </c>
      <c r="C135" t="s">
        <v>4277</v>
      </c>
      <c r="D135" t="s">
        <v>57</v>
      </c>
      <c r="E135" s="6" t="s">
        <v>815</v>
      </c>
      <c r="F135" s="6">
        <v>327948</v>
      </c>
      <c r="G135" s="6" t="s">
        <v>816</v>
      </c>
      <c r="H135" s="6" t="s">
        <v>817</v>
      </c>
      <c r="I135" s="6" t="s">
        <v>818</v>
      </c>
      <c r="J135" s="6">
        <v>40</v>
      </c>
      <c r="K135" s="6">
        <v>327949</v>
      </c>
      <c r="L135" s="6" t="s">
        <v>4880</v>
      </c>
      <c r="M135" s="6" t="s">
        <v>4881</v>
      </c>
      <c r="N135" s="6" t="s">
        <v>4882</v>
      </c>
      <c r="O135" s="6">
        <v>40</v>
      </c>
    </row>
    <row r="136" spans="1:64">
      <c r="A136" t="s">
        <v>4883</v>
      </c>
      <c r="B136">
        <v>606004</v>
      </c>
      <c r="C136" t="s">
        <v>4277</v>
      </c>
      <c r="D136" t="s">
        <v>57</v>
      </c>
      <c r="E136" s="6" t="s">
        <v>820</v>
      </c>
      <c r="F136">
        <v>327995</v>
      </c>
      <c r="G136" t="s">
        <v>821</v>
      </c>
      <c r="H136" t="s">
        <v>822</v>
      </c>
      <c r="I136" t="s">
        <v>823</v>
      </c>
      <c r="J136">
        <v>40</v>
      </c>
      <c r="K136" s="6">
        <v>327996</v>
      </c>
      <c r="L136" s="6" t="s">
        <v>4884</v>
      </c>
      <c r="M136" s="6" t="s">
        <v>4885</v>
      </c>
      <c r="N136" s="6" t="s">
        <v>4886</v>
      </c>
      <c r="O136" s="6">
        <v>40</v>
      </c>
      <c r="P136">
        <v>327997</v>
      </c>
      <c r="Q136" t="s">
        <v>5579</v>
      </c>
      <c r="R136" t="s">
        <v>5580</v>
      </c>
      <c r="S136" t="s">
        <v>5581</v>
      </c>
      <c r="T136">
        <v>40</v>
      </c>
      <c r="U136" t="s">
        <v>130</v>
      </c>
      <c r="V136" t="s">
        <v>103</v>
      </c>
      <c r="W136">
        <v>606</v>
      </c>
      <c r="X136" t="s">
        <v>3522</v>
      </c>
      <c r="Y136" t="s">
        <v>4161</v>
      </c>
      <c r="Z136">
        <v>606004</v>
      </c>
      <c r="AB136">
        <v>6221916403</v>
      </c>
      <c r="AC136" s="2">
        <v>45306</v>
      </c>
      <c r="AD136" t="s">
        <v>1052</v>
      </c>
      <c r="AE136" t="s">
        <v>3527</v>
      </c>
      <c r="AF136" t="s">
        <v>906</v>
      </c>
      <c r="AG136" t="s">
        <v>83</v>
      </c>
      <c r="AH136" t="s">
        <v>1053</v>
      </c>
      <c r="AO136">
        <v>10</v>
      </c>
      <c r="AP136">
        <v>90</v>
      </c>
      <c r="AQ136">
        <v>10</v>
      </c>
      <c r="AR136" t="s">
        <v>3524</v>
      </c>
      <c r="AT136">
        <v>50</v>
      </c>
      <c r="AU136">
        <v>40</v>
      </c>
      <c r="AV136">
        <v>10</v>
      </c>
      <c r="AW136">
        <v>0</v>
      </c>
      <c r="AX136">
        <v>60</v>
      </c>
      <c r="AY136">
        <v>70</v>
      </c>
      <c r="AZ136">
        <v>25</v>
      </c>
      <c r="BA136">
        <v>5</v>
      </c>
      <c r="BB136">
        <v>0</v>
      </c>
      <c r="BC136">
        <v>35</v>
      </c>
      <c r="BD136">
        <v>50</v>
      </c>
      <c r="BE136">
        <v>40</v>
      </c>
      <c r="BF136">
        <v>10</v>
      </c>
      <c r="BG136">
        <v>0</v>
      </c>
      <c r="BH136">
        <v>60</v>
      </c>
      <c r="BI136" t="s">
        <v>4162</v>
      </c>
      <c r="BJ136" t="s">
        <v>3702</v>
      </c>
      <c r="BK136" s="2">
        <v>45324</v>
      </c>
      <c r="BL136" t="s">
        <v>3531</v>
      </c>
    </row>
    <row r="137" spans="1:64">
      <c r="A137" t="s">
        <v>4887</v>
      </c>
      <c r="B137">
        <v>609001</v>
      </c>
      <c r="C137" t="s">
        <v>4270</v>
      </c>
      <c r="D137" t="s">
        <v>57</v>
      </c>
      <c r="E137" s="6" t="s">
        <v>3384</v>
      </c>
      <c r="F137" s="6">
        <v>327561</v>
      </c>
      <c r="G137" s="6" t="s">
        <v>3386</v>
      </c>
      <c r="H137" s="6" t="s">
        <v>3387</v>
      </c>
      <c r="I137" s="6" t="s">
        <v>3388</v>
      </c>
      <c r="J137" s="6">
        <v>40</v>
      </c>
      <c r="K137" s="6">
        <v>327562</v>
      </c>
      <c r="L137" s="6" t="s">
        <v>4888</v>
      </c>
      <c r="M137" s="6" t="s">
        <v>4889</v>
      </c>
      <c r="N137" s="6" t="s">
        <v>4890</v>
      </c>
      <c r="O137" s="6">
        <v>40</v>
      </c>
    </row>
    <row r="138" spans="1:64">
      <c r="A138" t="s">
        <v>4891</v>
      </c>
      <c r="B138">
        <v>609004</v>
      </c>
      <c r="C138" t="s">
        <v>4270</v>
      </c>
      <c r="D138" t="s">
        <v>57</v>
      </c>
      <c r="E138" s="6" t="s">
        <v>831</v>
      </c>
      <c r="F138">
        <v>327975</v>
      </c>
      <c r="G138" t="s">
        <v>832</v>
      </c>
      <c r="H138" t="s">
        <v>833</v>
      </c>
      <c r="I138" t="s">
        <v>834</v>
      </c>
      <c r="J138">
        <v>40</v>
      </c>
      <c r="K138" s="6">
        <v>327976</v>
      </c>
      <c r="L138" s="6" t="s">
        <v>4892</v>
      </c>
      <c r="M138" s="6" t="s">
        <v>4893</v>
      </c>
      <c r="N138" s="6" t="s">
        <v>4894</v>
      </c>
      <c r="O138" s="6">
        <v>40</v>
      </c>
      <c r="P138">
        <v>327977</v>
      </c>
      <c r="Q138" t="s">
        <v>5582</v>
      </c>
      <c r="R138" t="s">
        <v>5583</v>
      </c>
      <c r="S138" t="s">
        <v>5584</v>
      </c>
      <c r="T138">
        <v>40</v>
      </c>
      <c r="U138" t="s">
        <v>75</v>
      </c>
      <c r="V138" t="s">
        <v>103</v>
      </c>
      <c r="W138">
        <v>609</v>
      </c>
      <c r="X138" t="s">
        <v>3522</v>
      </c>
      <c r="Y138" t="s">
        <v>4148</v>
      </c>
      <c r="Z138">
        <v>609004</v>
      </c>
      <c r="AB138">
        <v>6221564196</v>
      </c>
      <c r="AC138" s="2">
        <v>45224</v>
      </c>
      <c r="AJ138" s="2">
        <v>45230</v>
      </c>
      <c r="AO138">
        <v>30</v>
      </c>
      <c r="AP138">
        <v>70</v>
      </c>
      <c r="AQ138">
        <v>30</v>
      </c>
      <c r="AR138" t="s">
        <v>3524</v>
      </c>
      <c r="AT138">
        <v>5</v>
      </c>
      <c r="AU138">
        <v>5</v>
      </c>
      <c r="AV138">
        <v>80</v>
      </c>
      <c r="AW138">
        <v>10</v>
      </c>
      <c r="AX138">
        <v>195</v>
      </c>
      <c r="AY138">
        <v>5</v>
      </c>
      <c r="AZ138">
        <v>5</v>
      </c>
      <c r="BA138">
        <v>80</v>
      </c>
      <c r="BB138">
        <v>10</v>
      </c>
      <c r="BC138">
        <v>195</v>
      </c>
      <c r="BD138">
        <v>5</v>
      </c>
      <c r="BE138">
        <v>75</v>
      </c>
      <c r="BF138">
        <v>20</v>
      </c>
      <c r="BG138">
        <v>0</v>
      </c>
      <c r="BH138">
        <v>115</v>
      </c>
      <c r="BJ138" t="s">
        <v>4070</v>
      </c>
      <c r="BK138" s="2">
        <v>45308</v>
      </c>
      <c r="BL138" t="s">
        <v>3531</v>
      </c>
    </row>
    <row r="139" spans="1:64">
      <c r="A139" t="s">
        <v>4898</v>
      </c>
      <c r="B139">
        <v>609005</v>
      </c>
      <c r="C139" t="s">
        <v>4270</v>
      </c>
      <c r="D139" t="s">
        <v>57</v>
      </c>
      <c r="E139" s="6" t="s">
        <v>848</v>
      </c>
      <c r="F139" s="6">
        <v>337131</v>
      </c>
      <c r="G139" s="6" t="s">
        <v>849</v>
      </c>
      <c r="H139" s="6" t="s">
        <v>850</v>
      </c>
      <c r="I139" s="6" t="s">
        <v>3394</v>
      </c>
      <c r="J139" s="6">
        <v>40</v>
      </c>
      <c r="K139" s="6">
        <v>337132</v>
      </c>
      <c r="L139" s="6" t="s">
        <v>4899</v>
      </c>
      <c r="M139" s="6" t="s">
        <v>4900</v>
      </c>
      <c r="N139" s="6" t="s">
        <v>4901</v>
      </c>
      <c r="O139" s="6">
        <v>40</v>
      </c>
    </row>
    <row r="140" spans="1:64" hidden="1"/>
    <row r="141" spans="1:64" hidden="1"/>
    <row r="142" spans="1:64" hidden="1"/>
    <row r="143" spans="1:64" hidden="1"/>
    <row r="144" spans="1:6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</sheetData>
  <autoFilter ref="A1:BL68" xr:uid="{18A9B653-9824-4854-AA16-FB98707F2317}">
    <filterColumn colId="8">
      <filters>
        <filter val="concentriq/servedimages/ABBV-400_cmet-TOP1/Ventana/M21-404/083-0022-0007-B0-1_125717.svs"/>
        <filter val="concentriq/servedimages/ABBV-400_cmet-TOP1/Ventana/M21-404/083-0022-0009-B0-1_092017.svs"/>
        <filter val="default/users/181/images/170226/083-0022-0056-B0-1_081844.svs"/>
        <filter val="default/users/181/images/189226/083-0023-0174-B0-23.svs"/>
        <filter val="default/users/181/images/189237/083-0023-0178-B0-1.svs"/>
        <filter val="default/users/181/images/189246/083-0023-0181-B0-1.svs"/>
        <filter val="default/users/181/images/248191/083-0022-0336-B0-1.svs"/>
        <filter val="default/users/181/images/248227/083-0022-0352-W1-B1-01.svs"/>
        <filter val="default/users/181/images/248236/083-0022-0355-B0-1.svs"/>
        <filter val="default/users/181/images/248242/083-0022-0358-B0-1.svs"/>
        <filter val="default/users/181/images/248244/083-0022-0359-B1-01.svs"/>
        <filter val="default/users/181/images/248255/083-0022-0363-B1-01.svs"/>
        <filter val="default/users/181/images/248318/083-0022-0386-B1-01.svs"/>
        <filter val="default/users/181/images/248325/083-0022-0388-B1-01.svs"/>
        <filter val="default/users/181/images/248341/083-0022-0395-B1-01.svs"/>
        <filter val="default/users/181/images/248358/083-0022-0401-B1-01.svs"/>
        <filter val="default/users/181/images/248364/083-0022-0403-B1-01.svs"/>
        <filter val="default/users/181/images/248370/083-0022-0406-B1-01.svs"/>
        <filter val="default/users/181/images/248389/083-0022-0418-B0-1.svs"/>
        <filter val="default/users/181/images/248401/083-0022-0422-B0-1.svs"/>
        <filter val="default/users/181/images/248404/083-0022-0423-B0-1.svs"/>
        <filter val="default/users/181/images/248438/083-0022-0439-B0-1.svs"/>
        <filter val="default/users/181/images/248441/083-0022-0440-B0-1.svs"/>
        <filter val="default/users/181/images/248444/083-0022-0441-B1-01.svs"/>
        <filter val="default/users/181/images/248453/083-0022-0444-B0-1.svs"/>
        <filter val="default/users/181/images/248468/083-0022-0449-B1-01.svs"/>
        <filter val="default/users/181/images/248477/083-0022-0453-B0-1.svs"/>
        <filter val="default/users/181/images/248483/083-0022-0455-B1-01.svs"/>
        <filter val="default/users/181/images/248488/083-0022-0457-B1-01.svs"/>
        <filter val="default/users/181/images/248497/083-0022-0459-B0-1.svs"/>
        <filter val="default/users/181/images/248512/083-0022-0464-W1-B1-01.svs"/>
        <filter val="default/users/181/images/248521/083-0022-0466-B1-01.svs"/>
        <filter val="default/users/181/images/248533/083-0022-0470-B0-1.svs"/>
        <filter val="default/users/181/images/248536/083-0022-0471-B0-1.svs"/>
        <filter val="default/users/181/images/248539/083-0022-0475-B1-01.svs"/>
        <filter val="default/users/181/images/248553/083-0022-0479-B0-1.svs"/>
        <filter val="default/users/181/images/248571/083-0022-0487-B1-01.svs"/>
        <filter val="default/users/181/images/248574/083-0022-0490-B0-1.svs"/>
        <filter val="default/users/181/images/248580/083-0022-0492-B0-1.svs"/>
        <filter val="default/users/181/images/248612/083-0022-0502-B1-01.svs"/>
        <filter val="default/users/181/images/248630/083-0022-0508-B0-1.svs"/>
        <filter val="default/users/181/images/248653/083-0022-0515-B0-1.svs"/>
        <filter val="default/users/181/images/248675/083-0022-0524-B1-01.svs"/>
        <filter val="default/users/181/images/248726/083-0022-0542-B0-1.svs"/>
        <filter val="default/users/181/images/248746/083-0022-0549-B1-01.svs"/>
        <filter val="default/users/181/images/250406/083-0023-0391-B0-1.svs"/>
        <filter val="default/users/181/images/250416/083-0023-0397-B1-01.svs"/>
        <filter val="default/users/181/images/250457/083-0023-0411-B0-1.svs"/>
        <filter val="default/users/181/images/250489/083-0023-0422-B0-1.svs"/>
        <filter val="default/users/181/images/250537/083-0023-0438-B0-1.svs"/>
        <filter val="default/users/181/images/250709/083-0023-0144-B0-1.svs"/>
        <filter val="default/users/181/images/250714/083-0023-0151-B0-1.svs"/>
        <filter val="default/users/181/images/250717/083-0023-0154-B0-1.svs"/>
        <filter val="default/users/181/images/250721/083-0023-0155-B0-1.svs"/>
        <filter val="default/users/181/images/250724/083-0023-0184-B0-1.svs"/>
        <filter val="default/users/181/images/250982/083-0023-0284-B0-1.svs"/>
        <filter val="default/users/181/images/251028/083-0023-0302-B0-1.svs"/>
        <filter val="default/users/181/images/251072/083-0023-0316-B0-1.svs"/>
        <filter val="default/users/181/images/251131/083-0023-0338-B0-1.svs"/>
        <filter val="default/users/181/images/251143/083-0023-0343-B0-1.svs"/>
        <filter val="default/users/73/images/132596/083-0022-0028-B0-1_065931.svs"/>
        <filter val="default/users/73/images/132623/083-0022-0019-B0-1_174142.svs"/>
        <filter val="default/users/73/images/148595/083-0023-0009-B1-01.svs"/>
        <filter val="default/users/73/images/163480/083-0022-0057-B0-1_110714.svs"/>
        <filter val="default/users/73/images/165258/083-0023-0040-B1-01.svs"/>
        <filter val="default/users/73/images/165325/083-0023-0060-B1-01.svs"/>
        <filter val="default/users/73/images/165337/083-0023-0065-B1-01.svs"/>
        <filter val="default/users/73/images/165360/083-0023-0073-B0-1.svs"/>
      </filters>
    </filterColumn>
    <filterColumn colId="12">
      <filters>
        <filter val="https://concentriq.abbvienet.com/imageSets/157?slide=133585"/>
        <filter val="https://concentriq.abbvienet.com/imageSets/157?slide=133588"/>
        <filter val="https://concentriq.abbvienet.com/imageSets/157?slide=157776"/>
        <filter val="https://concentriq.abbvienet.com/imageSets/157?slide=157784"/>
        <filter val="https://concentriq.abbvienet.com/imageSets/157?slide=173990"/>
        <filter val="https://concentriq.abbvienet.com/imageSets/157?slide=189136"/>
        <filter val="https://concentriq.abbvienet.com/imageSets/157?slide=191026"/>
        <filter val="https://concentriq.abbvienet.com/imageSets/157?slide=196013"/>
        <filter val="https://concentriq.abbvienet.com/imageSets/157?slide=219687"/>
        <filter val="https://concentriq.abbvienet.com/imageSets/157?slide=219698"/>
        <filter val="https://concentriq.abbvienet.com/imageSets/157?slide=219707"/>
        <filter val="https://concentriq.abbvienet.com/imageSets/157?slide=327442"/>
        <filter val="https://concentriq.abbvienet.com/imageSets/157?slide=327478"/>
        <filter val="https://concentriq.abbvienet.com/imageSets/157?slide=327487"/>
        <filter val="https://concentriq.abbvienet.com/imageSets/157?slide=327495"/>
        <filter val="https://concentriq.abbvienet.com/imageSets/157?slide=327506"/>
        <filter val="https://concentriq.abbvienet.com/imageSets/157?slide=327570"/>
        <filter val="https://concentriq.abbvienet.com/imageSets/157?slide=327576"/>
        <filter val="https://concentriq.abbvienet.com/imageSets/157?slide=327592"/>
        <filter val="https://concentriq.abbvienet.com/imageSets/157?slide=327609"/>
        <filter val="https://concentriq.abbvienet.com/imageSets/157?slide=327615"/>
        <filter val="https://concentriq.abbvienet.com/imageSets/157?slide=327640"/>
        <filter val="https://concentriq.abbvienet.com/imageSets/157?slide=327652"/>
        <filter val="https://concentriq.abbvienet.com/imageSets/157?slide=327655"/>
        <filter val="https://concentriq.abbvienet.com/imageSets/157?slide=327689"/>
        <filter val="https://concentriq.abbvienet.com/imageSets/157?slide=327692"/>
        <filter val="https://concentriq.abbvienet.com/imageSets/157?slide=327695"/>
        <filter val="https://concentriq.abbvienet.com/imageSets/157?slide=327704"/>
        <filter val="https://concentriq.abbvienet.com/imageSets/157?slide=327719"/>
        <filter val="https://concentriq.abbvienet.com/imageSets/157?slide=327728"/>
        <filter val="https://concentriq.abbvienet.com/imageSets/157?slide=327734"/>
        <filter val="https://concentriq.abbvienet.com/imageSets/157?slide=327739"/>
        <filter val="https://concentriq.abbvienet.com/imageSets/157?slide=327748"/>
        <filter val="https://concentriq.abbvienet.com/imageSets/157?slide=327763"/>
        <filter val="https://concentriq.abbvienet.com/imageSets/157?slide=327772"/>
        <filter val="https://concentriq.abbvienet.com/imageSets/157?slide=327784"/>
        <filter val="https://concentriq.abbvienet.com/imageSets/157?slide=327787"/>
        <filter val="https://concentriq.abbvienet.com/imageSets/157?slide=327790"/>
        <filter val="https://concentriq.abbvienet.com/imageSets/157?slide=327804"/>
        <filter val="https://concentriq.abbvienet.com/imageSets/157?slide=327822"/>
        <filter val="https://concentriq.abbvienet.com/imageSets/157?slide=327825"/>
        <filter val="https://concentriq.abbvienet.com/imageSets/157?slide=327831"/>
        <filter val="https://concentriq.abbvienet.com/imageSets/157?slide=327864"/>
        <filter val="https://concentriq.abbvienet.com/imageSets/157?slide=327881"/>
        <filter val="https://concentriq.abbvienet.com/imageSets/157?slide=327904"/>
        <filter val="https://concentriq.abbvienet.com/imageSets/157?slide=327926"/>
        <filter val="https://concentriq.abbvienet.com/imageSets/157?slide=327977"/>
        <filter val="https://concentriq.abbvienet.com/imageSets/157?slide=327997"/>
        <filter val="https://concentriq.abbvienet.com/imageSets/157?slide=330652"/>
        <filter val="https://concentriq.abbvienet.com/imageSets/157?slide=330662"/>
        <filter val="https://concentriq.abbvienet.com/imageSets/157?slide=330703"/>
        <filter val="https://concentriq.abbvienet.com/imageSets/157?slide=330735"/>
        <filter val="https://concentriq.abbvienet.com/imageSets/157?slide=330783"/>
        <filter val="https://concentriq.abbvienet.com/imageSets/157?slide=330946"/>
        <filter val="https://concentriq.abbvienet.com/imageSets/157?slide=330951"/>
        <filter val="https://concentriq.abbvienet.com/imageSets/157?slide=330957"/>
        <filter val="https://concentriq.abbvienet.com/imageSets/157?slide=330960"/>
        <filter val="https://concentriq.abbvienet.com/imageSets/157?slide=330964"/>
        <filter val="https://concentriq.abbvienet.com/imageSets/157?slide=330967"/>
        <filter val="https://concentriq.abbvienet.com/imageSets/157?slide=331228"/>
        <filter val="https://concentriq.abbvienet.com/imageSets/157?slide=331318"/>
        <filter val="https://concentriq.abbvienet.com/imageSets/157?slide=331389"/>
      </filters>
    </filterColumn>
  </autoFilter>
  <conditionalFormatting sqref="B1:B139">
    <cfRule type="duplicateValues" dxfId="0" priority="1"/>
  </conditionalFormatting>
  <hyperlinks>
    <hyperlink ref="M21" r:id="rId1" xr:uid="{D788B90D-E716-4C48-AC08-E5F879438E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5CE0-7ED7-4F71-BC2F-EAAE8527F20F}">
  <dimension ref="A1:E17"/>
  <sheetViews>
    <sheetView workbookViewId="0">
      <selection activeCell="C3" sqref="C3"/>
    </sheetView>
  </sheetViews>
  <sheetFormatPr defaultColWidth="8.85546875" defaultRowHeight="15"/>
  <sheetData>
    <row r="1" spans="1:5" ht="15.95">
      <c r="A1" s="1" t="s">
        <v>4163</v>
      </c>
      <c r="B1" s="1" t="s">
        <v>4164</v>
      </c>
      <c r="C1" s="1" t="s">
        <v>4166</v>
      </c>
      <c r="D1" s="1" t="s">
        <v>0</v>
      </c>
      <c r="E1" s="1" t="s">
        <v>3439</v>
      </c>
    </row>
    <row r="2" spans="1:5" ht="15.95">
      <c r="A2" s="1" t="s">
        <v>4217</v>
      </c>
      <c r="B2" s="1">
        <v>200003</v>
      </c>
      <c r="C2" s="1" t="s">
        <v>4205</v>
      </c>
      <c r="D2" s="1" t="s">
        <v>57</v>
      </c>
      <c r="E2" s="1"/>
    </row>
    <row r="3" spans="1:5" ht="15.95">
      <c r="A3" s="1" t="s">
        <v>4222</v>
      </c>
      <c r="B3" s="1">
        <v>200008</v>
      </c>
      <c r="C3" s="1" t="s">
        <v>4205</v>
      </c>
      <c r="D3" s="1" t="s">
        <v>57</v>
      </c>
      <c r="E3" s="1"/>
    </row>
    <row r="4" spans="1:5" ht="15.95">
      <c r="A4" s="1" t="s">
        <v>4253</v>
      </c>
      <c r="B4" s="1">
        <v>201048</v>
      </c>
      <c r="C4" s="1" t="s">
        <v>4195</v>
      </c>
      <c r="D4" s="1" t="s">
        <v>141</v>
      </c>
      <c r="E4" s="1"/>
    </row>
    <row r="5" spans="1:5" ht="15.95">
      <c r="A5" s="1" t="s">
        <v>4268</v>
      </c>
      <c r="B5" s="1">
        <v>304016</v>
      </c>
      <c r="C5" s="1" t="s">
        <v>4195</v>
      </c>
      <c r="D5" s="1" t="s">
        <v>57</v>
      </c>
      <c r="E5" s="1"/>
    </row>
    <row r="6" spans="1:5" ht="15.95">
      <c r="A6" s="1" t="s">
        <v>4303</v>
      </c>
      <c r="B6" s="1">
        <v>104031</v>
      </c>
      <c r="C6" s="1" t="s">
        <v>4277</v>
      </c>
      <c r="D6" s="1" t="s">
        <v>57</v>
      </c>
      <c r="E6" s="1"/>
    </row>
    <row r="7" spans="1:5" ht="15.95">
      <c r="A7" s="1" t="s">
        <v>4307</v>
      </c>
      <c r="B7" s="1">
        <v>106019</v>
      </c>
      <c r="C7" s="1" t="s">
        <v>4308</v>
      </c>
      <c r="D7" s="1" t="s">
        <v>141</v>
      </c>
      <c r="E7" s="1"/>
    </row>
    <row r="8" spans="1:5" ht="15.95">
      <c r="A8" s="1" t="s">
        <v>4451</v>
      </c>
      <c r="B8" s="1">
        <v>207004</v>
      </c>
      <c r="C8" s="1" t="s">
        <v>4270</v>
      </c>
      <c r="D8" s="1" t="s">
        <v>57</v>
      </c>
      <c r="E8" s="1"/>
    </row>
    <row r="9" spans="1:5" ht="15.95">
      <c r="A9" s="1" t="s">
        <v>4535</v>
      </c>
      <c r="B9" s="1">
        <v>304017</v>
      </c>
      <c r="C9" s="1" t="s">
        <v>4270</v>
      </c>
      <c r="D9" s="1" t="s">
        <v>57</v>
      </c>
      <c r="E9" s="1"/>
    </row>
    <row r="10" spans="1:5" ht="15.95">
      <c r="A10" s="1" t="s">
        <v>4561</v>
      </c>
      <c r="B10" s="1">
        <v>400012</v>
      </c>
      <c r="C10" s="1" t="s">
        <v>4308</v>
      </c>
      <c r="D10" s="1" t="s">
        <v>141</v>
      </c>
      <c r="E10" s="1"/>
    </row>
    <row r="11" spans="1:5" ht="15.95">
      <c r="A11" s="1" t="s">
        <v>4682</v>
      </c>
      <c r="B11" s="1">
        <v>408004</v>
      </c>
      <c r="C11" s="1" t="s">
        <v>4270</v>
      </c>
      <c r="D11" s="1" t="s">
        <v>57</v>
      </c>
      <c r="E11" s="1"/>
    </row>
    <row r="12" spans="1:5" ht="15.95">
      <c r="A12" s="1" t="s">
        <v>4686</v>
      </c>
      <c r="B12" s="1">
        <v>408005</v>
      </c>
      <c r="C12" s="1" t="s">
        <v>4270</v>
      </c>
      <c r="D12" s="1" t="s">
        <v>57</v>
      </c>
      <c r="E12" s="1"/>
    </row>
    <row r="13" spans="1:5" ht="15.95">
      <c r="A13" s="1" t="s">
        <v>4690</v>
      </c>
      <c r="B13" s="1">
        <v>408009</v>
      </c>
      <c r="C13" s="1" t="s">
        <v>4270</v>
      </c>
      <c r="D13" s="1" t="s">
        <v>57</v>
      </c>
      <c r="E13" s="1"/>
    </row>
    <row r="14" spans="1:5" ht="15.95">
      <c r="A14" s="1" t="s">
        <v>4857</v>
      </c>
      <c r="B14" s="1">
        <v>600001</v>
      </c>
      <c r="C14" s="1" t="s">
        <v>4270</v>
      </c>
      <c r="D14" s="1" t="s">
        <v>57</v>
      </c>
      <c r="E14" s="1"/>
    </row>
    <row r="15" spans="1:5" ht="15.95">
      <c r="A15" s="1" t="s">
        <v>4879</v>
      </c>
      <c r="B15" s="1">
        <v>606003</v>
      </c>
      <c r="C15" s="1" t="s">
        <v>4277</v>
      </c>
      <c r="D15" s="1" t="s">
        <v>57</v>
      </c>
      <c r="E15" s="1"/>
    </row>
    <row r="16" spans="1:5" ht="15.95">
      <c r="A16" s="1" t="s">
        <v>4887</v>
      </c>
      <c r="B16" s="1">
        <v>609001</v>
      </c>
      <c r="C16" s="1" t="s">
        <v>4270</v>
      </c>
      <c r="D16" s="1" t="s">
        <v>57</v>
      </c>
      <c r="E16" s="1"/>
    </row>
    <row r="17" spans="1:5" ht="15.95">
      <c r="A17" s="1" t="s">
        <v>4898</v>
      </c>
      <c r="B17" s="1">
        <v>609005</v>
      </c>
      <c r="C17" s="1" t="s">
        <v>4270</v>
      </c>
      <c r="D17" s="1" t="s">
        <v>57</v>
      </c>
      <c r="E1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C16B-6CFD-4049-A4D7-2F050D64A5E0}">
  <dimension ref="A1:F6"/>
  <sheetViews>
    <sheetView workbookViewId="0"/>
  </sheetViews>
  <sheetFormatPr defaultColWidth="8.85546875" defaultRowHeight="15"/>
  <sheetData>
    <row r="1" spans="1:6" ht="15.95">
      <c r="A1" s="1" t="s">
        <v>4163</v>
      </c>
      <c r="B1" s="1" t="s">
        <v>4164</v>
      </c>
      <c r="C1" s="1" t="s">
        <v>4166</v>
      </c>
      <c r="D1" s="1" t="s">
        <v>0</v>
      </c>
      <c r="E1" s="1" t="s">
        <v>3439</v>
      </c>
      <c r="F1" s="1" t="s">
        <v>4171</v>
      </c>
    </row>
    <row r="2" spans="1:6" ht="15.95">
      <c r="A2" s="1" t="s">
        <v>4199</v>
      </c>
      <c r="B2" s="1">
        <v>105005</v>
      </c>
      <c r="C2" s="1" t="s">
        <v>4200</v>
      </c>
      <c r="D2" s="1" t="s">
        <v>141</v>
      </c>
      <c r="E2" s="1" t="s">
        <v>142</v>
      </c>
      <c r="F2" s="1"/>
    </row>
    <row r="3" spans="1:6" ht="15.95">
      <c r="A3" s="1" t="s">
        <v>4282</v>
      </c>
      <c r="B3" s="1">
        <v>102021</v>
      </c>
      <c r="C3" s="1" t="s">
        <v>4270</v>
      </c>
      <c r="D3" s="1" t="s">
        <v>57</v>
      </c>
      <c r="E3" s="1" t="s">
        <v>1289</v>
      </c>
      <c r="F3" s="1"/>
    </row>
    <row r="4" spans="1:6" ht="15.95">
      <c r="A4" s="1" t="s">
        <v>4316</v>
      </c>
      <c r="B4" s="1">
        <v>107006</v>
      </c>
      <c r="C4" s="1" t="s">
        <v>4270</v>
      </c>
      <c r="D4" s="1" t="s">
        <v>57</v>
      </c>
      <c r="E4" s="1" t="s">
        <v>180</v>
      </c>
      <c r="F4" s="1"/>
    </row>
    <row r="5" spans="1:6" ht="15.95">
      <c r="A5" s="1" t="s">
        <v>4773</v>
      </c>
      <c r="B5" s="1">
        <v>409049</v>
      </c>
      <c r="C5" s="1" t="s">
        <v>4270</v>
      </c>
      <c r="D5" s="1" t="s">
        <v>57</v>
      </c>
      <c r="E5" s="1" t="s">
        <v>3124</v>
      </c>
      <c r="F5" s="1"/>
    </row>
    <row r="6" spans="1:6" ht="15.95">
      <c r="A6" s="1" t="s">
        <v>4826</v>
      </c>
      <c r="B6" s="1">
        <v>505007</v>
      </c>
      <c r="C6" s="1" t="s">
        <v>4270</v>
      </c>
      <c r="D6" s="1" t="s">
        <v>57</v>
      </c>
      <c r="E6" s="1" t="s">
        <v>3254</v>
      </c>
      <c r="F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A89A-00C2-4EEB-90D3-A2FE405758AB}">
  <dimension ref="A1:V126"/>
  <sheetViews>
    <sheetView topLeftCell="F1" workbookViewId="0">
      <selection activeCell="M6" sqref="M6"/>
    </sheetView>
  </sheetViews>
  <sheetFormatPr defaultColWidth="8.85546875" defaultRowHeight="15"/>
  <cols>
    <col min="1" max="1" width="13.28515625" bestFit="1" customWidth="1"/>
    <col min="2" max="2" width="47.42578125" bestFit="1" customWidth="1"/>
    <col min="3" max="3" width="18.42578125" bestFit="1" customWidth="1"/>
    <col min="4" max="4" width="27.140625" bestFit="1" customWidth="1"/>
    <col min="5" max="5" width="37.42578125" bestFit="1" customWidth="1"/>
    <col min="6" max="6" width="24.140625" bestFit="1" customWidth="1"/>
    <col min="7" max="7" width="42.42578125" bestFit="1" customWidth="1"/>
    <col min="8" max="8" width="25.28515625" bestFit="1" customWidth="1"/>
    <col min="9" max="9" width="14.85546875" bestFit="1" customWidth="1"/>
    <col min="10" max="10" width="9.42578125" bestFit="1" customWidth="1"/>
    <col min="11" max="11" width="7.42578125" bestFit="1" customWidth="1"/>
    <col min="12" max="12" width="9.42578125" bestFit="1" customWidth="1"/>
    <col min="13" max="13" width="15.42578125" bestFit="1" customWidth="1"/>
    <col min="14" max="14" width="21.42578125" bestFit="1" customWidth="1"/>
    <col min="15" max="15" width="29.42578125" bestFit="1" customWidth="1"/>
    <col min="16" max="16" width="11" bestFit="1" customWidth="1"/>
    <col min="17" max="17" width="25.140625" bestFit="1" customWidth="1"/>
    <col min="18" max="18" width="26.28515625" bestFit="1" customWidth="1"/>
    <col min="19" max="19" width="30" bestFit="1" customWidth="1"/>
    <col min="20" max="20" width="7.42578125" bestFit="1" customWidth="1"/>
    <col min="21" max="21" width="12.140625" bestFit="1" customWidth="1"/>
    <col min="22" max="22" width="11.42578125" bestFit="1" customWidth="1"/>
  </cols>
  <sheetData>
    <row r="1" spans="1:22">
      <c r="A1" s="4" t="s">
        <v>5585</v>
      </c>
      <c r="B1" s="5">
        <v>1</v>
      </c>
    </row>
    <row r="3" spans="1:22">
      <c r="A3" s="4" t="s">
        <v>5586</v>
      </c>
      <c r="B3" s="4" t="s">
        <v>0</v>
      </c>
      <c r="C3" s="4" t="s">
        <v>3450</v>
      </c>
    </row>
    <row r="4" spans="1:22">
      <c r="B4" t="s">
        <v>141</v>
      </c>
      <c r="L4" t="s">
        <v>5587</v>
      </c>
      <c r="M4" t="s">
        <v>57</v>
      </c>
      <c r="U4" t="s">
        <v>5588</v>
      </c>
      <c r="V4" t="s">
        <v>5172</v>
      </c>
    </row>
    <row r="5" spans="1:22">
      <c r="A5" s="4" t="s">
        <v>4164</v>
      </c>
      <c r="B5" t="s">
        <v>3691</v>
      </c>
      <c r="C5" t="s">
        <v>1048</v>
      </c>
      <c r="D5" t="s">
        <v>919</v>
      </c>
      <c r="E5" t="s">
        <v>4508</v>
      </c>
      <c r="F5" t="s">
        <v>4258</v>
      </c>
      <c r="G5" t="s">
        <v>5397</v>
      </c>
      <c r="H5" t="s">
        <v>941</v>
      </c>
      <c r="I5" t="s">
        <v>973</v>
      </c>
      <c r="J5" t="s">
        <v>936</v>
      </c>
      <c r="K5" t="s">
        <v>5171</v>
      </c>
      <c r="M5" t="s">
        <v>1009</v>
      </c>
      <c r="N5" t="s">
        <v>907</v>
      </c>
      <c r="O5" t="s">
        <v>916</v>
      </c>
      <c r="P5" t="s">
        <v>1011</v>
      </c>
      <c r="Q5" t="s">
        <v>1046</v>
      </c>
      <c r="R5" t="s">
        <v>1053</v>
      </c>
      <c r="S5" t="s">
        <v>982</v>
      </c>
      <c r="T5" t="s">
        <v>5171</v>
      </c>
    </row>
    <row r="6" spans="1:22">
      <c r="A6">
        <v>102001</v>
      </c>
      <c r="N6">
        <v>1</v>
      </c>
      <c r="U6">
        <v>1</v>
      </c>
      <c r="V6">
        <v>1</v>
      </c>
    </row>
    <row r="7" spans="1:22">
      <c r="A7">
        <v>102006</v>
      </c>
      <c r="N7">
        <v>1</v>
      </c>
      <c r="U7">
        <v>1</v>
      </c>
      <c r="V7">
        <v>1</v>
      </c>
    </row>
    <row r="8" spans="1:22">
      <c r="A8">
        <v>102016</v>
      </c>
      <c r="O8">
        <v>1</v>
      </c>
      <c r="U8">
        <v>1</v>
      </c>
      <c r="V8">
        <v>1</v>
      </c>
    </row>
    <row r="9" spans="1:22">
      <c r="A9">
        <v>102028</v>
      </c>
      <c r="N9">
        <v>1</v>
      </c>
      <c r="U9">
        <v>1</v>
      </c>
      <c r="V9">
        <v>1</v>
      </c>
    </row>
    <row r="10" spans="1:22">
      <c r="A10">
        <v>104011</v>
      </c>
      <c r="T10">
        <v>1</v>
      </c>
      <c r="U10">
        <v>1</v>
      </c>
      <c r="V10">
        <v>1</v>
      </c>
    </row>
    <row r="11" spans="1:22">
      <c r="A11">
        <v>104027</v>
      </c>
      <c r="N11">
        <v>1</v>
      </c>
      <c r="U11">
        <v>1</v>
      </c>
      <c r="V11">
        <v>1</v>
      </c>
    </row>
    <row r="12" spans="1:22">
      <c r="A12">
        <v>104028</v>
      </c>
      <c r="O12">
        <v>2</v>
      </c>
      <c r="U12">
        <v>2</v>
      </c>
      <c r="V12">
        <v>2</v>
      </c>
    </row>
    <row r="13" spans="1:22">
      <c r="A13">
        <v>105005</v>
      </c>
      <c r="D13">
        <v>1</v>
      </c>
      <c r="L13">
        <v>1</v>
      </c>
      <c r="V13">
        <v>1</v>
      </c>
    </row>
    <row r="14" spans="1:22">
      <c r="A14">
        <v>106001</v>
      </c>
      <c r="N14">
        <v>1</v>
      </c>
      <c r="U14">
        <v>1</v>
      </c>
      <c r="V14">
        <v>1</v>
      </c>
    </row>
    <row r="15" spans="1:22">
      <c r="A15">
        <v>106020</v>
      </c>
      <c r="O15">
        <v>1</v>
      </c>
      <c r="U15">
        <v>1</v>
      </c>
      <c r="V15">
        <v>1</v>
      </c>
    </row>
    <row r="16" spans="1:22">
      <c r="A16">
        <v>107006</v>
      </c>
      <c r="N16">
        <v>1</v>
      </c>
      <c r="U16">
        <v>1</v>
      </c>
      <c r="V16">
        <v>1</v>
      </c>
    </row>
    <row r="17" spans="1:22">
      <c r="A17">
        <v>107009</v>
      </c>
      <c r="O17">
        <v>1</v>
      </c>
      <c r="U17">
        <v>1</v>
      </c>
      <c r="V17">
        <v>1</v>
      </c>
    </row>
    <row r="18" spans="1:22">
      <c r="A18">
        <v>107012</v>
      </c>
      <c r="O18">
        <v>2</v>
      </c>
      <c r="U18">
        <v>2</v>
      </c>
      <c r="V18">
        <v>2</v>
      </c>
    </row>
    <row r="19" spans="1:22">
      <c r="A19">
        <v>109023</v>
      </c>
      <c r="K19">
        <v>2</v>
      </c>
      <c r="L19">
        <v>2</v>
      </c>
      <c r="V19">
        <v>2</v>
      </c>
    </row>
    <row r="20" spans="1:22">
      <c r="A20">
        <v>115001</v>
      </c>
      <c r="K20">
        <v>1</v>
      </c>
      <c r="L20">
        <v>1</v>
      </c>
      <c r="V20">
        <v>1</v>
      </c>
    </row>
    <row r="21" spans="1:22">
      <c r="A21">
        <v>115015</v>
      </c>
      <c r="K21">
        <v>1</v>
      </c>
      <c r="L21">
        <v>1</v>
      </c>
      <c r="V21">
        <v>1</v>
      </c>
    </row>
    <row r="22" spans="1:22">
      <c r="A22">
        <v>115016</v>
      </c>
      <c r="D22">
        <v>1</v>
      </c>
      <c r="L22">
        <v>1</v>
      </c>
      <c r="V22">
        <v>1</v>
      </c>
    </row>
    <row r="23" spans="1:22">
      <c r="A23">
        <v>115017</v>
      </c>
      <c r="K23">
        <v>3</v>
      </c>
      <c r="L23">
        <v>3</v>
      </c>
      <c r="V23">
        <v>3</v>
      </c>
    </row>
    <row r="24" spans="1:22">
      <c r="A24">
        <v>117002</v>
      </c>
      <c r="K24">
        <v>1</v>
      </c>
      <c r="L24">
        <v>1</v>
      </c>
      <c r="V24">
        <v>1</v>
      </c>
    </row>
    <row r="25" spans="1:22">
      <c r="A25">
        <v>200001</v>
      </c>
      <c r="T25">
        <v>1</v>
      </c>
      <c r="U25">
        <v>1</v>
      </c>
      <c r="V25">
        <v>1</v>
      </c>
    </row>
    <row r="26" spans="1:22">
      <c r="A26">
        <v>200005</v>
      </c>
      <c r="N26">
        <v>1</v>
      </c>
      <c r="U26">
        <v>1</v>
      </c>
      <c r="V26">
        <v>1</v>
      </c>
    </row>
    <row r="27" spans="1:22">
      <c r="A27">
        <v>200009</v>
      </c>
      <c r="Q27">
        <v>1</v>
      </c>
      <c r="U27">
        <v>1</v>
      </c>
      <c r="V27">
        <v>1</v>
      </c>
    </row>
    <row r="28" spans="1:22">
      <c r="A28">
        <v>200010</v>
      </c>
      <c r="T28">
        <v>1</v>
      </c>
      <c r="U28">
        <v>1</v>
      </c>
      <c r="V28">
        <v>1</v>
      </c>
    </row>
    <row r="29" spans="1:22">
      <c r="A29">
        <v>200016</v>
      </c>
      <c r="H29">
        <v>1</v>
      </c>
      <c r="K29">
        <v>1</v>
      </c>
      <c r="L29">
        <v>2</v>
      </c>
      <c r="V29">
        <v>2</v>
      </c>
    </row>
    <row r="30" spans="1:22">
      <c r="A30">
        <v>200017</v>
      </c>
      <c r="O30">
        <v>1</v>
      </c>
      <c r="U30">
        <v>1</v>
      </c>
      <c r="V30">
        <v>1</v>
      </c>
    </row>
    <row r="31" spans="1:22">
      <c r="A31">
        <v>201006</v>
      </c>
      <c r="H31">
        <v>1</v>
      </c>
      <c r="L31">
        <v>1</v>
      </c>
      <c r="V31">
        <v>1</v>
      </c>
    </row>
    <row r="32" spans="1:22">
      <c r="A32">
        <v>201008</v>
      </c>
      <c r="H32">
        <v>1</v>
      </c>
      <c r="L32">
        <v>1</v>
      </c>
      <c r="V32">
        <v>1</v>
      </c>
    </row>
    <row r="33" spans="1:22">
      <c r="A33">
        <v>201015</v>
      </c>
      <c r="H33">
        <v>1</v>
      </c>
      <c r="L33">
        <v>1</v>
      </c>
      <c r="V33">
        <v>1</v>
      </c>
    </row>
    <row r="34" spans="1:22">
      <c r="A34">
        <v>201023</v>
      </c>
      <c r="H34">
        <v>1</v>
      </c>
      <c r="L34">
        <v>1</v>
      </c>
      <c r="V34">
        <v>1</v>
      </c>
    </row>
    <row r="35" spans="1:22">
      <c r="A35">
        <v>201027</v>
      </c>
      <c r="H35">
        <v>1</v>
      </c>
      <c r="L35">
        <v>1</v>
      </c>
      <c r="V35">
        <v>1</v>
      </c>
    </row>
    <row r="36" spans="1:22">
      <c r="A36">
        <v>201031</v>
      </c>
      <c r="K36">
        <v>1</v>
      </c>
      <c r="L36">
        <v>1</v>
      </c>
      <c r="V36">
        <v>1</v>
      </c>
    </row>
    <row r="37" spans="1:22">
      <c r="A37">
        <v>201032</v>
      </c>
      <c r="K37">
        <v>2</v>
      </c>
      <c r="L37">
        <v>2</v>
      </c>
      <c r="V37">
        <v>2</v>
      </c>
    </row>
    <row r="38" spans="1:22">
      <c r="A38">
        <v>201033</v>
      </c>
      <c r="H38">
        <v>1</v>
      </c>
      <c r="L38">
        <v>1</v>
      </c>
      <c r="V38">
        <v>1</v>
      </c>
    </row>
    <row r="39" spans="1:22">
      <c r="A39">
        <v>201038</v>
      </c>
      <c r="K39">
        <v>2</v>
      </c>
      <c r="L39">
        <v>2</v>
      </c>
      <c r="V39">
        <v>2</v>
      </c>
    </row>
    <row r="40" spans="1:22">
      <c r="A40">
        <v>201042</v>
      </c>
      <c r="K40">
        <v>2</v>
      </c>
      <c r="L40">
        <v>2</v>
      </c>
      <c r="V40">
        <v>2</v>
      </c>
    </row>
    <row r="41" spans="1:22">
      <c r="A41">
        <v>203005</v>
      </c>
      <c r="K41">
        <v>1</v>
      </c>
      <c r="L41">
        <v>1</v>
      </c>
      <c r="V41">
        <v>1</v>
      </c>
    </row>
    <row r="42" spans="1:22">
      <c r="A42">
        <v>203011</v>
      </c>
      <c r="K42">
        <v>2</v>
      </c>
      <c r="L42">
        <v>2</v>
      </c>
      <c r="V42">
        <v>2</v>
      </c>
    </row>
    <row r="43" spans="1:22">
      <c r="A43">
        <v>204002</v>
      </c>
      <c r="N43">
        <v>1</v>
      </c>
      <c r="U43">
        <v>1</v>
      </c>
      <c r="V43">
        <v>1</v>
      </c>
    </row>
    <row r="44" spans="1:22">
      <c r="A44">
        <v>205003</v>
      </c>
      <c r="N44">
        <v>1</v>
      </c>
      <c r="U44">
        <v>1</v>
      </c>
      <c r="V44">
        <v>1</v>
      </c>
    </row>
    <row r="45" spans="1:22">
      <c r="A45">
        <v>205006</v>
      </c>
      <c r="N45">
        <v>2</v>
      </c>
      <c r="U45">
        <v>2</v>
      </c>
      <c r="V45">
        <v>2</v>
      </c>
    </row>
    <row r="46" spans="1:22">
      <c r="A46">
        <v>206003</v>
      </c>
      <c r="N46">
        <v>1</v>
      </c>
      <c r="U46">
        <v>1</v>
      </c>
      <c r="V46">
        <v>1</v>
      </c>
    </row>
    <row r="47" spans="1:22">
      <c r="A47">
        <v>206004</v>
      </c>
      <c r="N47">
        <v>1</v>
      </c>
      <c r="U47">
        <v>1</v>
      </c>
      <c r="V47">
        <v>1</v>
      </c>
    </row>
    <row r="48" spans="1:22">
      <c r="A48">
        <v>206006</v>
      </c>
      <c r="T48">
        <v>1</v>
      </c>
      <c r="U48">
        <v>1</v>
      </c>
      <c r="V48">
        <v>1</v>
      </c>
    </row>
    <row r="49" spans="1:22">
      <c r="A49">
        <v>207007</v>
      </c>
      <c r="K49">
        <v>1</v>
      </c>
      <c r="L49">
        <v>1</v>
      </c>
      <c r="V49">
        <v>1</v>
      </c>
    </row>
    <row r="50" spans="1:22">
      <c r="A50">
        <v>209001</v>
      </c>
      <c r="H50">
        <v>1</v>
      </c>
      <c r="L50">
        <v>1</v>
      </c>
      <c r="V50">
        <v>1</v>
      </c>
    </row>
    <row r="51" spans="1:22">
      <c r="A51">
        <v>209007</v>
      </c>
      <c r="N51">
        <v>1</v>
      </c>
      <c r="U51">
        <v>1</v>
      </c>
      <c r="V51">
        <v>1</v>
      </c>
    </row>
    <row r="52" spans="1:22">
      <c r="A52">
        <v>300004</v>
      </c>
      <c r="J52">
        <v>1</v>
      </c>
      <c r="L52">
        <v>1</v>
      </c>
      <c r="V52">
        <v>1</v>
      </c>
    </row>
    <row r="53" spans="1:22">
      <c r="A53">
        <v>301001</v>
      </c>
      <c r="F53">
        <v>1</v>
      </c>
      <c r="L53">
        <v>1</v>
      </c>
      <c r="V53">
        <v>1</v>
      </c>
    </row>
    <row r="54" spans="1:22">
      <c r="A54">
        <v>301002</v>
      </c>
      <c r="I54">
        <v>1</v>
      </c>
      <c r="L54">
        <v>1</v>
      </c>
      <c r="V54">
        <v>1</v>
      </c>
    </row>
    <row r="55" spans="1:22">
      <c r="A55">
        <v>301006</v>
      </c>
      <c r="H55">
        <v>1</v>
      </c>
      <c r="L55">
        <v>1</v>
      </c>
      <c r="V55">
        <v>1</v>
      </c>
    </row>
    <row r="56" spans="1:22">
      <c r="A56">
        <v>301008</v>
      </c>
      <c r="N56">
        <v>1</v>
      </c>
      <c r="U56">
        <v>1</v>
      </c>
      <c r="V56">
        <v>1</v>
      </c>
    </row>
    <row r="57" spans="1:22">
      <c r="A57">
        <v>301016</v>
      </c>
      <c r="N57">
        <v>1</v>
      </c>
      <c r="U57">
        <v>1</v>
      </c>
      <c r="V57">
        <v>1</v>
      </c>
    </row>
    <row r="58" spans="1:22">
      <c r="A58">
        <v>301023</v>
      </c>
      <c r="N58">
        <v>1</v>
      </c>
      <c r="U58">
        <v>1</v>
      </c>
      <c r="V58">
        <v>1</v>
      </c>
    </row>
    <row r="59" spans="1:22">
      <c r="A59">
        <v>301040</v>
      </c>
      <c r="G59">
        <v>3</v>
      </c>
      <c r="L59">
        <v>3</v>
      </c>
      <c r="V59">
        <v>3</v>
      </c>
    </row>
    <row r="60" spans="1:22">
      <c r="A60">
        <v>302002</v>
      </c>
      <c r="G60">
        <v>1</v>
      </c>
      <c r="L60">
        <v>1</v>
      </c>
      <c r="V60">
        <v>1</v>
      </c>
    </row>
    <row r="61" spans="1:22">
      <c r="A61">
        <v>302006</v>
      </c>
      <c r="K61">
        <v>1</v>
      </c>
      <c r="L61">
        <v>1</v>
      </c>
      <c r="V61">
        <v>1</v>
      </c>
    </row>
    <row r="62" spans="1:22">
      <c r="A62">
        <v>302007</v>
      </c>
      <c r="E62">
        <v>1</v>
      </c>
      <c r="L62">
        <v>1</v>
      </c>
      <c r="V62">
        <v>1</v>
      </c>
    </row>
    <row r="63" spans="1:22">
      <c r="A63">
        <v>302016</v>
      </c>
      <c r="G63">
        <v>1</v>
      </c>
      <c r="L63">
        <v>1</v>
      </c>
      <c r="V63">
        <v>1</v>
      </c>
    </row>
    <row r="64" spans="1:22">
      <c r="A64">
        <v>303002</v>
      </c>
      <c r="N64">
        <v>1</v>
      </c>
      <c r="U64">
        <v>1</v>
      </c>
      <c r="V64">
        <v>1</v>
      </c>
    </row>
    <row r="65" spans="1:22">
      <c r="A65">
        <v>303013</v>
      </c>
      <c r="I65">
        <v>2</v>
      </c>
      <c r="L65">
        <v>2</v>
      </c>
      <c r="V65">
        <v>2</v>
      </c>
    </row>
    <row r="66" spans="1:22">
      <c r="A66">
        <v>303014</v>
      </c>
      <c r="N66">
        <v>2</v>
      </c>
      <c r="U66">
        <v>2</v>
      </c>
      <c r="V66">
        <v>2</v>
      </c>
    </row>
    <row r="67" spans="1:22">
      <c r="A67">
        <v>304018</v>
      </c>
      <c r="N67">
        <v>1</v>
      </c>
      <c r="U67">
        <v>1</v>
      </c>
      <c r="V67">
        <v>1</v>
      </c>
    </row>
    <row r="68" spans="1:22">
      <c r="A68">
        <v>304019</v>
      </c>
      <c r="S68">
        <v>1</v>
      </c>
      <c r="U68">
        <v>1</v>
      </c>
      <c r="V68">
        <v>1</v>
      </c>
    </row>
    <row r="69" spans="1:22">
      <c r="A69">
        <v>400005</v>
      </c>
      <c r="T69">
        <v>2</v>
      </c>
      <c r="U69">
        <v>2</v>
      </c>
      <c r="V69">
        <v>2</v>
      </c>
    </row>
    <row r="70" spans="1:22">
      <c r="A70">
        <v>400007</v>
      </c>
      <c r="K70">
        <v>1</v>
      </c>
      <c r="L70">
        <v>1</v>
      </c>
      <c r="V70">
        <v>1</v>
      </c>
    </row>
    <row r="71" spans="1:22">
      <c r="A71">
        <v>400009</v>
      </c>
      <c r="T71">
        <v>1</v>
      </c>
      <c r="U71">
        <v>1</v>
      </c>
      <c r="V71">
        <v>1</v>
      </c>
    </row>
    <row r="72" spans="1:22">
      <c r="A72">
        <v>400013</v>
      </c>
      <c r="T72">
        <v>1</v>
      </c>
      <c r="U72">
        <v>1</v>
      </c>
      <c r="V72">
        <v>1</v>
      </c>
    </row>
    <row r="73" spans="1:22">
      <c r="A73">
        <v>400014</v>
      </c>
      <c r="G73">
        <v>1</v>
      </c>
      <c r="K73">
        <v>2</v>
      </c>
      <c r="L73">
        <v>3</v>
      </c>
      <c r="V73">
        <v>3</v>
      </c>
    </row>
    <row r="74" spans="1:22">
      <c r="A74">
        <v>400015</v>
      </c>
      <c r="K74">
        <v>1</v>
      </c>
      <c r="L74">
        <v>1</v>
      </c>
      <c r="V74">
        <v>1</v>
      </c>
    </row>
    <row r="75" spans="1:22">
      <c r="A75">
        <v>400016</v>
      </c>
      <c r="T75">
        <v>1</v>
      </c>
      <c r="U75">
        <v>1</v>
      </c>
      <c r="V75">
        <v>1</v>
      </c>
    </row>
    <row r="76" spans="1:22">
      <c r="A76">
        <v>400018</v>
      </c>
      <c r="K76">
        <v>3</v>
      </c>
      <c r="L76">
        <v>3</v>
      </c>
      <c r="V76">
        <v>3</v>
      </c>
    </row>
    <row r="77" spans="1:22">
      <c r="A77">
        <v>400019</v>
      </c>
      <c r="T77">
        <v>1</v>
      </c>
      <c r="U77">
        <v>1</v>
      </c>
      <c r="V77">
        <v>1</v>
      </c>
    </row>
    <row r="78" spans="1:22">
      <c r="A78">
        <v>400020</v>
      </c>
      <c r="T78">
        <v>1</v>
      </c>
      <c r="U78">
        <v>1</v>
      </c>
      <c r="V78">
        <v>1</v>
      </c>
    </row>
    <row r="79" spans="1:22">
      <c r="A79">
        <v>400021</v>
      </c>
      <c r="K79">
        <v>1</v>
      </c>
      <c r="L79">
        <v>1</v>
      </c>
      <c r="V79">
        <v>1</v>
      </c>
    </row>
    <row r="80" spans="1:22">
      <c r="A80">
        <v>401007</v>
      </c>
      <c r="B80">
        <v>1</v>
      </c>
      <c r="G80">
        <v>1</v>
      </c>
      <c r="L80">
        <v>2</v>
      </c>
      <c r="V80">
        <v>2</v>
      </c>
    </row>
    <row r="81" spans="1:22">
      <c r="A81">
        <v>401009</v>
      </c>
      <c r="N81">
        <v>1</v>
      </c>
      <c r="T81">
        <v>1</v>
      </c>
      <c r="U81">
        <v>2</v>
      </c>
      <c r="V81">
        <v>2</v>
      </c>
    </row>
    <row r="82" spans="1:22">
      <c r="A82">
        <v>401010</v>
      </c>
      <c r="G82">
        <v>1</v>
      </c>
      <c r="L82">
        <v>1</v>
      </c>
      <c r="V82">
        <v>1</v>
      </c>
    </row>
    <row r="83" spans="1:22">
      <c r="A83">
        <v>401011</v>
      </c>
      <c r="N83">
        <v>2</v>
      </c>
      <c r="U83">
        <v>2</v>
      </c>
      <c r="V83">
        <v>2</v>
      </c>
    </row>
    <row r="84" spans="1:22">
      <c r="A84">
        <v>402002</v>
      </c>
      <c r="N84">
        <v>1</v>
      </c>
      <c r="U84">
        <v>1</v>
      </c>
      <c r="V84">
        <v>1</v>
      </c>
    </row>
    <row r="85" spans="1:22">
      <c r="A85">
        <v>402004</v>
      </c>
      <c r="N85">
        <v>1</v>
      </c>
      <c r="U85">
        <v>1</v>
      </c>
      <c r="V85">
        <v>1</v>
      </c>
    </row>
    <row r="86" spans="1:22">
      <c r="A86">
        <v>402009</v>
      </c>
      <c r="N86">
        <v>1</v>
      </c>
      <c r="U86">
        <v>1</v>
      </c>
      <c r="V86">
        <v>1</v>
      </c>
    </row>
    <row r="87" spans="1:22">
      <c r="A87">
        <v>402010</v>
      </c>
      <c r="N87">
        <v>1</v>
      </c>
      <c r="U87">
        <v>1</v>
      </c>
      <c r="V87">
        <v>1</v>
      </c>
    </row>
    <row r="88" spans="1:22">
      <c r="A88">
        <v>404002</v>
      </c>
      <c r="N88">
        <v>1</v>
      </c>
      <c r="U88">
        <v>1</v>
      </c>
      <c r="V88">
        <v>1</v>
      </c>
    </row>
    <row r="89" spans="1:22">
      <c r="A89">
        <v>404004</v>
      </c>
      <c r="N89">
        <v>2</v>
      </c>
      <c r="U89">
        <v>2</v>
      </c>
      <c r="V89">
        <v>2</v>
      </c>
    </row>
    <row r="90" spans="1:22">
      <c r="A90">
        <v>404006</v>
      </c>
      <c r="M90">
        <v>1</v>
      </c>
      <c r="N90">
        <v>1</v>
      </c>
      <c r="U90">
        <v>2</v>
      </c>
      <c r="V90">
        <v>2</v>
      </c>
    </row>
    <row r="91" spans="1:22">
      <c r="A91">
        <v>404008</v>
      </c>
      <c r="P91">
        <v>1</v>
      </c>
      <c r="U91">
        <v>1</v>
      </c>
      <c r="V91">
        <v>1</v>
      </c>
    </row>
    <row r="92" spans="1:22">
      <c r="A92">
        <v>405003</v>
      </c>
      <c r="T92">
        <v>2</v>
      </c>
      <c r="U92">
        <v>2</v>
      </c>
      <c r="V92">
        <v>2</v>
      </c>
    </row>
    <row r="93" spans="1:22">
      <c r="A93">
        <v>409004</v>
      </c>
      <c r="G93">
        <v>2</v>
      </c>
      <c r="L93">
        <v>2</v>
      </c>
      <c r="V93">
        <v>2</v>
      </c>
    </row>
    <row r="94" spans="1:22">
      <c r="A94">
        <v>409005</v>
      </c>
      <c r="G94">
        <v>2</v>
      </c>
      <c r="L94">
        <v>2</v>
      </c>
      <c r="V94">
        <v>2</v>
      </c>
    </row>
    <row r="95" spans="1:22">
      <c r="A95">
        <v>409009</v>
      </c>
      <c r="G95">
        <v>2</v>
      </c>
      <c r="L95">
        <v>2</v>
      </c>
      <c r="V95">
        <v>2</v>
      </c>
    </row>
    <row r="96" spans="1:22">
      <c r="A96">
        <v>409011</v>
      </c>
      <c r="T96">
        <v>1</v>
      </c>
      <c r="U96">
        <v>1</v>
      </c>
      <c r="V96">
        <v>1</v>
      </c>
    </row>
    <row r="97" spans="1:22">
      <c r="A97">
        <v>409030</v>
      </c>
      <c r="G97">
        <v>2</v>
      </c>
      <c r="L97">
        <v>2</v>
      </c>
      <c r="V97">
        <v>2</v>
      </c>
    </row>
    <row r="98" spans="1:22">
      <c r="A98">
        <v>409035</v>
      </c>
      <c r="N98">
        <v>1</v>
      </c>
      <c r="U98">
        <v>1</v>
      </c>
      <c r="V98">
        <v>1</v>
      </c>
    </row>
    <row r="99" spans="1:22">
      <c r="A99">
        <v>409036</v>
      </c>
      <c r="G99">
        <v>2</v>
      </c>
      <c r="K99">
        <v>1</v>
      </c>
      <c r="L99">
        <v>3</v>
      </c>
      <c r="V99">
        <v>3</v>
      </c>
    </row>
    <row r="100" spans="1:22">
      <c r="A100">
        <v>409038</v>
      </c>
      <c r="G100">
        <v>3</v>
      </c>
      <c r="L100">
        <v>3</v>
      </c>
      <c r="V100">
        <v>3</v>
      </c>
    </row>
    <row r="101" spans="1:22">
      <c r="A101">
        <v>409039</v>
      </c>
      <c r="N101">
        <v>1</v>
      </c>
      <c r="U101">
        <v>1</v>
      </c>
      <c r="V101">
        <v>1</v>
      </c>
    </row>
    <row r="102" spans="1:22">
      <c r="A102">
        <v>409042</v>
      </c>
      <c r="G102">
        <v>2</v>
      </c>
      <c r="K102">
        <v>1</v>
      </c>
      <c r="L102">
        <v>3</v>
      </c>
      <c r="V102">
        <v>3</v>
      </c>
    </row>
    <row r="103" spans="1:22">
      <c r="A103">
        <v>409046</v>
      </c>
      <c r="D103">
        <v>2</v>
      </c>
      <c r="L103">
        <v>2</v>
      </c>
      <c r="V103">
        <v>2</v>
      </c>
    </row>
    <row r="104" spans="1:22">
      <c r="A104">
        <v>409049</v>
      </c>
      <c r="O104">
        <v>1</v>
      </c>
      <c r="U104">
        <v>1</v>
      </c>
      <c r="V104">
        <v>1</v>
      </c>
    </row>
    <row r="105" spans="1:22">
      <c r="A105">
        <v>409052</v>
      </c>
      <c r="N105">
        <v>2</v>
      </c>
      <c r="U105">
        <v>2</v>
      </c>
      <c r="V105">
        <v>2</v>
      </c>
    </row>
    <row r="106" spans="1:22">
      <c r="A106">
        <v>409054</v>
      </c>
      <c r="N106">
        <v>2</v>
      </c>
      <c r="U106">
        <v>2</v>
      </c>
      <c r="V106">
        <v>2</v>
      </c>
    </row>
    <row r="107" spans="1:22">
      <c r="A107">
        <v>409055</v>
      </c>
      <c r="N107">
        <v>1</v>
      </c>
      <c r="U107">
        <v>1</v>
      </c>
      <c r="V107">
        <v>1</v>
      </c>
    </row>
    <row r="108" spans="1:22">
      <c r="A108">
        <v>409056</v>
      </c>
      <c r="N108">
        <v>2</v>
      </c>
      <c r="U108">
        <v>2</v>
      </c>
      <c r="V108">
        <v>2</v>
      </c>
    </row>
    <row r="109" spans="1:22">
      <c r="A109">
        <v>409057</v>
      </c>
      <c r="N109">
        <v>2</v>
      </c>
      <c r="U109">
        <v>2</v>
      </c>
      <c r="V109">
        <v>2</v>
      </c>
    </row>
    <row r="110" spans="1:22">
      <c r="A110">
        <v>501001</v>
      </c>
      <c r="N110">
        <v>1</v>
      </c>
      <c r="U110">
        <v>1</v>
      </c>
      <c r="V110">
        <v>1</v>
      </c>
    </row>
    <row r="111" spans="1:22">
      <c r="A111">
        <v>501002</v>
      </c>
      <c r="N111">
        <v>1</v>
      </c>
      <c r="U111">
        <v>1</v>
      </c>
      <c r="V111">
        <v>1</v>
      </c>
    </row>
    <row r="112" spans="1:22">
      <c r="A112">
        <v>504006</v>
      </c>
      <c r="H112">
        <v>1</v>
      </c>
      <c r="L112">
        <v>1</v>
      </c>
      <c r="V112">
        <v>1</v>
      </c>
    </row>
    <row r="113" spans="1:22">
      <c r="A113">
        <v>504009</v>
      </c>
      <c r="N113">
        <v>1</v>
      </c>
      <c r="U113">
        <v>1</v>
      </c>
      <c r="V113">
        <v>1</v>
      </c>
    </row>
    <row r="114" spans="1:22">
      <c r="A114">
        <v>505009</v>
      </c>
      <c r="R114">
        <v>1</v>
      </c>
      <c r="U114">
        <v>1</v>
      </c>
      <c r="V114">
        <v>1</v>
      </c>
    </row>
    <row r="115" spans="1:22">
      <c r="A115">
        <v>505038</v>
      </c>
      <c r="T115">
        <v>1</v>
      </c>
      <c r="U115">
        <v>1</v>
      </c>
      <c r="V115">
        <v>1</v>
      </c>
    </row>
    <row r="116" spans="1:22">
      <c r="A116">
        <v>505043</v>
      </c>
      <c r="T116">
        <v>1</v>
      </c>
      <c r="U116">
        <v>1</v>
      </c>
      <c r="V116">
        <v>1</v>
      </c>
    </row>
    <row r="117" spans="1:22">
      <c r="A117">
        <v>505088</v>
      </c>
      <c r="T117">
        <v>1</v>
      </c>
      <c r="U117">
        <v>1</v>
      </c>
      <c r="V117">
        <v>1</v>
      </c>
    </row>
    <row r="118" spans="1:22">
      <c r="A118">
        <v>505089</v>
      </c>
      <c r="T118">
        <v>1</v>
      </c>
      <c r="U118">
        <v>1</v>
      </c>
      <c r="V118">
        <v>1</v>
      </c>
    </row>
    <row r="119" spans="1:22">
      <c r="A119">
        <v>508015</v>
      </c>
      <c r="T119">
        <v>1</v>
      </c>
      <c r="U119">
        <v>1</v>
      </c>
      <c r="V119">
        <v>1</v>
      </c>
    </row>
    <row r="120" spans="1:22">
      <c r="A120">
        <v>508016</v>
      </c>
      <c r="T120">
        <v>1</v>
      </c>
      <c r="U120">
        <v>1</v>
      </c>
      <c r="V120">
        <v>1</v>
      </c>
    </row>
    <row r="121" spans="1:22">
      <c r="A121">
        <v>601002</v>
      </c>
      <c r="Q121">
        <v>1</v>
      </c>
      <c r="U121">
        <v>1</v>
      </c>
      <c r="V121">
        <v>1</v>
      </c>
    </row>
    <row r="122" spans="1:22">
      <c r="A122">
        <v>606001</v>
      </c>
      <c r="C122">
        <v>3</v>
      </c>
      <c r="L122">
        <v>3</v>
      </c>
      <c r="V122">
        <v>3</v>
      </c>
    </row>
    <row r="123" spans="1:22">
      <c r="A123">
        <v>606002</v>
      </c>
      <c r="O123">
        <v>1</v>
      </c>
      <c r="U123">
        <v>1</v>
      </c>
      <c r="V123">
        <v>1</v>
      </c>
    </row>
    <row r="124" spans="1:22">
      <c r="A124">
        <v>606004</v>
      </c>
      <c r="R124">
        <v>1</v>
      </c>
      <c r="U124">
        <v>1</v>
      </c>
      <c r="V124">
        <v>1</v>
      </c>
    </row>
    <row r="125" spans="1:22">
      <c r="A125">
        <v>609004</v>
      </c>
      <c r="T125">
        <v>2</v>
      </c>
      <c r="U125">
        <v>2</v>
      </c>
      <c r="V125">
        <v>2</v>
      </c>
    </row>
    <row r="126" spans="1:22">
      <c r="A126" t="s">
        <v>5172</v>
      </c>
      <c r="B126">
        <v>1</v>
      </c>
      <c r="C126">
        <v>3</v>
      </c>
      <c r="D126">
        <v>4</v>
      </c>
      <c r="E126">
        <v>1</v>
      </c>
      <c r="F126">
        <v>1</v>
      </c>
      <c r="G126">
        <v>23</v>
      </c>
      <c r="H126">
        <v>10</v>
      </c>
      <c r="I126">
        <v>3</v>
      </c>
      <c r="J126">
        <v>1</v>
      </c>
      <c r="K126">
        <v>31</v>
      </c>
      <c r="L126">
        <v>78</v>
      </c>
      <c r="M126">
        <v>1</v>
      </c>
      <c r="N126">
        <v>46</v>
      </c>
      <c r="O126">
        <v>10</v>
      </c>
      <c r="P126">
        <v>1</v>
      </c>
      <c r="Q126">
        <v>2</v>
      </c>
      <c r="R126">
        <v>2</v>
      </c>
      <c r="S126">
        <v>1</v>
      </c>
      <c r="T126">
        <v>23</v>
      </c>
      <c r="U126">
        <v>86</v>
      </c>
      <c r="V126">
        <v>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B9E6-CA0E-428C-BCE5-928DF18D4C46}">
  <dimension ref="A2:S6"/>
  <sheetViews>
    <sheetView topLeftCell="A2" workbookViewId="0">
      <selection activeCell="C34" sqref="C34"/>
    </sheetView>
  </sheetViews>
  <sheetFormatPr defaultColWidth="8.85546875" defaultRowHeight="15"/>
  <cols>
    <col min="1" max="1" width="13.28515625" bestFit="1" customWidth="1"/>
    <col min="2" max="2" width="17.28515625" bestFit="1" customWidth="1"/>
    <col min="3" max="3" width="21.42578125" bestFit="1" customWidth="1"/>
    <col min="4" max="4" width="42.42578125" bestFit="1" customWidth="1"/>
    <col min="5" max="5" width="25.28515625" bestFit="1" customWidth="1"/>
    <col min="6" max="6" width="29.42578125" bestFit="1" customWidth="1"/>
    <col min="7" max="7" width="27.140625" bestFit="1" customWidth="1"/>
    <col min="8" max="8" width="14.85546875" bestFit="1" customWidth="1"/>
    <col min="9" max="9" width="18.42578125" bestFit="1" customWidth="1"/>
    <col min="10" max="10" width="26.28515625" bestFit="1" customWidth="1"/>
    <col min="11" max="11" width="25.140625" bestFit="1" customWidth="1"/>
    <col min="12" max="12" width="24.140625" bestFit="1" customWidth="1"/>
    <col min="13" max="13" width="9.42578125" bestFit="1" customWidth="1"/>
    <col min="14" max="14" width="11" bestFit="1" customWidth="1"/>
    <col min="15" max="15" width="15.42578125" bestFit="1" customWidth="1"/>
    <col min="16" max="16" width="37.42578125" bestFit="1" customWidth="1"/>
    <col min="17" max="17" width="30" bestFit="1" customWidth="1"/>
    <col min="18" max="18" width="47.42578125" bestFit="1" customWidth="1"/>
    <col min="19" max="19" width="11.42578125" bestFit="1" customWidth="1"/>
  </cols>
  <sheetData>
    <row r="2" spans="1:19">
      <c r="A2" s="4" t="s">
        <v>5586</v>
      </c>
      <c r="B2" s="4" t="s">
        <v>3450</v>
      </c>
    </row>
    <row r="3" spans="1:19">
      <c r="A3" s="4" t="s">
        <v>0</v>
      </c>
      <c r="B3" t="s">
        <v>5171</v>
      </c>
      <c r="C3" t="s">
        <v>907</v>
      </c>
      <c r="D3" t="s">
        <v>5397</v>
      </c>
      <c r="E3" t="s">
        <v>941</v>
      </c>
      <c r="F3" t="s">
        <v>916</v>
      </c>
      <c r="G3" t="s">
        <v>919</v>
      </c>
      <c r="H3" t="s">
        <v>973</v>
      </c>
      <c r="I3" t="s">
        <v>1048</v>
      </c>
      <c r="J3" t="s">
        <v>1053</v>
      </c>
      <c r="K3" t="s">
        <v>1046</v>
      </c>
      <c r="L3" t="s">
        <v>4258</v>
      </c>
      <c r="M3" t="s">
        <v>936</v>
      </c>
      <c r="N3" t="s">
        <v>1011</v>
      </c>
      <c r="O3" t="s">
        <v>1009</v>
      </c>
      <c r="P3" t="s">
        <v>4508</v>
      </c>
      <c r="Q3" t="s">
        <v>982</v>
      </c>
      <c r="R3" t="s">
        <v>3691</v>
      </c>
      <c r="S3" t="s">
        <v>5172</v>
      </c>
    </row>
    <row r="4" spans="1:19">
      <c r="A4" t="s">
        <v>57</v>
      </c>
      <c r="B4">
        <v>23</v>
      </c>
      <c r="C4">
        <v>46</v>
      </c>
      <c r="F4">
        <v>10</v>
      </c>
      <c r="J4">
        <v>2</v>
      </c>
      <c r="K4">
        <v>2</v>
      </c>
      <c r="N4">
        <v>1</v>
      </c>
      <c r="O4">
        <v>1</v>
      </c>
      <c r="Q4">
        <v>1</v>
      </c>
      <c r="S4">
        <v>86</v>
      </c>
    </row>
    <row r="5" spans="1:19">
      <c r="A5" t="s">
        <v>141</v>
      </c>
      <c r="B5">
        <v>31</v>
      </c>
      <c r="D5">
        <v>23</v>
      </c>
      <c r="E5">
        <v>10</v>
      </c>
      <c r="G5">
        <v>4</v>
      </c>
      <c r="H5">
        <v>3</v>
      </c>
      <c r="I5">
        <v>3</v>
      </c>
      <c r="L5">
        <v>1</v>
      </c>
      <c r="M5">
        <v>1</v>
      </c>
      <c r="P5">
        <v>1</v>
      </c>
      <c r="R5">
        <v>1</v>
      </c>
      <c r="S5">
        <v>78</v>
      </c>
    </row>
    <row r="6" spans="1:19">
      <c r="A6" t="s">
        <v>5172</v>
      </c>
      <c r="B6">
        <v>54</v>
      </c>
      <c r="C6">
        <v>46</v>
      </c>
      <c r="D6">
        <v>23</v>
      </c>
      <c r="E6">
        <v>10</v>
      </c>
      <c r="F6">
        <v>10</v>
      </c>
      <c r="G6">
        <v>4</v>
      </c>
      <c r="H6">
        <v>3</v>
      </c>
      <c r="I6">
        <v>3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0E0-E340-45BF-844B-7E7C6A047429}">
  <dimension ref="A1:O153"/>
  <sheetViews>
    <sheetView workbookViewId="0">
      <selection activeCell="H4" sqref="H4"/>
    </sheetView>
  </sheetViews>
  <sheetFormatPr defaultColWidth="8.85546875" defaultRowHeight="15"/>
  <sheetData>
    <row r="1" spans="1:15" ht="48">
      <c r="A1" s="57" t="s">
        <v>891</v>
      </c>
      <c r="B1" s="58" t="s">
        <v>1</v>
      </c>
      <c r="C1" s="59" t="s">
        <v>892</v>
      </c>
      <c r="D1" s="59" t="s">
        <v>893</v>
      </c>
      <c r="E1" s="59" t="s">
        <v>6</v>
      </c>
      <c r="F1" s="33" t="s">
        <v>894</v>
      </c>
      <c r="G1" s="33" t="s">
        <v>895</v>
      </c>
      <c r="H1" s="33" t="s">
        <v>896</v>
      </c>
      <c r="I1" s="33" t="s">
        <v>897</v>
      </c>
      <c r="J1" s="33" t="s">
        <v>898</v>
      </c>
      <c r="K1" s="33" t="s">
        <v>899</v>
      </c>
      <c r="L1" s="60" t="s">
        <v>900</v>
      </c>
      <c r="M1" s="60" t="s">
        <v>901</v>
      </c>
      <c r="N1" s="60" t="s">
        <v>902</v>
      </c>
      <c r="O1" s="61" t="s">
        <v>903</v>
      </c>
    </row>
    <row r="2" spans="1:15">
      <c r="A2" s="62" t="s">
        <v>57</v>
      </c>
      <c r="B2" s="63" t="s">
        <v>58</v>
      </c>
      <c r="C2" s="63">
        <v>102001</v>
      </c>
      <c r="D2" s="63" t="s">
        <v>904</v>
      </c>
      <c r="E2" s="63">
        <v>3239</v>
      </c>
      <c r="F2" s="63" t="s">
        <v>79</v>
      </c>
      <c r="G2" s="64" t="s">
        <v>69</v>
      </c>
      <c r="H2" s="64" t="s">
        <v>905</v>
      </c>
      <c r="I2" s="64" t="s">
        <v>906</v>
      </c>
      <c r="J2" s="64" t="s">
        <v>907</v>
      </c>
      <c r="K2" s="64" t="s">
        <v>85</v>
      </c>
      <c r="L2" s="64">
        <v>2</v>
      </c>
      <c r="M2" s="64">
        <v>2</v>
      </c>
      <c r="N2" s="64">
        <v>2</v>
      </c>
      <c r="O2" s="65" t="s">
        <v>908</v>
      </c>
    </row>
    <row r="3" spans="1:15">
      <c r="A3" s="66" t="s">
        <v>57</v>
      </c>
      <c r="B3" s="67" t="s">
        <v>84</v>
      </c>
      <c r="C3" s="67">
        <v>102016</v>
      </c>
      <c r="D3" s="67" t="s">
        <v>909</v>
      </c>
      <c r="E3" s="67">
        <v>3239</v>
      </c>
      <c r="F3" s="67" t="s">
        <v>79</v>
      </c>
      <c r="G3" s="68" t="s">
        <v>69</v>
      </c>
      <c r="H3" s="68" t="e">
        <v>#N/A</v>
      </c>
      <c r="I3" s="68" t="e">
        <v>#N/A</v>
      </c>
      <c r="J3" s="68" t="e">
        <v>#N/A</v>
      </c>
      <c r="K3" s="68" t="e">
        <v>#N/A</v>
      </c>
      <c r="L3" s="68" t="s">
        <v>85</v>
      </c>
      <c r="M3" s="68" t="s">
        <v>85</v>
      </c>
      <c r="N3" s="68" t="s">
        <v>85</v>
      </c>
      <c r="O3" s="69"/>
    </row>
    <row r="4" spans="1:15">
      <c r="A4" s="62" t="s">
        <v>57</v>
      </c>
      <c r="B4" s="63" t="s">
        <v>95</v>
      </c>
      <c r="C4" s="63">
        <v>102028</v>
      </c>
      <c r="D4" s="63" t="s">
        <v>910</v>
      </c>
      <c r="E4" s="63">
        <v>3239</v>
      </c>
      <c r="F4" s="63" t="s">
        <v>79</v>
      </c>
      <c r="G4" s="64" t="s">
        <v>69</v>
      </c>
      <c r="H4" s="64" t="s">
        <v>911</v>
      </c>
      <c r="I4" s="64" t="s">
        <v>906</v>
      </c>
      <c r="J4" s="64" t="s">
        <v>907</v>
      </c>
      <c r="K4" s="64" t="s">
        <v>85</v>
      </c>
      <c r="L4" s="64">
        <v>1</v>
      </c>
      <c r="M4" s="64">
        <v>2</v>
      </c>
      <c r="N4" s="64">
        <v>3</v>
      </c>
      <c r="O4" s="65"/>
    </row>
    <row r="5" spans="1:15">
      <c r="A5" s="66" t="s">
        <v>57</v>
      </c>
      <c r="B5" s="67" t="s">
        <v>106</v>
      </c>
      <c r="C5" s="67">
        <v>104011</v>
      </c>
      <c r="D5" s="67" t="s">
        <v>912</v>
      </c>
      <c r="E5" s="67">
        <v>3239</v>
      </c>
      <c r="F5" s="67" t="s">
        <v>79</v>
      </c>
      <c r="G5" s="68" t="s">
        <v>111</v>
      </c>
      <c r="H5" s="68" t="s">
        <v>85</v>
      </c>
      <c r="I5" s="68" t="s">
        <v>906</v>
      </c>
      <c r="J5" s="68" t="s">
        <v>85</v>
      </c>
      <c r="K5" s="68" t="s">
        <v>85</v>
      </c>
      <c r="L5" s="68">
        <v>2</v>
      </c>
      <c r="M5" s="68">
        <v>2</v>
      </c>
      <c r="N5" s="68">
        <v>2</v>
      </c>
      <c r="O5" s="69"/>
    </row>
    <row r="6" spans="1:15">
      <c r="A6" s="62" t="s">
        <v>57</v>
      </c>
      <c r="B6" s="63" t="s">
        <v>124</v>
      </c>
      <c r="C6" s="63">
        <v>104028</v>
      </c>
      <c r="D6" s="63" t="s">
        <v>913</v>
      </c>
      <c r="E6" s="63">
        <v>3239</v>
      </c>
      <c r="F6" s="63" t="s">
        <v>79</v>
      </c>
      <c r="G6" s="64" t="s">
        <v>112</v>
      </c>
      <c r="H6" s="64" t="s">
        <v>914</v>
      </c>
      <c r="I6" s="64" t="s">
        <v>915</v>
      </c>
      <c r="J6" s="64" t="s">
        <v>916</v>
      </c>
      <c r="K6" s="64" t="s">
        <v>133</v>
      </c>
      <c r="L6" s="64">
        <v>1</v>
      </c>
      <c r="M6" s="64">
        <v>2</v>
      </c>
      <c r="N6" s="64">
        <v>3</v>
      </c>
      <c r="O6" s="65"/>
    </row>
    <row r="7" spans="1:15">
      <c r="A7" s="66" t="s">
        <v>57</v>
      </c>
      <c r="B7" s="67" t="s">
        <v>134</v>
      </c>
      <c r="C7" s="67">
        <v>104031</v>
      </c>
      <c r="D7" s="67" t="s">
        <v>917</v>
      </c>
      <c r="E7" s="67">
        <v>3239</v>
      </c>
      <c r="F7" s="67" t="s">
        <v>79</v>
      </c>
      <c r="G7" s="68" t="s">
        <v>69</v>
      </c>
      <c r="H7" s="68" t="e">
        <v>#N/A</v>
      </c>
      <c r="I7" s="68" t="e">
        <v>#N/A</v>
      </c>
      <c r="J7" s="68" t="e">
        <v>#N/A</v>
      </c>
      <c r="K7" s="68" t="e">
        <v>#N/A</v>
      </c>
      <c r="L7" s="68">
        <v>2</v>
      </c>
      <c r="M7" s="68">
        <v>2</v>
      </c>
      <c r="N7" s="68">
        <v>2</v>
      </c>
      <c r="O7" s="69"/>
    </row>
    <row r="8" spans="1:15">
      <c r="A8" s="62" t="s">
        <v>141</v>
      </c>
      <c r="B8" s="63" t="s">
        <v>142</v>
      </c>
      <c r="C8" s="63">
        <v>105005</v>
      </c>
      <c r="D8" s="63" t="s">
        <v>918</v>
      </c>
      <c r="E8" s="63">
        <v>3239</v>
      </c>
      <c r="F8" s="63" t="s">
        <v>79</v>
      </c>
      <c r="G8" s="64" t="s">
        <v>69</v>
      </c>
      <c r="H8" s="64" t="s">
        <v>85</v>
      </c>
      <c r="I8" s="64" t="s">
        <v>906</v>
      </c>
      <c r="J8" s="64" t="s">
        <v>919</v>
      </c>
      <c r="K8" s="64" t="s">
        <v>85</v>
      </c>
      <c r="L8" s="64">
        <v>1</v>
      </c>
      <c r="M8" s="64">
        <v>1</v>
      </c>
      <c r="N8" s="64">
        <v>1</v>
      </c>
      <c r="O8" s="65" t="s">
        <v>908</v>
      </c>
    </row>
    <row r="9" spans="1:15">
      <c r="A9" s="66" t="s">
        <v>141</v>
      </c>
      <c r="B9" s="67" t="s">
        <v>165</v>
      </c>
      <c r="C9" s="67">
        <v>106019</v>
      </c>
      <c r="D9" s="67" t="s">
        <v>920</v>
      </c>
      <c r="E9" s="67">
        <v>3256</v>
      </c>
      <c r="F9" s="67" t="s">
        <v>79</v>
      </c>
      <c r="G9" s="68" t="s">
        <v>112</v>
      </c>
      <c r="H9" s="68" t="e">
        <v>#N/A</v>
      </c>
      <c r="I9" s="68" t="e">
        <v>#N/A</v>
      </c>
      <c r="J9" s="68" t="e">
        <v>#N/A</v>
      </c>
      <c r="K9" s="68" t="e">
        <v>#N/A</v>
      </c>
      <c r="L9" s="68">
        <v>2</v>
      </c>
      <c r="M9" s="68">
        <v>2</v>
      </c>
      <c r="N9" s="68">
        <v>2</v>
      </c>
      <c r="O9" s="69"/>
    </row>
    <row r="10" spans="1:15">
      <c r="A10" s="62" t="s">
        <v>57</v>
      </c>
      <c r="B10" s="63" t="s">
        <v>174</v>
      </c>
      <c r="C10" s="63">
        <v>106020</v>
      </c>
      <c r="D10" s="63" t="s">
        <v>921</v>
      </c>
      <c r="E10" s="63">
        <v>3239</v>
      </c>
      <c r="F10" s="63" t="s">
        <v>79</v>
      </c>
      <c r="G10" s="64" t="s">
        <v>112</v>
      </c>
      <c r="H10" s="64" t="s">
        <v>85</v>
      </c>
      <c r="I10" s="64" t="s">
        <v>915</v>
      </c>
      <c r="J10" s="64" t="s">
        <v>916</v>
      </c>
      <c r="K10" s="64" t="s">
        <v>133</v>
      </c>
      <c r="L10" s="64">
        <v>2</v>
      </c>
      <c r="M10" s="64">
        <v>2</v>
      </c>
      <c r="N10" s="64">
        <v>2</v>
      </c>
      <c r="O10" s="65"/>
    </row>
    <row r="11" spans="1:15">
      <c r="A11" s="66" t="s">
        <v>57</v>
      </c>
      <c r="B11" s="67" t="s">
        <v>180</v>
      </c>
      <c r="C11" s="67">
        <v>107006</v>
      </c>
      <c r="D11" s="67" t="s">
        <v>922</v>
      </c>
      <c r="E11" s="67">
        <v>3239</v>
      </c>
      <c r="F11" s="67" t="s">
        <v>79</v>
      </c>
      <c r="G11" s="68" t="s">
        <v>69</v>
      </c>
      <c r="H11" s="68" t="e">
        <v>#N/A</v>
      </c>
      <c r="I11" s="68" t="e">
        <v>#N/A</v>
      </c>
      <c r="J11" s="68" t="e">
        <v>#N/A</v>
      </c>
      <c r="K11" s="68" t="e">
        <v>#N/A</v>
      </c>
      <c r="L11" s="68">
        <v>2</v>
      </c>
      <c r="M11" s="68">
        <v>2</v>
      </c>
      <c r="N11" s="68">
        <v>2</v>
      </c>
      <c r="O11" s="69"/>
    </row>
    <row r="12" spans="1:15">
      <c r="A12" s="62" t="s">
        <v>57</v>
      </c>
      <c r="B12" s="63" t="s">
        <v>189</v>
      </c>
      <c r="C12" s="63">
        <v>107009</v>
      </c>
      <c r="D12" s="63" t="s">
        <v>923</v>
      </c>
      <c r="E12" s="63">
        <v>3239</v>
      </c>
      <c r="F12" s="63" t="s">
        <v>79</v>
      </c>
      <c r="G12" s="64" t="s">
        <v>111</v>
      </c>
      <c r="H12" s="64" t="s">
        <v>924</v>
      </c>
      <c r="I12" s="64" t="s">
        <v>915</v>
      </c>
      <c r="J12" s="64" t="s">
        <v>916</v>
      </c>
      <c r="K12" s="64" t="s">
        <v>173</v>
      </c>
      <c r="L12" s="64">
        <v>1</v>
      </c>
      <c r="M12" s="64">
        <v>2</v>
      </c>
      <c r="N12" s="64">
        <v>3</v>
      </c>
      <c r="O12" s="65"/>
    </row>
    <row r="13" spans="1:15">
      <c r="A13" s="66" t="s">
        <v>141</v>
      </c>
      <c r="B13" s="67" t="s">
        <v>200</v>
      </c>
      <c r="C13" s="67">
        <v>109023</v>
      </c>
      <c r="D13" s="67" t="s">
        <v>925</v>
      </c>
      <c r="E13" s="67">
        <v>3256</v>
      </c>
      <c r="F13" s="67" t="s">
        <v>79</v>
      </c>
      <c r="G13" s="68" t="s">
        <v>111</v>
      </c>
      <c r="H13" s="68" t="s">
        <v>926</v>
      </c>
      <c r="I13" s="68" t="s">
        <v>915</v>
      </c>
      <c r="J13" s="68" t="s">
        <v>85</v>
      </c>
      <c r="K13" s="68" t="s">
        <v>206</v>
      </c>
      <c r="L13" s="68">
        <v>1</v>
      </c>
      <c r="M13" s="68">
        <v>1</v>
      </c>
      <c r="N13" s="68">
        <v>1</v>
      </c>
      <c r="O13" s="69"/>
    </row>
    <row r="14" spans="1:15">
      <c r="A14" s="62" t="s">
        <v>141</v>
      </c>
      <c r="B14" s="63" t="s">
        <v>207</v>
      </c>
      <c r="C14" s="63">
        <v>115001</v>
      </c>
      <c r="D14" s="63" t="s">
        <v>927</v>
      </c>
      <c r="E14" s="63">
        <v>3239</v>
      </c>
      <c r="F14" s="63" t="s">
        <v>79</v>
      </c>
      <c r="G14" s="64" t="s">
        <v>69</v>
      </c>
      <c r="H14" s="64" t="s">
        <v>928</v>
      </c>
      <c r="I14" s="64" t="s">
        <v>915</v>
      </c>
      <c r="J14" s="64" t="s">
        <v>85</v>
      </c>
      <c r="K14" s="64" t="s">
        <v>213</v>
      </c>
      <c r="L14" s="64">
        <v>2</v>
      </c>
      <c r="M14" s="64">
        <v>2</v>
      </c>
      <c r="N14" s="64">
        <v>2</v>
      </c>
      <c r="O14" s="65" t="s">
        <v>908</v>
      </c>
    </row>
    <row r="15" spans="1:15">
      <c r="A15" s="66" t="s">
        <v>141</v>
      </c>
      <c r="B15" s="67" t="s">
        <v>214</v>
      </c>
      <c r="C15" s="67">
        <v>115015</v>
      </c>
      <c r="D15" s="67" t="s">
        <v>929</v>
      </c>
      <c r="E15" s="67">
        <v>3239</v>
      </c>
      <c r="F15" s="67" t="s">
        <v>79</v>
      </c>
      <c r="G15" s="68" t="s">
        <v>69</v>
      </c>
      <c r="H15" s="68" t="s">
        <v>930</v>
      </c>
      <c r="I15" s="68" t="s">
        <v>915</v>
      </c>
      <c r="J15" s="68" t="s">
        <v>85</v>
      </c>
      <c r="K15" s="68" t="s">
        <v>220</v>
      </c>
      <c r="L15" s="68">
        <v>1</v>
      </c>
      <c r="M15" s="68">
        <v>1</v>
      </c>
      <c r="N15" s="68">
        <v>1</v>
      </c>
      <c r="O15" s="69"/>
    </row>
    <row r="16" spans="1:15">
      <c r="A16" s="62" t="s">
        <v>141</v>
      </c>
      <c r="B16" s="63" t="s">
        <v>221</v>
      </c>
      <c r="C16" s="63">
        <v>115016</v>
      </c>
      <c r="D16" s="63" t="s">
        <v>931</v>
      </c>
      <c r="E16" s="63">
        <v>3239</v>
      </c>
      <c r="F16" s="63" t="s">
        <v>79</v>
      </c>
      <c r="G16" s="64" t="s">
        <v>69</v>
      </c>
      <c r="H16" s="64" t="s">
        <v>932</v>
      </c>
      <c r="I16" s="64" t="s">
        <v>906</v>
      </c>
      <c r="J16" s="64" t="s">
        <v>919</v>
      </c>
      <c r="K16" s="64" t="s">
        <v>85</v>
      </c>
      <c r="L16" s="64">
        <v>2</v>
      </c>
      <c r="M16" s="64">
        <v>2</v>
      </c>
      <c r="N16" s="64">
        <v>2</v>
      </c>
      <c r="O16" s="65"/>
    </row>
    <row r="17" spans="1:15">
      <c r="A17" s="66" t="s">
        <v>141</v>
      </c>
      <c r="B17" s="67" t="s">
        <v>226</v>
      </c>
      <c r="C17" s="67">
        <v>115017</v>
      </c>
      <c r="D17" s="67" t="s">
        <v>933</v>
      </c>
      <c r="E17" s="67">
        <v>3256</v>
      </c>
      <c r="F17" s="67" t="s">
        <v>79</v>
      </c>
      <c r="G17" s="68" t="s">
        <v>112</v>
      </c>
      <c r="H17" s="68" t="s">
        <v>930</v>
      </c>
      <c r="I17" s="68" t="s">
        <v>915</v>
      </c>
      <c r="J17" s="68" t="s">
        <v>85</v>
      </c>
      <c r="K17" s="68" t="s">
        <v>133</v>
      </c>
      <c r="L17" s="68">
        <v>1</v>
      </c>
      <c r="M17" s="68">
        <v>1</v>
      </c>
      <c r="N17" s="68">
        <v>1</v>
      </c>
      <c r="O17" s="69"/>
    </row>
    <row r="18" spans="1:15">
      <c r="A18" s="62" t="s">
        <v>141</v>
      </c>
      <c r="B18" s="63" t="s">
        <v>232</v>
      </c>
      <c r="C18" s="63">
        <v>117002</v>
      </c>
      <c r="D18" s="63" t="s">
        <v>934</v>
      </c>
      <c r="E18" s="63">
        <v>3256</v>
      </c>
      <c r="F18" s="63" t="s">
        <v>79</v>
      </c>
      <c r="G18" s="64" t="s">
        <v>112</v>
      </c>
      <c r="H18" s="64" t="e">
        <v>#N/A</v>
      </c>
      <c r="I18" s="64" t="e">
        <v>#N/A</v>
      </c>
      <c r="J18" s="64" t="e">
        <v>#N/A</v>
      </c>
      <c r="K18" s="64" t="e">
        <v>#N/A</v>
      </c>
      <c r="L18" s="64">
        <v>2</v>
      </c>
      <c r="M18" s="64">
        <v>2</v>
      </c>
      <c r="N18" s="64">
        <v>2</v>
      </c>
      <c r="O18" s="65"/>
    </row>
    <row r="19" spans="1:15">
      <c r="A19" s="66" t="s">
        <v>57</v>
      </c>
      <c r="B19" s="67" t="s">
        <v>240</v>
      </c>
      <c r="C19" s="67">
        <v>200001</v>
      </c>
      <c r="D19" s="67" t="s">
        <v>935</v>
      </c>
      <c r="E19" s="67">
        <v>3239</v>
      </c>
      <c r="F19" s="67" t="s">
        <v>79</v>
      </c>
      <c r="G19" s="68" t="s">
        <v>69</v>
      </c>
      <c r="H19" s="68" t="s">
        <v>936</v>
      </c>
      <c r="I19" s="68" t="s">
        <v>936</v>
      </c>
      <c r="J19" s="68" t="s">
        <v>85</v>
      </c>
      <c r="K19" s="68" t="s">
        <v>85</v>
      </c>
      <c r="L19" s="68">
        <v>2</v>
      </c>
      <c r="M19" s="68">
        <v>2</v>
      </c>
      <c r="N19" s="68">
        <v>2</v>
      </c>
      <c r="O19" s="69" t="s">
        <v>908</v>
      </c>
    </row>
    <row r="20" spans="1:15">
      <c r="A20" s="62" t="s">
        <v>57</v>
      </c>
      <c r="B20" s="63" t="s">
        <v>249</v>
      </c>
      <c r="C20" s="63">
        <v>200005</v>
      </c>
      <c r="D20" s="63" t="s">
        <v>937</v>
      </c>
      <c r="E20" s="63">
        <v>3239</v>
      </c>
      <c r="F20" s="63" t="s">
        <v>79</v>
      </c>
      <c r="G20" s="64" t="s">
        <v>69</v>
      </c>
      <c r="H20" s="64" t="s">
        <v>938</v>
      </c>
      <c r="I20" s="64" t="s">
        <v>915</v>
      </c>
      <c r="J20" s="64" t="s">
        <v>907</v>
      </c>
      <c r="K20" s="64" t="s">
        <v>255</v>
      </c>
      <c r="L20" s="64">
        <v>2</v>
      </c>
      <c r="M20" s="64">
        <v>2</v>
      </c>
      <c r="N20" s="64">
        <v>2</v>
      </c>
      <c r="O20" s="65" t="s">
        <v>908</v>
      </c>
    </row>
    <row r="21" spans="1:15">
      <c r="A21" s="66" t="s">
        <v>57</v>
      </c>
      <c r="B21" s="67" t="s">
        <v>269</v>
      </c>
      <c r="C21" s="67">
        <v>200017</v>
      </c>
      <c r="D21" s="67" t="s">
        <v>939</v>
      </c>
      <c r="E21" s="67">
        <v>3239</v>
      </c>
      <c r="F21" s="67" t="s">
        <v>79</v>
      </c>
      <c r="G21" s="68" t="s">
        <v>69</v>
      </c>
      <c r="H21" s="68" t="e">
        <v>#N/A</v>
      </c>
      <c r="I21" s="68" t="e">
        <v>#N/A</v>
      </c>
      <c r="J21" s="68" t="e">
        <v>#N/A</v>
      </c>
      <c r="K21" s="68" t="e">
        <v>#N/A</v>
      </c>
      <c r="L21" s="68">
        <v>2</v>
      </c>
      <c r="M21" s="68">
        <v>2</v>
      </c>
      <c r="N21" s="68">
        <v>2</v>
      </c>
      <c r="O21" s="69"/>
    </row>
    <row r="22" spans="1:15">
      <c r="A22" s="62" t="s">
        <v>141</v>
      </c>
      <c r="B22" s="63" t="s">
        <v>274</v>
      </c>
      <c r="C22" s="63">
        <v>201006</v>
      </c>
      <c r="D22" s="63" t="s">
        <v>940</v>
      </c>
      <c r="E22" s="63">
        <v>3239</v>
      </c>
      <c r="F22" s="63" t="s">
        <v>79</v>
      </c>
      <c r="G22" s="64" t="s">
        <v>69</v>
      </c>
      <c r="H22" s="64" t="s">
        <v>926</v>
      </c>
      <c r="I22" s="64" t="s">
        <v>906</v>
      </c>
      <c r="J22" s="64" t="s">
        <v>941</v>
      </c>
      <c r="K22" s="64" t="s">
        <v>85</v>
      </c>
      <c r="L22" s="64">
        <v>1</v>
      </c>
      <c r="M22" s="64">
        <v>1</v>
      </c>
      <c r="N22" s="64">
        <v>1</v>
      </c>
      <c r="O22" s="65" t="s">
        <v>908</v>
      </c>
    </row>
    <row r="23" spans="1:15">
      <c r="A23" s="66" t="s">
        <v>141</v>
      </c>
      <c r="B23" s="67" t="s">
        <v>282</v>
      </c>
      <c r="C23" s="67">
        <v>201015</v>
      </c>
      <c r="D23" s="67" t="s">
        <v>942</v>
      </c>
      <c r="E23" s="67">
        <v>3239</v>
      </c>
      <c r="F23" s="67" t="s">
        <v>79</v>
      </c>
      <c r="G23" s="68" t="s">
        <v>69</v>
      </c>
      <c r="H23" s="68" t="e">
        <v>#N/A</v>
      </c>
      <c r="I23" s="68" t="e">
        <v>#N/A</v>
      </c>
      <c r="J23" s="68" t="e">
        <v>#N/A</v>
      </c>
      <c r="K23" s="68" t="e">
        <v>#N/A</v>
      </c>
      <c r="L23" s="68">
        <v>1</v>
      </c>
      <c r="M23" s="68">
        <v>1</v>
      </c>
      <c r="N23" s="68">
        <v>1</v>
      </c>
      <c r="O23" s="69" t="s">
        <v>908</v>
      </c>
    </row>
    <row r="24" spans="1:15">
      <c r="A24" s="62" t="s">
        <v>141</v>
      </c>
      <c r="B24" s="63" t="s">
        <v>288</v>
      </c>
      <c r="C24" s="63">
        <v>201023</v>
      </c>
      <c r="D24" s="63" t="s">
        <v>943</v>
      </c>
      <c r="E24" s="63">
        <v>3239</v>
      </c>
      <c r="F24" s="63" t="s">
        <v>79</v>
      </c>
      <c r="G24" s="64" t="s">
        <v>69</v>
      </c>
      <c r="H24" s="64" t="e">
        <v>#N/A</v>
      </c>
      <c r="I24" s="64" t="e">
        <v>#N/A</v>
      </c>
      <c r="J24" s="64" t="e">
        <v>#N/A</v>
      </c>
      <c r="K24" s="64" t="e">
        <v>#N/A</v>
      </c>
      <c r="L24" s="64">
        <v>1</v>
      </c>
      <c r="M24" s="64">
        <v>1</v>
      </c>
      <c r="N24" s="64">
        <v>1</v>
      </c>
      <c r="O24" s="65"/>
    </row>
    <row r="25" spans="1:15">
      <c r="A25" s="66" t="s">
        <v>141</v>
      </c>
      <c r="B25" s="67" t="s">
        <v>294</v>
      </c>
      <c r="C25" s="67">
        <v>201027</v>
      </c>
      <c r="D25" s="67" t="s">
        <v>944</v>
      </c>
      <c r="E25" s="67">
        <v>3239</v>
      </c>
      <c r="F25" s="67" t="s">
        <v>79</v>
      </c>
      <c r="G25" s="68" t="s">
        <v>69</v>
      </c>
      <c r="H25" s="68" t="e">
        <v>#N/A</v>
      </c>
      <c r="I25" s="68" t="e">
        <v>#N/A</v>
      </c>
      <c r="J25" s="68" t="e">
        <v>#N/A</v>
      </c>
      <c r="K25" s="68" t="e">
        <v>#N/A</v>
      </c>
      <c r="L25" s="68">
        <v>2</v>
      </c>
      <c r="M25" s="68">
        <v>2</v>
      </c>
      <c r="N25" s="68">
        <v>2</v>
      </c>
      <c r="O25" s="69" t="s">
        <v>908</v>
      </c>
    </row>
    <row r="26" spans="1:15">
      <c r="A26" s="62" t="s">
        <v>141</v>
      </c>
      <c r="B26" s="63" t="s">
        <v>299</v>
      </c>
      <c r="C26" s="63">
        <v>201031</v>
      </c>
      <c r="D26" s="63" t="s">
        <v>945</v>
      </c>
      <c r="E26" s="63">
        <v>3256</v>
      </c>
      <c r="F26" s="63" t="s">
        <v>79</v>
      </c>
      <c r="G26" s="64" t="s">
        <v>69</v>
      </c>
      <c r="H26" s="64" t="e">
        <v>#N/A</v>
      </c>
      <c r="I26" s="64" t="e">
        <v>#N/A</v>
      </c>
      <c r="J26" s="64" t="e">
        <v>#N/A</v>
      </c>
      <c r="K26" s="64" t="e">
        <v>#N/A</v>
      </c>
      <c r="L26" s="64">
        <v>2</v>
      </c>
      <c r="M26" s="64">
        <v>2</v>
      </c>
      <c r="N26" s="64">
        <v>2</v>
      </c>
      <c r="O26" s="65"/>
    </row>
    <row r="27" spans="1:15">
      <c r="A27" s="66" t="s">
        <v>141</v>
      </c>
      <c r="B27" s="67" t="s">
        <v>304</v>
      </c>
      <c r="C27" s="67">
        <v>201032</v>
      </c>
      <c r="D27" s="67" t="s">
        <v>946</v>
      </c>
      <c r="E27" s="67">
        <v>3256</v>
      </c>
      <c r="F27" s="67" t="s">
        <v>79</v>
      </c>
      <c r="G27" s="68" t="s">
        <v>111</v>
      </c>
      <c r="H27" s="68" t="s">
        <v>85</v>
      </c>
      <c r="I27" s="68" t="s">
        <v>85</v>
      </c>
      <c r="J27" s="68" t="s">
        <v>85</v>
      </c>
      <c r="K27" s="68" t="s">
        <v>85</v>
      </c>
      <c r="L27" s="68">
        <v>1</v>
      </c>
      <c r="M27" s="68">
        <v>1</v>
      </c>
      <c r="N27" s="68">
        <v>1</v>
      </c>
      <c r="O27" s="69"/>
    </row>
    <row r="28" spans="1:15">
      <c r="A28" s="62" t="s">
        <v>141</v>
      </c>
      <c r="B28" s="63" t="s">
        <v>310</v>
      </c>
      <c r="C28" s="63">
        <v>201033</v>
      </c>
      <c r="D28" s="63" t="s">
        <v>947</v>
      </c>
      <c r="E28" s="63">
        <v>3256</v>
      </c>
      <c r="F28" s="63" t="s">
        <v>79</v>
      </c>
      <c r="G28" s="64" t="s">
        <v>69</v>
      </c>
      <c r="H28" s="64" t="e">
        <v>#N/A</v>
      </c>
      <c r="I28" s="64" t="e">
        <v>#N/A</v>
      </c>
      <c r="J28" s="64" t="e">
        <v>#N/A</v>
      </c>
      <c r="K28" s="64" t="e">
        <v>#N/A</v>
      </c>
      <c r="L28" s="64">
        <v>1</v>
      </c>
      <c r="M28" s="64">
        <v>2</v>
      </c>
      <c r="N28" s="64">
        <v>3</v>
      </c>
      <c r="O28" s="65"/>
    </row>
    <row r="29" spans="1:15">
      <c r="A29" s="66" t="s">
        <v>141</v>
      </c>
      <c r="B29" s="67" t="s">
        <v>315</v>
      </c>
      <c r="C29" s="67">
        <v>201038</v>
      </c>
      <c r="D29" s="67" t="s">
        <v>948</v>
      </c>
      <c r="E29" s="67">
        <v>3256</v>
      </c>
      <c r="F29" s="67" t="s">
        <v>79</v>
      </c>
      <c r="G29" s="68" t="s">
        <v>112</v>
      </c>
      <c r="H29" s="68" t="s">
        <v>85</v>
      </c>
      <c r="I29" s="68" t="s">
        <v>85</v>
      </c>
      <c r="J29" s="68" t="s">
        <v>85</v>
      </c>
      <c r="K29" s="68" t="s">
        <v>85</v>
      </c>
      <c r="L29" s="68">
        <v>2</v>
      </c>
      <c r="M29" s="68">
        <v>2</v>
      </c>
      <c r="N29" s="68">
        <v>2</v>
      </c>
      <c r="O29" s="69"/>
    </row>
    <row r="30" spans="1:15">
      <c r="A30" s="62" t="s">
        <v>141</v>
      </c>
      <c r="B30" s="63" t="s">
        <v>320</v>
      </c>
      <c r="C30" s="63">
        <v>201042</v>
      </c>
      <c r="D30" s="63" t="s">
        <v>949</v>
      </c>
      <c r="E30" s="63">
        <v>3256</v>
      </c>
      <c r="F30" s="63" t="s">
        <v>79</v>
      </c>
      <c r="G30" s="64" t="s">
        <v>111</v>
      </c>
      <c r="H30" s="64" t="s">
        <v>85</v>
      </c>
      <c r="I30" s="64" t="s">
        <v>85</v>
      </c>
      <c r="J30" s="64" t="s">
        <v>85</v>
      </c>
      <c r="K30" s="64" t="s">
        <v>85</v>
      </c>
      <c r="L30" s="64">
        <v>1</v>
      </c>
      <c r="M30" s="64">
        <v>1</v>
      </c>
      <c r="N30" s="64">
        <v>1</v>
      </c>
      <c r="O30" s="65"/>
    </row>
    <row r="31" spans="1:15">
      <c r="A31" s="66" t="s">
        <v>141</v>
      </c>
      <c r="B31" s="67" t="s">
        <v>325</v>
      </c>
      <c r="C31" s="67">
        <v>203005</v>
      </c>
      <c r="D31" s="67" t="s">
        <v>950</v>
      </c>
      <c r="E31" s="67">
        <v>3256</v>
      </c>
      <c r="F31" s="67" t="s">
        <v>79</v>
      </c>
      <c r="G31" s="68" t="s">
        <v>69</v>
      </c>
      <c r="H31" s="68" t="e">
        <v>#N/A</v>
      </c>
      <c r="I31" s="68" t="e">
        <v>#N/A</v>
      </c>
      <c r="J31" s="68" t="e">
        <v>#N/A</v>
      </c>
      <c r="K31" s="68" t="e">
        <v>#N/A</v>
      </c>
      <c r="L31" s="68">
        <v>1</v>
      </c>
      <c r="M31" s="68">
        <v>1</v>
      </c>
      <c r="N31" s="68">
        <v>1</v>
      </c>
      <c r="O31" s="69"/>
    </row>
    <row r="32" spans="1:15">
      <c r="A32" s="62" t="s">
        <v>141</v>
      </c>
      <c r="B32" s="63" t="s">
        <v>332</v>
      </c>
      <c r="C32" s="63">
        <v>203011</v>
      </c>
      <c r="D32" s="63" t="s">
        <v>951</v>
      </c>
      <c r="E32" s="63">
        <v>3256</v>
      </c>
      <c r="F32" s="63" t="s">
        <v>79</v>
      </c>
      <c r="G32" s="64" t="s">
        <v>111</v>
      </c>
      <c r="H32" s="64" t="s">
        <v>85</v>
      </c>
      <c r="I32" s="64" t="s">
        <v>85</v>
      </c>
      <c r="J32" s="64" t="s">
        <v>85</v>
      </c>
      <c r="K32" s="64" t="s">
        <v>85</v>
      </c>
      <c r="L32" s="64">
        <v>1</v>
      </c>
      <c r="M32" s="64">
        <v>1</v>
      </c>
      <c r="N32" s="64">
        <v>1</v>
      </c>
      <c r="O32" s="65"/>
    </row>
    <row r="33" spans="1:15">
      <c r="A33" s="66" t="s">
        <v>57</v>
      </c>
      <c r="B33" s="67" t="s">
        <v>337</v>
      </c>
      <c r="C33" s="67">
        <v>204002</v>
      </c>
      <c r="D33" s="67" t="s">
        <v>952</v>
      </c>
      <c r="E33" s="67">
        <v>3239</v>
      </c>
      <c r="F33" s="67" t="s">
        <v>79</v>
      </c>
      <c r="G33" s="68" t="s">
        <v>111</v>
      </c>
      <c r="H33" s="68" t="e">
        <v>#N/A</v>
      </c>
      <c r="I33" s="68" t="e">
        <v>#N/A</v>
      </c>
      <c r="J33" s="68" t="e">
        <v>#N/A</v>
      </c>
      <c r="K33" s="68" t="e">
        <v>#N/A</v>
      </c>
      <c r="L33" s="68">
        <v>1</v>
      </c>
      <c r="M33" s="68">
        <v>1</v>
      </c>
      <c r="N33" s="68">
        <v>1</v>
      </c>
      <c r="O33" s="69"/>
    </row>
    <row r="34" spans="1:15">
      <c r="A34" s="62" t="s">
        <v>57</v>
      </c>
      <c r="B34" s="63" t="s">
        <v>352</v>
      </c>
      <c r="C34" s="63">
        <v>205006</v>
      </c>
      <c r="D34" s="63" t="s">
        <v>953</v>
      </c>
      <c r="E34" s="63">
        <v>3256</v>
      </c>
      <c r="F34" s="63" t="s">
        <v>79</v>
      </c>
      <c r="G34" s="64" t="s">
        <v>69</v>
      </c>
      <c r="H34" s="64" t="s">
        <v>926</v>
      </c>
      <c r="I34" s="64" t="s">
        <v>906</v>
      </c>
      <c r="J34" s="64" t="s">
        <v>907</v>
      </c>
      <c r="K34" s="64" t="s">
        <v>85</v>
      </c>
      <c r="L34" s="64">
        <v>1</v>
      </c>
      <c r="M34" s="64">
        <v>2</v>
      </c>
      <c r="N34" s="64">
        <v>3</v>
      </c>
      <c r="O34" s="65"/>
    </row>
    <row r="35" spans="1:15">
      <c r="A35" s="66" t="s">
        <v>57</v>
      </c>
      <c r="B35" s="67" t="s">
        <v>358</v>
      </c>
      <c r="C35" s="67">
        <v>206003</v>
      </c>
      <c r="D35" s="67" t="s">
        <v>954</v>
      </c>
      <c r="E35" s="67">
        <v>3239</v>
      </c>
      <c r="F35" s="67" t="s">
        <v>79</v>
      </c>
      <c r="G35" s="68" t="s">
        <v>69</v>
      </c>
      <c r="H35" s="68" t="e">
        <v>#N/A</v>
      </c>
      <c r="I35" s="68" t="e">
        <v>#N/A</v>
      </c>
      <c r="J35" s="68" t="e">
        <v>#N/A</v>
      </c>
      <c r="K35" s="68" t="e">
        <v>#N/A</v>
      </c>
      <c r="L35" s="68">
        <v>2</v>
      </c>
      <c r="M35" s="68">
        <v>2</v>
      </c>
      <c r="N35" s="68">
        <v>2</v>
      </c>
      <c r="O35" s="69"/>
    </row>
    <row r="36" spans="1:15">
      <c r="A36" s="62" t="s">
        <v>57</v>
      </c>
      <c r="B36" s="63" t="s">
        <v>364</v>
      </c>
      <c r="C36" s="63">
        <v>206004</v>
      </c>
      <c r="D36" s="63" t="s">
        <v>955</v>
      </c>
      <c r="E36" s="63">
        <v>3239</v>
      </c>
      <c r="F36" s="63" t="s">
        <v>79</v>
      </c>
      <c r="G36" s="64" t="s">
        <v>69</v>
      </c>
      <c r="H36" s="64" t="e">
        <v>#N/A</v>
      </c>
      <c r="I36" s="64" t="e">
        <v>#N/A</v>
      </c>
      <c r="J36" s="64" t="e">
        <v>#N/A</v>
      </c>
      <c r="K36" s="64" t="e">
        <v>#N/A</v>
      </c>
      <c r="L36" s="64">
        <v>2</v>
      </c>
      <c r="M36" s="64">
        <v>2</v>
      </c>
      <c r="N36" s="64">
        <v>2</v>
      </c>
      <c r="O36" s="65"/>
    </row>
    <row r="37" spans="1:15">
      <c r="A37" s="66" t="s">
        <v>57</v>
      </c>
      <c r="B37" s="67" t="s">
        <v>369</v>
      </c>
      <c r="C37" s="67">
        <v>206006</v>
      </c>
      <c r="D37" s="67" t="s">
        <v>956</v>
      </c>
      <c r="E37" s="67">
        <v>3239</v>
      </c>
      <c r="F37" s="67" t="s">
        <v>79</v>
      </c>
      <c r="G37" s="68" t="s">
        <v>69</v>
      </c>
      <c r="H37" s="68" t="e">
        <v>#N/A</v>
      </c>
      <c r="I37" s="68" t="e">
        <v>#N/A</v>
      </c>
      <c r="J37" s="68" t="e">
        <v>#N/A</v>
      </c>
      <c r="K37" s="68" t="e">
        <v>#N/A</v>
      </c>
      <c r="L37" s="68">
        <v>2</v>
      </c>
      <c r="M37" s="68">
        <v>2</v>
      </c>
      <c r="N37" s="68">
        <v>2</v>
      </c>
      <c r="O37" s="69"/>
    </row>
    <row r="38" spans="1:15">
      <c r="A38" s="62" t="s">
        <v>141</v>
      </c>
      <c r="B38" s="63" t="s">
        <v>376</v>
      </c>
      <c r="C38" s="63">
        <v>207007</v>
      </c>
      <c r="D38" s="63" t="s">
        <v>957</v>
      </c>
      <c r="E38" s="63">
        <v>3239</v>
      </c>
      <c r="F38" s="63" t="s">
        <v>79</v>
      </c>
      <c r="G38" s="64" t="s">
        <v>69</v>
      </c>
      <c r="H38" s="64" t="e">
        <v>#N/A</v>
      </c>
      <c r="I38" s="64" t="e">
        <v>#N/A</v>
      </c>
      <c r="J38" s="64" t="e">
        <v>#N/A</v>
      </c>
      <c r="K38" s="64" t="e">
        <v>#N/A</v>
      </c>
      <c r="L38" s="64">
        <v>2</v>
      </c>
      <c r="M38" s="64">
        <v>2</v>
      </c>
      <c r="N38" s="64">
        <v>2</v>
      </c>
      <c r="O38" s="65"/>
    </row>
    <row r="39" spans="1:15">
      <c r="A39" s="66" t="s">
        <v>141</v>
      </c>
      <c r="B39" s="67" t="s">
        <v>383</v>
      </c>
      <c r="C39" s="67">
        <v>209001</v>
      </c>
      <c r="D39" s="67" t="s">
        <v>958</v>
      </c>
      <c r="E39" s="67">
        <v>3239</v>
      </c>
      <c r="F39" s="67" t="s">
        <v>79</v>
      </c>
      <c r="G39" s="68" t="s">
        <v>69</v>
      </c>
      <c r="H39" s="68" t="e">
        <v>#N/A</v>
      </c>
      <c r="I39" s="68" t="e">
        <v>#N/A</v>
      </c>
      <c r="J39" s="68" t="e">
        <v>#N/A</v>
      </c>
      <c r="K39" s="68" t="e">
        <v>#N/A</v>
      </c>
      <c r="L39" s="68">
        <v>1</v>
      </c>
      <c r="M39" s="68">
        <v>1</v>
      </c>
      <c r="N39" s="68">
        <v>1</v>
      </c>
      <c r="O39" s="69"/>
    </row>
    <row r="40" spans="1:15">
      <c r="A40" s="62" t="s">
        <v>141</v>
      </c>
      <c r="B40" s="63" t="s">
        <v>389</v>
      </c>
      <c r="C40" s="63">
        <v>300004</v>
      </c>
      <c r="D40" s="63" t="s">
        <v>959</v>
      </c>
      <c r="E40" s="63">
        <v>3239</v>
      </c>
      <c r="F40" s="63" t="s">
        <v>79</v>
      </c>
      <c r="G40" s="64" t="s">
        <v>69</v>
      </c>
      <c r="H40" s="64" t="e">
        <v>#N/A</v>
      </c>
      <c r="I40" s="64" t="e">
        <v>#N/A</v>
      </c>
      <c r="J40" s="64" t="e">
        <v>#N/A</v>
      </c>
      <c r="K40" s="64" t="e">
        <v>#N/A</v>
      </c>
      <c r="L40" s="64">
        <v>2</v>
      </c>
      <c r="M40" s="64">
        <v>2</v>
      </c>
      <c r="N40" s="64">
        <v>2</v>
      </c>
      <c r="O40" s="65"/>
    </row>
    <row r="41" spans="1:15">
      <c r="A41" s="66" t="s">
        <v>141</v>
      </c>
      <c r="B41" s="67" t="s">
        <v>396</v>
      </c>
      <c r="C41" s="67">
        <v>301001</v>
      </c>
      <c r="D41" s="67" t="s">
        <v>960</v>
      </c>
      <c r="E41" s="67">
        <v>3239</v>
      </c>
      <c r="F41" s="67" t="s">
        <v>79</v>
      </c>
      <c r="G41" s="68" t="s">
        <v>69</v>
      </c>
      <c r="H41" s="68" t="s">
        <v>926</v>
      </c>
      <c r="I41" s="68" t="s">
        <v>915</v>
      </c>
      <c r="J41" s="68" t="s">
        <v>961</v>
      </c>
      <c r="K41" s="68" t="s">
        <v>173</v>
      </c>
      <c r="L41" s="68">
        <v>1</v>
      </c>
      <c r="M41" s="68">
        <v>2</v>
      </c>
      <c r="N41" s="68">
        <v>3</v>
      </c>
      <c r="O41" s="69"/>
    </row>
    <row r="42" spans="1:15">
      <c r="A42" s="62" t="s">
        <v>141</v>
      </c>
      <c r="B42" s="63" t="s">
        <v>408</v>
      </c>
      <c r="C42" s="63">
        <v>301006</v>
      </c>
      <c r="D42" s="63" t="s">
        <v>962</v>
      </c>
      <c r="E42" s="63">
        <v>3239</v>
      </c>
      <c r="F42" s="63" t="s">
        <v>79</v>
      </c>
      <c r="G42" s="64" t="s">
        <v>69</v>
      </c>
      <c r="H42" s="64" t="e">
        <v>#N/A</v>
      </c>
      <c r="I42" s="64" t="e">
        <v>#N/A</v>
      </c>
      <c r="J42" s="64" t="e">
        <v>#N/A</v>
      </c>
      <c r="K42" s="64" t="e">
        <v>#N/A</v>
      </c>
      <c r="L42" s="64">
        <v>1</v>
      </c>
      <c r="M42" s="64">
        <v>2</v>
      </c>
      <c r="N42" s="64">
        <v>3</v>
      </c>
      <c r="O42" s="65"/>
    </row>
    <row r="43" spans="1:15">
      <c r="A43" s="66" t="s">
        <v>57</v>
      </c>
      <c r="B43" s="67" t="s">
        <v>413</v>
      </c>
      <c r="C43" s="67">
        <v>301008</v>
      </c>
      <c r="D43" s="67" t="s">
        <v>963</v>
      </c>
      <c r="E43" s="67">
        <v>3239</v>
      </c>
      <c r="F43" s="67" t="s">
        <v>79</v>
      </c>
      <c r="G43" s="68" t="s">
        <v>69</v>
      </c>
      <c r="H43" s="68" t="e">
        <v>#N/A</v>
      </c>
      <c r="I43" s="68" t="e">
        <v>#N/A</v>
      </c>
      <c r="J43" s="68" t="e">
        <v>#N/A</v>
      </c>
      <c r="K43" s="68" t="e">
        <v>#N/A</v>
      </c>
      <c r="L43" s="68">
        <v>2</v>
      </c>
      <c r="M43" s="68">
        <v>2</v>
      </c>
      <c r="N43" s="68">
        <v>2</v>
      </c>
      <c r="O43" s="69"/>
    </row>
    <row r="44" spans="1:15">
      <c r="A44" s="62" t="s">
        <v>57</v>
      </c>
      <c r="B44" s="63" t="s">
        <v>419</v>
      </c>
      <c r="C44" s="63">
        <v>301016</v>
      </c>
      <c r="D44" s="63" t="s">
        <v>964</v>
      </c>
      <c r="E44" s="63">
        <v>3239</v>
      </c>
      <c r="F44" s="63" t="s">
        <v>79</v>
      </c>
      <c r="G44" s="64" t="s">
        <v>69</v>
      </c>
      <c r="H44" s="64" t="e">
        <v>#N/A</v>
      </c>
      <c r="I44" s="64" t="e">
        <v>#N/A</v>
      </c>
      <c r="J44" s="64" t="e">
        <v>#N/A</v>
      </c>
      <c r="K44" s="64" t="e">
        <v>#N/A</v>
      </c>
      <c r="L44" s="64">
        <v>2</v>
      </c>
      <c r="M44" s="64">
        <v>2</v>
      </c>
      <c r="N44" s="64">
        <v>2</v>
      </c>
      <c r="O44" s="65"/>
    </row>
    <row r="45" spans="1:15">
      <c r="A45" s="66" t="s">
        <v>141</v>
      </c>
      <c r="B45" s="67" t="s">
        <v>424</v>
      </c>
      <c r="C45" s="67">
        <v>301040</v>
      </c>
      <c r="D45" s="67" t="s">
        <v>965</v>
      </c>
      <c r="E45" s="67">
        <v>3256</v>
      </c>
      <c r="F45" s="67" t="s">
        <v>79</v>
      </c>
      <c r="G45" s="68" t="s">
        <v>69</v>
      </c>
      <c r="H45" s="68" t="s">
        <v>85</v>
      </c>
      <c r="I45" s="68" t="s">
        <v>906</v>
      </c>
      <c r="J45" s="68" t="s">
        <v>966</v>
      </c>
      <c r="K45" s="68" t="s">
        <v>85</v>
      </c>
      <c r="L45" s="68">
        <v>1</v>
      </c>
      <c r="M45" s="68">
        <v>2</v>
      </c>
      <c r="N45" s="68">
        <v>3</v>
      </c>
      <c r="O45" s="69"/>
    </row>
    <row r="46" spans="1:15">
      <c r="A46" s="62" t="s">
        <v>141</v>
      </c>
      <c r="B46" s="63" t="s">
        <v>436</v>
      </c>
      <c r="C46" s="63">
        <v>302006</v>
      </c>
      <c r="D46" s="63" t="s">
        <v>967</v>
      </c>
      <c r="E46" s="63">
        <v>3239</v>
      </c>
      <c r="F46" s="63" t="s">
        <v>79</v>
      </c>
      <c r="G46" s="64" t="s">
        <v>111</v>
      </c>
      <c r="H46" s="64" t="s">
        <v>85</v>
      </c>
      <c r="I46" s="64" t="s">
        <v>85</v>
      </c>
      <c r="J46" s="64" t="s">
        <v>85</v>
      </c>
      <c r="K46" s="64" t="s">
        <v>85</v>
      </c>
      <c r="L46" s="64">
        <v>1</v>
      </c>
      <c r="M46" s="64">
        <v>1</v>
      </c>
      <c r="N46" s="64">
        <v>1</v>
      </c>
      <c r="O46" s="65"/>
    </row>
    <row r="47" spans="1:15">
      <c r="A47" s="66" t="s">
        <v>141</v>
      </c>
      <c r="B47" s="67" t="s">
        <v>441</v>
      </c>
      <c r="C47" s="67">
        <v>302007</v>
      </c>
      <c r="D47" s="67" t="s">
        <v>968</v>
      </c>
      <c r="E47" s="67">
        <v>3239</v>
      </c>
      <c r="F47" s="67" t="s">
        <v>79</v>
      </c>
      <c r="G47" s="68" t="s">
        <v>69</v>
      </c>
      <c r="H47" s="68" t="e">
        <v>#N/A</v>
      </c>
      <c r="I47" s="68" t="e">
        <v>#N/A</v>
      </c>
      <c r="J47" s="68" t="e">
        <v>#N/A</v>
      </c>
      <c r="K47" s="68" t="e">
        <v>#N/A</v>
      </c>
      <c r="L47" s="68">
        <v>2</v>
      </c>
      <c r="M47" s="68">
        <v>2</v>
      </c>
      <c r="N47" s="68">
        <v>2</v>
      </c>
      <c r="O47" s="69"/>
    </row>
    <row r="48" spans="1:15">
      <c r="A48" s="62" t="s">
        <v>141</v>
      </c>
      <c r="B48" s="63" t="s">
        <v>446</v>
      </c>
      <c r="C48" s="63">
        <v>302016</v>
      </c>
      <c r="D48" s="63" t="s">
        <v>969</v>
      </c>
      <c r="E48" s="63">
        <v>3239</v>
      </c>
      <c r="F48" s="63" t="s">
        <v>79</v>
      </c>
      <c r="G48" s="64" t="s">
        <v>111</v>
      </c>
      <c r="H48" s="64" t="s">
        <v>85</v>
      </c>
      <c r="I48" s="64" t="s">
        <v>915</v>
      </c>
      <c r="J48" s="64" t="s">
        <v>966</v>
      </c>
      <c r="K48" s="64" t="s">
        <v>451</v>
      </c>
      <c r="L48" s="64" t="s">
        <v>85</v>
      </c>
      <c r="M48" s="64" t="s">
        <v>85</v>
      </c>
      <c r="N48" s="64" t="s">
        <v>85</v>
      </c>
      <c r="O48" s="65"/>
    </row>
    <row r="49" spans="1:15">
      <c r="A49" s="66" t="s">
        <v>57</v>
      </c>
      <c r="B49" s="67" t="s">
        <v>452</v>
      </c>
      <c r="C49" s="67">
        <v>303002</v>
      </c>
      <c r="D49" s="67" t="s">
        <v>970</v>
      </c>
      <c r="E49" s="67">
        <v>3239</v>
      </c>
      <c r="F49" s="67" t="s">
        <v>79</v>
      </c>
      <c r="G49" s="68" t="s">
        <v>69</v>
      </c>
      <c r="H49" s="68" t="e">
        <v>#N/A</v>
      </c>
      <c r="I49" s="68" t="e">
        <v>#N/A</v>
      </c>
      <c r="J49" s="68" t="e">
        <v>#N/A</v>
      </c>
      <c r="K49" s="68" t="e">
        <v>#N/A</v>
      </c>
      <c r="L49" s="68" t="s">
        <v>85</v>
      </c>
      <c r="M49" s="68" t="s">
        <v>85</v>
      </c>
      <c r="N49" s="68" t="s">
        <v>85</v>
      </c>
      <c r="O49" s="69"/>
    </row>
    <row r="50" spans="1:15">
      <c r="A50" s="62" t="s">
        <v>141</v>
      </c>
      <c r="B50" s="63" t="s">
        <v>458</v>
      </c>
      <c r="C50" s="63">
        <v>303013</v>
      </c>
      <c r="D50" s="63" t="s">
        <v>971</v>
      </c>
      <c r="E50" s="63">
        <v>3256</v>
      </c>
      <c r="F50" s="63" t="s">
        <v>79</v>
      </c>
      <c r="G50" s="64" t="s">
        <v>69</v>
      </c>
      <c r="H50" s="64" t="s">
        <v>972</v>
      </c>
      <c r="I50" s="64" t="s">
        <v>906</v>
      </c>
      <c r="J50" s="64" t="s">
        <v>973</v>
      </c>
      <c r="K50" s="64" t="s">
        <v>85</v>
      </c>
      <c r="L50" s="64">
        <v>1</v>
      </c>
      <c r="M50" s="64">
        <v>1</v>
      </c>
      <c r="N50" s="64">
        <v>1</v>
      </c>
      <c r="O50" s="65"/>
    </row>
    <row r="51" spans="1:15">
      <c r="A51" s="66" t="s">
        <v>57</v>
      </c>
      <c r="B51" s="67" t="s">
        <v>463</v>
      </c>
      <c r="C51" s="67">
        <v>303014</v>
      </c>
      <c r="D51" s="67" t="s">
        <v>974</v>
      </c>
      <c r="E51" s="67">
        <v>3239</v>
      </c>
      <c r="F51" s="67" t="s">
        <v>79</v>
      </c>
      <c r="G51" s="68" t="s">
        <v>111</v>
      </c>
      <c r="H51" s="68" t="s">
        <v>975</v>
      </c>
      <c r="I51" s="68" t="s">
        <v>915</v>
      </c>
      <c r="J51" s="68" t="s">
        <v>907</v>
      </c>
      <c r="K51" s="68" t="s">
        <v>468</v>
      </c>
      <c r="L51" s="68">
        <v>1</v>
      </c>
      <c r="M51" s="68">
        <v>2</v>
      </c>
      <c r="N51" s="68">
        <v>3</v>
      </c>
      <c r="O51" s="69"/>
    </row>
    <row r="52" spans="1:15">
      <c r="A52" s="62" t="s">
        <v>57</v>
      </c>
      <c r="B52" s="63" t="s">
        <v>469</v>
      </c>
      <c r="C52" s="63">
        <v>304016</v>
      </c>
      <c r="D52" s="63" t="s">
        <v>976</v>
      </c>
      <c r="E52" s="63">
        <v>3256</v>
      </c>
      <c r="F52" s="63" t="s">
        <v>79</v>
      </c>
      <c r="G52" s="64" t="s">
        <v>69</v>
      </c>
      <c r="H52" s="64" t="e">
        <v>#N/A</v>
      </c>
      <c r="I52" s="64" t="e">
        <v>#N/A</v>
      </c>
      <c r="J52" s="64" t="e">
        <v>#N/A</v>
      </c>
      <c r="K52" s="64" t="e">
        <v>#N/A</v>
      </c>
      <c r="L52" s="64">
        <v>2</v>
      </c>
      <c r="M52" s="64">
        <v>2</v>
      </c>
      <c r="N52" s="64">
        <v>2</v>
      </c>
      <c r="O52" s="65"/>
    </row>
    <row r="53" spans="1:15">
      <c r="A53" s="66" t="s">
        <v>57</v>
      </c>
      <c r="B53" s="67" t="s">
        <v>476</v>
      </c>
      <c r="C53" s="67">
        <v>304017</v>
      </c>
      <c r="D53" s="67" t="s">
        <v>977</v>
      </c>
      <c r="E53" s="67">
        <v>3256</v>
      </c>
      <c r="F53" s="67" t="s">
        <v>79</v>
      </c>
      <c r="G53" s="68" t="s">
        <v>69</v>
      </c>
      <c r="H53" s="68" t="e">
        <v>#N/A</v>
      </c>
      <c r="I53" s="68" t="e">
        <v>#N/A</v>
      </c>
      <c r="J53" s="68" t="e">
        <v>#N/A</v>
      </c>
      <c r="K53" s="68" t="e">
        <v>#N/A</v>
      </c>
      <c r="L53" s="68">
        <v>1</v>
      </c>
      <c r="M53" s="68">
        <v>2</v>
      </c>
      <c r="N53" s="68">
        <v>3</v>
      </c>
      <c r="O53" s="69"/>
    </row>
    <row r="54" spans="1:15">
      <c r="A54" s="62" t="s">
        <v>57</v>
      </c>
      <c r="B54" s="63" t="s">
        <v>481</v>
      </c>
      <c r="C54" s="63">
        <v>304018</v>
      </c>
      <c r="D54" s="63" t="s">
        <v>978</v>
      </c>
      <c r="E54" s="63">
        <v>3239</v>
      </c>
      <c r="F54" s="63" t="s">
        <v>79</v>
      </c>
      <c r="G54" s="64" t="s">
        <v>69</v>
      </c>
      <c r="H54" s="64" t="s">
        <v>979</v>
      </c>
      <c r="I54" s="64" t="s">
        <v>915</v>
      </c>
      <c r="J54" s="64" t="s">
        <v>907</v>
      </c>
      <c r="K54" s="64" t="s">
        <v>468</v>
      </c>
      <c r="L54" s="64">
        <v>2</v>
      </c>
      <c r="M54" s="64">
        <v>2</v>
      </c>
      <c r="N54" s="64">
        <v>2</v>
      </c>
      <c r="O54" s="65"/>
    </row>
    <row r="55" spans="1:15">
      <c r="A55" s="66" t="s">
        <v>57</v>
      </c>
      <c r="B55" s="67" t="s">
        <v>487</v>
      </c>
      <c r="C55" s="67">
        <v>304019</v>
      </c>
      <c r="D55" s="67" t="s">
        <v>980</v>
      </c>
      <c r="E55" s="67">
        <v>3239</v>
      </c>
      <c r="F55" s="67" t="s">
        <v>79</v>
      </c>
      <c r="G55" s="68" t="s">
        <v>69</v>
      </c>
      <c r="H55" s="68" t="s">
        <v>981</v>
      </c>
      <c r="I55" s="68" t="s">
        <v>915</v>
      </c>
      <c r="J55" s="68" t="s">
        <v>982</v>
      </c>
      <c r="K55" s="68" t="s">
        <v>133</v>
      </c>
      <c r="L55" s="68" t="s">
        <v>85</v>
      </c>
      <c r="M55" s="68" t="s">
        <v>85</v>
      </c>
      <c r="N55" s="68" t="s">
        <v>85</v>
      </c>
      <c r="O55" s="69"/>
    </row>
    <row r="56" spans="1:15">
      <c r="A56" s="62" t="s">
        <v>57</v>
      </c>
      <c r="B56" s="63" t="s">
        <v>492</v>
      </c>
      <c r="C56" s="63">
        <v>400005</v>
      </c>
      <c r="D56" s="63" t="s">
        <v>983</v>
      </c>
      <c r="E56" s="63">
        <v>3239</v>
      </c>
      <c r="F56" s="63" t="s">
        <v>79</v>
      </c>
      <c r="G56" s="64" t="s">
        <v>111</v>
      </c>
      <c r="H56" s="64" t="s">
        <v>85</v>
      </c>
      <c r="I56" s="64" t="s">
        <v>85</v>
      </c>
      <c r="J56" s="64" t="s">
        <v>85</v>
      </c>
      <c r="K56" s="64" t="s">
        <v>85</v>
      </c>
      <c r="L56" s="64">
        <v>1</v>
      </c>
      <c r="M56" s="64">
        <v>1</v>
      </c>
      <c r="N56" s="64">
        <v>1</v>
      </c>
      <c r="O56" s="65"/>
    </row>
    <row r="57" spans="1:15">
      <c r="A57" s="66" t="s">
        <v>141</v>
      </c>
      <c r="B57" s="67" t="s">
        <v>500</v>
      </c>
      <c r="C57" s="67">
        <v>400007</v>
      </c>
      <c r="D57" s="67" t="s">
        <v>984</v>
      </c>
      <c r="E57" s="67">
        <v>3239</v>
      </c>
      <c r="F57" s="67" t="s">
        <v>79</v>
      </c>
      <c r="G57" s="68" t="s">
        <v>112</v>
      </c>
      <c r="H57" s="68" t="s">
        <v>85</v>
      </c>
      <c r="I57" s="68" t="s">
        <v>85</v>
      </c>
      <c r="J57" s="68" t="s">
        <v>85</v>
      </c>
      <c r="K57" s="68" t="s">
        <v>85</v>
      </c>
      <c r="L57" s="68">
        <v>1</v>
      </c>
      <c r="M57" s="68">
        <v>1</v>
      </c>
      <c r="N57" s="68">
        <v>1</v>
      </c>
      <c r="O57" s="69"/>
    </row>
    <row r="58" spans="1:15">
      <c r="A58" s="62" t="s">
        <v>57</v>
      </c>
      <c r="B58" s="63" t="s">
        <v>506</v>
      </c>
      <c r="C58" s="63">
        <v>400009</v>
      </c>
      <c r="D58" s="63" t="s">
        <v>985</v>
      </c>
      <c r="E58" s="63">
        <v>3239</v>
      </c>
      <c r="F58" s="63" t="s">
        <v>79</v>
      </c>
      <c r="G58" s="64" t="s">
        <v>69</v>
      </c>
      <c r="H58" s="64" t="e">
        <v>#N/A</v>
      </c>
      <c r="I58" s="64" t="e">
        <v>#N/A</v>
      </c>
      <c r="J58" s="64" t="e">
        <v>#N/A</v>
      </c>
      <c r="K58" s="64" t="e">
        <v>#N/A</v>
      </c>
      <c r="L58" s="64">
        <v>1</v>
      </c>
      <c r="M58" s="64">
        <v>1</v>
      </c>
      <c r="N58" s="64">
        <v>1</v>
      </c>
      <c r="O58" s="65"/>
    </row>
    <row r="59" spans="1:15">
      <c r="A59" s="66" t="s">
        <v>141</v>
      </c>
      <c r="B59" s="67" t="s">
        <v>512</v>
      </c>
      <c r="C59" s="67">
        <v>400012</v>
      </c>
      <c r="D59" s="67" t="s">
        <v>986</v>
      </c>
      <c r="E59" s="67">
        <v>3239</v>
      </c>
      <c r="F59" s="67" t="s">
        <v>79</v>
      </c>
      <c r="G59" s="68" t="s">
        <v>69</v>
      </c>
      <c r="H59" s="68" t="e">
        <v>#N/A</v>
      </c>
      <c r="I59" s="68" t="e">
        <v>#N/A</v>
      </c>
      <c r="J59" s="68" t="e">
        <v>#N/A</v>
      </c>
      <c r="K59" s="68" t="e">
        <v>#N/A</v>
      </c>
      <c r="L59" s="68">
        <v>1</v>
      </c>
      <c r="M59" s="68">
        <v>1</v>
      </c>
      <c r="N59" s="68">
        <v>1</v>
      </c>
      <c r="O59" s="69"/>
    </row>
    <row r="60" spans="1:15">
      <c r="A60" s="62" t="s">
        <v>57</v>
      </c>
      <c r="B60" s="63" t="s">
        <v>517</v>
      </c>
      <c r="C60" s="63">
        <v>400013</v>
      </c>
      <c r="D60" s="63" t="s">
        <v>987</v>
      </c>
      <c r="E60" s="63">
        <v>3239</v>
      </c>
      <c r="F60" s="63" t="s">
        <v>79</v>
      </c>
      <c r="G60" s="64" t="s">
        <v>69</v>
      </c>
      <c r="H60" s="64" t="s">
        <v>85</v>
      </c>
      <c r="I60" s="64" t="s">
        <v>85</v>
      </c>
      <c r="J60" s="64" t="s">
        <v>85</v>
      </c>
      <c r="K60" s="64" t="s">
        <v>85</v>
      </c>
      <c r="L60" s="64">
        <v>2</v>
      </c>
      <c r="M60" s="64">
        <v>2</v>
      </c>
      <c r="N60" s="64">
        <v>2</v>
      </c>
      <c r="O60" s="65"/>
    </row>
    <row r="61" spans="1:15">
      <c r="A61" s="66" t="s">
        <v>141</v>
      </c>
      <c r="B61" s="67" t="s">
        <v>522</v>
      </c>
      <c r="C61" s="67">
        <v>400014</v>
      </c>
      <c r="D61" s="67" t="s">
        <v>988</v>
      </c>
      <c r="E61" s="67">
        <v>3256</v>
      </c>
      <c r="F61" s="67" t="s">
        <v>79</v>
      </c>
      <c r="G61" s="68" t="s">
        <v>111</v>
      </c>
      <c r="H61" s="68" t="s">
        <v>85</v>
      </c>
      <c r="I61" s="68" t="s">
        <v>85</v>
      </c>
      <c r="J61" s="68" t="s">
        <v>85</v>
      </c>
      <c r="K61" s="68" t="s">
        <v>85</v>
      </c>
      <c r="L61" s="68">
        <v>1</v>
      </c>
      <c r="M61" s="68">
        <v>1</v>
      </c>
      <c r="N61" s="68">
        <v>1</v>
      </c>
      <c r="O61" s="69"/>
    </row>
    <row r="62" spans="1:15">
      <c r="A62" s="62" t="s">
        <v>141</v>
      </c>
      <c r="B62" s="63" t="s">
        <v>527</v>
      </c>
      <c r="C62" s="63">
        <v>400015</v>
      </c>
      <c r="D62" s="63" t="s">
        <v>989</v>
      </c>
      <c r="E62" s="63">
        <v>3239</v>
      </c>
      <c r="F62" s="63" t="s">
        <v>79</v>
      </c>
      <c r="G62" s="64" t="s">
        <v>111</v>
      </c>
      <c r="H62" s="64" t="s">
        <v>85</v>
      </c>
      <c r="I62" s="64" t="s">
        <v>85</v>
      </c>
      <c r="J62" s="64" t="s">
        <v>85</v>
      </c>
      <c r="K62" s="64" t="s">
        <v>85</v>
      </c>
      <c r="L62" s="64">
        <v>1</v>
      </c>
      <c r="M62" s="64">
        <v>1</v>
      </c>
      <c r="N62" s="64">
        <v>1</v>
      </c>
      <c r="O62" s="65"/>
    </row>
    <row r="63" spans="1:15">
      <c r="A63" s="66" t="s">
        <v>57</v>
      </c>
      <c r="B63" s="67" t="s">
        <v>532</v>
      </c>
      <c r="C63" s="67">
        <v>400016</v>
      </c>
      <c r="D63" s="67" t="s">
        <v>990</v>
      </c>
      <c r="E63" s="67">
        <v>3256</v>
      </c>
      <c r="F63" s="67" t="s">
        <v>79</v>
      </c>
      <c r="G63" s="68" t="s">
        <v>111</v>
      </c>
      <c r="H63" s="68" t="e">
        <v>#N/A</v>
      </c>
      <c r="I63" s="68" t="e">
        <v>#N/A</v>
      </c>
      <c r="J63" s="68" t="e">
        <v>#N/A</v>
      </c>
      <c r="K63" s="68" t="e">
        <v>#N/A</v>
      </c>
      <c r="L63" s="68">
        <v>2</v>
      </c>
      <c r="M63" s="68">
        <v>2</v>
      </c>
      <c r="N63" s="68">
        <v>2</v>
      </c>
      <c r="O63" s="69"/>
    </row>
    <row r="64" spans="1:15">
      <c r="A64" s="62" t="s">
        <v>141</v>
      </c>
      <c r="B64" s="63" t="s">
        <v>538</v>
      </c>
      <c r="C64" s="63">
        <v>400018</v>
      </c>
      <c r="D64" s="63" t="s">
        <v>991</v>
      </c>
      <c r="E64" s="63">
        <v>3256</v>
      </c>
      <c r="F64" s="63" t="s">
        <v>79</v>
      </c>
      <c r="G64" s="64" t="s">
        <v>111</v>
      </c>
      <c r="H64" s="64" t="s">
        <v>85</v>
      </c>
      <c r="I64" s="64" t="s">
        <v>85</v>
      </c>
      <c r="J64" s="64" t="s">
        <v>85</v>
      </c>
      <c r="K64" s="64" t="s">
        <v>85</v>
      </c>
      <c r="L64" s="64">
        <v>1</v>
      </c>
      <c r="M64" s="64">
        <v>1</v>
      </c>
      <c r="N64" s="64">
        <v>1</v>
      </c>
      <c r="O64" s="65"/>
    </row>
    <row r="65" spans="1:15">
      <c r="A65" s="66" t="s">
        <v>57</v>
      </c>
      <c r="B65" s="67" t="s">
        <v>543</v>
      </c>
      <c r="C65" s="67">
        <v>400019</v>
      </c>
      <c r="D65" s="67" t="s">
        <v>992</v>
      </c>
      <c r="E65" s="67">
        <v>3239</v>
      </c>
      <c r="F65" s="67" t="s">
        <v>79</v>
      </c>
      <c r="G65" s="68" t="s">
        <v>111</v>
      </c>
      <c r="H65" s="68" t="s">
        <v>85</v>
      </c>
      <c r="I65" s="68" t="s">
        <v>85</v>
      </c>
      <c r="J65" s="68" t="s">
        <v>85</v>
      </c>
      <c r="K65" s="68" t="s">
        <v>85</v>
      </c>
      <c r="L65" s="68">
        <v>2</v>
      </c>
      <c r="M65" s="68">
        <v>2</v>
      </c>
      <c r="N65" s="68">
        <v>2</v>
      </c>
      <c r="O65" s="69"/>
    </row>
    <row r="66" spans="1:15">
      <c r="A66" s="62" t="s">
        <v>57</v>
      </c>
      <c r="B66" s="63" t="s">
        <v>548</v>
      </c>
      <c r="C66" s="63">
        <v>400020</v>
      </c>
      <c r="D66" s="63" t="s">
        <v>993</v>
      </c>
      <c r="E66" s="63">
        <v>3239</v>
      </c>
      <c r="F66" s="63" t="s">
        <v>79</v>
      </c>
      <c r="G66" s="64" t="s">
        <v>69</v>
      </c>
      <c r="H66" s="64" t="s">
        <v>85</v>
      </c>
      <c r="I66" s="64" t="s">
        <v>85</v>
      </c>
      <c r="J66" s="64" t="s">
        <v>85</v>
      </c>
      <c r="K66" s="64" t="s">
        <v>85</v>
      </c>
      <c r="L66" s="64">
        <v>2</v>
      </c>
      <c r="M66" s="64">
        <v>2</v>
      </c>
      <c r="N66" s="64">
        <v>2</v>
      </c>
      <c r="O66" s="65"/>
    </row>
    <row r="67" spans="1:15">
      <c r="A67" s="66" t="s">
        <v>141</v>
      </c>
      <c r="B67" s="67" t="s">
        <v>553</v>
      </c>
      <c r="C67" s="67">
        <v>400021</v>
      </c>
      <c r="D67" s="67" t="s">
        <v>994</v>
      </c>
      <c r="E67" s="67">
        <v>3239</v>
      </c>
      <c r="F67" s="67" t="s">
        <v>79</v>
      </c>
      <c r="G67" s="68" t="s">
        <v>111</v>
      </c>
      <c r="H67" s="68" t="s">
        <v>85</v>
      </c>
      <c r="I67" s="68" t="s">
        <v>85</v>
      </c>
      <c r="J67" s="68" t="s">
        <v>85</v>
      </c>
      <c r="K67" s="68" t="s">
        <v>85</v>
      </c>
      <c r="L67" s="68">
        <v>1</v>
      </c>
      <c r="M67" s="68">
        <v>2</v>
      </c>
      <c r="N67" s="68">
        <v>3</v>
      </c>
      <c r="O67" s="69"/>
    </row>
    <row r="68" spans="1:15">
      <c r="A68" s="62" t="s">
        <v>141</v>
      </c>
      <c r="B68" s="63" t="s">
        <v>558</v>
      </c>
      <c r="C68" s="63">
        <v>401007</v>
      </c>
      <c r="D68" s="63" t="s">
        <v>995</v>
      </c>
      <c r="E68" s="63">
        <v>3239</v>
      </c>
      <c r="F68" s="63" t="s">
        <v>79</v>
      </c>
      <c r="G68" s="64" t="s">
        <v>111</v>
      </c>
      <c r="H68" s="64" t="s">
        <v>996</v>
      </c>
      <c r="I68" s="64" t="s">
        <v>906</v>
      </c>
      <c r="J68" s="64" t="s">
        <v>966</v>
      </c>
      <c r="K68" s="64" t="s">
        <v>85</v>
      </c>
      <c r="L68" s="64">
        <v>1</v>
      </c>
      <c r="M68" s="64">
        <v>1</v>
      </c>
      <c r="N68" s="64">
        <v>1</v>
      </c>
      <c r="O68" s="65"/>
    </row>
    <row r="69" spans="1:15">
      <c r="A69" s="66" t="s">
        <v>57</v>
      </c>
      <c r="B69" s="67" t="s">
        <v>564</v>
      </c>
      <c r="C69" s="67">
        <v>401009</v>
      </c>
      <c r="D69" s="67" t="s">
        <v>997</v>
      </c>
      <c r="E69" s="67">
        <v>3239</v>
      </c>
      <c r="F69" s="67" t="s">
        <v>79</v>
      </c>
      <c r="G69" s="68" t="s">
        <v>111</v>
      </c>
      <c r="H69" s="68" t="s">
        <v>975</v>
      </c>
      <c r="I69" s="68" t="s">
        <v>906</v>
      </c>
      <c r="J69" s="68" t="s">
        <v>907</v>
      </c>
      <c r="K69" s="68" t="s">
        <v>85</v>
      </c>
      <c r="L69" s="68">
        <v>2</v>
      </c>
      <c r="M69" s="68">
        <v>2</v>
      </c>
      <c r="N69" s="68">
        <v>2</v>
      </c>
      <c r="O69" s="69"/>
    </row>
    <row r="70" spans="1:15">
      <c r="A70" s="62" t="s">
        <v>141</v>
      </c>
      <c r="B70" s="63" t="s">
        <v>569</v>
      </c>
      <c r="C70" s="63">
        <v>401010</v>
      </c>
      <c r="D70" s="63" t="s">
        <v>998</v>
      </c>
      <c r="E70" s="63">
        <v>3239</v>
      </c>
      <c r="F70" s="63" t="s">
        <v>79</v>
      </c>
      <c r="G70" s="64" t="s">
        <v>112</v>
      </c>
      <c r="H70" s="64" t="s">
        <v>924</v>
      </c>
      <c r="I70" s="64" t="s">
        <v>915</v>
      </c>
      <c r="J70" s="64" t="s">
        <v>966</v>
      </c>
      <c r="K70" s="64" t="s">
        <v>173</v>
      </c>
      <c r="L70" s="64">
        <v>1</v>
      </c>
      <c r="M70" s="64">
        <v>1</v>
      </c>
      <c r="N70" s="64">
        <v>1</v>
      </c>
      <c r="O70" s="65"/>
    </row>
    <row r="71" spans="1:15">
      <c r="A71" s="66" t="s">
        <v>57</v>
      </c>
      <c r="B71" s="67" t="s">
        <v>574</v>
      </c>
      <c r="C71" s="67">
        <v>401011</v>
      </c>
      <c r="D71" s="67" t="s">
        <v>999</v>
      </c>
      <c r="E71" s="67">
        <v>3239</v>
      </c>
      <c r="F71" s="67" t="s">
        <v>79</v>
      </c>
      <c r="G71" s="68" t="s">
        <v>111</v>
      </c>
      <c r="H71" s="68" t="s">
        <v>975</v>
      </c>
      <c r="I71" s="68" t="s">
        <v>915</v>
      </c>
      <c r="J71" s="68" t="s">
        <v>907</v>
      </c>
      <c r="K71" s="68" t="s">
        <v>83</v>
      </c>
      <c r="L71" s="68">
        <v>1</v>
      </c>
      <c r="M71" s="68">
        <v>2</v>
      </c>
      <c r="N71" s="68">
        <v>3</v>
      </c>
      <c r="O71" s="69"/>
    </row>
    <row r="72" spans="1:15">
      <c r="A72" s="62" t="s">
        <v>57</v>
      </c>
      <c r="B72" s="63" t="s">
        <v>579</v>
      </c>
      <c r="C72" s="63">
        <v>402002</v>
      </c>
      <c r="D72" s="63" t="s">
        <v>1000</v>
      </c>
      <c r="E72" s="63">
        <v>3239</v>
      </c>
      <c r="F72" s="63" t="s">
        <v>79</v>
      </c>
      <c r="G72" s="64" t="s">
        <v>69</v>
      </c>
      <c r="H72" s="64" t="e">
        <v>#N/A</v>
      </c>
      <c r="I72" s="64" t="e">
        <v>#N/A</v>
      </c>
      <c r="J72" s="64" t="e">
        <v>#N/A</v>
      </c>
      <c r="K72" s="64" t="e">
        <v>#N/A</v>
      </c>
      <c r="L72" s="64">
        <v>1</v>
      </c>
      <c r="M72" s="64">
        <v>1</v>
      </c>
      <c r="N72" s="64">
        <v>1</v>
      </c>
      <c r="O72" s="65"/>
    </row>
    <row r="73" spans="1:15">
      <c r="A73" s="66" t="s">
        <v>57</v>
      </c>
      <c r="B73" s="67" t="s">
        <v>585</v>
      </c>
      <c r="C73" s="67">
        <v>402004</v>
      </c>
      <c r="D73" s="67" t="s">
        <v>1001</v>
      </c>
      <c r="E73" s="67">
        <v>3256</v>
      </c>
      <c r="F73" s="67" t="s">
        <v>79</v>
      </c>
      <c r="G73" s="68" t="s">
        <v>112</v>
      </c>
      <c r="H73" s="68" t="e">
        <v>#N/A</v>
      </c>
      <c r="I73" s="68" t="e">
        <v>#N/A</v>
      </c>
      <c r="J73" s="68" t="e">
        <v>#N/A</v>
      </c>
      <c r="K73" s="68" t="e">
        <v>#N/A</v>
      </c>
      <c r="L73" s="68">
        <v>2</v>
      </c>
      <c r="M73" s="68">
        <v>2</v>
      </c>
      <c r="N73" s="68">
        <v>2</v>
      </c>
      <c r="O73" s="69"/>
    </row>
    <row r="74" spans="1:15">
      <c r="A74" s="62" t="s">
        <v>57</v>
      </c>
      <c r="B74" s="63" t="s">
        <v>590</v>
      </c>
      <c r="C74" s="63">
        <v>402009</v>
      </c>
      <c r="D74" s="63" t="s">
        <v>1002</v>
      </c>
      <c r="E74" s="63">
        <v>3239</v>
      </c>
      <c r="F74" s="63" t="s">
        <v>79</v>
      </c>
      <c r="G74" s="64" t="s">
        <v>112</v>
      </c>
      <c r="H74" s="64" t="s">
        <v>926</v>
      </c>
      <c r="I74" s="64" t="s">
        <v>451</v>
      </c>
      <c r="J74" s="64" t="s">
        <v>907</v>
      </c>
      <c r="K74" s="64" t="s">
        <v>1003</v>
      </c>
      <c r="L74" s="64">
        <v>2</v>
      </c>
      <c r="M74" s="64">
        <v>2</v>
      </c>
      <c r="N74" s="64">
        <v>2</v>
      </c>
      <c r="O74" s="65"/>
    </row>
    <row r="75" spans="1:15">
      <c r="A75" s="66" t="s">
        <v>57</v>
      </c>
      <c r="B75" s="67" t="s">
        <v>595</v>
      </c>
      <c r="C75" s="67">
        <v>402010</v>
      </c>
      <c r="D75" s="67" t="s">
        <v>1004</v>
      </c>
      <c r="E75" s="67">
        <v>3239</v>
      </c>
      <c r="F75" s="67" t="s">
        <v>79</v>
      </c>
      <c r="G75" s="68" t="s">
        <v>112</v>
      </c>
      <c r="H75" s="68" t="s">
        <v>926</v>
      </c>
      <c r="I75" s="68" t="s">
        <v>915</v>
      </c>
      <c r="J75" s="68" t="s">
        <v>907</v>
      </c>
      <c r="K75" s="68" t="s">
        <v>600</v>
      </c>
      <c r="L75" s="68">
        <v>1</v>
      </c>
      <c r="M75" s="68">
        <v>1</v>
      </c>
      <c r="N75" s="68">
        <v>1</v>
      </c>
      <c r="O75" s="69"/>
    </row>
    <row r="76" spans="1:15">
      <c r="A76" s="62" t="s">
        <v>57</v>
      </c>
      <c r="B76" s="63" t="s">
        <v>601</v>
      </c>
      <c r="C76" s="63">
        <v>404002</v>
      </c>
      <c r="D76" s="63" t="s">
        <v>1005</v>
      </c>
      <c r="E76" s="63">
        <v>3239</v>
      </c>
      <c r="F76" s="63" t="s">
        <v>79</v>
      </c>
      <c r="G76" s="64" t="s">
        <v>69</v>
      </c>
      <c r="H76" s="64" t="e">
        <v>#N/A</v>
      </c>
      <c r="I76" s="64" t="e">
        <v>#N/A</v>
      </c>
      <c r="J76" s="64" t="e">
        <v>#N/A</v>
      </c>
      <c r="K76" s="64" t="e">
        <v>#N/A</v>
      </c>
      <c r="L76" s="64">
        <v>1</v>
      </c>
      <c r="M76" s="64">
        <v>2</v>
      </c>
      <c r="N76" s="64">
        <v>3</v>
      </c>
      <c r="O76" s="65"/>
    </row>
    <row r="77" spans="1:15">
      <c r="A77" s="66" t="s">
        <v>57</v>
      </c>
      <c r="B77" s="67" t="s">
        <v>607</v>
      </c>
      <c r="C77" s="67">
        <v>404004</v>
      </c>
      <c r="D77" s="67" t="s">
        <v>1006</v>
      </c>
      <c r="E77" s="67">
        <v>3239</v>
      </c>
      <c r="F77" s="67" t="s">
        <v>79</v>
      </c>
      <c r="G77" s="68" t="s">
        <v>111</v>
      </c>
      <c r="H77" s="68" t="s">
        <v>1007</v>
      </c>
      <c r="I77" s="68" t="s">
        <v>915</v>
      </c>
      <c r="J77" s="68" t="s">
        <v>907</v>
      </c>
      <c r="K77" s="68" t="s">
        <v>468</v>
      </c>
      <c r="L77" s="68">
        <v>1</v>
      </c>
      <c r="M77" s="68">
        <v>1</v>
      </c>
      <c r="N77" s="68">
        <v>1</v>
      </c>
      <c r="O77" s="69"/>
    </row>
    <row r="78" spans="1:15">
      <c r="A78" s="62" t="s">
        <v>57</v>
      </c>
      <c r="B78" s="63" t="s">
        <v>612</v>
      </c>
      <c r="C78" s="63">
        <v>404006</v>
      </c>
      <c r="D78" s="63" t="s">
        <v>1008</v>
      </c>
      <c r="E78" s="63">
        <v>3239</v>
      </c>
      <c r="F78" s="63" t="s">
        <v>79</v>
      </c>
      <c r="G78" s="64" t="s">
        <v>112</v>
      </c>
      <c r="H78" s="64" t="s">
        <v>1007</v>
      </c>
      <c r="I78" s="64" t="s">
        <v>915</v>
      </c>
      <c r="J78" s="64" t="s">
        <v>1009</v>
      </c>
      <c r="K78" s="64" t="s">
        <v>83</v>
      </c>
      <c r="L78" s="64">
        <v>1</v>
      </c>
      <c r="M78" s="64">
        <v>2</v>
      </c>
      <c r="N78" s="64">
        <v>3</v>
      </c>
      <c r="O78" s="65"/>
    </row>
    <row r="79" spans="1:15">
      <c r="A79" s="66" t="s">
        <v>57</v>
      </c>
      <c r="B79" s="67" t="s">
        <v>617</v>
      </c>
      <c r="C79" s="67">
        <v>404008</v>
      </c>
      <c r="D79" s="67" t="s">
        <v>1010</v>
      </c>
      <c r="E79" s="67">
        <v>3239</v>
      </c>
      <c r="F79" s="67" t="s">
        <v>79</v>
      </c>
      <c r="G79" s="68" t="s">
        <v>69</v>
      </c>
      <c r="H79" s="68" t="s">
        <v>979</v>
      </c>
      <c r="I79" s="68" t="s">
        <v>915</v>
      </c>
      <c r="J79" s="68" t="s">
        <v>1011</v>
      </c>
      <c r="K79" s="68" t="s">
        <v>83</v>
      </c>
      <c r="L79" s="68">
        <v>1</v>
      </c>
      <c r="M79" s="68">
        <v>2</v>
      </c>
      <c r="N79" s="68">
        <v>3</v>
      </c>
      <c r="O79" s="69"/>
    </row>
    <row r="80" spans="1:15">
      <c r="A80" s="62" t="s">
        <v>57</v>
      </c>
      <c r="B80" s="63" t="s">
        <v>623</v>
      </c>
      <c r="C80" s="63">
        <v>405003</v>
      </c>
      <c r="D80" s="63" t="s">
        <v>1012</v>
      </c>
      <c r="E80" s="63">
        <v>3239</v>
      </c>
      <c r="F80" s="63" t="s">
        <v>79</v>
      </c>
      <c r="G80" s="64" t="s">
        <v>112</v>
      </c>
      <c r="H80" s="64" t="s">
        <v>1013</v>
      </c>
      <c r="I80" s="64" t="s">
        <v>915</v>
      </c>
      <c r="J80" s="64" t="s">
        <v>85</v>
      </c>
      <c r="K80" s="64" t="s">
        <v>173</v>
      </c>
      <c r="L80" s="64">
        <v>1</v>
      </c>
      <c r="M80" s="64">
        <v>2</v>
      </c>
      <c r="N80" s="64">
        <v>3</v>
      </c>
      <c r="O80" s="65"/>
    </row>
    <row r="81" spans="1:15">
      <c r="A81" s="66" t="s">
        <v>57</v>
      </c>
      <c r="B81" s="67" t="s">
        <v>629</v>
      </c>
      <c r="C81" s="67">
        <v>408004</v>
      </c>
      <c r="D81" s="67" t="s">
        <v>1014</v>
      </c>
      <c r="E81" s="67">
        <v>3239</v>
      </c>
      <c r="F81" s="67" t="s">
        <v>79</v>
      </c>
      <c r="G81" s="68" t="s">
        <v>111</v>
      </c>
      <c r="H81" s="68" t="e">
        <v>#N/A</v>
      </c>
      <c r="I81" s="68" t="e">
        <v>#N/A</v>
      </c>
      <c r="J81" s="68" t="e">
        <v>#N/A</v>
      </c>
      <c r="K81" s="68" t="e">
        <v>#N/A</v>
      </c>
      <c r="L81" s="68">
        <v>1</v>
      </c>
      <c r="M81" s="68">
        <v>2</v>
      </c>
      <c r="N81" s="68">
        <v>3</v>
      </c>
      <c r="O81" s="69"/>
    </row>
    <row r="82" spans="1:15">
      <c r="A82" s="62" t="s">
        <v>57</v>
      </c>
      <c r="B82" s="63" t="s">
        <v>636</v>
      </c>
      <c r="C82" s="63">
        <v>408005</v>
      </c>
      <c r="D82" s="63" t="s">
        <v>1015</v>
      </c>
      <c r="E82" s="63">
        <v>3239</v>
      </c>
      <c r="F82" s="63" t="s">
        <v>79</v>
      </c>
      <c r="G82" s="64" t="s">
        <v>112</v>
      </c>
      <c r="H82" s="64" t="e">
        <v>#N/A</v>
      </c>
      <c r="I82" s="64" t="e">
        <v>#N/A</v>
      </c>
      <c r="J82" s="64" t="e">
        <v>#N/A</v>
      </c>
      <c r="K82" s="64" t="e">
        <v>#N/A</v>
      </c>
      <c r="L82" s="64">
        <v>1</v>
      </c>
      <c r="M82" s="64">
        <v>2</v>
      </c>
      <c r="N82" s="64">
        <v>3</v>
      </c>
      <c r="O82" s="65"/>
    </row>
    <row r="83" spans="1:15">
      <c r="A83" s="66" t="s">
        <v>57</v>
      </c>
      <c r="B83" s="67" t="s">
        <v>641</v>
      </c>
      <c r="C83" s="67">
        <v>408009</v>
      </c>
      <c r="D83" s="67" t="s">
        <v>1016</v>
      </c>
      <c r="E83" s="67">
        <v>3239</v>
      </c>
      <c r="F83" s="67" t="s">
        <v>79</v>
      </c>
      <c r="G83" s="68" t="s">
        <v>111</v>
      </c>
      <c r="H83" s="68" t="e">
        <v>#N/A</v>
      </c>
      <c r="I83" s="68" t="e">
        <v>#N/A</v>
      </c>
      <c r="J83" s="68" t="e">
        <v>#N/A</v>
      </c>
      <c r="K83" s="68" t="e">
        <v>#N/A</v>
      </c>
      <c r="L83" s="68">
        <v>2</v>
      </c>
      <c r="M83" s="68">
        <v>2</v>
      </c>
      <c r="N83" s="68">
        <v>2</v>
      </c>
      <c r="O83" s="69"/>
    </row>
    <row r="84" spans="1:15">
      <c r="A84" s="62" t="s">
        <v>141</v>
      </c>
      <c r="B84" s="63" t="s">
        <v>665</v>
      </c>
      <c r="C84" s="63">
        <v>409030</v>
      </c>
      <c r="D84" s="63" t="s">
        <v>1017</v>
      </c>
      <c r="E84" s="63">
        <v>3239</v>
      </c>
      <c r="F84" s="63" t="s">
        <v>79</v>
      </c>
      <c r="G84" s="64" t="s">
        <v>111</v>
      </c>
      <c r="H84" s="64" t="s">
        <v>1018</v>
      </c>
      <c r="I84" s="64" t="s">
        <v>906</v>
      </c>
      <c r="J84" s="64" t="s">
        <v>966</v>
      </c>
      <c r="K84" s="64" t="s">
        <v>85</v>
      </c>
      <c r="L84" s="64">
        <v>1</v>
      </c>
      <c r="M84" s="64">
        <v>2</v>
      </c>
      <c r="N84" s="64">
        <v>3</v>
      </c>
      <c r="O84" s="65"/>
    </row>
    <row r="85" spans="1:15">
      <c r="A85" s="66" t="s">
        <v>57</v>
      </c>
      <c r="B85" s="67" t="s">
        <v>670</v>
      </c>
      <c r="C85" s="67">
        <v>409035</v>
      </c>
      <c r="D85" s="67" t="s">
        <v>1019</v>
      </c>
      <c r="E85" s="67">
        <v>3239</v>
      </c>
      <c r="F85" s="67" t="s">
        <v>79</v>
      </c>
      <c r="G85" s="68" t="s">
        <v>69</v>
      </c>
      <c r="H85" s="68" t="e">
        <v>#N/A</v>
      </c>
      <c r="I85" s="68" t="e">
        <v>#N/A</v>
      </c>
      <c r="J85" s="68" t="e">
        <v>#N/A</v>
      </c>
      <c r="K85" s="68" t="e">
        <v>#N/A</v>
      </c>
      <c r="L85" s="68">
        <v>1</v>
      </c>
      <c r="M85" s="68">
        <v>1</v>
      </c>
      <c r="N85" s="68">
        <v>1</v>
      </c>
      <c r="O85" s="69"/>
    </row>
    <row r="86" spans="1:15">
      <c r="A86" s="62" t="s">
        <v>141</v>
      </c>
      <c r="B86" s="63" t="s">
        <v>676</v>
      </c>
      <c r="C86" s="63">
        <v>409036</v>
      </c>
      <c r="D86" s="63" t="s">
        <v>1020</v>
      </c>
      <c r="E86" s="63">
        <v>3256</v>
      </c>
      <c r="F86" s="63" t="s">
        <v>79</v>
      </c>
      <c r="G86" s="64" t="s">
        <v>111</v>
      </c>
      <c r="H86" s="64" t="s">
        <v>85</v>
      </c>
      <c r="I86" s="64" t="s">
        <v>85</v>
      </c>
      <c r="J86" s="64" t="s">
        <v>85</v>
      </c>
      <c r="K86" s="64" t="s">
        <v>85</v>
      </c>
      <c r="L86" s="64">
        <v>2</v>
      </c>
      <c r="M86" s="64">
        <v>2</v>
      </c>
      <c r="N86" s="64">
        <v>2</v>
      </c>
      <c r="O86" s="65"/>
    </row>
    <row r="87" spans="1:15">
      <c r="A87" s="66" t="s">
        <v>141</v>
      </c>
      <c r="B87" s="67" t="s">
        <v>681</v>
      </c>
      <c r="C87" s="67">
        <v>409038</v>
      </c>
      <c r="D87" s="67" t="s">
        <v>1021</v>
      </c>
      <c r="E87" s="67">
        <v>3256</v>
      </c>
      <c r="F87" s="67" t="s">
        <v>79</v>
      </c>
      <c r="G87" s="68" t="s">
        <v>112</v>
      </c>
      <c r="H87" s="68" t="s">
        <v>926</v>
      </c>
      <c r="I87" s="68" t="s">
        <v>906</v>
      </c>
      <c r="J87" s="68" t="s">
        <v>966</v>
      </c>
      <c r="K87" s="68" t="s">
        <v>85</v>
      </c>
      <c r="L87" s="68">
        <v>2</v>
      </c>
      <c r="M87" s="68">
        <v>2</v>
      </c>
      <c r="N87" s="68">
        <v>2</v>
      </c>
      <c r="O87" s="69"/>
    </row>
    <row r="88" spans="1:15">
      <c r="A88" s="62" t="s">
        <v>57</v>
      </c>
      <c r="B88" s="63" t="s">
        <v>686</v>
      </c>
      <c r="C88" s="63">
        <v>409039</v>
      </c>
      <c r="D88" s="63" t="s">
        <v>1022</v>
      </c>
      <c r="E88" s="63">
        <v>3239</v>
      </c>
      <c r="F88" s="63" t="s">
        <v>79</v>
      </c>
      <c r="G88" s="64" t="s">
        <v>69</v>
      </c>
      <c r="H88" s="64" t="e">
        <v>#N/A</v>
      </c>
      <c r="I88" s="64" t="e">
        <v>#N/A</v>
      </c>
      <c r="J88" s="64" t="e">
        <v>#N/A</v>
      </c>
      <c r="K88" s="64" t="e">
        <v>#N/A</v>
      </c>
      <c r="L88" s="64">
        <v>1</v>
      </c>
      <c r="M88" s="64">
        <v>1</v>
      </c>
      <c r="N88" s="64">
        <v>1</v>
      </c>
      <c r="O88" s="65"/>
    </row>
    <row r="89" spans="1:15">
      <c r="A89" s="66" t="s">
        <v>141</v>
      </c>
      <c r="B89" s="67" t="s">
        <v>693</v>
      </c>
      <c r="C89" s="67">
        <v>409042</v>
      </c>
      <c r="D89" s="67" t="s">
        <v>1023</v>
      </c>
      <c r="E89" s="67">
        <v>3256</v>
      </c>
      <c r="F89" s="67" t="s">
        <v>79</v>
      </c>
      <c r="G89" s="68" t="s">
        <v>111</v>
      </c>
      <c r="H89" s="68" t="s">
        <v>85</v>
      </c>
      <c r="I89" s="68" t="s">
        <v>85</v>
      </c>
      <c r="J89" s="68" t="s">
        <v>85</v>
      </c>
      <c r="K89" s="68" t="s">
        <v>85</v>
      </c>
      <c r="L89" s="68">
        <v>1</v>
      </c>
      <c r="M89" s="68">
        <v>1</v>
      </c>
      <c r="N89" s="68">
        <v>1</v>
      </c>
      <c r="O89" s="69"/>
    </row>
    <row r="90" spans="1:15">
      <c r="A90" s="62" t="s">
        <v>141</v>
      </c>
      <c r="B90" s="63" t="s">
        <v>698</v>
      </c>
      <c r="C90" s="63">
        <v>409046</v>
      </c>
      <c r="D90" s="63" t="s">
        <v>1024</v>
      </c>
      <c r="E90" s="63">
        <v>3239</v>
      </c>
      <c r="F90" s="63" t="s">
        <v>79</v>
      </c>
      <c r="G90" s="64" t="s">
        <v>111</v>
      </c>
      <c r="H90" s="64" t="s">
        <v>975</v>
      </c>
      <c r="I90" s="64" t="s">
        <v>1025</v>
      </c>
      <c r="J90" s="64" t="s">
        <v>919</v>
      </c>
      <c r="K90" s="64" t="s">
        <v>152</v>
      </c>
      <c r="L90" s="64" t="s">
        <v>85</v>
      </c>
      <c r="M90" s="64" t="s">
        <v>85</v>
      </c>
      <c r="N90" s="64" t="s">
        <v>85</v>
      </c>
      <c r="O90" s="65"/>
    </row>
    <row r="91" spans="1:15">
      <c r="A91" s="66" t="s">
        <v>57</v>
      </c>
      <c r="B91" s="67" t="s">
        <v>703</v>
      </c>
      <c r="C91" s="67">
        <v>409049</v>
      </c>
      <c r="D91" s="67" t="s">
        <v>1026</v>
      </c>
      <c r="E91" s="67">
        <v>3256</v>
      </c>
      <c r="F91" s="67" t="s">
        <v>79</v>
      </c>
      <c r="G91" s="68" t="s">
        <v>112</v>
      </c>
      <c r="H91" s="68" t="e">
        <v>#N/A</v>
      </c>
      <c r="I91" s="68" t="e">
        <v>#N/A</v>
      </c>
      <c r="J91" s="68" t="e">
        <v>#N/A</v>
      </c>
      <c r="K91" s="68" t="e">
        <v>#N/A</v>
      </c>
      <c r="L91" s="68">
        <v>2</v>
      </c>
      <c r="M91" s="68">
        <v>2</v>
      </c>
      <c r="N91" s="68">
        <v>2</v>
      </c>
      <c r="O91" s="69"/>
    </row>
    <row r="92" spans="1:15">
      <c r="A92" s="62" t="s">
        <v>57</v>
      </c>
      <c r="B92" s="63" t="s">
        <v>710</v>
      </c>
      <c r="C92" s="63">
        <v>409052</v>
      </c>
      <c r="D92" s="63" t="s">
        <v>1027</v>
      </c>
      <c r="E92" s="63">
        <v>3239</v>
      </c>
      <c r="F92" s="63" t="s">
        <v>79</v>
      </c>
      <c r="G92" s="64" t="s">
        <v>111</v>
      </c>
      <c r="H92" s="64" t="s">
        <v>924</v>
      </c>
      <c r="I92" s="64" t="s">
        <v>915</v>
      </c>
      <c r="J92" s="64" t="s">
        <v>907</v>
      </c>
      <c r="K92" s="64" t="s">
        <v>173</v>
      </c>
      <c r="L92" s="64">
        <v>2</v>
      </c>
      <c r="M92" s="64">
        <v>2</v>
      </c>
      <c r="N92" s="64">
        <v>2</v>
      </c>
      <c r="O92" s="65"/>
    </row>
    <row r="93" spans="1:15">
      <c r="A93" s="66" t="s">
        <v>57</v>
      </c>
      <c r="B93" s="67" t="s">
        <v>715</v>
      </c>
      <c r="C93" s="67">
        <v>409054</v>
      </c>
      <c r="D93" s="67" t="s">
        <v>1028</v>
      </c>
      <c r="E93" s="67">
        <v>3239</v>
      </c>
      <c r="F93" s="67" t="s">
        <v>79</v>
      </c>
      <c r="G93" s="68" t="s">
        <v>111</v>
      </c>
      <c r="H93" s="68" t="s">
        <v>924</v>
      </c>
      <c r="I93" s="68" t="s">
        <v>915</v>
      </c>
      <c r="J93" s="68" t="s">
        <v>907</v>
      </c>
      <c r="K93" s="68" t="s">
        <v>164</v>
      </c>
      <c r="L93" s="68">
        <v>1</v>
      </c>
      <c r="M93" s="68">
        <v>2</v>
      </c>
      <c r="N93" s="68">
        <v>3</v>
      </c>
      <c r="O93" s="69"/>
    </row>
    <row r="94" spans="1:15">
      <c r="A94" s="62" t="s">
        <v>57</v>
      </c>
      <c r="B94" s="63" t="s">
        <v>720</v>
      </c>
      <c r="C94" s="63">
        <v>409056</v>
      </c>
      <c r="D94" s="63" t="s">
        <v>1029</v>
      </c>
      <c r="E94" s="63">
        <v>3256</v>
      </c>
      <c r="F94" s="63" t="s">
        <v>79</v>
      </c>
      <c r="G94" s="64" t="s">
        <v>111</v>
      </c>
      <c r="H94" s="64" t="s">
        <v>975</v>
      </c>
      <c r="I94" s="64" t="s">
        <v>906</v>
      </c>
      <c r="J94" s="64" t="s">
        <v>907</v>
      </c>
      <c r="K94" s="64" t="s">
        <v>85</v>
      </c>
      <c r="L94" s="64">
        <v>2</v>
      </c>
      <c r="M94" s="64">
        <v>2</v>
      </c>
      <c r="N94" s="64">
        <v>2</v>
      </c>
      <c r="O94" s="65"/>
    </row>
    <row r="95" spans="1:15">
      <c r="A95" s="66" t="s">
        <v>57</v>
      </c>
      <c r="B95" s="67" t="s">
        <v>725</v>
      </c>
      <c r="C95" s="67">
        <v>409057</v>
      </c>
      <c r="D95" s="67" t="s">
        <v>1030</v>
      </c>
      <c r="E95" s="67">
        <v>3256</v>
      </c>
      <c r="F95" s="67" t="s">
        <v>79</v>
      </c>
      <c r="G95" s="68" t="s">
        <v>111</v>
      </c>
      <c r="H95" s="68" t="s">
        <v>926</v>
      </c>
      <c r="I95" s="68" t="s">
        <v>915</v>
      </c>
      <c r="J95" s="68" t="s">
        <v>907</v>
      </c>
      <c r="K95" s="68" t="s">
        <v>173</v>
      </c>
      <c r="L95" s="68">
        <v>2</v>
      </c>
      <c r="M95" s="68">
        <v>2</v>
      </c>
      <c r="N95" s="68">
        <v>2</v>
      </c>
      <c r="O95" s="69"/>
    </row>
    <row r="96" spans="1:15">
      <c r="A96" s="62" t="s">
        <v>57</v>
      </c>
      <c r="B96" s="63" t="s">
        <v>730</v>
      </c>
      <c r="C96" s="63">
        <v>501001</v>
      </c>
      <c r="D96" s="63" t="s">
        <v>1031</v>
      </c>
      <c r="E96" s="63">
        <v>3239</v>
      </c>
      <c r="F96" s="63" t="s">
        <v>79</v>
      </c>
      <c r="G96" s="64" t="s">
        <v>112</v>
      </c>
      <c r="H96" s="64" t="e">
        <v>#N/A</v>
      </c>
      <c r="I96" s="64" t="e">
        <v>#N/A</v>
      </c>
      <c r="J96" s="64" t="e">
        <v>#N/A</v>
      </c>
      <c r="K96" s="64" t="e">
        <v>#N/A</v>
      </c>
      <c r="L96" s="64">
        <v>2</v>
      </c>
      <c r="M96" s="64">
        <v>2</v>
      </c>
      <c r="N96" s="64">
        <v>2</v>
      </c>
      <c r="O96" s="65"/>
    </row>
    <row r="97" spans="1:15">
      <c r="A97" s="66" t="s">
        <v>57</v>
      </c>
      <c r="B97" s="67" t="s">
        <v>737</v>
      </c>
      <c r="C97" s="67">
        <v>501002</v>
      </c>
      <c r="D97" s="67" t="s">
        <v>1032</v>
      </c>
      <c r="E97" s="67">
        <v>3239</v>
      </c>
      <c r="F97" s="67" t="s">
        <v>79</v>
      </c>
      <c r="G97" s="68" t="s">
        <v>112</v>
      </c>
      <c r="H97" s="68" t="e">
        <v>#N/A</v>
      </c>
      <c r="I97" s="68" t="e">
        <v>#N/A</v>
      </c>
      <c r="J97" s="68" t="e">
        <v>#N/A</v>
      </c>
      <c r="K97" s="68" t="e">
        <v>#N/A</v>
      </c>
      <c r="L97" s="68">
        <v>2</v>
      </c>
      <c r="M97" s="68">
        <v>2</v>
      </c>
      <c r="N97" s="68">
        <v>2</v>
      </c>
      <c r="O97" s="69"/>
    </row>
    <row r="98" spans="1:15">
      <c r="A98" s="62" t="s">
        <v>141</v>
      </c>
      <c r="B98" s="63" t="s">
        <v>742</v>
      </c>
      <c r="C98" s="63">
        <v>504006</v>
      </c>
      <c r="D98" s="63" t="s">
        <v>1033</v>
      </c>
      <c r="E98" s="63">
        <v>3239</v>
      </c>
      <c r="F98" s="63" t="s">
        <v>79</v>
      </c>
      <c r="G98" s="64" t="s">
        <v>69</v>
      </c>
      <c r="H98" s="64" t="e">
        <v>#N/A</v>
      </c>
      <c r="I98" s="64" t="e">
        <v>#N/A</v>
      </c>
      <c r="J98" s="64" t="e">
        <v>#N/A</v>
      </c>
      <c r="K98" s="64" t="e">
        <v>#N/A</v>
      </c>
      <c r="L98" s="64">
        <v>2</v>
      </c>
      <c r="M98" s="64">
        <v>2</v>
      </c>
      <c r="N98" s="64">
        <v>2</v>
      </c>
      <c r="O98" s="65"/>
    </row>
    <row r="99" spans="1:15">
      <c r="A99" s="66" t="s">
        <v>57</v>
      </c>
      <c r="B99" s="67" t="s">
        <v>749</v>
      </c>
      <c r="C99" s="67">
        <v>504009</v>
      </c>
      <c r="D99" s="67" t="s">
        <v>1034</v>
      </c>
      <c r="E99" s="67">
        <v>3239</v>
      </c>
      <c r="F99" s="67" t="s">
        <v>79</v>
      </c>
      <c r="G99" s="68" t="s">
        <v>69</v>
      </c>
      <c r="H99" s="68" t="s">
        <v>926</v>
      </c>
      <c r="I99" s="68" t="s">
        <v>915</v>
      </c>
      <c r="J99" s="68" t="s">
        <v>907</v>
      </c>
      <c r="K99" s="68" t="s">
        <v>173</v>
      </c>
      <c r="L99" s="68">
        <v>2</v>
      </c>
      <c r="M99" s="68">
        <v>2</v>
      </c>
      <c r="N99" s="68">
        <v>2</v>
      </c>
      <c r="O99" s="69"/>
    </row>
    <row r="100" spans="1:15">
      <c r="A100" s="62" t="s">
        <v>57</v>
      </c>
      <c r="B100" s="63" t="s">
        <v>754</v>
      </c>
      <c r="C100" s="63">
        <v>505009</v>
      </c>
      <c r="D100" s="63" t="s">
        <v>1035</v>
      </c>
      <c r="E100" s="63">
        <v>3239</v>
      </c>
      <c r="F100" s="63" t="s">
        <v>79</v>
      </c>
      <c r="G100" s="64" t="s">
        <v>69</v>
      </c>
      <c r="H100" s="64" t="e">
        <v>#N/A</v>
      </c>
      <c r="I100" s="64" t="e">
        <v>#N/A</v>
      </c>
      <c r="J100" s="64" t="e">
        <v>#N/A</v>
      </c>
      <c r="K100" s="64" t="e">
        <v>#N/A</v>
      </c>
      <c r="L100" s="64">
        <v>2</v>
      </c>
      <c r="M100" s="64">
        <v>2</v>
      </c>
      <c r="N100" s="64">
        <v>2</v>
      </c>
      <c r="O100" s="65"/>
    </row>
    <row r="101" spans="1:15">
      <c r="A101" s="66" t="s">
        <v>57</v>
      </c>
      <c r="B101" s="67" t="s">
        <v>760</v>
      </c>
      <c r="C101" s="67">
        <v>505038</v>
      </c>
      <c r="D101" s="67" t="s">
        <v>1036</v>
      </c>
      <c r="E101" s="67">
        <v>3239</v>
      </c>
      <c r="F101" s="67" t="s">
        <v>79</v>
      </c>
      <c r="G101" s="68" t="s">
        <v>112</v>
      </c>
      <c r="H101" s="68" t="s">
        <v>1037</v>
      </c>
      <c r="I101" s="68" t="s">
        <v>85</v>
      </c>
      <c r="J101" s="68" t="s">
        <v>85</v>
      </c>
      <c r="K101" s="68" t="s">
        <v>85</v>
      </c>
      <c r="L101" s="68">
        <v>2</v>
      </c>
      <c r="M101" s="68">
        <v>2</v>
      </c>
      <c r="N101" s="68">
        <v>2</v>
      </c>
      <c r="O101" s="69"/>
    </row>
    <row r="102" spans="1:15">
      <c r="A102" s="62" t="s">
        <v>57</v>
      </c>
      <c r="B102" s="63" t="s">
        <v>765</v>
      </c>
      <c r="C102" s="63">
        <v>505043</v>
      </c>
      <c r="D102" s="63" t="s">
        <v>1038</v>
      </c>
      <c r="E102" s="63">
        <v>3239</v>
      </c>
      <c r="F102" s="63" t="s">
        <v>79</v>
      </c>
      <c r="G102" s="64" t="s">
        <v>112</v>
      </c>
      <c r="H102" s="64" t="s">
        <v>924</v>
      </c>
      <c r="I102" s="64" t="s">
        <v>85</v>
      </c>
      <c r="J102" s="64" t="s">
        <v>85</v>
      </c>
      <c r="K102" s="64" t="s">
        <v>85</v>
      </c>
      <c r="L102" s="64">
        <v>2</v>
      </c>
      <c r="M102" s="64">
        <v>2</v>
      </c>
      <c r="N102" s="64">
        <v>2</v>
      </c>
      <c r="O102" s="65"/>
    </row>
    <row r="103" spans="1:15">
      <c r="A103" s="66" t="s">
        <v>57</v>
      </c>
      <c r="B103" s="67" t="s">
        <v>770</v>
      </c>
      <c r="C103" s="67">
        <v>505088</v>
      </c>
      <c r="D103" s="67" t="s">
        <v>1039</v>
      </c>
      <c r="E103" s="67">
        <v>3239</v>
      </c>
      <c r="F103" s="67" t="s">
        <v>79</v>
      </c>
      <c r="G103" s="68" t="s">
        <v>112</v>
      </c>
      <c r="H103" s="68" t="s">
        <v>924</v>
      </c>
      <c r="I103" s="68" t="s">
        <v>85</v>
      </c>
      <c r="J103" s="68" t="s">
        <v>85</v>
      </c>
      <c r="K103" s="68" t="s">
        <v>85</v>
      </c>
      <c r="L103" s="68">
        <v>2</v>
      </c>
      <c r="M103" s="68">
        <v>2</v>
      </c>
      <c r="N103" s="68">
        <v>2</v>
      </c>
      <c r="O103" s="69"/>
    </row>
    <row r="104" spans="1:15">
      <c r="A104" s="62" t="s">
        <v>57</v>
      </c>
      <c r="B104" s="63" t="s">
        <v>775</v>
      </c>
      <c r="C104" s="63">
        <v>505089</v>
      </c>
      <c r="D104" s="63" t="s">
        <v>1040</v>
      </c>
      <c r="E104" s="63">
        <v>3239</v>
      </c>
      <c r="F104" s="63" t="s">
        <v>79</v>
      </c>
      <c r="G104" s="64" t="s">
        <v>112</v>
      </c>
      <c r="H104" s="64" t="s">
        <v>924</v>
      </c>
      <c r="I104" s="64" t="s">
        <v>85</v>
      </c>
      <c r="J104" s="64" t="s">
        <v>85</v>
      </c>
      <c r="K104" s="64" t="s">
        <v>85</v>
      </c>
      <c r="L104" s="64">
        <v>1</v>
      </c>
      <c r="M104" s="64">
        <v>2</v>
      </c>
      <c r="N104" s="64">
        <v>3</v>
      </c>
      <c r="O104" s="65"/>
    </row>
    <row r="105" spans="1:15">
      <c r="A105" s="66" t="s">
        <v>57</v>
      </c>
      <c r="B105" s="67" t="s">
        <v>780</v>
      </c>
      <c r="C105" s="67">
        <v>508015</v>
      </c>
      <c r="D105" s="67" t="s">
        <v>1041</v>
      </c>
      <c r="E105" s="67">
        <v>3239</v>
      </c>
      <c r="F105" s="67" t="s">
        <v>79</v>
      </c>
      <c r="G105" s="68" t="s">
        <v>111</v>
      </c>
      <c r="H105" s="68" t="s">
        <v>85</v>
      </c>
      <c r="I105" s="68" t="s">
        <v>85</v>
      </c>
      <c r="J105" s="68" t="s">
        <v>85</v>
      </c>
      <c r="K105" s="68" t="s">
        <v>85</v>
      </c>
      <c r="L105" s="68">
        <v>2</v>
      </c>
      <c r="M105" s="68">
        <v>2</v>
      </c>
      <c r="N105" s="68">
        <v>2</v>
      </c>
      <c r="O105" s="69"/>
    </row>
    <row r="106" spans="1:15">
      <c r="A106" s="62" t="s">
        <v>57</v>
      </c>
      <c r="B106" s="63" t="s">
        <v>786</v>
      </c>
      <c r="C106" s="63">
        <v>508016</v>
      </c>
      <c r="D106" s="63" t="s">
        <v>1042</v>
      </c>
      <c r="E106" s="63">
        <v>3239</v>
      </c>
      <c r="F106" s="63" t="s">
        <v>79</v>
      </c>
      <c r="G106" s="64" t="s">
        <v>112</v>
      </c>
      <c r="H106" s="64" t="s">
        <v>85</v>
      </c>
      <c r="I106" s="64" t="s">
        <v>85</v>
      </c>
      <c r="J106" s="64" t="s">
        <v>85</v>
      </c>
      <c r="K106" s="64" t="s">
        <v>85</v>
      </c>
      <c r="L106" s="64">
        <v>2</v>
      </c>
      <c r="M106" s="64">
        <v>2</v>
      </c>
      <c r="N106" s="64">
        <v>2</v>
      </c>
      <c r="O106" s="65"/>
    </row>
    <row r="107" spans="1:15">
      <c r="A107" s="66" t="s">
        <v>57</v>
      </c>
      <c r="B107" s="67" t="s">
        <v>791</v>
      </c>
      <c r="C107" s="67">
        <v>600001</v>
      </c>
      <c r="D107" s="67" t="s">
        <v>1043</v>
      </c>
      <c r="E107" s="67">
        <v>3256</v>
      </c>
      <c r="F107" s="67" t="s">
        <v>79</v>
      </c>
      <c r="G107" s="68" t="s">
        <v>111</v>
      </c>
      <c r="H107" s="68" t="e">
        <v>#N/A</v>
      </c>
      <c r="I107" s="68" t="e">
        <v>#N/A</v>
      </c>
      <c r="J107" s="68" t="e">
        <v>#N/A</v>
      </c>
      <c r="K107" s="68" t="e">
        <v>#N/A</v>
      </c>
      <c r="L107" s="68">
        <v>1</v>
      </c>
      <c r="M107" s="68">
        <v>1</v>
      </c>
      <c r="N107" s="68">
        <v>1</v>
      </c>
      <c r="O107" s="69"/>
    </row>
    <row r="108" spans="1:15">
      <c r="A108" s="62" t="s">
        <v>57</v>
      </c>
      <c r="B108" s="63" t="s">
        <v>798</v>
      </c>
      <c r="C108" s="63">
        <v>601002</v>
      </c>
      <c r="D108" s="63" t="s">
        <v>1044</v>
      </c>
      <c r="E108" s="63">
        <v>3239</v>
      </c>
      <c r="F108" s="63" t="s">
        <v>79</v>
      </c>
      <c r="G108" s="64" t="s">
        <v>69</v>
      </c>
      <c r="H108" s="64" t="s">
        <v>1045</v>
      </c>
      <c r="I108" s="64" t="s">
        <v>915</v>
      </c>
      <c r="J108" s="64" t="s">
        <v>1046</v>
      </c>
      <c r="K108" s="64" t="s">
        <v>85</v>
      </c>
      <c r="L108" s="64">
        <v>1</v>
      </c>
      <c r="M108" s="64">
        <v>2</v>
      </c>
      <c r="N108" s="64">
        <v>3</v>
      </c>
      <c r="O108" s="65"/>
    </row>
    <row r="109" spans="1:15">
      <c r="A109" s="66" t="s">
        <v>141</v>
      </c>
      <c r="B109" s="67" t="s">
        <v>804</v>
      </c>
      <c r="C109" s="67">
        <v>606001</v>
      </c>
      <c r="D109" s="67" t="s">
        <v>1047</v>
      </c>
      <c r="E109" s="67">
        <v>3256</v>
      </c>
      <c r="F109" s="67" t="s">
        <v>79</v>
      </c>
      <c r="G109" s="68" t="s">
        <v>112</v>
      </c>
      <c r="H109" s="68" t="s">
        <v>924</v>
      </c>
      <c r="I109" s="68" t="s">
        <v>915</v>
      </c>
      <c r="J109" s="68" t="s">
        <v>1048</v>
      </c>
      <c r="K109" s="68" t="s">
        <v>85</v>
      </c>
      <c r="L109" s="68">
        <v>1</v>
      </c>
      <c r="M109" s="68">
        <v>2</v>
      </c>
      <c r="N109" s="68">
        <v>3</v>
      </c>
      <c r="O109" s="69"/>
    </row>
    <row r="110" spans="1:15">
      <c r="A110" s="62" t="s">
        <v>57</v>
      </c>
      <c r="B110" s="63" t="s">
        <v>810</v>
      </c>
      <c r="C110" s="63">
        <v>606002</v>
      </c>
      <c r="D110" s="63" t="s">
        <v>1049</v>
      </c>
      <c r="E110" s="63">
        <v>3256</v>
      </c>
      <c r="F110" s="63" t="s">
        <v>79</v>
      </c>
      <c r="G110" s="64" t="s">
        <v>112</v>
      </c>
      <c r="H110" s="64" t="e">
        <v>#N/A</v>
      </c>
      <c r="I110" s="64" t="e">
        <v>#N/A</v>
      </c>
      <c r="J110" s="64" t="e">
        <v>#N/A</v>
      </c>
      <c r="K110" s="64" t="e">
        <v>#N/A</v>
      </c>
      <c r="L110" s="64">
        <v>2</v>
      </c>
      <c r="M110" s="64">
        <v>2</v>
      </c>
      <c r="N110" s="64">
        <v>2</v>
      </c>
      <c r="O110" s="65"/>
    </row>
    <row r="111" spans="1:15">
      <c r="A111" s="66" t="s">
        <v>57</v>
      </c>
      <c r="B111" s="67" t="s">
        <v>815</v>
      </c>
      <c r="C111" s="67">
        <v>606003</v>
      </c>
      <c r="D111" s="67" t="s">
        <v>1050</v>
      </c>
      <c r="E111" s="67">
        <v>3239</v>
      </c>
      <c r="F111" s="67" t="s">
        <v>79</v>
      </c>
      <c r="G111" s="68" t="s">
        <v>112</v>
      </c>
      <c r="H111" s="68" t="e">
        <v>#N/A</v>
      </c>
      <c r="I111" s="68" t="e">
        <v>#N/A</v>
      </c>
      <c r="J111" s="68" t="e">
        <v>#N/A</v>
      </c>
      <c r="K111" s="68" t="e">
        <v>#N/A</v>
      </c>
      <c r="L111" s="68">
        <v>2</v>
      </c>
      <c r="M111" s="68">
        <v>2</v>
      </c>
      <c r="N111" s="68">
        <v>2</v>
      </c>
      <c r="O111" s="69"/>
    </row>
    <row r="112" spans="1:15">
      <c r="A112" s="62" t="s">
        <v>57</v>
      </c>
      <c r="B112" s="63" t="s">
        <v>820</v>
      </c>
      <c r="C112" s="63">
        <v>606004</v>
      </c>
      <c r="D112" s="63" t="s">
        <v>1051</v>
      </c>
      <c r="E112" s="63">
        <v>3239</v>
      </c>
      <c r="F112" s="63" t="s">
        <v>79</v>
      </c>
      <c r="G112" s="64" t="s">
        <v>69</v>
      </c>
      <c r="H112" s="64" t="s">
        <v>1052</v>
      </c>
      <c r="I112" s="64" t="s">
        <v>906</v>
      </c>
      <c r="J112" s="64" t="s">
        <v>1053</v>
      </c>
      <c r="K112" s="64" t="s">
        <v>85</v>
      </c>
      <c r="L112" s="64">
        <v>1</v>
      </c>
      <c r="M112" s="64">
        <v>2</v>
      </c>
      <c r="N112" s="64">
        <v>3</v>
      </c>
      <c r="O112" s="65"/>
    </row>
    <row r="113" spans="1:15">
      <c r="A113" s="66" t="s">
        <v>57</v>
      </c>
      <c r="B113" s="67" t="s">
        <v>825</v>
      </c>
      <c r="C113" s="67">
        <v>609001</v>
      </c>
      <c r="D113" s="67" t="s">
        <v>1054</v>
      </c>
      <c r="E113" s="67">
        <v>3256</v>
      </c>
      <c r="F113" s="67" t="s">
        <v>79</v>
      </c>
      <c r="G113" s="68" t="s">
        <v>112</v>
      </c>
      <c r="H113" s="68" t="e">
        <v>#N/A</v>
      </c>
      <c r="I113" s="68" t="e">
        <v>#N/A</v>
      </c>
      <c r="J113" s="68" t="e">
        <v>#N/A</v>
      </c>
      <c r="K113" s="68" t="e">
        <v>#N/A</v>
      </c>
      <c r="L113" s="68">
        <v>2</v>
      </c>
      <c r="M113" s="68">
        <v>2</v>
      </c>
      <c r="N113" s="68">
        <v>2</v>
      </c>
      <c r="O113" s="69"/>
    </row>
    <row r="114" spans="1:15">
      <c r="A114" s="62" t="s">
        <v>57</v>
      </c>
      <c r="B114" s="63" t="s">
        <v>831</v>
      </c>
      <c r="C114" s="63">
        <v>609004</v>
      </c>
      <c r="D114" s="63" t="s">
        <v>1055</v>
      </c>
      <c r="E114" s="63">
        <v>3239</v>
      </c>
      <c r="F114" s="63" t="s">
        <v>79</v>
      </c>
      <c r="G114" s="64" t="s">
        <v>111</v>
      </c>
      <c r="H114" s="64" t="s">
        <v>85</v>
      </c>
      <c r="I114" s="64" t="s">
        <v>85</v>
      </c>
      <c r="J114" s="64" t="s">
        <v>85</v>
      </c>
      <c r="K114" s="64" t="s">
        <v>85</v>
      </c>
      <c r="L114" s="64">
        <v>2</v>
      </c>
      <c r="M114" s="64">
        <v>2</v>
      </c>
      <c r="N114" s="64">
        <v>2</v>
      </c>
      <c r="O114" s="65"/>
    </row>
    <row r="115" spans="1:15">
      <c r="A115" s="66" t="s">
        <v>57</v>
      </c>
      <c r="B115" s="67" t="s">
        <v>836</v>
      </c>
      <c r="C115" s="67">
        <v>102006</v>
      </c>
      <c r="D115" s="68" t="s">
        <v>1056</v>
      </c>
      <c r="E115" s="67">
        <v>3239</v>
      </c>
      <c r="F115" s="67" t="s">
        <v>79</v>
      </c>
      <c r="G115" s="68"/>
      <c r="H115" s="68" t="s">
        <v>938</v>
      </c>
      <c r="I115" s="68" t="s">
        <v>915</v>
      </c>
      <c r="J115" s="68" t="s">
        <v>907</v>
      </c>
      <c r="K115" s="68" t="s">
        <v>133</v>
      </c>
      <c r="L115" s="68">
        <v>1</v>
      </c>
      <c r="M115" s="68">
        <v>1</v>
      </c>
      <c r="N115" s="68">
        <v>1</v>
      </c>
      <c r="O115" s="69"/>
    </row>
    <row r="116" spans="1:15">
      <c r="A116" s="62" t="s">
        <v>57</v>
      </c>
      <c r="B116" s="63" t="s">
        <v>848</v>
      </c>
      <c r="C116" s="63">
        <v>609005</v>
      </c>
      <c r="D116" s="70" t="s">
        <v>1057</v>
      </c>
      <c r="E116" s="63">
        <v>3239</v>
      </c>
      <c r="F116" s="63" t="s">
        <v>79</v>
      </c>
      <c r="G116" s="64"/>
      <c r="H116" s="64" t="s">
        <v>85</v>
      </c>
      <c r="I116" s="64" t="s">
        <v>85</v>
      </c>
      <c r="J116" s="64" t="s">
        <v>85</v>
      </c>
      <c r="K116" s="64" t="s">
        <v>85</v>
      </c>
      <c r="L116" s="64">
        <v>2</v>
      </c>
      <c r="M116" s="64">
        <v>2</v>
      </c>
      <c r="N116" s="64">
        <v>2</v>
      </c>
      <c r="O116" s="65"/>
    </row>
    <row r="117" spans="1:15">
      <c r="A117" s="66" t="s">
        <v>57</v>
      </c>
      <c r="B117" s="67" t="s">
        <v>842</v>
      </c>
      <c r="C117" s="67">
        <v>209007</v>
      </c>
      <c r="D117" s="67" t="s">
        <v>1058</v>
      </c>
      <c r="E117" s="67">
        <v>3263</v>
      </c>
      <c r="F117" s="67" t="s">
        <v>79</v>
      </c>
      <c r="G117" s="68"/>
      <c r="H117" s="68" t="s">
        <v>938</v>
      </c>
      <c r="I117" s="68" t="s">
        <v>906</v>
      </c>
      <c r="J117" s="68" t="s">
        <v>907</v>
      </c>
      <c r="K117" s="68"/>
      <c r="L117" s="68">
        <v>2</v>
      </c>
      <c r="M117" s="68">
        <v>2</v>
      </c>
      <c r="N117" s="68">
        <v>2</v>
      </c>
      <c r="O117" s="69"/>
    </row>
    <row r="118" spans="1:15" ht="63.95">
      <c r="A118" s="62" t="s">
        <v>57</v>
      </c>
      <c r="B118" s="71" t="s">
        <v>853</v>
      </c>
      <c r="C118" s="63">
        <v>106021</v>
      </c>
      <c r="D118" s="72" t="s">
        <v>1059</v>
      </c>
      <c r="E118" s="63">
        <v>3263</v>
      </c>
      <c r="F118" s="63" t="s">
        <v>79</v>
      </c>
      <c r="G118" s="64" t="s">
        <v>111</v>
      </c>
      <c r="H118" s="64" t="s">
        <v>85</v>
      </c>
      <c r="I118" s="64" t="s">
        <v>915</v>
      </c>
      <c r="J118" s="64" t="s">
        <v>916</v>
      </c>
      <c r="K118" s="64" t="s">
        <v>857</v>
      </c>
      <c r="L118" s="64">
        <v>1</v>
      </c>
      <c r="M118" s="64">
        <v>1</v>
      </c>
      <c r="N118" s="64">
        <v>1</v>
      </c>
      <c r="O118" s="65"/>
    </row>
    <row r="119" spans="1:15" ht="63.95">
      <c r="A119" s="66" t="s">
        <v>57</v>
      </c>
      <c r="B119" s="73" t="s">
        <v>858</v>
      </c>
      <c r="C119" s="67">
        <v>107013</v>
      </c>
      <c r="D119" s="74" t="s">
        <v>1060</v>
      </c>
      <c r="E119" s="67">
        <v>3263</v>
      </c>
      <c r="F119" s="67" t="s">
        <v>79</v>
      </c>
      <c r="G119" s="68" t="s">
        <v>111</v>
      </c>
      <c r="H119" s="68" t="s">
        <v>926</v>
      </c>
      <c r="I119" s="68" t="s">
        <v>906</v>
      </c>
      <c r="J119" s="68" t="s">
        <v>1061</v>
      </c>
      <c r="K119" s="68" t="s">
        <v>85</v>
      </c>
      <c r="L119" s="68">
        <v>1</v>
      </c>
      <c r="M119" s="68">
        <v>2</v>
      </c>
      <c r="N119" s="68">
        <v>3</v>
      </c>
      <c r="O119" s="69"/>
    </row>
    <row r="120" spans="1:15" ht="48">
      <c r="A120" s="62" t="s">
        <v>57</v>
      </c>
      <c r="B120" s="71" t="s">
        <v>859</v>
      </c>
      <c r="C120" s="63">
        <v>206001</v>
      </c>
      <c r="D120" s="72" t="s">
        <v>1062</v>
      </c>
      <c r="E120" s="63">
        <v>3263</v>
      </c>
      <c r="F120" s="63" t="s">
        <v>79</v>
      </c>
      <c r="G120" s="64" t="s">
        <v>111</v>
      </c>
      <c r="H120" s="64" t="e">
        <v>#N/A</v>
      </c>
      <c r="I120" s="64" t="e">
        <v>#N/A</v>
      </c>
      <c r="J120" s="64" t="e">
        <v>#N/A</v>
      </c>
      <c r="K120" s="64" t="e">
        <v>#N/A</v>
      </c>
      <c r="L120" s="64">
        <v>1</v>
      </c>
      <c r="M120" s="64">
        <v>1</v>
      </c>
      <c r="N120" s="64">
        <v>1</v>
      </c>
      <c r="O120" s="65"/>
    </row>
    <row r="121" spans="1:15" ht="63.95">
      <c r="A121" s="66" t="s">
        <v>57</v>
      </c>
      <c r="B121" s="73" t="s">
        <v>861</v>
      </c>
      <c r="C121" s="67">
        <v>301039</v>
      </c>
      <c r="D121" s="74" t="s">
        <v>1063</v>
      </c>
      <c r="E121" s="67">
        <v>3263</v>
      </c>
      <c r="F121" s="67" t="s">
        <v>79</v>
      </c>
      <c r="G121" s="68" t="s">
        <v>111</v>
      </c>
      <c r="H121" s="68" t="s">
        <v>85</v>
      </c>
      <c r="I121" s="68" t="s">
        <v>915</v>
      </c>
      <c r="J121" s="68" t="s">
        <v>1061</v>
      </c>
      <c r="K121" s="68" t="s">
        <v>173</v>
      </c>
      <c r="L121" s="68">
        <v>1</v>
      </c>
      <c r="M121" s="68">
        <v>1</v>
      </c>
      <c r="N121" s="68">
        <v>1</v>
      </c>
      <c r="O121" s="69"/>
    </row>
    <row r="122" spans="1:15" ht="63.95">
      <c r="A122" s="62" t="s">
        <v>57</v>
      </c>
      <c r="B122" s="71" t="s">
        <v>862</v>
      </c>
      <c r="C122" s="63">
        <v>303001</v>
      </c>
      <c r="D122" s="72" t="s">
        <v>1064</v>
      </c>
      <c r="E122" s="63">
        <v>3263</v>
      </c>
      <c r="F122" s="63" t="s">
        <v>79</v>
      </c>
      <c r="G122" s="64" t="s">
        <v>69</v>
      </c>
      <c r="H122" s="64" t="e">
        <v>#N/A</v>
      </c>
      <c r="I122" s="64" t="e">
        <v>#N/A</v>
      </c>
      <c r="J122" s="64" t="e">
        <v>#N/A</v>
      </c>
      <c r="K122" s="64" t="e">
        <v>#N/A</v>
      </c>
      <c r="L122" s="64">
        <v>1</v>
      </c>
      <c r="M122" s="64">
        <v>2</v>
      </c>
      <c r="N122" s="64">
        <v>3</v>
      </c>
      <c r="O122" s="65"/>
    </row>
    <row r="123" spans="1:15" ht="63.95">
      <c r="A123" s="66" t="s">
        <v>57</v>
      </c>
      <c r="B123" s="73" t="s">
        <v>863</v>
      </c>
      <c r="C123" s="67">
        <v>303009</v>
      </c>
      <c r="D123" s="74" t="s">
        <v>1065</v>
      </c>
      <c r="E123" s="67">
        <v>3263</v>
      </c>
      <c r="F123" s="67" t="s">
        <v>79</v>
      </c>
      <c r="G123" s="68" t="s">
        <v>111</v>
      </c>
      <c r="H123" s="68" t="e">
        <v>#N/A</v>
      </c>
      <c r="I123" s="68" t="e">
        <v>#N/A</v>
      </c>
      <c r="J123" s="68" t="e">
        <v>#N/A</v>
      </c>
      <c r="K123" s="68" t="e">
        <v>#N/A</v>
      </c>
      <c r="L123" s="68">
        <v>1</v>
      </c>
      <c r="M123" s="68">
        <v>1</v>
      </c>
      <c r="N123" s="68">
        <v>1</v>
      </c>
      <c r="O123" s="69"/>
    </row>
    <row r="124" spans="1:15" ht="63.95">
      <c r="A124" s="62" t="s">
        <v>57</v>
      </c>
      <c r="B124" s="63" t="s">
        <v>864</v>
      </c>
      <c r="C124" s="63">
        <v>405001</v>
      </c>
      <c r="D124" s="72" t="s">
        <v>1066</v>
      </c>
      <c r="E124" s="63">
        <v>3263</v>
      </c>
      <c r="F124" s="63" t="s">
        <v>79</v>
      </c>
      <c r="G124" s="64" t="s">
        <v>69</v>
      </c>
      <c r="H124" s="64" t="e">
        <v>#N/A</v>
      </c>
      <c r="I124" s="64" t="e">
        <v>#N/A</v>
      </c>
      <c r="J124" s="64" t="e">
        <v>#N/A</v>
      </c>
      <c r="K124" s="64" t="e">
        <v>#N/A</v>
      </c>
      <c r="L124" s="64">
        <v>1</v>
      </c>
      <c r="M124" s="64">
        <v>2</v>
      </c>
      <c r="N124" s="64">
        <v>3</v>
      </c>
      <c r="O124" s="65"/>
    </row>
    <row r="125" spans="1:15" ht="80.099999999999994">
      <c r="A125" s="66" t="s">
        <v>57</v>
      </c>
      <c r="B125" s="67" t="s">
        <v>865</v>
      </c>
      <c r="C125" s="67">
        <v>405004</v>
      </c>
      <c r="D125" s="74" t="s">
        <v>1067</v>
      </c>
      <c r="E125" s="67">
        <v>3263</v>
      </c>
      <c r="F125" s="67" t="s">
        <v>79</v>
      </c>
      <c r="G125" s="68" t="s">
        <v>112</v>
      </c>
      <c r="H125" s="68" t="s">
        <v>1068</v>
      </c>
      <c r="I125" s="68" t="s">
        <v>906</v>
      </c>
      <c r="J125" s="68" t="s">
        <v>982</v>
      </c>
      <c r="K125" s="68" t="s">
        <v>85</v>
      </c>
      <c r="L125" s="68">
        <v>1</v>
      </c>
      <c r="M125" s="68">
        <v>1</v>
      </c>
      <c r="N125" s="68">
        <v>1</v>
      </c>
      <c r="O125" s="69"/>
    </row>
    <row r="126" spans="1:15" ht="80.099999999999994">
      <c r="A126" s="62" t="s">
        <v>57</v>
      </c>
      <c r="B126" s="63" t="s">
        <v>866</v>
      </c>
      <c r="C126" s="63">
        <v>405005</v>
      </c>
      <c r="D126" s="72" t="s">
        <v>1069</v>
      </c>
      <c r="E126" s="63">
        <v>3263</v>
      </c>
      <c r="F126" s="63" t="s">
        <v>79</v>
      </c>
      <c r="G126" s="64" t="s">
        <v>112</v>
      </c>
      <c r="H126" s="64" t="s">
        <v>1068</v>
      </c>
      <c r="I126" s="64" t="s">
        <v>906</v>
      </c>
      <c r="J126" s="64" t="s">
        <v>1053</v>
      </c>
      <c r="K126" s="64" t="s">
        <v>85</v>
      </c>
      <c r="L126" s="64">
        <v>1</v>
      </c>
      <c r="M126" s="64">
        <v>2</v>
      </c>
      <c r="N126" s="64">
        <v>3</v>
      </c>
      <c r="O126" s="65"/>
    </row>
    <row r="127" spans="1:15" ht="80.099999999999994">
      <c r="A127" s="66" t="s">
        <v>57</v>
      </c>
      <c r="B127" s="67" t="s">
        <v>867</v>
      </c>
      <c r="C127" s="67">
        <v>405008</v>
      </c>
      <c r="D127" s="74" t="s">
        <v>1070</v>
      </c>
      <c r="E127" s="67">
        <v>3263</v>
      </c>
      <c r="F127" s="67" t="s">
        <v>79</v>
      </c>
      <c r="G127" s="68" t="s">
        <v>112</v>
      </c>
      <c r="H127" s="68" t="s">
        <v>1068</v>
      </c>
      <c r="I127" s="68" t="s">
        <v>906</v>
      </c>
      <c r="J127" s="68" t="s">
        <v>1053</v>
      </c>
      <c r="K127" s="68" t="s">
        <v>85</v>
      </c>
      <c r="L127" s="68">
        <v>1</v>
      </c>
      <c r="M127" s="68">
        <v>1</v>
      </c>
      <c r="N127" s="68">
        <v>1</v>
      </c>
      <c r="O127" s="69"/>
    </row>
    <row r="128" spans="1:15" ht="80.099999999999994">
      <c r="A128" s="62" t="s">
        <v>57</v>
      </c>
      <c r="B128" s="63" t="s">
        <v>868</v>
      </c>
      <c r="C128" s="63">
        <v>405011</v>
      </c>
      <c r="D128" s="72" t="s">
        <v>1071</v>
      </c>
      <c r="E128" s="63">
        <v>3263</v>
      </c>
      <c r="F128" s="63" t="s">
        <v>79</v>
      </c>
      <c r="G128" s="64" t="s">
        <v>112</v>
      </c>
      <c r="H128" s="64" t="e">
        <v>#N/A</v>
      </c>
      <c r="I128" s="64" t="e">
        <v>#N/A</v>
      </c>
      <c r="J128" s="64" t="e">
        <v>#N/A</v>
      </c>
      <c r="K128" s="64" t="e">
        <v>#N/A</v>
      </c>
      <c r="L128" s="64">
        <v>1</v>
      </c>
      <c r="M128" s="64">
        <v>1</v>
      </c>
      <c r="N128" s="64">
        <v>1</v>
      </c>
      <c r="O128" s="65"/>
    </row>
    <row r="129" spans="1:15" ht="63.95">
      <c r="A129" s="66" t="s">
        <v>57</v>
      </c>
      <c r="B129" s="67" t="s">
        <v>869</v>
      </c>
      <c r="C129" s="67">
        <v>408003</v>
      </c>
      <c r="D129" s="74" t="s">
        <v>1072</v>
      </c>
      <c r="E129" s="67">
        <v>3263</v>
      </c>
      <c r="F129" s="67" t="s">
        <v>79</v>
      </c>
      <c r="G129" s="68" t="s">
        <v>111</v>
      </c>
      <c r="H129" s="68" t="e">
        <v>#N/A</v>
      </c>
      <c r="I129" s="68" t="e">
        <v>#N/A</v>
      </c>
      <c r="J129" s="68" t="e">
        <v>#N/A</v>
      </c>
      <c r="K129" s="68" t="e">
        <v>#N/A</v>
      </c>
      <c r="L129" s="68">
        <v>1</v>
      </c>
      <c r="M129" s="68">
        <v>1</v>
      </c>
      <c r="N129" s="68">
        <v>1</v>
      </c>
      <c r="O129" s="69"/>
    </row>
    <row r="130" spans="1:15" ht="63.95">
      <c r="A130" s="62" t="s">
        <v>57</v>
      </c>
      <c r="B130" s="63" t="s">
        <v>870</v>
      </c>
      <c r="C130" s="63">
        <v>408010</v>
      </c>
      <c r="D130" s="72" t="s">
        <v>1073</v>
      </c>
      <c r="E130" s="63">
        <v>3263</v>
      </c>
      <c r="F130" s="63" t="s">
        <v>79</v>
      </c>
      <c r="G130" s="64" t="s">
        <v>112</v>
      </c>
      <c r="H130" s="64" t="s">
        <v>85</v>
      </c>
      <c r="I130" s="64" t="s">
        <v>906</v>
      </c>
      <c r="J130" s="64" t="s">
        <v>1061</v>
      </c>
      <c r="K130" s="64" t="s">
        <v>85</v>
      </c>
      <c r="L130" s="64">
        <v>2</v>
      </c>
      <c r="M130" s="64">
        <v>2</v>
      </c>
      <c r="N130" s="64">
        <v>2</v>
      </c>
      <c r="O130" s="65"/>
    </row>
    <row r="131" spans="1:15" ht="63.95">
      <c r="A131" s="66" t="s">
        <v>141</v>
      </c>
      <c r="B131" s="67" t="s">
        <v>871</v>
      </c>
      <c r="C131" s="67">
        <v>409004</v>
      </c>
      <c r="D131" s="74" t="s">
        <v>1074</v>
      </c>
      <c r="E131" s="67">
        <v>3263</v>
      </c>
      <c r="F131" s="67" t="s">
        <v>79</v>
      </c>
      <c r="G131" s="68" t="s">
        <v>112</v>
      </c>
      <c r="H131" s="68" t="s">
        <v>1075</v>
      </c>
      <c r="I131" s="68" t="s">
        <v>915</v>
      </c>
      <c r="J131" s="68" t="s">
        <v>966</v>
      </c>
      <c r="K131" s="68" t="s">
        <v>206</v>
      </c>
      <c r="L131" s="68">
        <v>1</v>
      </c>
      <c r="M131" s="68">
        <v>2</v>
      </c>
      <c r="N131" s="68">
        <v>3</v>
      </c>
      <c r="O131" s="69"/>
    </row>
    <row r="132" spans="1:15" ht="63.95">
      <c r="A132" s="62" t="s">
        <v>141</v>
      </c>
      <c r="B132" s="63" t="s">
        <v>646</v>
      </c>
      <c r="C132" s="63">
        <v>409005</v>
      </c>
      <c r="D132" s="72" t="s">
        <v>1076</v>
      </c>
      <c r="E132" s="63">
        <v>3263</v>
      </c>
      <c r="F132" s="63" t="s">
        <v>79</v>
      </c>
      <c r="G132" s="64" t="s">
        <v>111</v>
      </c>
      <c r="H132" s="64" t="s">
        <v>1018</v>
      </c>
      <c r="I132" s="64" t="s">
        <v>915</v>
      </c>
      <c r="J132" s="64" t="s">
        <v>966</v>
      </c>
      <c r="K132" s="64" t="s">
        <v>173</v>
      </c>
      <c r="L132" s="64">
        <v>1</v>
      </c>
      <c r="M132" s="64">
        <v>1</v>
      </c>
      <c r="N132" s="64">
        <v>1</v>
      </c>
      <c r="O132" s="65"/>
    </row>
    <row r="133" spans="1:15" ht="63.95">
      <c r="A133" s="66" t="s">
        <v>141</v>
      </c>
      <c r="B133" s="67" t="s">
        <v>653</v>
      </c>
      <c r="C133" s="67">
        <v>409009</v>
      </c>
      <c r="D133" s="74" t="s">
        <v>1077</v>
      </c>
      <c r="E133" s="67">
        <v>3263</v>
      </c>
      <c r="F133" s="67" t="s">
        <v>79</v>
      </c>
      <c r="G133" s="68" t="s">
        <v>111</v>
      </c>
      <c r="H133" s="68" t="s">
        <v>1018</v>
      </c>
      <c r="I133" s="68" t="s">
        <v>906</v>
      </c>
      <c r="J133" s="68" t="s">
        <v>966</v>
      </c>
      <c r="K133" s="68" t="s">
        <v>85</v>
      </c>
      <c r="L133" s="68">
        <v>2</v>
      </c>
      <c r="M133" s="68">
        <v>2</v>
      </c>
      <c r="N133" s="68">
        <v>2</v>
      </c>
      <c r="O133" s="69"/>
    </row>
    <row r="134" spans="1:15" ht="63.95">
      <c r="A134" s="62" t="s">
        <v>57</v>
      </c>
      <c r="B134" s="63" t="s">
        <v>659</v>
      </c>
      <c r="C134" s="63">
        <v>409011</v>
      </c>
      <c r="D134" s="72" t="s">
        <v>1078</v>
      </c>
      <c r="E134" s="63">
        <v>3263</v>
      </c>
      <c r="F134" s="63" t="s">
        <v>79</v>
      </c>
      <c r="G134" s="64" t="s">
        <v>69</v>
      </c>
      <c r="H134" s="64" t="e">
        <v>#N/A</v>
      </c>
      <c r="I134" s="64" t="e">
        <v>#N/A</v>
      </c>
      <c r="J134" s="64" t="e">
        <v>#N/A</v>
      </c>
      <c r="K134" s="64" t="e">
        <v>#N/A</v>
      </c>
      <c r="L134" s="64">
        <v>1</v>
      </c>
      <c r="M134" s="64">
        <v>2</v>
      </c>
      <c r="N134" s="64">
        <v>3</v>
      </c>
      <c r="O134" s="65"/>
    </row>
    <row r="135" spans="1:15" ht="63.95">
      <c r="A135" s="66" t="s">
        <v>57</v>
      </c>
      <c r="B135" s="67" t="s">
        <v>872</v>
      </c>
      <c r="C135" s="67">
        <v>409053</v>
      </c>
      <c r="D135" s="74" t="s">
        <v>1079</v>
      </c>
      <c r="E135" s="67">
        <v>3263</v>
      </c>
      <c r="F135" s="67" t="s">
        <v>79</v>
      </c>
      <c r="G135" s="68" t="s">
        <v>111</v>
      </c>
      <c r="H135" s="68" t="s">
        <v>1018</v>
      </c>
      <c r="I135" s="68" t="s">
        <v>906</v>
      </c>
      <c r="J135" s="68" t="s">
        <v>907</v>
      </c>
      <c r="K135" s="68" t="s">
        <v>85</v>
      </c>
      <c r="L135" s="68">
        <v>2</v>
      </c>
      <c r="M135" s="68">
        <v>2</v>
      </c>
      <c r="N135" s="68">
        <v>2</v>
      </c>
      <c r="O135" s="69"/>
    </row>
    <row r="136" spans="1:15" ht="63.95">
      <c r="A136" s="62" t="s">
        <v>57</v>
      </c>
      <c r="B136" s="63" t="s">
        <v>873</v>
      </c>
      <c r="C136" s="63">
        <v>409059</v>
      </c>
      <c r="D136" s="72" t="s">
        <v>1080</v>
      </c>
      <c r="E136" s="63">
        <v>3263</v>
      </c>
      <c r="F136" s="63" t="s">
        <v>79</v>
      </c>
      <c r="G136" s="64" t="s">
        <v>111</v>
      </c>
      <c r="H136" s="64" t="s">
        <v>924</v>
      </c>
      <c r="I136" s="64" t="s">
        <v>1025</v>
      </c>
      <c r="J136" s="64" t="s">
        <v>907</v>
      </c>
      <c r="K136" s="64" t="s">
        <v>83</v>
      </c>
      <c r="L136" s="64">
        <v>2</v>
      </c>
      <c r="M136" s="64">
        <v>2</v>
      </c>
      <c r="N136" s="64">
        <v>2</v>
      </c>
      <c r="O136" s="65"/>
    </row>
    <row r="137" spans="1:15" ht="63.95">
      <c r="A137" s="66" t="s">
        <v>57</v>
      </c>
      <c r="B137" s="67" t="s">
        <v>874</v>
      </c>
      <c r="C137" s="67">
        <v>500003</v>
      </c>
      <c r="D137" s="74" t="s">
        <v>1081</v>
      </c>
      <c r="E137" s="67">
        <v>3263</v>
      </c>
      <c r="F137" s="67" t="s">
        <v>79</v>
      </c>
      <c r="G137" s="68" t="s">
        <v>111</v>
      </c>
      <c r="H137" s="68" t="s">
        <v>85</v>
      </c>
      <c r="I137" s="68" t="s">
        <v>85</v>
      </c>
      <c r="J137" s="68" t="s">
        <v>85</v>
      </c>
      <c r="K137" s="68" t="s">
        <v>85</v>
      </c>
      <c r="L137" s="68">
        <v>2</v>
      </c>
      <c r="M137" s="68">
        <v>2</v>
      </c>
      <c r="N137" s="68">
        <v>2</v>
      </c>
      <c r="O137" s="69"/>
    </row>
    <row r="138" spans="1:15" ht="63.95">
      <c r="A138" s="62" t="s">
        <v>57</v>
      </c>
      <c r="B138" s="63" t="s">
        <v>875</v>
      </c>
      <c r="C138" s="63">
        <v>500004</v>
      </c>
      <c r="D138" s="72" t="s">
        <v>1082</v>
      </c>
      <c r="E138" s="63">
        <v>3263</v>
      </c>
      <c r="F138" s="63" t="s">
        <v>79</v>
      </c>
      <c r="G138" s="64" t="s">
        <v>111</v>
      </c>
      <c r="H138" s="64" t="s">
        <v>85</v>
      </c>
      <c r="I138" s="64" t="s">
        <v>936</v>
      </c>
      <c r="J138" s="64" t="s">
        <v>85</v>
      </c>
      <c r="K138" s="64" t="s">
        <v>85</v>
      </c>
      <c r="L138" s="64">
        <v>1</v>
      </c>
      <c r="M138" s="64">
        <v>2</v>
      </c>
      <c r="N138" s="64">
        <v>3</v>
      </c>
      <c r="O138" s="65"/>
    </row>
    <row r="139" spans="1:15" ht="63.95">
      <c r="A139" s="66" t="s">
        <v>57</v>
      </c>
      <c r="B139" s="67" t="s">
        <v>876</v>
      </c>
      <c r="C139" s="67">
        <v>500007</v>
      </c>
      <c r="D139" s="74" t="s">
        <v>1083</v>
      </c>
      <c r="E139" s="67">
        <v>3263</v>
      </c>
      <c r="F139" s="67" t="s">
        <v>79</v>
      </c>
      <c r="G139" s="68" t="s">
        <v>112</v>
      </c>
      <c r="H139" s="68" t="s">
        <v>85</v>
      </c>
      <c r="I139" s="68" t="s">
        <v>915</v>
      </c>
      <c r="J139" s="68" t="s">
        <v>85</v>
      </c>
      <c r="K139" s="68" t="s">
        <v>133</v>
      </c>
      <c r="L139" s="68">
        <v>2</v>
      </c>
      <c r="M139" s="68">
        <v>2</v>
      </c>
      <c r="N139" s="68">
        <v>2</v>
      </c>
      <c r="O139" s="69"/>
    </row>
    <row r="140" spans="1:15" ht="63.95">
      <c r="A140" s="62" t="s">
        <v>57</v>
      </c>
      <c r="B140" s="63" t="s">
        <v>877</v>
      </c>
      <c r="C140" s="63">
        <v>500008</v>
      </c>
      <c r="D140" s="72" t="s">
        <v>1084</v>
      </c>
      <c r="E140" s="63">
        <v>3263</v>
      </c>
      <c r="F140" s="63" t="s">
        <v>79</v>
      </c>
      <c r="G140" s="64" t="s">
        <v>69</v>
      </c>
      <c r="H140" s="64" t="e">
        <v>#N/A</v>
      </c>
      <c r="I140" s="64" t="e">
        <v>#N/A</v>
      </c>
      <c r="J140" s="64" t="e">
        <v>#N/A</v>
      </c>
      <c r="K140" s="64" t="e">
        <v>#N/A</v>
      </c>
      <c r="L140" s="64">
        <v>1</v>
      </c>
      <c r="M140" s="64">
        <v>1</v>
      </c>
      <c r="N140" s="64">
        <v>1</v>
      </c>
      <c r="O140" s="65"/>
    </row>
    <row r="141" spans="1:15" ht="63.95">
      <c r="A141" s="66" t="s">
        <v>57</v>
      </c>
      <c r="B141" s="67" t="s">
        <v>878</v>
      </c>
      <c r="C141" s="67">
        <v>504001</v>
      </c>
      <c r="D141" s="74" t="s">
        <v>1085</v>
      </c>
      <c r="E141" s="67">
        <v>3263</v>
      </c>
      <c r="F141" s="67" t="s">
        <v>79</v>
      </c>
      <c r="G141" s="68" t="s">
        <v>69</v>
      </c>
      <c r="H141" s="68" t="e">
        <v>#N/A</v>
      </c>
      <c r="I141" s="68" t="e">
        <v>#N/A</v>
      </c>
      <c r="J141" s="68" t="e">
        <v>#N/A</v>
      </c>
      <c r="K141" s="68" t="e">
        <v>#N/A</v>
      </c>
      <c r="L141" s="68">
        <v>1</v>
      </c>
      <c r="M141" s="68">
        <v>1</v>
      </c>
      <c r="N141" s="68">
        <v>1</v>
      </c>
      <c r="O141" s="69"/>
    </row>
    <row r="142" spans="1:15" ht="63.95">
      <c r="A142" s="62" t="s">
        <v>57</v>
      </c>
      <c r="B142" s="63" t="s">
        <v>879</v>
      </c>
      <c r="C142" s="63">
        <v>505026</v>
      </c>
      <c r="D142" s="72" t="s">
        <v>1086</v>
      </c>
      <c r="E142" s="63">
        <v>3263</v>
      </c>
      <c r="F142" s="63" t="s">
        <v>79</v>
      </c>
      <c r="G142" s="64" t="s">
        <v>112</v>
      </c>
      <c r="H142" s="64" t="s">
        <v>924</v>
      </c>
      <c r="I142" s="64" t="s">
        <v>85</v>
      </c>
      <c r="J142" s="64" t="s">
        <v>85</v>
      </c>
      <c r="K142" s="64" t="s">
        <v>85</v>
      </c>
      <c r="L142" s="64">
        <v>1</v>
      </c>
      <c r="M142" s="64">
        <v>1</v>
      </c>
      <c r="N142" s="64">
        <v>1</v>
      </c>
      <c r="O142" s="65"/>
    </row>
    <row r="143" spans="1:15" ht="63.95">
      <c r="A143" s="66" t="s">
        <v>57</v>
      </c>
      <c r="B143" s="67" t="s">
        <v>890</v>
      </c>
      <c r="C143" s="67">
        <v>505090</v>
      </c>
      <c r="D143" s="74" t="s">
        <v>1087</v>
      </c>
      <c r="E143" s="67">
        <v>3263</v>
      </c>
      <c r="F143" s="67" t="s">
        <v>79</v>
      </c>
      <c r="G143" s="68" t="s">
        <v>112</v>
      </c>
      <c r="H143" s="68" t="s">
        <v>924</v>
      </c>
      <c r="I143" s="68" t="s">
        <v>85</v>
      </c>
      <c r="J143" s="68" t="s">
        <v>85</v>
      </c>
      <c r="K143" s="68" t="s">
        <v>85</v>
      </c>
      <c r="L143" s="68">
        <v>1</v>
      </c>
      <c r="M143" s="68">
        <v>1</v>
      </c>
      <c r="N143" s="68">
        <v>1</v>
      </c>
      <c r="O143" s="69"/>
    </row>
    <row r="144" spans="1:15" ht="63.95">
      <c r="A144" s="62" t="s">
        <v>57</v>
      </c>
      <c r="B144" s="63" t="s">
        <v>880</v>
      </c>
      <c r="C144" s="63">
        <v>508014</v>
      </c>
      <c r="D144" s="72" t="s">
        <v>1088</v>
      </c>
      <c r="E144" s="63">
        <v>3263</v>
      </c>
      <c r="F144" s="63" t="s">
        <v>79</v>
      </c>
      <c r="G144" s="64" t="s">
        <v>112</v>
      </c>
      <c r="H144" s="64" t="s">
        <v>85</v>
      </c>
      <c r="I144" s="64" t="s">
        <v>85</v>
      </c>
      <c r="J144" s="64" t="s">
        <v>85</v>
      </c>
      <c r="K144" s="64" t="s">
        <v>85</v>
      </c>
      <c r="L144" s="64">
        <v>2</v>
      </c>
      <c r="M144" s="64">
        <v>2</v>
      </c>
      <c r="N144" s="64">
        <v>2</v>
      </c>
      <c r="O144" s="65"/>
    </row>
    <row r="145" spans="1:15" ht="63.95">
      <c r="A145" s="66" t="s">
        <v>57</v>
      </c>
      <c r="B145" s="67" t="s">
        <v>881</v>
      </c>
      <c r="C145" s="67">
        <v>601001</v>
      </c>
      <c r="D145" s="74" t="s">
        <v>1089</v>
      </c>
      <c r="E145" s="67">
        <v>3263</v>
      </c>
      <c r="F145" s="67" t="s">
        <v>79</v>
      </c>
      <c r="G145" s="68" t="s">
        <v>112</v>
      </c>
      <c r="H145" s="68" t="e">
        <v>#N/A</v>
      </c>
      <c r="I145" s="68" t="e">
        <v>#N/A</v>
      </c>
      <c r="J145" s="68" t="e">
        <v>#N/A</v>
      </c>
      <c r="K145" s="68" t="e">
        <v>#N/A</v>
      </c>
      <c r="L145" s="68">
        <v>1</v>
      </c>
      <c r="M145" s="68">
        <v>1</v>
      </c>
      <c r="N145" s="68">
        <v>1</v>
      </c>
      <c r="O145" s="69"/>
    </row>
    <row r="146" spans="1:15" ht="63.95">
      <c r="A146" s="62" t="s">
        <v>57</v>
      </c>
      <c r="B146" s="63" t="s">
        <v>882</v>
      </c>
      <c r="C146" s="63">
        <v>601003</v>
      </c>
      <c r="D146" s="72" t="s">
        <v>1090</v>
      </c>
      <c r="E146" s="63">
        <v>3263</v>
      </c>
      <c r="F146" s="63" t="s">
        <v>79</v>
      </c>
      <c r="G146" s="64" t="s">
        <v>69</v>
      </c>
      <c r="H146" s="64" t="e">
        <v>#N/A</v>
      </c>
      <c r="I146" s="64" t="e">
        <v>#N/A</v>
      </c>
      <c r="J146" s="64" t="e">
        <v>#N/A</v>
      </c>
      <c r="K146" s="64" t="e">
        <v>#N/A</v>
      </c>
      <c r="L146" s="64">
        <v>1</v>
      </c>
      <c r="M146" s="64">
        <v>1</v>
      </c>
      <c r="N146" s="64">
        <v>1</v>
      </c>
      <c r="O146" s="65"/>
    </row>
    <row r="147" spans="1:15" ht="63.95">
      <c r="A147" s="66" t="s">
        <v>57</v>
      </c>
      <c r="B147" s="67" t="s">
        <v>883</v>
      </c>
      <c r="C147" s="67">
        <v>606005</v>
      </c>
      <c r="D147" s="74" t="s">
        <v>1091</v>
      </c>
      <c r="E147" s="67">
        <v>3263</v>
      </c>
      <c r="F147" s="67" t="s">
        <v>79</v>
      </c>
      <c r="G147" s="68" t="s">
        <v>69</v>
      </c>
      <c r="H147" s="68" t="e">
        <v>#N/A</v>
      </c>
      <c r="I147" s="68" t="e">
        <v>#N/A</v>
      </c>
      <c r="J147" s="68" t="e">
        <v>#N/A</v>
      </c>
      <c r="K147" s="68" t="e">
        <v>#N/A</v>
      </c>
      <c r="L147" s="68" t="s">
        <v>85</v>
      </c>
      <c r="M147" s="68" t="s">
        <v>85</v>
      </c>
      <c r="N147" s="68" t="s">
        <v>85</v>
      </c>
      <c r="O147" s="69"/>
    </row>
    <row r="148" spans="1:15" ht="63.95">
      <c r="A148" s="62" t="s">
        <v>57</v>
      </c>
      <c r="B148" s="63" t="s">
        <v>884</v>
      </c>
      <c r="C148" s="63">
        <v>609008</v>
      </c>
      <c r="D148" s="72" t="s">
        <v>1092</v>
      </c>
      <c r="E148" s="63">
        <v>3263</v>
      </c>
      <c r="F148" s="63" t="s">
        <v>79</v>
      </c>
      <c r="G148" s="64" t="s">
        <v>112</v>
      </c>
      <c r="H148" s="64" t="e">
        <v>#N/A</v>
      </c>
      <c r="I148" s="64" t="e">
        <v>#N/A</v>
      </c>
      <c r="J148" s="64" t="e">
        <v>#N/A</v>
      </c>
      <c r="K148" s="64" t="e">
        <v>#N/A</v>
      </c>
      <c r="L148" s="64">
        <v>2</v>
      </c>
      <c r="M148" s="64">
        <v>2</v>
      </c>
      <c r="N148" s="64">
        <v>2</v>
      </c>
      <c r="O148" s="65"/>
    </row>
    <row r="149" spans="1:15" ht="63.95">
      <c r="A149" s="66" t="s">
        <v>57</v>
      </c>
      <c r="B149" s="67" t="s">
        <v>885</v>
      </c>
      <c r="C149" s="67">
        <v>612002</v>
      </c>
      <c r="D149" s="74" t="s">
        <v>1093</v>
      </c>
      <c r="E149" s="67">
        <v>3263</v>
      </c>
      <c r="F149" s="67" t="s">
        <v>79</v>
      </c>
      <c r="G149" s="68" t="s">
        <v>69</v>
      </c>
      <c r="H149" s="68" t="e">
        <v>#N/A</v>
      </c>
      <c r="I149" s="68" t="e">
        <v>#N/A</v>
      </c>
      <c r="J149" s="68" t="e">
        <v>#N/A</v>
      </c>
      <c r="K149" s="68" t="e">
        <v>#N/A</v>
      </c>
      <c r="L149" s="68">
        <v>1</v>
      </c>
      <c r="M149" s="68">
        <v>1</v>
      </c>
      <c r="N149" s="68">
        <v>1</v>
      </c>
      <c r="O149" s="69"/>
    </row>
    <row r="150" spans="1:15">
      <c r="A150" s="62" t="s">
        <v>57</v>
      </c>
      <c r="B150" s="63" t="s">
        <v>886</v>
      </c>
      <c r="C150" s="75">
        <v>505075</v>
      </c>
      <c r="D150" s="63" t="s">
        <v>1094</v>
      </c>
      <c r="E150" s="63">
        <v>3263</v>
      </c>
      <c r="F150" s="63" t="s">
        <v>79</v>
      </c>
      <c r="G150" s="64" t="s">
        <v>112</v>
      </c>
      <c r="H150" s="64" t="s">
        <v>85</v>
      </c>
      <c r="I150" s="64" t="s">
        <v>85</v>
      </c>
      <c r="J150" s="64" t="s">
        <v>85</v>
      </c>
      <c r="K150" s="64" t="s">
        <v>85</v>
      </c>
      <c r="L150" s="64">
        <v>1</v>
      </c>
      <c r="M150" s="64">
        <v>1</v>
      </c>
      <c r="N150" s="64">
        <v>1</v>
      </c>
      <c r="O150" s="65"/>
    </row>
    <row r="151" spans="1:15">
      <c r="A151" s="66" t="s">
        <v>57</v>
      </c>
      <c r="B151" s="67" t="s">
        <v>887</v>
      </c>
      <c r="C151" s="76">
        <v>505087</v>
      </c>
      <c r="D151" s="67" t="s">
        <v>1095</v>
      </c>
      <c r="E151" s="67">
        <v>3263</v>
      </c>
      <c r="F151" s="67" t="s">
        <v>79</v>
      </c>
      <c r="G151" s="68" t="s">
        <v>112</v>
      </c>
      <c r="H151" s="68" t="s">
        <v>924</v>
      </c>
      <c r="I151" s="68" t="s">
        <v>85</v>
      </c>
      <c r="J151" s="68" t="s">
        <v>85</v>
      </c>
      <c r="K151" s="68" t="s">
        <v>85</v>
      </c>
      <c r="L151" s="68">
        <v>1</v>
      </c>
      <c r="M151" s="68">
        <v>2</v>
      </c>
      <c r="N151" s="68">
        <v>3</v>
      </c>
      <c r="O151" s="69"/>
    </row>
    <row r="152" spans="1:15">
      <c r="A152" s="62" t="s">
        <v>141</v>
      </c>
      <c r="B152" s="63" t="s">
        <v>888</v>
      </c>
      <c r="C152" s="63">
        <v>408011</v>
      </c>
      <c r="D152" s="63" t="s">
        <v>1096</v>
      </c>
      <c r="E152" s="63">
        <v>3263</v>
      </c>
      <c r="F152" s="63" t="s">
        <v>79</v>
      </c>
      <c r="G152" s="64" t="s">
        <v>112</v>
      </c>
      <c r="H152" s="64" t="s">
        <v>85</v>
      </c>
      <c r="I152" s="64" t="s">
        <v>906</v>
      </c>
      <c r="J152" s="64" t="s">
        <v>1061</v>
      </c>
      <c r="K152" s="64" t="s">
        <v>85</v>
      </c>
      <c r="L152" s="64">
        <v>1</v>
      </c>
      <c r="M152" s="64">
        <v>2</v>
      </c>
      <c r="N152" s="64">
        <v>3</v>
      </c>
      <c r="O152" s="65"/>
    </row>
    <row r="153" spans="1:15">
      <c r="A153" s="66" t="s">
        <v>57</v>
      </c>
      <c r="B153" s="77" t="s">
        <v>889</v>
      </c>
      <c r="C153" s="67">
        <v>304020</v>
      </c>
      <c r="D153" s="67" t="s">
        <v>1097</v>
      </c>
      <c r="E153" s="67">
        <v>3263</v>
      </c>
      <c r="F153" s="67" t="s">
        <v>79</v>
      </c>
      <c r="G153" s="68" t="s">
        <v>112</v>
      </c>
      <c r="H153" s="68" t="e">
        <v>#N/A</v>
      </c>
      <c r="I153" s="68" t="e">
        <v>#N/A</v>
      </c>
      <c r="J153" s="68" t="e">
        <v>#N/A</v>
      </c>
      <c r="K153" s="68" t="e">
        <v>#N/A</v>
      </c>
      <c r="L153" s="68">
        <v>2</v>
      </c>
      <c r="M153" s="68">
        <v>2</v>
      </c>
      <c r="N153" s="68">
        <v>2</v>
      </c>
      <c r="O153" s="69"/>
    </row>
  </sheetData>
  <conditionalFormatting sqref="B1:B153">
    <cfRule type="duplicateValues" dxfId="191" priority="3"/>
  </conditionalFormatting>
  <conditionalFormatting sqref="B150:B153">
    <cfRule type="duplicateValues" dxfId="190" priority="2"/>
  </conditionalFormatting>
  <conditionalFormatting sqref="C150:C153">
    <cfRule type="duplicateValues" dxfId="189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AE2D-F3CD-4D67-AD4F-2EEF4AC85F50}">
  <dimension ref="A1:B578"/>
  <sheetViews>
    <sheetView topLeftCell="A515" workbookViewId="0">
      <selection activeCell="E524" sqref="E524"/>
    </sheetView>
  </sheetViews>
  <sheetFormatPr defaultColWidth="8.85546875" defaultRowHeight="15"/>
  <sheetData>
    <row r="1" spans="1:2" ht="21">
      <c r="A1" s="8" t="s">
        <v>3445</v>
      </c>
      <c r="B1" s="12" t="s">
        <v>1</v>
      </c>
    </row>
    <row r="2" spans="1:2">
      <c r="A2" s="8">
        <v>100002</v>
      </c>
      <c r="B2" s="9" t="s">
        <v>1102</v>
      </c>
    </row>
    <row r="3" spans="1:2">
      <c r="A3" s="8">
        <v>100003</v>
      </c>
      <c r="B3" s="9" t="s">
        <v>1109</v>
      </c>
    </row>
    <row r="4" spans="1:2">
      <c r="A4" s="8">
        <v>100004</v>
      </c>
      <c r="B4" s="9" t="s">
        <v>1111</v>
      </c>
    </row>
    <row r="5" spans="1:2">
      <c r="A5" s="8">
        <v>100005</v>
      </c>
      <c r="B5" s="9" t="s">
        <v>1113</v>
      </c>
    </row>
    <row r="6" spans="1:2">
      <c r="A6" s="8">
        <v>100006</v>
      </c>
      <c r="B6" s="9" t="s">
        <v>1118</v>
      </c>
    </row>
    <row r="7" spans="1:2">
      <c r="A7" s="8">
        <v>100008</v>
      </c>
      <c r="B7" s="9" t="s">
        <v>1125</v>
      </c>
    </row>
    <row r="8" spans="1:2">
      <c r="A8" s="8">
        <v>106001</v>
      </c>
      <c r="B8" s="9" t="s">
        <v>153</v>
      </c>
    </row>
    <row r="9" spans="1:2">
      <c r="A9" s="8">
        <v>103001</v>
      </c>
      <c r="B9" s="9" t="s">
        <v>1291</v>
      </c>
    </row>
    <row r="10" spans="1:2">
      <c r="A10" s="8">
        <v>200001</v>
      </c>
      <c r="B10" s="9" t="s">
        <v>240</v>
      </c>
    </row>
    <row r="11" spans="1:2">
      <c r="A11" s="8">
        <v>200002</v>
      </c>
      <c r="B11" s="9" t="s">
        <v>2154</v>
      </c>
    </row>
    <row r="12" spans="1:2">
      <c r="A12" s="8">
        <v>201001</v>
      </c>
      <c r="B12" s="9" t="s">
        <v>2219</v>
      </c>
    </row>
    <row r="13" spans="1:2">
      <c r="A13" s="8">
        <v>101001</v>
      </c>
      <c r="B13" s="9" t="s">
        <v>1237</v>
      </c>
    </row>
    <row r="14" spans="1:2">
      <c r="A14" s="8">
        <v>101001</v>
      </c>
      <c r="B14" s="9" t="s">
        <v>1237</v>
      </c>
    </row>
    <row r="15" spans="1:2">
      <c r="A15" s="8">
        <v>104001</v>
      </c>
      <c r="B15" s="9" t="s">
        <v>1349</v>
      </c>
    </row>
    <row r="16" spans="1:2">
      <c r="A16" s="8">
        <v>103002</v>
      </c>
      <c r="B16" s="9" t="s">
        <v>1294</v>
      </c>
    </row>
    <row r="17" spans="1:2">
      <c r="A17" s="8">
        <v>200004</v>
      </c>
      <c r="B17" s="9" t="s">
        <v>2160</v>
      </c>
    </row>
    <row r="18" spans="1:2">
      <c r="A18" s="8">
        <v>103004</v>
      </c>
      <c r="B18" s="9" t="s">
        <v>3562</v>
      </c>
    </row>
    <row r="19" spans="1:2">
      <c r="A19" s="8">
        <v>103004</v>
      </c>
      <c r="B19" s="9" t="s">
        <v>1299</v>
      </c>
    </row>
    <row r="20" spans="1:2">
      <c r="A20" s="8">
        <v>301001</v>
      </c>
      <c r="B20" s="9" t="s">
        <v>396</v>
      </c>
    </row>
    <row r="21" spans="1:2">
      <c r="A21" s="8">
        <v>200005</v>
      </c>
      <c r="B21" s="9" t="s">
        <v>249</v>
      </c>
    </row>
    <row r="22" spans="1:2">
      <c r="A22" s="8">
        <v>300001</v>
      </c>
      <c r="B22" s="9" t="s">
        <v>2490</v>
      </c>
    </row>
    <row r="23" spans="1:2">
      <c r="A23" s="8">
        <v>100011</v>
      </c>
      <c r="B23" s="9" t="s">
        <v>1142</v>
      </c>
    </row>
    <row r="24" spans="1:2">
      <c r="A24" s="8">
        <v>100010</v>
      </c>
      <c r="B24" s="9" t="s">
        <v>1136</v>
      </c>
    </row>
    <row r="25" spans="1:2">
      <c r="A25" s="8">
        <v>100009</v>
      </c>
      <c r="B25" s="9" t="s">
        <v>1131</v>
      </c>
    </row>
    <row r="26" spans="1:2">
      <c r="A26" s="8">
        <v>201007</v>
      </c>
      <c r="B26" s="9" t="s">
        <v>3578</v>
      </c>
    </row>
    <row r="27" spans="1:2">
      <c r="A27" s="8">
        <v>201008</v>
      </c>
      <c r="B27" s="9" t="s">
        <v>2234</v>
      </c>
    </row>
    <row r="28" spans="1:2">
      <c r="A28" s="8">
        <v>201008</v>
      </c>
      <c r="B28" s="9" t="s">
        <v>2234</v>
      </c>
    </row>
    <row r="29" spans="1:2">
      <c r="A29" s="8">
        <v>201010</v>
      </c>
      <c r="B29" s="9" t="s">
        <v>3583</v>
      </c>
    </row>
    <row r="30" spans="1:2">
      <c r="A30" s="8">
        <v>201005</v>
      </c>
      <c r="B30" s="9" t="s">
        <v>2229</v>
      </c>
    </row>
    <row r="31" spans="1:2">
      <c r="A31" s="8">
        <v>102001</v>
      </c>
      <c r="B31" s="9" t="s">
        <v>58</v>
      </c>
    </row>
    <row r="32" spans="1:2">
      <c r="A32" s="8">
        <v>200006</v>
      </c>
      <c r="B32" s="9" t="s">
        <v>2166</v>
      </c>
    </row>
    <row r="33" spans="1:2">
      <c r="A33" s="8">
        <v>301003</v>
      </c>
      <c r="B33" s="9" t="s">
        <v>3591</v>
      </c>
    </row>
    <row r="34" spans="1:2">
      <c r="A34" s="8">
        <v>201012</v>
      </c>
      <c r="B34" s="9" t="s">
        <v>3593</v>
      </c>
    </row>
    <row r="35" spans="1:2">
      <c r="A35" s="8">
        <v>201004</v>
      </c>
      <c r="B35" s="9" t="s">
        <v>2224</v>
      </c>
    </row>
    <row r="36" spans="1:2">
      <c r="A36" s="8">
        <v>201006</v>
      </c>
      <c r="B36" s="9" t="s">
        <v>274</v>
      </c>
    </row>
    <row r="37" spans="1:2">
      <c r="A37" s="8">
        <v>201014</v>
      </c>
      <c r="B37" s="9" t="s">
        <v>3598</v>
      </c>
    </row>
    <row r="38" spans="1:2">
      <c r="A38" s="8">
        <v>105004</v>
      </c>
      <c r="B38" s="9" t="s">
        <v>1549</v>
      </c>
    </row>
    <row r="39" spans="1:2">
      <c r="A39" s="8">
        <v>105001</v>
      </c>
      <c r="B39" s="9" t="s">
        <v>1534</v>
      </c>
    </row>
    <row r="40" spans="1:2">
      <c r="A40" s="8">
        <v>104005</v>
      </c>
      <c r="B40" s="9" t="s">
        <v>1356</v>
      </c>
    </row>
    <row r="41" spans="1:2">
      <c r="A41" s="8">
        <v>101003</v>
      </c>
      <c r="B41" s="9" t="s">
        <v>1243</v>
      </c>
    </row>
    <row r="42" spans="1:2">
      <c r="A42" s="8">
        <v>106005</v>
      </c>
      <c r="B42" s="9" t="s">
        <v>1569</v>
      </c>
    </row>
    <row r="43" spans="1:2">
      <c r="A43" s="8">
        <v>106004</v>
      </c>
      <c r="B43" s="9" t="s">
        <v>1564</v>
      </c>
    </row>
    <row r="44" spans="1:2">
      <c r="A44" s="8">
        <v>106003</v>
      </c>
      <c r="B44" s="9" t="s">
        <v>1559</v>
      </c>
    </row>
    <row r="45" spans="1:2">
      <c r="A45" s="8">
        <v>105002</v>
      </c>
      <c r="B45" s="9" t="s">
        <v>1539</v>
      </c>
    </row>
    <row r="46" spans="1:2">
      <c r="A46" s="8">
        <v>109004</v>
      </c>
      <c r="B46" s="9" t="s">
        <v>1747</v>
      </c>
    </row>
    <row r="47" spans="1:2">
      <c r="A47" s="8">
        <v>109006</v>
      </c>
      <c r="B47" s="9" t="s">
        <v>1761</v>
      </c>
    </row>
    <row r="48" spans="1:2">
      <c r="A48" s="8">
        <v>301017</v>
      </c>
      <c r="B48" s="9" t="s">
        <v>2529</v>
      </c>
    </row>
    <row r="49" spans="1:2">
      <c r="A49" s="8">
        <v>109007</v>
      </c>
      <c r="B49" s="9" t="s">
        <v>1774</v>
      </c>
    </row>
    <row r="50" spans="1:2">
      <c r="A50" s="8">
        <v>109006</v>
      </c>
      <c r="B50" s="9" t="s">
        <v>1763</v>
      </c>
    </row>
    <row r="51" spans="1:2">
      <c r="A51" s="8">
        <v>109004</v>
      </c>
      <c r="B51" s="9" t="s">
        <v>1742</v>
      </c>
    </row>
    <row r="52" spans="1:2">
      <c r="A52" s="8">
        <v>109007</v>
      </c>
      <c r="B52" s="9" t="s">
        <v>1779</v>
      </c>
    </row>
    <row r="53" spans="1:2">
      <c r="A53" s="8">
        <v>109008</v>
      </c>
      <c r="B53" s="9" t="s">
        <v>1791</v>
      </c>
    </row>
    <row r="54" spans="1:2">
      <c r="A54" s="8">
        <v>301017</v>
      </c>
      <c r="B54" s="9" t="s">
        <v>2534</v>
      </c>
    </row>
    <row r="55" spans="1:2">
      <c r="A55" s="8">
        <v>200009</v>
      </c>
      <c r="B55" s="9" t="s">
        <v>256</v>
      </c>
    </row>
    <row r="56" spans="1:2">
      <c r="A56" s="8">
        <v>200010</v>
      </c>
      <c r="B56" s="9" t="s">
        <v>2172</v>
      </c>
    </row>
    <row r="57" spans="1:2">
      <c r="A57" s="8">
        <v>200010</v>
      </c>
      <c r="B57" s="9" t="s">
        <v>2172</v>
      </c>
    </row>
    <row r="58" spans="1:2">
      <c r="A58" s="8">
        <v>302006</v>
      </c>
      <c r="B58" s="9" t="s">
        <v>2628</v>
      </c>
    </row>
    <row r="59" spans="1:2">
      <c r="A59" s="8">
        <v>302006</v>
      </c>
      <c r="B59" s="9" t="s">
        <v>2628</v>
      </c>
    </row>
    <row r="60" spans="1:2">
      <c r="A60" s="8">
        <v>302014</v>
      </c>
      <c r="B60" s="9" t="s">
        <v>2655</v>
      </c>
    </row>
    <row r="61" spans="1:2">
      <c r="A61" s="8">
        <v>302013</v>
      </c>
      <c r="B61" s="9" t="s">
        <v>2640</v>
      </c>
    </row>
    <row r="62" spans="1:2">
      <c r="A62" s="8">
        <v>100014</v>
      </c>
      <c r="B62" s="9" t="s">
        <v>1149</v>
      </c>
    </row>
    <row r="63" spans="1:2">
      <c r="A63" s="8">
        <v>100016</v>
      </c>
      <c r="B63" s="9" t="s">
        <v>1161</v>
      </c>
    </row>
    <row r="64" spans="1:2">
      <c r="A64" s="8">
        <v>100016</v>
      </c>
      <c r="B64" s="9" t="s">
        <v>1161</v>
      </c>
    </row>
    <row r="65" spans="1:2">
      <c r="A65" s="8">
        <v>105003</v>
      </c>
      <c r="B65" s="9" t="s">
        <v>1544</v>
      </c>
    </row>
    <row r="66" spans="1:2">
      <c r="A66" s="8">
        <v>301019</v>
      </c>
      <c r="B66" s="9" t="s">
        <v>2551</v>
      </c>
    </row>
    <row r="67" spans="1:2">
      <c r="A67" s="8">
        <v>103005</v>
      </c>
      <c r="B67" s="9" t="s">
        <v>1309</v>
      </c>
    </row>
    <row r="68" spans="1:2">
      <c r="A68" s="8">
        <v>100015</v>
      </c>
      <c r="B68" s="10" t="s">
        <v>1155</v>
      </c>
    </row>
    <row r="69" spans="1:2">
      <c r="A69" s="8">
        <v>100015</v>
      </c>
      <c r="B69" s="11" t="s">
        <v>82</v>
      </c>
    </row>
    <row r="70" spans="1:2">
      <c r="A70" s="8">
        <v>105005</v>
      </c>
      <c r="B70" s="9" t="s">
        <v>142</v>
      </c>
    </row>
    <row r="71" spans="1:2">
      <c r="A71" s="8">
        <v>104008</v>
      </c>
      <c r="B71" s="9" t="s">
        <v>1366</v>
      </c>
    </row>
    <row r="72" spans="1:2">
      <c r="A72" s="8">
        <v>304007</v>
      </c>
      <c r="B72" s="9" t="s">
        <v>3656</v>
      </c>
    </row>
    <row r="73" spans="1:2">
      <c r="A73" s="8">
        <v>109012</v>
      </c>
      <c r="B73" s="9" t="s">
        <v>1806</v>
      </c>
    </row>
    <row r="74" spans="1:2">
      <c r="A74" s="8">
        <v>106006</v>
      </c>
      <c r="B74" s="9" t="s">
        <v>1574</v>
      </c>
    </row>
    <row r="75" spans="1:2">
      <c r="A75" s="8">
        <v>200011</v>
      </c>
      <c r="B75" s="9" t="s">
        <v>2177</v>
      </c>
    </row>
    <row r="76" spans="1:2">
      <c r="A76" s="8">
        <v>109012</v>
      </c>
      <c r="B76" s="9" t="s">
        <v>1811</v>
      </c>
    </row>
    <row r="77" spans="1:2">
      <c r="A77" s="8">
        <v>109008</v>
      </c>
      <c r="B77" s="9" t="s">
        <v>1796</v>
      </c>
    </row>
    <row r="78" spans="1:2">
      <c r="A78" s="8">
        <v>109006</v>
      </c>
      <c r="B78" s="9" t="s">
        <v>1756</v>
      </c>
    </row>
    <row r="79" spans="1:2">
      <c r="A79" s="8">
        <v>109007</v>
      </c>
      <c r="B79" s="9" t="s">
        <v>1768</v>
      </c>
    </row>
    <row r="80" spans="1:2">
      <c r="A80" s="8">
        <v>301019</v>
      </c>
      <c r="B80" s="9" t="s">
        <v>2540</v>
      </c>
    </row>
    <row r="81" spans="1:2">
      <c r="A81" s="8">
        <v>109004</v>
      </c>
      <c r="B81" s="9" t="s">
        <v>1737</v>
      </c>
    </row>
    <row r="82" spans="1:2">
      <c r="A82" s="8">
        <v>115006</v>
      </c>
      <c r="B82" s="9" t="s">
        <v>1918</v>
      </c>
    </row>
    <row r="83" spans="1:2">
      <c r="A83" s="8">
        <v>115007</v>
      </c>
      <c r="B83" s="9" t="s">
        <v>1933</v>
      </c>
    </row>
    <row r="84" spans="1:2">
      <c r="A84" s="8">
        <v>302017</v>
      </c>
      <c r="B84" s="9" t="s">
        <v>2670</v>
      </c>
    </row>
    <row r="85" spans="1:2">
      <c r="A85" s="8">
        <v>109008</v>
      </c>
      <c r="B85" s="9" t="s">
        <v>1786</v>
      </c>
    </row>
    <row r="86" spans="1:2">
      <c r="A86" s="8">
        <v>115005</v>
      </c>
      <c r="B86" s="9" t="s">
        <v>1908</v>
      </c>
    </row>
    <row r="87" spans="1:2">
      <c r="A87" s="8">
        <v>115009</v>
      </c>
      <c r="B87" s="9" t="s">
        <v>1958</v>
      </c>
    </row>
    <row r="88" spans="1:2">
      <c r="A88" s="8">
        <v>115009</v>
      </c>
      <c r="B88" s="9" t="s">
        <v>1958</v>
      </c>
    </row>
    <row r="89" spans="1:2">
      <c r="A89" s="8">
        <v>301020</v>
      </c>
      <c r="B89" s="9" t="s">
        <v>2567</v>
      </c>
    </row>
    <row r="90" spans="1:2">
      <c r="A90" s="8">
        <v>109013</v>
      </c>
      <c r="B90" s="9" t="s">
        <v>1821</v>
      </c>
    </row>
    <row r="91" spans="1:2">
      <c r="A91" s="8">
        <v>115008</v>
      </c>
      <c r="B91" s="9" t="s">
        <v>1948</v>
      </c>
    </row>
    <row r="92" spans="1:2">
      <c r="A92" s="8">
        <v>115008</v>
      </c>
      <c r="B92" s="9" t="s">
        <v>1948</v>
      </c>
    </row>
    <row r="93" spans="1:2">
      <c r="A93" s="8">
        <v>109014</v>
      </c>
      <c r="B93" s="9" t="s">
        <v>1831</v>
      </c>
    </row>
    <row r="94" spans="1:2">
      <c r="A94" s="8">
        <v>301020</v>
      </c>
      <c r="B94" s="9" t="s">
        <v>2562</v>
      </c>
    </row>
    <row r="95" spans="1:2">
      <c r="A95" s="8">
        <v>202002</v>
      </c>
      <c r="B95" s="9" t="s">
        <v>2338</v>
      </c>
    </row>
    <row r="96" spans="1:2">
      <c r="A96" s="8">
        <v>304010</v>
      </c>
      <c r="B96" s="9" t="s">
        <v>2745</v>
      </c>
    </row>
    <row r="97" spans="1:2">
      <c r="A97" s="8">
        <v>109012</v>
      </c>
      <c r="B97" s="9" t="s">
        <v>1801</v>
      </c>
    </row>
    <row r="98" spans="1:2">
      <c r="A98" s="8">
        <v>104019</v>
      </c>
      <c r="B98" s="9" t="s">
        <v>3694</v>
      </c>
    </row>
    <row r="99" spans="1:2">
      <c r="A99" s="8">
        <v>201041</v>
      </c>
      <c r="B99" s="9" t="s">
        <v>2277</v>
      </c>
    </row>
    <row r="100" spans="1:2">
      <c r="A100" s="8">
        <v>202002</v>
      </c>
      <c r="B100" s="9" t="s">
        <v>2344</v>
      </c>
    </row>
    <row r="101" spans="1:2">
      <c r="A101" s="8">
        <v>202003</v>
      </c>
      <c r="B101" s="9" t="s">
        <v>2354</v>
      </c>
    </row>
    <row r="102" spans="1:2">
      <c r="A102" s="8">
        <v>201043</v>
      </c>
      <c r="B102" s="9" t="s">
        <v>2298</v>
      </c>
    </row>
    <row r="103" spans="1:2">
      <c r="A103" s="8">
        <v>115011</v>
      </c>
      <c r="B103" s="9" t="s">
        <v>1968</v>
      </c>
    </row>
    <row r="104" spans="1:2">
      <c r="A104" s="8">
        <v>115011</v>
      </c>
      <c r="B104" s="9" t="s">
        <v>1973</v>
      </c>
    </row>
    <row r="105" spans="1:2">
      <c r="A105" s="8">
        <v>115001</v>
      </c>
      <c r="B105" s="9" t="s">
        <v>207</v>
      </c>
    </row>
    <row r="106" spans="1:2">
      <c r="A106" s="8">
        <v>200014</v>
      </c>
      <c r="B106" s="9" t="s">
        <v>2188</v>
      </c>
    </row>
    <row r="107" spans="1:2">
      <c r="A107" s="8">
        <v>302016</v>
      </c>
      <c r="B107" s="9" t="s">
        <v>446</v>
      </c>
    </row>
    <row r="108" spans="1:2">
      <c r="A108" s="8">
        <v>301024</v>
      </c>
      <c r="B108" s="9" t="s">
        <v>2586</v>
      </c>
    </row>
    <row r="109" spans="1:2">
      <c r="A109" s="8">
        <v>109014</v>
      </c>
      <c r="B109" s="9" t="s">
        <v>1836</v>
      </c>
    </row>
    <row r="110" spans="1:2">
      <c r="A110" s="8">
        <v>202003</v>
      </c>
      <c r="B110" s="9" t="s">
        <v>2359</v>
      </c>
    </row>
    <row r="111" spans="1:2">
      <c r="A111" s="8">
        <v>409018</v>
      </c>
      <c r="B111" s="9" t="s">
        <v>3043</v>
      </c>
    </row>
    <row r="112" spans="1:2">
      <c r="A112" s="8">
        <v>302022</v>
      </c>
      <c r="B112" s="9" t="s">
        <v>2685</v>
      </c>
    </row>
    <row r="113" spans="1:2">
      <c r="A113" s="8">
        <v>200015</v>
      </c>
      <c r="B113" s="9" t="s">
        <v>2203</v>
      </c>
    </row>
    <row r="114" spans="1:2">
      <c r="A114" s="8">
        <v>200015</v>
      </c>
      <c r="B114" s="9" t="s">
        <v>2203</v>
      </c>
    </row>
    <row r="115" spans="1:2">
      <c r="A115" s="8">
        <v>106007</v>
      </c>
      <c r="B115" s="9" t="s">
        <v>1585</v>
      </c>
    </row>
    <row r="116" spans="1:2">
      <c r="A116" s="8">
        <v>106007</v>
      </c>
      <c r="B116" s="9" t="s">
        <v>1579</v>
      </c>
    </row>
    <row r="117" spans="1:2">
      <c r="A117" s="8">
        <v>106010</v>
      </c>
      <c r="B117" s="9" t="s">
        <v>1590</v>
      </c>
    </row>
    <row r="118" spans="1:2">
      <c r="A118" s="8">
        <v>106011</v>
      </c>
      <c r="B118" s="9" t="s">
        <v>1600</v>
      </c>
    </row>
    <row r="119" spans="1:2">
      <c r="A119" s="8">
        <v>106011</v>
      </c>
      <c r="B119" s="9" t="s">
        <v>3723</v>
      </c>
    </row>
    <row r="120" spans="1:2">
      <c r="A120" s="8">
        <v>106011</v>
      </c>
      <c r="B120" s="9" t="s">
        <v>1595</v>
      </c>
    </row>
    <row r="121" spans="1:2">
      <c r="A121" s="8">
        <v>106012</v>
      </c>
      <c r="B121" s="9" t="s">
        <v>1611</v>
      </c>
    </row>
    <row r="122" spans="1:2">
      <c r="A122" s="8">
        <v>106014</v>
      </c>
      <c r="B122" s="9" t="s">
        <v>1637</v>
      </c>
    </row>
    <row r="123" spans="1:2">
      <c r="A123" s="8">
        <v>106013</v>
      </c>
      <c r="B123" s="9" t="s">
        <v>1626</v>
      </c>
    </row>
    <row r="124" spans="1:2">
      <c r="A124" s="8">
        <v>106017</v>
      </c>
      <c r="B124" s="9" t="s">
        <v>1663</v>
      </c>
    </row>
    <row r="125" spans="1:2">
      <c r="A125" s="8">
        <v>106017</v>
      </c>
      <c r="B125" s="9" t="s">
        <v>1663</v>
      </c>
    </row>
    <row r="126" spans="1:2">
      <c r="A126" s="8">
        <v>106013</v>
      </c>
      <c r="B126" s="9" t="s">
        <v>1621</v>
      </c>
    </row>
    <row r="127" spans="1:2">
      <c r="A127" s="8">
        <v>106013</v>
      </c>
      <c r="B127" s="9" t="s">
        <v>1616</v>
      </c>
    </row>
    <row r="128" spans="1:2">
      <c r="A128" s="8">
        <v>106013</v>
      </c>
      <c r="B128" s="9" t="s">
        <v>1616</v>
      </c>
    </row>
    <row r="129" spans="1:2">
      <c r="A129" s="8">
        <v>109018</v>
      </c>
      <c r="B129" s="9" t="s">
        <v>1863</v>
      </c>
    </row>
    <row r="130" spans="1:2">
      <c r="A130" s="8">
        <v>104015</v>
      </c>
      <c r="B130" s="9" t="s">
        <v>1386</v>
      </c>
    </row>
    <row r="131" spans="1:2">
      <c r="A131" s="8">
        <v>101006</v>
      </c>
      <c r="B131" s="9" t="s">
        <v>1265</v>
      </c>
    </row>
    <row r="132" spans="1:2">
      <c r="A132" s="8">
        <v>104016</v>
      </c>
      <c r="B132" s="9" t="s">
        <v>1391</v>
      </c>
    </row>
    <row r="133" spans="1:2">
      <c r="A133" s="8">
        <v>409022</v>
      </c>
      <c r="B133" s="9" t="s">
        <v>3738</v>
      </c>
    </row>
    <row r="134" spans="1:2">
      <c r="A134" s="8">
        <v>104021</v>
      </c>
      <c r="B134" s="9" t="s">
        <v>1427</v>
      </c>
    </row>
    <row r="135" spans="1:2">
      <c r="A135" s="8">
        <v>104021</v>
      </c>
      <c r="B135" s="9" t="s">
        <v>1427</v>
      </c>
    </row>
    <row r="136" spans="1:2">
      <c r="A136" s="8">
        <v>100021</v>
      </c>
      <c r="B136" s="9" t="s">
        <v>1198</v>
      </c>
    </row>
    <row r="137" spans="1:2">
      <c r="A137" s="8">
        <v>201045</v>
      </c>
      <c r="B137" s="9" t="s">
        <v>2318</v>
      </c>
    </row>
    <row r="138" spans="1:2">
      <c r="A138" s="8">
        <v>303010</v>
      </c>
      <c r="B138" s="9" t="s">
        <v>2721</v>
      </c>
    </row>
    <row r="139" spans="1:2">
      <c r="A139" s="8">
        <v>409019</v>
      </c>
      <c r="B139" s="9" t="s">
        <v>3748</v>
      </c>
    </row>
    <row r="140" spans="1:2">
      <c r="A140" s="8">
        <v>104022</v>
      </c>
      <c r="B140" s="9" t="s">
        <v>3749</v>
      </c>
    </row>
    <row r="141" spans="1:2">
      <c r="A141" s="8">
        <v>104022</v>
      </c>
      <c r="B141" s="9" t="s">
        <v>3749</v>
      </c>
    </row>
    <row r="142" spans="1:2">
      <c r="A142" s="8">
        <v>115013</v>
      </c>
      <c r="B142" s="9" t="s">
        <v>1983</v>
      </c>
    </row>
    <row r="143" spans="1:2">
      <c r="A143" s="8">
        <v>115014</v>
      </c>
      <c r="B143" s="9" t="s">
        <v>1994</v>
      </c>
    </row>
    <row r="144" spans="1:2">
      <c r="A144" s="8">
        <v>109019</v>
      </c>
      <c r="B144" s="9" t="s">
        <v>1875</v>
      </c>
    </row>
    <row r="145" spans="1:2">
      <c r="A145" s="8">
        <v>109013</v>
      </c>
      <c r="B145" s="9" t="s">
        <v>1816</v>
      </c>
    </row>
    <row r="146" spans="1:2">
      <c r="A146" s="8">
        <v>101005</v>
      </c>
      <c r="B146" s="9" t="s">
        <v>1253</v>
      </c>
    </row>
    <row r="147" spans="1:2">
      <c r="A147" s="8">
        <v>101004</v>
      </c>
      <c r="B147" s="9" t="s">
        <v>1248</v>
      </c>
    </row>
    <row r="148" spans="1:2">
      <c r="A148" s="8">
        <v>209003</v>
      </c>
      <c r="B148" s="9" t="s">
        <v>2460</v>
      </c>
    </row>
    <row r="149" spans="1:2">
      <c r="A149" s="8">
        <v>104018</v>
      </c>
      <c r="B149" s="9" t="s">
        <v>1412</v>
      </c>
    </row>
    <row r="150" spans="1:2">
      <c r="A150" s="8">
        <v>103005</v>
      </c>
      <c r="B150" s="9" t="s">
        <v>1304</v>
      </c>
    </row>
    <row r="151" spans="1:2">
      <c r="A151" s="8">
        <v>115014</v>
      </c>
      <c r="B151" s="9" t="s">
        <v>1999</v>
      </c>
    </row>
    <row r="152" spans="1:2">
      <c r="A152" s="8">
        <v>206005</v>
      </c>
      <c r="B152" s="9" t="s">
        <v>2449</v>
      </c>
    </row>
    <row r="153" spans="1:2">
      <c r="A153" s="8">
        <v>109021</v>
      </c>
      <c r="B153" s="9" t="s">
        <v>1885</v>
      </c>
    </row>
    <row r="154" spans="1:2">
      <c r="A154" s="8">
        <v>409030</v>
      </c>
      <c r="B154" s="9" t="s">
        <v>3085</v>
      </c>
    </row>
    <row r="155" spans="1:2">
      <c r="A155" s="8">
        <v>104023</v>
      </c>
      <c r="B155" s="9" t="s">
        <v>1442</v>
      </c>
    </row>
    <row r="156" spans="1:2">
      <c r="A156" s="8">
        <v>201044</v>
      </c>
      <c r="B156" s="9" t="s">
        <v>2308</v>
      </c>
    </row>
    <row r="157" spans="1:2">
      <c r="A157" s="8">
        <v>104022</v>
      </c>
      <c r="B157" s="9" t="s">
        <v>3770</v>
      </c>
    </row>
    <row r="158" spans="1:2">
      <c r="A158" s="8">
        <v>104022</v>
      </c>
      <c r="B158" s="9" t="s">
        <v>3770</v>
      </c>
    </row>
    <row r="159" spans="1:2">
      <c r="A159" s="8">
        <v>104022</v>
      </c>
      <c r="B159" s="9" t="s">
        <v>3773</v>
      </c>
    </row>
    <row r="160" spans="1:2">
      <c r="A160" s="8">
        <v>104022</v>
      </c>
      <c r="B160" s="9" t="s">
        <v>3773</v>
      </c>
    </row>
    <row r="161" spans="1:2">
      <c r="A161" s="8">
        <v>104022</v>
      </c>
      <c r="B161" s="9" t="s">
        <v>1432</v>
      </c>
    </row>
    <row r="162" spans="1:2">
      <c r="A162" s="8">
        <v>100020</v>
      </c>
      <c r="B162" s="9" t="s">
        <v>1180</v>
      </c>
    </row>
    <row r="163" spans="1:2">
      <c r="A163" s="8">
        <v>201046</v>
      </c>
      <c r="B163" s="9" t="s">
        <v>2328</v>
      </c>
    </row>
    <row r="164" spans="1:2">
      <c r="A164" s="8">
        <v>409018</v>
      </c>
      <c r="B164" s="9" t="s">
        <v>3048</v>
      </c>
    </row>
    <row r="165" spans="1:2">
      <c r="A165" s="8">
        <v>115015</v>
      </c>
      <c r="B165" s="9" t="s">
        <v>214</v>
      </c>
    </row>
    <row r="166" spans="1:2">
      <c r="A166" s="8">
        <v>109017</v>
      </c>
      <c r="B166" s="9" t="s">
        <v>1851</v>
      </c>
    </row>
    <row r="167" spans="1:2">
      <c r="A167" s="8">
        <v>302002</v>
      </c>
      <c r="B167" s="9" t="s">
        <v>430</v>
      </c>
    </row>
    <row r="168" spans="1:2">
      <c r="A168" s="8">
        <v>302021</v>
      </c>
      <c r="B168" s="9" t="s">
        <v>2680</v>
      </c>
    </row>
    <row r="169" spans="1:2">
      <c r="A169" s="8">
        <v>302024</v>
      </c>
      <c r="B169" s="9" t="s">
        <v>2707</v>
      </c>
    </row>
    <row r="170" spans="1:2">
      <c r="A170" s="8">
        <v>301027</v>
      </c>
      <c r="B170" s="9" t="s">
        <v>2591</v>
      </c>
    </row>
    <row r="171" spans="1:2">
      <c r="A171" s="8">
        <v>301024</v>
      </c>
      <c r="B171" s="9" t="s">
        <v>2581</v>
      </c>
    </row>
    <row r="172" spans="1:2">
      <c r="A172" s="8">
        <v>301034</v>
      </c>
      <c r="B172" s="9" t="s">
        <v>3785</v>
      </c>
    </row>
    <row r="173" spans="1:2">
      <c r="A173" s="8">
        <v>109018</v>
      </c>
      <c r="B173" s="9" t="s">
        <v>1858</v>
      </c>
    </row>
    <row r="174" spans="1:2">
      <c r="A174" s="8">
        <v>109019</v>
      </c>
      <c r="B174" s="9" t="s">
        <v>1870</v>
      </c>
    </row>
    <row r="175" spans="1:2">
      <c r="A175" s="8">
        <v>109019</v>
      </c>
      <c r="B175" s="9" t="s">
        <v>1870</v>
      </c>
    </row>
    <row r="176" spans="1:2">
      <c r="A176" s="8">
        <v>104017</v>
      </c>
      <c r="B176" s="9" t="s">
        <v>1407</v>
      </c>
    </row>
    <row r="177" spans="1:2">
      <c r="A177" s="8">
        <v>115006</v>
      </c>
      <c r="B177" s="9" t="s">
        <v>1923</v>
      </c>
    </row>
    <row r="178" spans="1:2">
      <c r="A178" s="8">
        <v>104026</v>
      </c>
      <c r="B178" s="9" t="s">
        <v>1486</v>
      </c>
    </row>
    <row r="179" spans="1:2">
      <c r="A179" s="8">
        <v>206005</v>
      </c>
      <c r="B179" s="9" t="s">
        <v>2454</v>
      </c>
    </row>
    <row r="180" spans="1:2">
      <c r="A180" s="8">
        <v>104024</v>
      </c>
      <c r="B180" s="9" t="s">
        <v>1457</v>
      </c>
    </row>
    <row r="181" spans="1:2">
      <c r="A181" s="8">
        <v>104024</v>
      </c>
      <c r="B181" s="9" t="s">
        <v>1457</v>
      </c>
    </row>
    <row r="182" spans="1:2">
      <c r="A182" s="8">
        <v>202006</v>
      </c>
      <c r="B182" s="9" t="s">
        <v>2369</v>
      </c>
    </row>
    <row r="183" spans="1:2">
      <c r="A183" s="8">
        <v>202006</v>
      </c>
      <c r="B183" s="9" t="s">
        <v>2374</v>
      </c>
    </row>
    <row r="184" spans="1:2">
      <c r="A184" s="8">
        <v>104025</v>
      </c>
      <c r="B184" s="9" t="s">
        <v>1474</v>
      </c>
    </row>
    <row r="185" spans="1:2">
      <c r="A185" s="8">
        <v>409024</v>
      </c>
      <c r="B185" s="9" t="s">
        <v>3065</v>
      </c>
    </row>
    <row r="186" spans="1:2">
      <c r="A186" s="8">
        <v>200016</v>
      </c>
      <c r="B186" s="9" t="s">
        <v>262</v>
      </c>
    </row>
    <row r="187" spans="1:2">
      <c r="A187" s="8">
        <v>303012</v>
      </c>
      <c r="B187" s="9" t="s">
        <v>2726</v>
      </c>
    </row>
    <row r="188" spans="1:2">
      <c r="A188" s="8">
        <v>409025</v>
      </c>
      <c r="B188" s="9" t="s">
        <v>3806</v>
      </c>
    </row>
    <row r="189" spans="1:2">
      <c r="A189" s="8">
        <v>109021</v>
      </c>
      <c r="B189" s="9" t="s">
        <v>1890</v>
      </c>
    </row>
    <row r="190" spans="1:2">
      <c r="A190" s="8">
        <v>304012</v>
      </c>
      <c r="B190" s="9" t="s">
        <v>2755</v>
      </c>
    </row>
    <row r="191" spans="1:2">
      <c r="A191" s="8">
        <v>107002</v>
      </c>
      <c r="B191" s="9" t="s">
        <v>1693</v>
      </c>
    </row>
    <row r="192" spans="1:2">
      <c r="A192" s="8">
        <v>300016</v>
      </c>
      <c r="B192" s="9" t="s">
        <v>2511</v>
      </c>
    </row>
    <row r="193" spans="1:2">
      <c r="A193" s="8">
        <v>100021</v>
      </c>
      <c r="B193" s="9" t="s">
        <v>1193</v>
      </c>
    </row>
    <row r="194" spans="1:2">
      <c r="A194" s="8">
        <v>117001</v>
      </c>
      <c r="B194" s="9" t="s">
        <v>2095</v>
      </c>
    </row>
    <row r="195" spans="1:2">
      <c r="A195" s="8">
        <v>116001</v>
      </c>
      <c r="B195" s="9" t="s">
        <v>2037</v>
      </c>
    </row>
    <row r="196" spans="1:2">
      <c r="A196" s="8">
        <v>101006</v>
      </c>
      <c r="B196" s="9" t="s">
        <v>1258</v>
      </c>
    </row>
    <row r="197" spans="1:2">
      <c r="A197" s="8">
        <v>100021</v>
      </c>
      <c r="B197" s="9" t="s">
        <v>1190</v>
      </c>
    </row>
    <row r="198" spans="1:2">
      <c r="A198" s="8">
        <v>104018</v>
      </c>
      <c r="B198" s="9" t="s">
        <v>1417</v>
      </c>
    </row>
    <row r="199" spans="1:2">
      <c r="A199" s="8">
        <v>116003</v>
      </c>
      <c r="B199" s="9" t="s">
        <v>2053</v>
      </c>
    </row>
    <row r="200" spans="1:2">
      <c r="A200" s="8">
        <v>109019</v>
      </c>
      <c r="B200" s="9" t="s">
        <v>1868</v>
      </c>
    </row>
    <row r="201" spans="1:2">
      <c r="A201" s="8">
        <v>409023</v>
      </c>
      <c r="B201" s="9" t="s">
        <v>3053</v>
      </c>
    </row>
    <row r="202" spans="1:2">
      <c r="A202" s="8">
        <v>201043</v>
      </c>
      <c r="B202" s="9" t="s">
        <v>2293</v>
      </c>
    </row>
    <row r="203" spans="1:2">
      <c r="A203" s="8">
        <v>201041</v>
      </c>
      <c r="B203" s="9" t="s">
        <v>2272</v>
      </c>
    </row>
    <row r="204" spans="1:2">
      <c r="A204" s="8">
        <v>202003</v>
      </c>
      <c r="B204" s="9" t="s">
        <v>2349</v>
      </c>
    </row>
    <row r="205" spans="1:2">
      <c r="A205" s="8">
        <v>100022</v>
      </c>
      <c r="B205" s="9" t="s">
        <v>1203</v>
      </c>
    </row>
    <row r="206" spans="1:2">
      <c r="A206" s="8">
        <v>303013</v>
      </c>
      <c r="B206" s="9" t="s">
        <v>2738</v>
      </c>
    </row>
    <row r="207" spans="1:2">
      <c r="A207" s="8">
        <v>303013</v>
      </c>
      <c r="B207" s="9" t="s">
        <v>458</v>
      </c>
    </row>
    <row r="208" spans="1:2">
      <c r="A208" s="8">
        <v>115008</v>
      </c>
      <c r="B208" s="9" t="s">
        <v>1943</v>
      </c>
    </row>
    <row r="209" spans="1:2">
      <c r="A209" s="8">
        <v>115011</v>
      </c>
      <c r="B209" s="9" t="s">
        <v>1963</v>
      </c>
    </row>
    <row r="210" spans="1:2">
      <c r="A210" s="8">
        <v>115008</v>
      </c>
      <c r="B210" s="9" t="s">
        <v>1953</v>
      </c>
    </row>
    <row r="211" spans="1:2">
      <c r="A211" s="8">
        <v>115005</v>
      </c>
      <c r="B211" s="9" t="s">
        <v>1913</v>
      </c>
    </row>
    <row r="212" spans="1:2">
      <c r="A212" s="8">
        <v>115005</v>
      </c>
      <c r="B212" s="9" t="s">
        <v>1903</v>
      </c>
    </row>
    <row r="213" spans="1:2">
      <c r="A213" s="8">
        <v>115007</v>
      </c>
      <c r="B213" s="9" t="s">
        <v>1928</v>
      </c>
    </row>
    <row r="214" spans="1:2">
      <c r="A214" s="8">
        <v>104015</v>
      </c>
      <c r="B214" s="9" t="s">
        <v>1381</v>
      </c>
    </row>
    <row r="215" spans="1:2">
      <c r="A215" s="8">
        <v>104017</v>
      </c>
      <c r="B215" s="9" t="s">
        <v>1396</v>
      </c>
    </row>
    <row r="216" spans="1:2">
      <c r="A216" s="8">
        <v>109017</v>
      </c>
      <c r="B216" s="9" t="s">
        <v>1856</v>
      </c>
    </row>
    <row r="217" spans="1:2">
      <c r="A217" s="8">
        <v>109015</v>
      </c>
      <c r="B217" s="9" t="s">
        <v>1841</v>
      </c>
    </row>
    <row r="218" spans="1:2">
      <c r="A218" s="8">
        <v>301032</v>
      </c>
      <c r="B218" s="9" t="s">
        <v>2606</v>
      </c>
    </row>
    <row r="219" spans="1:2">
      <c r="A219" s="8">
        <v>409024</v>
      </c>
      <c r="B219" s="9" t="s">
        <v>3070</v>
      </c>
    </row>
    <row r="220" spans="1:2">
      <c r="A220" s="8">
        <v>409024</v>
      </c>
      <c r="B220" s="9" t="s">
        <v>3070</v>
      </c>
    </row>
    <row r="221" spans="1:2">
      <c r="A221" s="8">
        <v>409023</v>
      </c>
      <c r="B221" s="9" t="s">
        <v>3058</v>
      </c>
    </row>
    <row r="222" spans="1:2">
      <c r="A222" s="8">
        <v>116003</v>
      </c>
      <c r="B222" s="9" t="s">
        <v>2048</v>
      </c>
    </row>
    <row r="223" spans="1:2">
      <c r="A223" s="8">
        <v>400011</v>
      </c>
      <c r="B223" s="9" t="s">
        <v>2802</v>
      </c>
    </row>
    <row r="224" spans="1:2">
      <c r="A224" s="8">
        <v>400011</v>
      </c>
      <c r="B224" s="9" t="s">
        <v>2807</v>
      </c>
    </row>
    <row r="225" spans="1:2">
      <c r="A225" s="8">
        <v>400006</v>
      </c>
      <c r="B225" s="9" t="s">
        <v>2796</v>
      </c>
    </row>
    <row r="226" spans="1:2">
      <c r="A226" s="8">
        <v>400006</v>
      </c>
      <c r="B226" s="9" t="s">
        <v>2791</v>
      </c>
    </row>
    <row r="227" spans="1:2">
      <c r="A227" s="8">
        <v>115017</v>
      </c>
      <c r="B227" s="9" t="s">
        <v>226</v>
      </c>
    </row>
    <row r="228" spans="1:2">
      <c r="A228" s="8">
        <v>115017</v>
      </c>
      <c r="B228" s="9" t="s">
        <v>2010</v>
      </c>
    </row>
    <row r="229" spans="1:2">
      <c r="A229" s="8">
        <v>115007</v>
      </c>
      <c r="B229" s="9" t="s">
        <v>1938</v>
      </c>
    </row>
    <row r="230" spans="1:2">
      <c r="A230" s="8">
        <v>409025</v>
      </c>
      <c r="B230" s="9" t="s">
        <v>3080</v>
      </c>
    </row>
    <row r="231" spans="1:2">
      <c r="A231" s="8">
        <v>200015</v>
      </c>
      <c r="B231" s="9" t="s">
        <v>2198</v>
      </c>
    </row>
    <row r="232" spans="1:2">
      <c r="A232" s="8">
        <v>200014</v>
      </c>
      <c r="B232" s="9" t="s">
        <v>2183</v>
      </c>
    </row>
    <row r="233" spans="1:2">
      <c r="A233" s="8">
        <v>201046</v>
      </c>
      <c r="B233" s="9" t="s">
        <v>2323</v>
      </c>
    </row>
    <row r="234" spans="1:2">
      <c r="A234" s="8">
        <v>201045</v>
      </c>
      <c r="B234" s="9" t="s">
        <v>2313</v>
      </c>
    </row>
    <row r="235" spans="1:2">
      <c r="A235" s="8">
        <v>201044</v>
      </c>
      <c r="B235" s="9" t="s">
        <v>2303</v>
      </c>
    </row>
    <row r="236" spans="1:2">
      <c r="A236" s="8">
        <v>201044</v>
      </c>
      <c r="B236" s="9" t="s">
        <v>2303</v>
      </c>
    </row>
    <row r="237" spans="1:2">
      <c r="A237" s="8">
        <v>202006</v>
      </c>
      <c r="B237" s="9" t="s">
        <v>2364</v>
      </c>
    </row>
    <row r="238" spans="1:2">
      <c r="A238" s="8">
        <v>206005</v>
      </c>
      <c r="B238" s="9" t="s">
        <v>2444</v>
      </c>
    </row>
    <row r="239" spans="1:2">
      <c r="A239" s="8">
        <v>104021</v>
      </c>
      <c r="B239" s="9" t="s">
        <v>1422</v>
      </c>
    </row>
    <row r="240" spans="1:2">
      <c r="A240" s="8">
        <v>104026</v>
      </c>
      <c r="B240" s="9" t="s">
        <v>1479</v>
      </c>
    </row>
    <row r="241" spans="1:2">
      <c r="A241" s="8">
        <v>104025</v>
      </c>
      <c r="B241" s="9" t="s">
        <v>1467</v>
      </c>
    </row>
    <row r="242" spans="1:2">
      <c r="A242" s="8">
        <v>109017</v>
      </c>
      <c r="B242" s="9" t="s">
        <v>1849</v>
      </c>
    </row>
    <row r="243" spans="1:2">
      <c r="A243" s="8">
        <v>115013</v>
      </c>
      <c r="B243" s="9" t="s">
        <v>1978</v>
      </c>
    </row>
    <row r="244" spans="1:2">
      <c r="A244" s="8">
        <v>116002</v>
      </c>
      <c r="B244" s="9" t="s">
        <v>3857</v>
      </c>
    </row>
    <row r="245" spans="1:2">
      <c r="A245" s="8">
        <v>301020</v>
      </c>
      <c r="B245" s="9" t="s">
        <v>2557</v>
      </c>
    </row>
    <row r="246" spans="1:2">
      <c r="A246" s="8">
        <v>301019</v>
      </c>
      <c r="B246" s="9" t="s">
        <v>2545</v>
      </c>
    </row>
    <row r="247" spans="1:2">
      <c r="A247" s="8">
        <v>409025</v>
      </c>
      <c r="B247" s="9" t="s">
        <v>3075</v>
      </c>
    </row>
    <row r="248" spans="1:2">
      <c r="A248" s="8">
        <v>109023</v>
      </c>
      <c r="B248" s="9" t="s">
        <v>1900</v>
      </c>
    </row>
    <row r="249" spans="1:2">
      <c r="A249" s="8">
        <v>109023</v>
      </c>
      <c r="B249" s="9" t="s">
        <v>1900</v>
      </c>
    </row>
    <row r="250" spans="1:2">
      <c r="A250" s="8">
        <v>300021</v>
      </c>
      <c r="B250" s="9" t="s">
        <v>2516</v>
      </c>
    </row>
    <row r="251" spans="1:2">
      <c r="A251" s="8">
        <v>409042</v>
      </c>
      <c r="B251" s="9" t="s">
        <v>3114</v>
      </c>
    </row>
    <row r="252" spans="1:2">
      <c r="A252" s="8">
        <v>115016</v>
      </c>
      <c r="B252" s="9" t="s">
        <v>221</v>
      </c>
    </row>
    <row r="253" spans="1:2">
      <c r="A253" s="8">
        <v>409036</v>
      </c>
      <c r="B253" s="9" t="s">
        <v>3095</v>
      </c>
    </row>
    <row r="254" spans="1:2">
      <c r="A254" s="8">
        <v>302024</v>
      </c>
      <c r="B254" s="9" t="s">
        <v>2702</v>
      </c>
    </row>
    <row r="255" spans="1:2">
      <c r="A255" s="8">
        <v>302023</v>
      </c>
      <c r="B255" s="9" t="s">
        <v>2695</v>
      </c>
    </row>
    <row r="256" spans="1:2">
      <c r="A256" s="8">
        <v>302023</v>
      </c>
      <c r="B256" s="9" t="s">
        <v>2700</v>
      </c>
    </row>
    <row r="257" spans="1:2">
      <c r="A257" s="8">
        <v>302023</v>
      </c>
      <c r="B257" s="9" t="s">
        <v>2700</v>
      </c>
    </row>
    <row r="258" spans="1:2">
      <c r="A258" s="8">
        <v>302023</v>
      </c>
      <c r="B258" s="9" t="s">
        <v>2690</v>
      </c>
    </row>
    <row r="259" spans="1:2">
      <c r="A259" s="8">
        <v>100023</v>
      </c>
      <c r="B259" s="9" t="s">
        <v>1208</v>
      </c>
    </row>
    <row r="260" spans="1:2">
      <c r="A260" s="8">
        <v>109023</v>
      </c>
      <c r="B260" s="9" t="s">
        <v>200</v>
      </c>
    </row>
    <row r="261" spans="1:2">
      <c r="A261" s="8">
        <v>303013</v>
      </c>
      <c r="B261" s="9" t="s">
        <v>2732</v>
      </c>
    </row>
    <row r="262" spans="1:2">
      <c r="A262" s="8">
        <v>409024</v>
      </c>
      <c r="B262" s="9" t="s">
        <v>3060</v>
      </c>
    </row>
    <row r="263" spans="1:2">
      <c r="A263" s="8">
        <v>409005</v>
      </c>
      <c r="B263" s="9" t="s">
        <v>646</v>
      </c>
    </row>
    <row r="264" spans="1:2">
      <c r="A264" s="8">
        <v>409005</v>
      </c>
      <c r="B264" s="9" t="s">
        <v>3018</v>
      </c>
    </row>
    <row r="265" spans="1:2">
      <c r="A265" s="8">
        <v>409009</v>
      </c>
      <c r="B265" s="9" t="s">
        <v>653</v>
      </c>
    </row>
    <row r="266" spans="1:2">
      <c r="A266" s="8">
        <v>409009</v>
      </c>
      <c r="B266" s="9" t="s">
        <v>3028</v>
      </c>
    </row>
    <row r="267" spans="1:2">
      <c r="A267" s="8">
        <v>301032</v>
      </c>
      <c r="B267" s="9" t="s">
        <v>2596</v>
      </c>
    </row>
    <row r="268" spans="1:2">
      <c r="A268" s="8">
        <v>302021</v>
      </c>
      <c r="B268" s="9" t="s">
        <v>2675</v>
      </c>
    </row>
    <row r="269" spans="1:2">
      <c r="A269" s="8">
        <v>104017</v>
      </c>
      <c r="B269" s="9" t="s">
        <v>1401</v>
      </c>
    </row>
    <row r="270" spans="1:2">
      <c r="A270" s="8">
        <v>409018</v>
      </c>
      <c r="B270" s="9" t="s">
        <v>3038</v>
      </c>
    </row>
    <row r="271" spans="1:2">
      <c r="A271" s="8">
        <v>107003</v>
      </c>
      <c r="B271" s="9" t="s">
        <v>1699</v>
      </c>
    </row>
    <row r="272" spans="1:2">
      <c r="A272" s="8">
        <v>107004</v>
      </c>
      <c r="B272" s="9" t="s">
        <v>1709</v>
      </c>
    </row>
    <row r="273" spans="1:2">
      <c r="A273" s="8">
        <v>409004</v>
      </c>
      <c r="B273" s="9" t="s">
        <v>3013</v>
      </c>
    </row>
    <row r="274" spans="1:2">
      <c r="A274" s="8">
        <v>104025</v>
      </c>
      <c r="B274" s="9" t="s">
        <v>1469</v>
      </c>
    </row>
    <row r="275" spans="1:2">
      <c r="A275" s="8">
        <v>104025</v>
      </c>
      <c r="B275" s="9" t="s">
        <v>1469</v>
      </c>
    </row>
    <row r="276" spans="1:2">
      <c r="A276" s="8">
        <v>104026</v>
      </c>
      <c r="B276" s="9" t="s">
        <v>1481</v>
      </c>
    </row>
    <row r="277" spans="1:2">
      <c r="A277" s="8">
        <v>409030</v>
      </c>
      <c r="B277" s="9" t="s">
        <v>665</v>
      </c>
    </row>
    <row r="278" spans="1:2">
      <c r="A278" s="8">
        <v>106012</v>
      </c>
      <c r="B278" s="9" t="s">
        <v>1606</v>
      </c>
    </row>
    <row r="279" spans="1:2">
      <c r="A279" s="8">
        <v>106015</v>
      </c>
      <c r="B279" s="9" t="s">
        <v>1642</v>
      </c>
    </row>
    <row r="280" spans="1:2">
      <c r="A280" s="8">
        <v>106016</v>
      </c>
      <c r="B280" s="9" t="s">
        <v>1647</v>
      </c>
    </row>
    <row r="281" spans="1:2">
      <c r="A281" s="8">
        <v>106018</v>
      </c>
      <c r="B281" s="9" t="s">
        <v>1673</v>
      </c>
    </row>
    <row r="282" spans="1:2">
      <c r="A282" s="8">
        <v>106018</v>
      </c>
      <c r="B282" s="9" t="s">
        <v>1668</v>
      </c>
    </row>
    <row r="283" spans="1:2">
      <c r="A283" s="8">
        <v>106017</v>
      </c>
      <c r="B283" s="9" t="s">
        <v>1653</v>
      </c>
    </row>
    <row r="284" spans="1:2">
      <c r="A284" s="8">
        <v>106014</v>
      </c>
      <c r="B284" s="9" t="s">
        <v>1631</v>
      </c>
    </row>
    <row r="285" spans="1:2">
      <c r="A285" s="8">
        <v>106017</v>
      </c>
      <c r="B285" s="9" t="s">
        <v>1658</v>
      </c>
    </row>
    <row r="286" spans="1:2">
      <c r="A286" s="8">
        <v>104024</v>
      </c>
      <c r="B286" s="9" t="s">
        <v>1452</v>
      </c>
    </row>
    <row r="287" spans="1:2">
      <c r="A287" s="8">
        <v>104023</v>
      </c>
      <c r="B287" s="9" t="s">
        <v>1437</v>
      </c>
    </row>
    <row r="288" spans="1:2">
      <c r="A288" s="8">
        <v>104023</v>
      </c>
      <c r="B288" s="9" t="s">
        <v>1437</v>
      </c>
    </row>
    <row r="289" spans="1:2">
      <c r="A289" s="8">
        <v>104024</v>
      </c>
      <c r="B289" s="9" t="s">
        <v>1447</v>
      </c>
    </row>
    <row r="290" spans="1:2">
      <c r="A290" s="8">
        <v>109021</v>
      </c>
      <c r="B290" s="9" t="s">
        <v>1880</v>
      </c>
    </row>
    <row r="291" spans="1:2">
      <c r="A291" s="8">
        <v>116003</v>
      </c>
      <c r="B291" s="9" t="s">
        <v>2042</v>
      </c>
    </row>
    <row r="292" spans="1:2">
      <c r="A292" s="8">
        <v>116001</v>
      </c>
      <c r="B292" s="9" t="s">
        <v>2031</v>
      </c>
    </row>
    <row r="293" spans="1:2">
      <c r="A293" s="8">
        <v>201042</v>
      </c>
      <c r="B293" s="9" t="s">
        <v>2282</v>
      </c>
    </row>
    <row r="294" spans="1:2">
      <c r="A294" s="8">
        <v>200016</v>
      </c>
      <c r="B294" s="9" t="s">
        <v>2208</v>
      </c>
    </row>
    <row r="295" spans="1:2">
      <c r="A295" s="8">
        <v>200016</v>
      </c>
      <c r="B295" s="9" t="s">
        <v>2208</v>
      </c>
    </row>
    <row r="296" spans="1:2">
      <c r="A296" s="8">
        <v>115017</v>
      </c>
      <c r="B296" s="9" t="s">
        <v>2005</v>
      </c>
    </row>
    <row r="297" spans="1:2">
      <c r="A297" s="8">
        <v>300016</v>
      </c>
      <c r="B297" s="9" t="s">
        <v>2506</v>
      </c>
    </row>
    <row r="298" spans="1:2">
      <c r="A298" s="8">
        <v>409038</v>
      </c>
      <c r="B298" s="9" t="s">
        <v>681</v>
      </c>
    </row>
    <row r="299" spans="1:2">
      <c r="A299" s="8">
        <v>409038</v>
      </c>
      <c r="B299" s="9" t="s">
        <v>3105</v>
      </c>
    </row>
    <row r="300" spans="1:2">
      <c r="A300" s="8">
        <v>400014</v>
      </c>
      <c r="B300" s="9" t="s">
        <v>522</v>
      </c>
    </row>
    <row r="301" spans="1:2">
      <c r="A301" s="8">
        <v>109004</v>
      </c>
      <c r="B301" s="9" t="s">
        <v>1750</v>
      </c>
    </row>
    <row r="302" spans="1:2">
      <c r="A302" s="8">
        <v>107012</v>
      </c>
      <c r="B302" s="9" t="s">
        <v>1726</v>
      </c>
    </row>
    <row r="303" spans="1:2">
      <c r="A303" s="8">
        <v>115014</v>
      </c>
      <c r="B303" s="9" t="s">
        <v>1989</v>
      </c>
    </row>
    <row r="304" spans="1:2">
      <c r="A304" s="8">
        <v>115014</v>
      </c>
      <c r="B304" s="9" t="s">
        <v>1989</v>
      </c>
    </row>
    <row r="305" spans="1:2">
      <c r="A305" s="8">
        <v>201038</v>
      </c>
      <c r="B305" s="9" t="s">
        <v>315</v>
      </c>
    </row>
    <row r="306" spans="1:2">
      <c r="A306" s="8">
        <v>201042</v>
      </c>
      <c r="B306" s="9" t="s">
        <v>320</v>
      </c>
    </row>
    <row r="307" spans="1:2">
      <c r="A307" s="8">
        <v>201032</v>
      </c>
      <c r="B307" s="9" t="s">
        <v>2247</v>
      </c>
    </row>
    <row r="308" spans="1:2">
      <c r="A308" s="8">
        <v>201032</v>
      </c>
      <c r="B308" s="9" t="s">
        <v>2247</v>
      </c>
    </row>
    <row r="309" spans="1:2">
      <c r="A309" s="8">
        <v>201032</v>
      </c>
      <c r="B309" s="9" t="s">
        <v>304</v>
      </c>
    </row>
    <row r="310" spans="1:2">
      <c r="A310" s="8">
        <v>302013</v>
      </c>
      <c r="B310" s="9" t="s">
        <v>2635</v>
      </c>
    </row>
    <row r="311" spans="1:2">
      <c r="A311" s="8">
        <v>409046</v>
      </c>
      <c r="B311" s="9" t="s">
        <v>3119</v>
      </c>
    </row>
    <row r="312" spans="1:2">
      <c r="A312" s="8">
        <v>409004</v>
      </c>
      <c r="B312" s="9" t="s">
        <v>871</v>
      </c>
    </row>
    <row r="313" spans="1:2">
      <c r="A313" s="8">
        <v>400007</v>
      </c>
      <c r="B313" s="9" t="s">
        <v>500</v>
      </c>
    </row>
    <row r="314" spans="1:2">
      <c r="A314" s="8">
        <v>109023</v>
      </c>
      <c r="B314" s="9" t="s">
        <v>1895</v>
      </c>
    </row>
    <row r="315" spans="1:2">
      <c r="A315" s="8">
        <v>201033</v>
      </c>
      <c r="B315" s="9" t="s">
        <v>2257</v>
      </c>
    </row>
    <row r="316" spans="1:2">
      <c r="A316" s="8">
        <v>104028</v>
      </c>
      <c r="B316" s="9" t="s">
        <v>124</v>
      </c>
    </row>
    <row r="317" spans="1:2">
      <c r="A317" s="8">
        <v>203011</v>
      </c>
      <c r="B317" s="9" t="s">
        <v>332</v>
      </c>
    </row>
    <row r="318" spans="1:2">
      <c r="A318" s="8">
        <v>409042</v>
      </c>
      <c r="B318" s="9" t="s">
        <v>3109</v>
      </c>
    </row>
    <row r="319" spans="1:2">
      <c r="A319" s="8">
        <v>104027</v>
      </c>
      <c r="B319" s="9" t="s">
        <v>117</v>
      </c>
    </row>
    <row r="320" spans="1:2">
      <c r="A320" s="8">
        <v>117002</v>
      </c>
      <c r="B320" s="9" t="s">
        <v>2106</v>
      </c>
    </row>
    <row r="321" spans="1:2">
      <c r="A321" s="8">
        <v>102028</v>
      </c>
      <c r="B321" s="9" t="s">
        <v>95</v>
      </c>
    </row>
    <row r="322" spans="1:2">
      <c r="A322" s="8">
        <v>303014</v>
      </c>
      <c r="B322" s="9" t="s">
        <v>3932</v>
      </c>
    </row>
    <row r="323" spans="1:2">
      <c r="A323" s="8">
        <v>303014</v>
      </c>
      <c r="B323" s="9" t="s">
        <v>463</v>
      </c>
    </row>
    <row r="324" spans="1:2">
      <c r="A324" s="8">
        <v>104028</v>
      </c>
      <c r="B324" s="9" t="s">
        <v>1491</v>
      </c>
    </row>
    <row r="325" spans="1:2">
      <c r="A325" s="8">
        <v>201031</v>
      </c>
      <c r="B325" s="9" t="s">
        <v>2241</v>
      </c>
    </row>
    <row r="326" spans="1:2">
      <c r="A326" s="8">
        <v>401009</v>
      </c>
      <c r="B326" s="9" t="s">
        <v>2867</v>
      </c>
    </row>
    <row r="327" spans="1:2">
      <c r="A327" s="8">
        <v>401009</v>
      </c>
      <c r="B327" s="9" t="s">
        <v>564</v>
      </c>
    </row>
    <row r="328" spans="1:2">
      <c r="A328" s="8">
        <v>100018</v>
      </c>
      <c r="B328" s="9" t="s">
        <v>1173</v>
      </c>
    </row>
    <row r="329" spans="1:2">
      <c r="A329" s="8">
        <v>100018</v>
      </c>
      <c r="B329" s="9" t="s">
        <v>1178</v>
      </c>
    </row>
    <row r="330" spans="1:2">
      <c r="A330" s="8">
        <v>100018</v>
      </c>
      <c r="B330" s="9" t="s">
        <v>1178</v>
      </c>
    </row>
    <row r="331" spans="1:2">
      <c r="A331" s="8">
        <v>100018</v>
      </c>
      <c r="B331" s="9" t="s">
        <v>1166</v>
      </c>
    </row>
    <row r="332" spans="1:2">
      <c r="A332" s="8">
        <v>400015</v>
      </c>
      <c r="B332" s="9" t="s">
        <v>527</v>
      </c>
    </row>
    <row r="333" spans="1:2">
      <c r="A333" s="8">
        <v>400006</v>
      </c>
      <c r="B333" s="9" t="s">
        <v>2786</v>
      </c>
    </row>
    <row r="334" spans="1:2">
      <c r="A334" s="8">
        <v>400014</v>
      </c>
      <c r="B334" s="9" t="s">
        <v>2812</v>
      </c>
    </row>
    <row r="335" spans="1:2">
      <c r="A335" s="8">
        <v>115019</v>
      </c>
      <c r="B335" s="9" t="s">
        <v>2015</v>
      </c>
    </row>
    <row r="336" spans="1:2">
      <c r="A336" s="8">
        <v>401007</v>
      </c>
      <c r="B336" s="9" t="s">
        <v>558</v>
      </c>
    </row>
    <row r="337" spans="1:2">
      <c r="A337" s="8">
        <v>409038</v>
      </c>
      <c r="B337" s="9" t="s">
        <v>3100</v>
      </c>
    </row>
    <row r="338" spans="1:2">
      <c r="A338" s="8">
        <v>200018</v>
      </c>
      <c r="B338" s="9" t="s">
        <v>2214</v>
      </c>
    </row>
    <row r="339" spans="1:2">
      <c r="A339" s="8">
        <v>601001</v>
      </c>
      <c r="B339" s="9" t="s">
        <v>881</v>
      </c>
    </row>
    <row r="340" spans="1:2">
      <c r="A340" s="8">
        <v>301040</v>
      </c>
      <c r="B340" s="9" t="s">
        <v>424</v>
      </c>
    </row>
    <row r="341" spans="1:2">
      <c r="A341" s="8">
        <v>301023</v>
      </c>
      <c r="B341" s="9" t="s">
        <v>2572</v>
      </c>
    </row>
    <row r="342" spans="1:2">
      <c r="A342" s="8">
        <v>301039</v>
      </c>
      <c r="B342" s="9" t="s">
        <v>861</v>
      </c>
    </row>
    <row r="343" spans="1:2">
      <c r="A343" s="8">
        <v>100020</v>
      </c>
      <c r="B343" s="9" t="s">
        <v>1185</v>
      </c>
    </row>
    <row r="344" spans="1:2">
      <c r="A344" s="8">
        <v>304010</v>
      </c>
      <c r="B344" s="9" t="s">
        <v>2750</v>
      </c>
    </row>
    <row r="345" spans="1:2">
      <c r="A345" s="8">
        <v>508014</v>
      </c>
      <c r="B345" s="9" t="s">
        <v>880</v>
      </c>
    </row>
    <row r="346" spans="1:2">
      <c r="A346" s="8">
        <v>409036</v>
      </c>
      <c r="B346" s="9" t="s">
        <v>3090</v>
      </c>
    </row>
    <row r="347" spans="1:2">
      <c r="A347" s="8">
        <v>609001</v>
      </c>
      <c r="B347" s="9" t="s">
        <v>825</v>
      </c>
    </row>
    <row r="348" spans="1:2">
      <c r="A348" s="8">
        <v>609001</v>
      </c>
      <c r="B348" s="9" t="s">
        <v>3384</v>
      </c>
    </row>
    <row r="349" spans="1:2">
      <c r="A349" s="8">
        <v>404005</v>
      </c>
      <c r="B349" s="9" t="s">
        <v>3964</v>
      </c>
    </row>
    <row r="350" spans="1:2">
      <c r="A350" s="8">
        <v>404004</v>
      </c>
      <c r="B350" s="9" t="s">
        <v>2883</v>
      </c>
    </row>
    <row r="351" spans="1:2">
      <c r="A351" s="8">
        <v>302014</v>
      </c>
      <c r="B351" s="9" t="s">
        <v>2650</v>
      </c>
    </row>
    <row r="352" spans="1:2">
      <c r="A352" s="8">
        <v>606002</v>
      </c>
      <c r="B352" s="9" t="s">
        <v>3359</v>
      </c>
    </row>
    <row r="353" spans="1:2">
      <c r="A353" s="8">
        <v>301038</v>
      </c>
      <c r="B353" s="9" t="s">
        <v>3972</v>
      </c>
    </row>
    <row r="354" spans="1:2">
      <c r="A354" s="8">
        <v>301038</v>
      </c>
      <c r="B354" s="9" t="s">
        <v>3974</v>
      </c>
    </row>
    <row r="355" spans="1:2">
      <c r="A355" s="8">
        <v>300013</v>
      </c>
      <c r="B355" s="9" t="s">
        <v>2501</v>
      </c>
    </row>
    <row r="356" spans="1:2">
      <c r="A356" s="8">
        <v>408004</v>
      </c>
      <c r="B356" s="9" t="s">
        <v>629</v>
      </c>
    </row>
    <row r="357" spans="1:2">
      <c r="A357" s="8">
        <v>402009</v>
      </c>
      <c r="B357" s="9" t="s">
        <v>590</v>
      </c>
    </row>
    <row r="358" spans="1:2">
      <c r="A358" s="8">
        <v>300006</v>
      </c>
      <c r="B358" s="9" t="s">
        <v>2496</v>
      </c>
    </row>
    <row r="359" spans="1:2">
      <c r="A359" s="8">
        <v>301002</v>
      </c>
      <c r="B359" s="9" t="s">
        <v>402</v>
      </c>
    </row>
    <row r="360" spans="1:2">
      <c r="A360" s="8">
        <v>301005</v>
      </c>
      <c r="B360" s="9" t="s">
        <v>2524</v>
      </c>
    </row>
    <row r="361" spans="1:2">
      <c r="A361" s="8">
        <v>301004</v>
      </c>
      <c r="B361" s="9" t="s">
        <v>2518</v>
      </c>
    </row>
    <row r="362" spans="1:2">
      <c r="A362" s="8">
        <v>107009</v>
      </c>
      <c r="B362" s="9" t="s">
        <v>189</v>
      </c>
    </row>
    <row r="363" spans="1:2">
      <c r="A363" s="8">
        <v>107012</v>
      </c>
      <c r="B363" s="9" t="s">
        <v>194</v>
      </c>
    </row>
    <row r="364" spans="1:2">
      <c r="A364" s="8">
        <v>402010</v>
      </c>
      <c r="B364" s="9" t="s">
        <v>595</v>
      </c>
    </row>
    <row r="365" spans="1:2">
      <c r="A365" s="8">
        <v>401010</v>
      </c>
      <c r="B365" s="9" t="s">
        <v>569</v>
      </c>
    </row>
    <row r="366" spans="1:2">
      <c r="A366" s="8">
        <v>409049</v>
      </c>
      <c r="B366" s="9" t="s">
        <v>3124</v>
      </c>
    </row>
    <row r="367" spans="1:2">
      <c r="A367" s="8">
        <v>109013</v>
      </c>
      <c r="B367" s="9" t="s">
        <v>1826</v>
      </c>
    </row>
    <row r="368" spans="1:2">
      <c r="A368" s="8">
        <v>302014</v>
      </c>
      <c r="B368" s="9" t="s">
        <v>2645</v>
      </c>
    </row>
    <row r="369" spans="1:2">
      <c r="A369" s="8">
        <v>302006</v>
      </c>
      <c r="B369" s="9" t="s">
        <v>436</v>
      </c>
    </row>
    <row r="370" spans="1:2">
      <c r="A370" s="8">
        <v>404007</v>
      </c>
      <c r="B370" s="9" t="s">
        <v>4000</v>
      </c>
    </row>
    <row r="371" spans="1:2">
      <c r="A371" s="8">
        <v>107004</v>
      </c>
      <c r="B371" s="9" t="s">
        <v>1704</v>
      </c>
    </row>
    <row r="372" spans="1:2">
      <c r="A372" s="8">
        <v>302017</v>
      </c>
      <c r="B372" s="9" t="s">
        <v>2665</v>
      </c>
    </row>
    <row r="373" spans="1:2">
      <c r="A373" s="8">
        <v>508015</v>
      </c>
      <c r="B373" s="9" t="s">
        <v>780</v>
      </c>
    </row>
    <row r="374" spans="1:2">
      <c r="A374" s="8">
        <v>301040</v>
      </c>
      <c r="B374" s="9" t="s">
        <v>2618</v>
      </c>
    </row>
    <row r="375" spans="1:2">
      <c r="A375" s="8">
        <v>301023</v>
      </c>
      <c r="B375" s="9" t="s">
        <v>2576</v>
      </c>
    </row>
    <row r="376" spans="1:2">
      <c r="A376" s="8">
        <v>401007</v>
      </c>
      <c r="B376" s="9" t="s">
        <v>2862</v>
      </c>
    </row>
    <row r="377" spans="1:2">
      <c r="A377" s="8">
        <v>504009</v>
      </c>
      <c r="B377" s="9" t="s">
        <v>749</v>
      </c>
    </row>
    <row r="378" spans="1:2">
      <c r="A378" s="8">
        <v>304019</v>
      </c>
      <c r="B378" s="9" t="s">
        <v>487</v>
      </c>
    </row>
    <row r="379" spans="1:2">
      <c r="A379" s="8">
        <v>301032</v>
      </c>
      <c r="B379" s="9" t="s">
        <v>2601</v>
      </c>
    </row>
    <row r="380" spans="1:2">
      <c r="A380" s="8">
        <v>200014</v>
      </c>
      <c r="B380" s="9" t="s">
        <v>2193</v>
      </c>
    </row>
    <row r="381" spans="1:2">
      <c r="A381" s="8">
        <v>505075</v>
      </c>
      <c r="B381" s="9" t="s">
        <v>886</v>
      </c>
    </row>
    <row r="382" spans="1:2">
      <c r="A382" s="8">
        <v>404004</v>
      </c>
      <c r="B382" s="9" t="s">
        <v>607</v>
      </c>
    </row>
    <row r="383" spans="1:2">
      <c r="A383" s="8">
        <v>404005</v>
      </c>
      <c r="B383" s="9" t="s">
        <v>4020</v>
      </c>
    </row>
    <row r="384" spans="1:2">
      <c r="A384" s="8">
        <v>408003</v>
      </c>
      <c r="B384" s="9" t="s">
        <v>869</v>
      </c>
    </row>
    <row r="385" spans="1:2">
      <c r="A385" s="8">
        <v>408009</v>
      </c>
      <c r="B385" s="9" t="s">
        <v>641</v>
      </c>
    </row>
    <row r="386" spans="1:2">
      <c r="A386" s="8">
        <v>408005</v>
      </c>
      <c r="B386" s="9" t="s">
        <v>636</v>
      </c>
    </row>
    <row r="387" spans="1:2">
      <c r="A387" s="8">
        <v>600001</v>
      </c>
      <c r="B387" s="9" t="s">
        <v>3325</v>
      </c>
    </row>
    <row r="388" spans="1:2">
      <c r="A388" s="8">
        <v>600001</v>
      </c>
      <c r="B388" s="9" t="s">
        <v>791</v>
      </c>
    </row>
    <row r="389" spans="1:2">
      <c r="A389" s="8">
        <v>201038</v>
      </c>
      <c r="B389" s="9" t="s">
        <v>2262</v>
      </c>
    </row>
    <row r="390" spans="1:2">
      <c r="A390" s="8">
        <v>508016</v>
      </c>
      <c r="B390" s="9" t="s">
        <v>786</v>
      </c>
    </row>
    <row r="391" spans="1:2">
      <c r="A391" s="8">
        <v>505088</v>
      </c>
      <c r="B391" s="9" t="s">
        <v>770</v>
      </c>
    </row>
    <row r="392" spans="1:2">
      <c r="A392" s="8">
        <v>404006</v>
      </c>
      <c r="B392" s="9" t="s">
        <v>612</v>
      </c>
    </row>
    <row r="393" spans="1:2">
      <c r="A393" s="8">
        <v>505087</v>
      </c>
      <c r="B393" s="9" t="s">
        <v>887</v>
      </c>
    </row>
    <row r="394" spans="1:2">
      <c r="A394" s="8">
        <v>404006</v>
      </c>
      <c r="B394" s="9" t="s">
        <v>2889</v>
      </c>
    </row>
    <row r="395" spans="1:2">
      <c r="A395" s="8">
        <v>409052</v>
      </c>
      <c r="B395" s="9" t="s">
        <v>710</v>
      </c>
    </row>
    <row r="396" spans="1:2">
      <c r="A396" s="8">
        <v>409052</v>
      </c>
      <c r="B396" s="9" t="s">
        <v>3129</v>
      </c>
    </row>
    <row r="397" spans="1:2">
      <c r="A397" s="8">
        <v>409046</v>
      </c>
      <c r="B397" s="9" t="s">
        <v>698</v>
      </c>
    </row>
    <row r="398" spans="1:2">
      <c r="A398" s="8">
        <v>500004</v>
      </c>
      <c r="B398" s="9" t="s">
        <v>3186</v>
      </c>
    </row>
    <row r="399" spans="1:2">
      <c r="A399" s="8">
        <v>500004</v>
      </c>
      <c r="B399" s="9" t="s">
        <v>875</v>
      </c>
    </row>
    <row r="400" spans="1:2">
      <c r="A400" s="8">
        <v>404008</v>
      </c>
      <c r="B400" s="9" t="s">
        <v>617</v>
      </c>
    </row>
    <row r="401" spans="1:2">
      <c r="A401" s="8">
        <v>404009</v>
      </c>
      <c r="B401" s="9" t="s">
        <v>2894</v>
      </c>
    </row>
    <row r="402" spans="1:2">
      <c r="A402" s="8">
        <v>609006</v>
      </c>
      <c r="B402" s="9" t="s">
        <v>3396</v>
      </c>
    </row>
    <row r="403" spans="1:2">
      <c r="A403" s="8">
        <v>505089</v>
      </c>
      <c r="B403" s="9" t="s">
        <v>775</v>
      </c>
    </row>
    <row r="404" spans="1:2">
      <c r="A404" s="8">
        <v>400014</v>
      </c>
      <c r="B404" s="9" t="s">
        <v>2817</v>
      </c>
    </row>
    <row r="405" spans="1:2">
      <c r="A405" s="8">
        <v>400005</v>
      </c>
      <c r="B405" s="9" t="s">
        <v>2781</v>
      </c>
    </row>
    <row r="406" spans="1:2">
      <c r="A406" s="8">
        <v>400019</v>
      </c>
      <c r="B406" s="9" t="s">
        <v>2838</v>
      </c>
    </row>
    <row r="407" spans="1:2">
      <c r="A407" s="8">
        <v>400019</v>
      </c>
      <c r="B407" s="9" t="s">
        <v>2838</v>
      </c>
    </row>
    <row r="408" spans="1:2">
      <c r="A408" s="8">
        <v>400013</v>
      </c>
      <c r="B408" s="9" t="s">
        <v>517</v>
      </c>
    </row>
    <row r="409" spans="1:2">
      <c r="A409" s="8">
        <v>301040</v>
      </c>
      <c r="B409" s="9" t="s">
        <v>2612</v>
      </c>
    </row>
    <row r="410" spans="1:2">
      <c r="A410" s="8">
        <v>301040</v>
      </c>
      <c r="B410" s="9" t="s">
        <v>2612</v>
      </c>
    </row>
    <row r="411" spans="1:2">
      <c r="A411" s="8">
        <v>409054</v>
      </c>
      <c r="B411" s="9" t="s">
        <v>715</v>
      </c>
    </row>
    <row r="412" spans="1:2">
      <c r="A412" s="8">
        <v>400018</v>
      </c>
      <c r="B412" s="9" t="s">
        <v>2833</v>
      </c>
    </row>
    <row r="413" spans="1:2">
      <c r="A413" s="8">
        <v>400018</v>
      </c>
      <c r="B413" s="9" t="s">
        <v>538</v>
      </c>
    </row>
    <row r="414" spans="1:2">
      <c r="A414" s="8">
        <v>400018</v>
      </c>
      <c r="B414" s="9" t="s">
        <v>2828</v>
      </c>
    </row>
    <row r="415" spans="1:2">
      <c r="A415" s="8">
        <v>405002</v>
      </c>
      <c r="B415" s="9" t="s">
        <v>2909</v>
      </c>
    </row>
    <row r="416" spans="1:2">
      <c r="A416" s="8">
        <v>405003</v>
      </c>
      <c r="B416" s="9" t="s">
        <v>623</v>
      </c>
    </row>
    <row r="417" spans="1:2">
      <c r="A417" s="8">
        <v>203011</v>
      </c>
      <c r="B417" s="9" t="s">
        <v>2416</v>
      </c>
    </row>
    <row r="418" spans="1:2">
      <c r="A418" s="8">
        <v>203011</v>
      </c>
      <c r="B418" s="9" t="s">
        <v>2416</v>
      </c>
    </row>
    <row r="419" spans="1:2">
      <c r="A419" s="8">
        <v>304018</v>
      </c>
      <c r="B419" s="9" t="s">
        <v>481</v>
      </c>
    </row>
    <row r="420" spans="1:2">
      <c r="A420" s="8">
        <v>505090</v>
      </c>
      <c r="B420" s="9" t="s">
        <v>890</v>
      </c>
    </row>
    <row r="421" spans="1:2">
      <c r="A421" s="8">
        <v>505090</v>
      </c>
      <c r="B421" s="9" t="s">
        <v>3289</v>
      </c>
    </row>
    <row r="422" spans="1:2">
      <c r="A422" s="8">
        <v>500007</v>
      </c>
      <c r="B422" s="9" t="s">
        <v>876</v>
      </c>
    </row>
    <row r="423" spans="1:2">
      <c r="A423" s="8">
        <v>505038</v>
      </c>
      <c r="B423" s="9" t="s">
        <v>760</v>
      </c>
    </row>
    <row r="424" spans="1:2">
      <c r="A424" s="8">
        <v>505043</v>
      </c>
      <c r="B424" s="9" t="s">
        <v>765</v>
      </c>
    </row>
    <row r="425" spans="1:2">
      <c r="A425" s="8">
        <v>409055</v>
      </c>
      <c r="B425" s="9" t="s">
        <v>3148</v>
      </c>
    </row>
    <row r="426" spans="1:2">
      <c r="A426" s="8">
        <v>409055</v>
      </c>
      <c r="B426" s="9" t="s">
        <v>3148</v>
      </c>
    </row>
    <row r="427" spans="1:2">
      <c r="A427" s="8">
        <v>303016</v>
      </c>
      <c r="B427" s="9" t="s">
        <v>4073</v>
      </c>
    </row>
    <row r="428" spans="1:2">
      <c r="A428" s="8">
        <v>303016</v>
      </c>
      <c r="B428" s="9" t="s">
        <v>4075</v>
      </c>
    </row>
    <row r="429" spans="1:2">
      <c r="A429" s="8">
        <v>303016</v>
      </c>
      <c r="B429" s="9" t="s">
        <v>4077</v>
      </c>
    </row>
    <row r="430" spans="1:2">
      <c r="A430" s="8">
        <v>409056</v>
      </c>
      <c r="B430" s="9" t="s">
        <v>3153</v>
      </c>
    </row>
    <row r="431" spans="1:2">
      <c r="A431" s="8">
        <v>405004</v>
      </c>
      <c r="B431" s="9" t="s">
        <v>865</v>
      </c>
    </row>
    <row r="432" spans="1:2">
      <c r="A432" s="8">
        <v>107013</v>
      </c>
      <c r="B432" s="9" t="s">
        <v>858</v>
      </c>
    </row>
    <row r="433" spans="1:2">
      <c r="A433" s="8">
        <v>106019</v>
      </c>
      <c r="B433" s="9" t="s">
        <v>1679</v>
      </c>
    </row>
    <row r="434" spans="1:2">
      <c r="A434" s="8">
        <v>106019</v>
      </c>
      <c r="B434" s="9" t="s">
        <v>165</v>
      </c>
    </row>
    <row r="435" spans="1:2">
      <c r="A435" s="8">
        <v>202011</v>
      </c>
      <c r="B435" s="9" t="s">
        <v>2379</v>
      </c>
    </row>
    <row r="436" spans="1:2">
      <c r="A436" s="8">
        <v>409054</v>
      </c>
      <c r="B436" s="9" t="s">
        <v>3143</v>
      </c>
    </row>
    <row r="437" spans="1:2">
      <c r="A437" s="8">
        <v>104029</v>
      </c>
      <c r="B437" s="9" t="s">
        <v>1496</v>
      </c>
    </row>
    <row r="438" spans="1:2">
      <c r="A438" s="8">
        <v>401011</v>
      </c>
      <c r="B438" s="9" t="s">
        <v>574</v>
      </c>
    </row>
    <row r="439" spans="1:2">
      <c r="A439" s="8">
        <v>409057</v>
      </c>
      <c r="B439" s="9" t="s">
        <v>725</v>
      </c>
    </row>
    <row r="440" spans="1:2">
      <c r="A440" s="8">
        <v>400021</v>
      </c>
      <c r="B440" s="9" t="s">
        <v>553</v>
      </c>
    </row>
    <row r="441" spans="1:2">
      <c r="A441" s="8">
        <v>209007</v>
      </c>
      <c r="B441" s="9" t="s">
        <v>2465</v>
      </c>
    </row>
    <row r="442" spans="1:2">
      <c r="A442" s="8">
        <v>209007</v>
      </c>
      <c r="B442" s="9" t="s">
        <v>2465</v>
      </c>
    </row>
    <row r="443" spans="1:2">
      <c r="A443" s="8">
        <v>405008</v>
      </c>
      <c r="B443" s="9" t="s">
        <v>867</v>
      </c>
    </row>
    <row r="444" spans="1:2">
      <c r="A444" s="8">
        <v>104025</v>
      </c>
      <c r="B444" s="9" t="s">
        <v>1462</v>
      </c>
    </row>
    <row r="445" spans="1:2">
      <c r="A445" s="8">
        <v>409036</v>
      </c>
      <c r="B445" s="9" t="s">
        <v>676</v>
      </c>
    </row>
    <row r="446" spans="1:2">
      <c r="A446" s="8">
        <v>409042</v>
      </c>
      <c r="B446" s="9" t="s">
        <v>693</v>
      </c>
    </row>
    <row r="447" spans="1:2">
      <c r="A447" s="8">
        <v>405003</v>
      </c>
      <c r="B447" s="9" t="s">
        <v>2914</v>
      </c>
    </row>
    <row r="448" spans="1:2">
      <c r="A448" s="8">
        <v>405005</v>
      </c>
      <c r="B448" s="9" t="s">
        <v>866</v>
      </c>
    </row>
    <row r="449" spans="1:2">
      <c r="A449" s="8">
        <v>405005</v>
      </c>
      <c r="B449" s="9" t="s">
        <v>866</v>
      </c>
    </row>
    <row r="450" spans="1:2">
      <c r="A450" s="8">
        <v>505026</v>
      </c>
      <c r="B450" s="9" t="s">
        <v>879</v>
      </c>
    </row>
    <row r="451" spans="1:2">
      <c r="A451" s="8">
        <v>601002</v>
      </c>
      <c r="B451" s="9" t="s">
        <v>798</v>
      </c>
    </row>
    <row r="452" spans="1:2">
      <c r="A452" s="8">
        <v>405002</v>
      </c>
      <c r="B452" s="9" t="s">
        <v>2904</v>
      </c>
    </row>
    <row r="453" spans="1:2">
      <c r="A453" s="8">
        <v>103007</v>
      </c>
      <c r="B453" s="9" t="s">
        <v>1314</v>
      </c>
    </row>
    <row r="454" spans="1:2">
      <c r="A454" s="8">
        <v>103007</v>
      </c>
      <c r="B454" s="9" t="s">
        <v>1314</v>
      </c>
    </row>
    <row r="455" spans="1:2">
      <c r="A455" s="8">
        <v>409057</v>
      </c>
      <c r="B455" s="9" t="s">
        <v>3158</v>
      </c>
    </row>
    <row r="456" spans="1:2">
      <c r="A456" s="8">
        <v>409056</v>
      </c>
      <c r="B456" s="9" t="s">
        <v>720</v>
      </c>
    </row>
    <row r="457" spans="1:2">
      <c r="A457" s="8">
        <v>205006</v>
      </c>
      <c r="B457" s="9" t="s">
        <v>352</v>
      </c>
    </row>
    <row r="458" spans="1:2">
      <c r="A458" s="8">
        <v>400005</v>
      </c>
      <c r="B458" s="9" t="s">
        <v>492</v>
      </c>
    </row>
    <row r="459" spans="1:2">
      <c r="A459" s="8">
        <v>400019</v>
      </c>
      <c r="B459" s="9" t="s">
        <v>543</v>
      </c>
    </row>
    <row r="460" spans="1:2">
      <c r="A460" s="8">
        <v>401011</v>
      </c>
      <c r="B460" s="9" t="s">
        <v>2872</v>
      </c>
    </row>
    <row r="461" spans="1:2">
      <c r="A461" s="8">
        <v>400020</v>
      </c>
      <c r="B461" s="9" t="s">
        <v>2840</v>
      </c>
    </row>
    <row r="462" spans="1:2">
      <c r="A462" s="8">
        <v>400020</v>
      </c>
      <c r="B462" s="9" t="s">
        <v>548</v>
      </c>
    </row>
    <row r="463" spans="1:2">
      <c r="A463" s="8">
        <v>203005</v>
      </c>
      <c r="B463" s="9" t="s">
        <v>2410</v>
      </c>
    </row>
    <row r="464" spans="1:2">
      <c r="A464" s="8">
        <v>104011</v>
      </c>
      <c r="B464" s="9" t="s">
        <v>106</v>
      </c>
    </row>
    <row r="465" spans="1:2">
      <c r="A465" s="8">
        <v>500003</v>
      </c>
      <c r="B465" s="9" t="s">
        <v>3178</v>
      </c>
    </row>
    <row r="466" spans="1:2">
      <c r="A466" s="8">
        <v>500003</v>
      </c>
      <c r="B466" s="9" t="s">
        <v>874</v>
      </c>
    </row>
    <row r="467" spans="1:2">
      <c r="A467" s="8">
        <v>501003</v>
      </c>
      <c r="B467" s="9" t="s">
        <v>3217</v>
      </c>
    </row>
    <row r="468" spans="1:2">
      <c r="A468" s="8">
        <v>205006</v>
      </c>
      <c r="B468" s="9" t="s">
        <v>2426</v>
      </c>
    </row>
    <row r="469" spans="1:2">
      <c r="A469" s="8">
        <v>408010</v>
      </c>
      <c r="B469" s="9" t="s">
        <v>2981</v>
      </c>
    </row>
    <row r="470" spans="1:2">
      <c r="A470" s="8">
        <v>408011</v>
      </c>
      <c r="B470" s="9" t="s">
        <v>2990</v>
      </c>
    </row>
    <row r="471" spans="1:2">
      <c r="A471" s="8">
        <v>106020</v>
      </c>
      <c r="B471" s="9" t="s">
        <v>174</v>
      </c>
    </row>
    <row r="472" spans="1:2">
      <c r="A472" s="8">
        <v>106021</v>
      </c>
      <c r="B472" s="9" t="s">
        <v>853</v>
      </c>
    </row>
    <row r="473" spans="1:2">
      <c r="A473" s="8">
        <v>409053</v>
      </c>
      <c r="B473" s="9" t="s">
        <v>3134</v>
      </c>
    </row>
    <row r="474" spans="1:2">
      <c r="A474" s="8">
        <v>409053</v>
      </c>
      <c r="B474" s="9" t="s">
        <v>3134</v>
      </c>
    </row>
    <row r="475" spans="1:2">
      <c r="A475" s="8">
        <v>115020</v>
      </c>
      <c r="B475" s="9" t="s">
        <v>2020</v>
      </c>
    </row>
    <row r="476" spans="1:2">
      <c r="A476" s="8">
        <v>409053</v>
      </c>
      <c r="B476" s="9" t="s">
        <v>872</v>
      </c>
    </row>
    <row r="477" spans="1:2">
      <c r="A477" s="8">
        <v>606002</v>
      </c>
      <c r="B477" s="9" t="s">
        <v>810</v>
      </c>
    </row>
    <row r="478" spans="1:2">
      <c r="A478" s="8">
        <v>606001</v>
      </c>
      <c r="B478" s="9" t="s">
        <v>3354</v>
      </c>
    </row>
    <row r="479" spans="1:2">
      <c r="A479" s="8">
        <v>606003</v>
      </c>
      <c r="B479" s="9" t="s">
        <v>815</v>
      </c>
    </row>
    <row r="480" spans="1:2">
      <c r="A480" s="8">
        <v>606001</v>
      </c>
      <c r="B480" s="9" t="s">
        <v>804</v>
      </c>
    </row>
    <row r="481" spans="1:2">
      <c r="A481" s="8">
        <v>606001</v>
      </c>
      <c r="B481" s="9" t="s">
        <v>3349</v>
      </c>
    </row>
    <row r="482" spans="1:2">
      <c r="A482" s="8">
        <v>405006</v>
      </c>
      <c r="B482" s="9" t="s">
        <v>2938</v>
      </c>
    </row>
    <row r="483" spans="1:2">
      <c r="A483" s="8">
        <v>109015</v>
      </c>
      <c r="B483" s="9" t="s">
        <v>1843</v>
      </c>
    </row>
    <row r="484" spans="1:2">
      <c r="A484" s="8">
        <v>408011</v>
      </c>
      <c r="B484" s="9" t="s">
        <v>888</v>
      </c>
    </row>
    <row r="485" spans="1:2">
      <c r="A485" s="8">
        <v>408010</v>
      </c>
      <c r="B485" s="9" t="s">
        <v>870</v>
      </c>
    </row>
    <row r="486" spans="1:2">
      <c r="A486" s="8">
        <v>202012</v>
      </c>
      <c r="B486" s="9" t="s">
        <v>2384</v>
      </c>
    </row>
    <row r="487" spans="1:2">
      <c r="A487" s="8">
        <v>501005</v>
      </c>
      <c r="B487" s="9" t="s">
        <v>3222</v>
      </c>
    </row>
    <row r="488" spans="1:2">
      <c r="A488" s="8">
        <v>609004</v>
      </c>
      <c r="B488" s="9" t="s">
        <v>831</v>
      </c>
    </row>
    <row r="489" spans="1:2">
      <c r="A489" s="8">
        <v>107014</v>
      </c>
      <c r="B489" s="9" t="s">
        <v>4149</v>
      </c>
    </row>
    <row r="490" spans="1:2">
      <c r="A490" s="8">
        <v>409059</v>
      </c>
      <c r="B490" s="9" t="s">
        <v>873</v>
      </c>
    </row>
    <row r="491" spans="1:2">
      <c r="A491" s="8">
        <v>609004</v>
      </c>
      <c r="B491" s="9" t="s">
        <v>3389</v>
      </c>
    </row>
    <row r="492" spans="1:2">
      <c r="A492" s="8">
        <v>609004</v>
      </c>
      <c r="B492" s="9" t="s">
        <v>3389</v>
      </c>
    </row>
    <row r="493" spans="1:2">
      <c r="A493" s="8">
        <v>409059</v>
      </c>
      <c r="B493" s="9" t="s">
        <v>3163</v>
      </c>
    </row>
    <row r="494" spans="1:2">
      <c r="A494" s="8">
        <v>209008</v>
      </c>
      <c r="B494" s="9" t="s">
        <v>2470</v>
      </c>
    </row>
    <row r="495" spans="1:2">
      <c r="A495" s="8">
        <v>606004</v>
      </c>
      <c r="B495" s="9" t="s">
        <v>820</v>
      </c>
    </row>
    <row r="496" spans="1:2">
      <c r="A496" s="8">
        <v>209009</v>
      </c>
      <c r="B496" s="9" t="s">
        <v>2475</v>
      </c>
    </row>
    <row r="497" spans="1:2">
      <c r="A497" s="8">
        <v>103009</v>
      </c>
      <c r="B497" s="9" t="s">
        <v>1322</v>
      </c>
    </row>
    <row r="498" spans="1:2">
      <c r="A498" s="8">
        <v>408004</v>
      </c>
      <c r="B498" s="9" t="s">
        <v>2976</v>
      </c>
    </row>
    <row r="499" spans="1:2">
      <c r="A499" s="8">
        <v>408004</v>
      </c>
      <c r="B499" s="9" t="s">
        <v>2976</v>
      </c>
    </row>
    <row r="500" spans="1:2">
      <c r="A500" s="8">
        <v>408003</v>
      </c>
      <c r="B500" s="9" t="s">
        <v>2967</v>
      </c>
    </row>
    <row r="501" spans="1:2">
      <c r="A501" s="8">
        <v>408003</v>
      </c>
      <c r="B501" s="9" t="s">
        <v>2967</v>
      </c>
    </row>
    <row r="502" spans="1:2">
      <c r="A502" s="8">
        <v>405005</v>
      </c>
      <c r="B502" s="9" t="s">
        <v>2929</v>
      </c>
    </row>
    <row r="503" spans="1:2">
      <c r="A503" s="8">
        <v>405008</v>
      </c>
      <c r="B503" s="9" t="s">
        <v>2943</v>
      </c>
    </row>
    <row r="504" spans="1:2">
      <c r="A504" s="8">
        <v>405001</v>
      </c>
      <c r="B504" s="9" t="s">
        <v>864</v>
      </c>
    </row>
    <row r="505" spans="1:2">
      <c r="A505" s="8">
        <v>551001</v>
      </c>
      <c r="B505" s="9" t="s">
        <v>3314</v>
      </c>
    </row>
    <row r="506" spans="1:2">
      <c r="A506" s="8">
        <v>304020</v>
      </c>
      <c r="B506" s="9" t="s">
        <v>889</v>
      </c>
    </row>
    <row r="507" spans="1:2">
      <c r="A507" s="8">
        <v>609008</v>
      </c>
      <c r="B507" s="9" t="s">
        <v>3401</v>
      </c>
    </row>
    <row r="508" spans="1:2">
      <c r="A508" s="8">
        <v>500008</v>
      </c>
      <c r="B508" s="9" t="s">
        <v>877</v>
      </c>
    </row>
    <row r="509" spans="1:2">
      <c r="A509" s="8">
        <v>103009</v>
      </c>
      <c r="B509" s="9" t="s">
        <v>1327</v>
      </c>
    </row>
    <row r="510" spans="1:2">
      <c r="A510" s="8">
        <v>104032</v>
      </c>
      <c r="B510" s="9" t="s">
        <v>1509</v>
      </c>
    </row>
    <row r="511" spans="1:2">
      <c r="A511" s="8">
        <v>402011</v>
      </c>
      <c r="B511" s="9" t="s">
        <v>5589</v>
      </c>
    </row>
    <row r="512" spans="1:2">
      <c r="A512" s="8">
        <v>509001</v>
      </c>
      <c r="B512" s="9" t="s">
        <v>5590</v>
      </c>
    </row>
    <row r="513" spans="1:2">
      <c r="A513" s="8">
        <v>503001</v>
      </c>
      <c r="B513" s="9" t="s">
        <v>3232</v>
      </c>
    </row>
    <row r="514" spans="1:2">
      <c r="A514" s="8">
        <v>103011</v>
      </c>
      <c r="B514" s="9" t="s">
        <v>1337</v>
      </c>
    </row>
    <row r="515" spans="1:2">
      <c r="A515" s="8">
        <v>107014</v>
      </c>
      <c r="B515" s="9" t="s">
        <v>5591</v>
      </c>
    </row>
    <row r="516" spans="1:2">
      <c r="A516" s="8">
        <v>107014</v>
      </c>
      <c r="B516" s="9" t="s">
        <v>5591</v>
      </c>
    </row>
    <row r="517" spans="1:2">
      <c r="A517" s="8">
        <v>117004</v>
      </c>
      <c r="B517" s="9" t="s">
        <v>2113</v>
      </c>
    </row>
    <row r="518" spans="1:2">
      <c r="A518" s="8">
        <v>405011</v>
      </c>
      <c r="B518" s="9" t="s">
        <v>868</v>
      </c>
    </row>
    <row r="519" spans="1:2">
      <c r="A519" s="8">
        <v>104031</v>
      </c>
      <c r="B519" s="9" t="s">
        <v>134</v>
      </c>
    </row>
    <row r="520" spans="1:2">
      <c r="A520" s="8">
        <v>104034</v>
      </c>
      <c r="B520" s="9" t="s">
        <v>1519</v>
      </c>
    </row>
    <row r="521" spans="1:2">
      <c r="A521" s="8">
        <v>101006</v>
      </c>
      <c r="B521" s="9" t="s">
        <v>1260</v>
      </c>
    </row>
    <row r="522" spans="1:2">
      <c r="A522" s="8">
        <v>202013</v>
      </c>
      <c r="B522" s="9" t="s">
        <v>2390</v>
      </c>
    </row>
    <row r="523" spans="1:2">
      <c r="A523" s="8">
        <v>104035</v>
      </c>
      <c r="B523" s="9" t="s">
        <v>1529</v>
      </c>
    </row>
    <row r="524" spans="1:2">
      <c r="A524" s="8">
        <v>104035</v>
      </c>
      <c r="B524" s="9" t="s">
        <v>1529</v>
      </c>
    </row>
    <row r="525" spans="1:2">
      <c r="A525" s="8">
        <v>609005</v>
      </c>
      <c r="B525" s="9" t="s">
        <v>848</v>
      </c>
    </row>
    <row r="526" spans="1:2">
      <c r="A526" s="8">
        <v>409049</v>
      </c>
      <c r="B526" s="9" t="s">
        <v>703</v>
      </c>
    </row>
    <row r="527" spans="1:2">
      <c r="A527" s="8">
        <v>606005</v>
      </c>
      <c r="B527" s="9" t="s">
        <v>883</v>
      </c>
    </row>
    <row r="528" spans="1:2">
      <c r="A528" s="8">
        <v>405010</v>
      </c>
      <c r="B528" s="9" t="s">
        <v>2953</v>
      </c>
    </row>
    <row r="529" spans="1:2">
      <c r="A529" s="8">
        <v>400012</v>
      </c>
      <c r="B529" s="9" t="s">
        <v>512</v>
      </c>
    </row>
    <row r="530" spans="1:2">
      <c r="A530" s="8">
        <v>116008</v>
      </c>
      <c r="B530" s="9" t="s">
        <v>2058</v>
      </c>
    </row>
    <row r="531" spans="1:2">
      <c r="A531" s="8">
        <v>103010</v>
      </c>
      <c r="B531" s="9" t="s">
        <v>1332</v>
      </c>
    </row>
    <row r="532" spans="1:2">
      <c r="A532" s="8">
        <v>400016</v>
      </c>
      <c r="B532" s="9" t="s">
        <v>532</v>
      </c>
    </row>
    <row r="533" spans="1:2">
      <c r="A533" s="8">
        <v>400021</v>
      </c>
      <c r="B533" s="9" t="s">
        <v>2842</v>
      </c>
    </row>
    <row r="534" spans="1:2">
      <c r="A534" s="8">
        <v>104032</v>
      </c>
      <c r="B534" s="9" t="s">
        <v>1499</v>
      </c>
    </row>
    <row r="535" spans="1:2">
      <c r="A535" s="8">
        <v>209010</v>
      </c>
      <c r="B535" s="9" t="s">
        <v>2480</v>
      </c>
    </row>
    <row r="536" spans="1:2">
      <c r="A536" s="8">
        <v>117002</v>
      </c>
      <c r="B536" s="9" t="s">
        <v>232</v>
      </c>
    </row>
    <row r="537" spans="1:2">
      <c r="A537" s="8">
        <v>609008</v>
      </c>
      <c r="B537" s="9" t="s">
        <v>884</v>
      </c>
    </row>
    <row r="538" spans="1:2">
      <c r="A538" s="8">
        <v>100026</v>
      </c>
      <c r="B538" s="9" t="s">
        <v>1213</v>
      </c>
    </row>
    <row r="539" spans="1:2">
      <c r="A539" s="8">
        <v>501006</v>
      </c>
      <c r="B539" s="9" t="s">
        <v>3227</v>
      </c>
    </row>
    <row r="540" spans="1:2">
      <c r="A540" s="8">
        <v>202014</v>
      </c>
      <c r="B540" s="9" t="s">
        <v>2395</v>
      </c>
    </row>
    <row r="541" spans="1:2">
      <c r="A541" s="8">
        <v>104034</v>
      </c>
      <c r="B541" s="9" t="s">
        <v>1514</v>
      </c>
    </row>
    <row r="542" spans="1:2">
      <c r="A542" s="8">
        <v>116009</v>
      </c>
      <c r="B542" s="9" t="s">
        <v>2064</v>
      </c>
    </row>
    <row r="543" spans="1:2">
      <c r="A543" s="8">
        <v>500009</v>
      </c>
      <c r="B543" s="9" t="s">
        <v>3207</v>
      </c>
    </row>
    <row r="544" spans="1:2">
      <c r="A544" s="8">
        <v>100026</v>
      </c>
      <c r="B544" s="9" t="s">
        <v>1222</v>
      </c>
    </row>
    <row r="545" spans="1:2">
      <c r="A545" s="8">
        <v>601003</v>
      </c>
      <c r="B545" s="9" t="s">
        <v>882</v>
      </c>
    </row>
    <row r="546" spans="1:2">
      <c r="A546" s="8">
        <v>501007</v>
      </c>
      <c r="B546" s="9" t="s">
        <v>5592</v>
      </c>
    </row>
    <row r="547" spans="1:2">
      <c r="A547" s="8">
        <v>209011</v>
      </c>
      <c r="B547" s="9" t="s">
        <v>2485</v>
      </c>
    </row>
    <row r="548" spans="1:2">
      <c r="A548" s="8">
        <v>611001</v>
      </c>
      <c r="B548" s="9" t="s">
        <v>3414</v>
      </c>
    </row>
    <row r="549" spans="1:2">
      <c r="A549" s="8">
        <v>408012</v>
      </c>
      <c r="B549" s="9" t="s">
        <v>2999</v>
      </c>
    </row>
    <row r="550" spans="1:2">
      <c r="A550" s="8">
        <v>611002</v>
      </c>
      <c r="B550" s="9" t="s">
        <v>3420</v>
      </c>
    </row>
    <row r="551" spans="1:2">
      <c r="A551" s="8">
        <v>405004</v>
      </c>
      <c r="B551" s="9" t="s">
        <v>2920</v>
      </c>
    </row>
    <row r="552" spans="1:2">
      <c r="A552" s="8">
        <v>202015</v>
      </c>
      <c r="B552" s="9" t="s">
        <v>2400</v>
      </c>
    </row>
    <row r="553" spans="1:2">
      <c r="A553" s="8">
        <v>304021</v>
      </c>
      <c r="B553" s="9" t="s">
        <v>2765</v>
      </c>
    </row>
    <row r="554" spans="1:2">
      <c r="A554" s="8">
        <v>104035</v>
      </c>
      <c r="B554" s="9" t="s">
        <v>1524</v>
      </c>
    </row>
    <row r="555" spans="1:2">
      <c r="A555" s="8">
        <v>119001</v>
      </c>
      <c r="B555" s="9" t="s">
        <v>2147</v>
      </c>
    </row>
    <row r="556" spans="1:2">
      <c r="A556" s="8">
        <v>101007</v>
      </c>
      <c r="B556" s="9" t="s">
        <v>1270</v>
      </c>
    </row>
    <row r="557" spans="1:2">
      <c r="A557" s="8">
        <v>102001</v>
      </c>
      <c r="B557" s="9" t="s">
        <v>1280</v>
      </c>
    </row>
    <row r="558" spans="1:2">
      <c r="A558" s="8">
        <v>503002</v>
      </c>
      <c r="B558" s="9" t="s">
        <v>3238</v>
      </c>
    </row>
    <row r="559" spans="1:2">
      <c r="A559" s="8">
        <v>103014</v>
      </c>
      <c r="B559" s="9" t="s">
        <v>1344</v>
      </c>
    </row>
    <row r="560" spans="1:2">
      <c r="A560" s="8">
        <v>103013</v>
      </c>
      <c r="B560" s="9" t="s">
        <v>1342</v>
      </c>
    </row>
    <row r="561" spans="1:2">
      <c r="A561" s="8">
        <v>606003</v>
      </c>
      <c r="B561" s="9" t="s">
        <v>3364</v>
      </c>
    </row>
    <row r="562" spans="1:2">
      <c r="A562" s="8">
        <v>606003</v>
      </c>
      <c r="B562" s="9" t="s">
        <v>3364</v>
      </c>
    </row>
    <row r="563" spans="1:2">
      <c r="A563" s="8">
        <v>606006</v>
      </c>
      <c r="B563" s="9" t="s">
        <v>3373</v>
      </c>
    </row>
    <row r="564" spans="1:2">
      <c r="A564" s="8">
        <v>117006</v>
      </c>
      <c r="B564" s="9" t="s">
        <v>2119</v>
      </c>
    </row>
    <row r="565" spans="1:2">
      <c r="A565" s="8">
        <v>116010</v>
      </c>
      <c r="B565" s="9" t="s">
        <v>2075</v>
      </c>
    </row>
    <row r="566" spans="1:2">
      <c r="A566" s="8">
        <v>600002</v>
      </c>
      <c r="B566" s="9" t="s">
        <v>3330</v>
      </c>
    </row>
    <row r="567" spans="1:2">
      <c r="A567" s="8">
        <v>116011</v>
      </c>
      <c r="B567" s="9" t="s">
        <v>2080</v>
      </c>
    </row>
    <row r="568" spans="1:2">
      <c r="A568" s="8">
        <v>116010</v>
      </c>
      <c r="B568" s="9" t="s">
        <v>2070</v>
      </c>
    </row>
    <row r="569" spans="1:2">
      <c r="A569" s="8">
        <v>116010</v>
      </c>
      <c r="B569" s="9" t="s">
        <v>2070</v>
      </c>
    </row>
    <row r="570" spans="1:2">
      <c r="A570" s="8">
        <v>109008</v>
      </c>
      <c r="B570" s="9" t="s">
        <v>1784</v>
      </c>
    </row>
    <row r="571" spans="1:2">
      <c r="A571" s="8">
        <v>109008</v>
      </c>
      <c r="B571" s="9" t="s">
        <v>1784</v>
      </c>
    </row>
    <row r="572" spans="1:2">
      <c r="A572" s="8">
        <v>608001</v>
      </c>
      <c r="B572" s="9" t="s">
        <v>3378</v>
      </c>
    </row>
    <row r="573" spans="1:2">
      <c r="A573" s="8">
        <v>117007</v>
      </c>
      <c r="B573" s="9" t="s">
        <v>2124</v>
      </c>
    </row>
    <row r="574" spans="1:2">
      <c r="A574" s="8">
        <v>101007</v>
      </c>
      <c r="B574" s="9" t="s">
        <v>1275</v>
      </c>
    </row>
    <row r="575" spans="1:2">
      <c r="A575" s="8">
        <v>116011</v>
      </c>
      <c r="B575" s="9" t="s">
        <v>2085</v>
      </c>
    </row>
    <row r="576" spans="1:2">
      <c r="A576" s="8">
        <v>104032</v>
      </c>
      <c r="B576" s="9" t="s">
        <v>1504</v>
      </c>
    </row>
    <row r="577" spans="1:2">
      <c r="A577" s="8">
        <v>100027</v>
      </c>
      <c r="B577" s="9" t="s">
        <v>1225</v>
      </c>
    </row>
    <row r="578" spans="1:2">
      <c r="A578" s="8">
        <v>202016</v>
      </c>
      <c r="B578" s="9" t="s">
        <v>5593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5449-C226-45DF-AAF3-C05A8AD11D00}">
  <dimension ref="A2:I7"/>
  <sheetViews>
    <sheetView topLeftCell="A2" workbookViewId="0">
      <selection activeCell="K15" sqref="K15"/>
    </sheetView>
  </sheetViews>
  <sheetFormatPr defaultColWidth="8.85546875" defaultRowHeight="15"/>
  <cols>
    <col min="1" max="1" width="20.42578125" bestFit="1" customWidth="1"/>
    <col min="2" max="2" width="8.140625" bestFit="1" customWidth="1"/>
    <col min="3" max="3" width="3.42578125" bestFit="1" customWidth="1"/>
    <col min="4" max="4" width="3.7109375" bestFit="1" customWidth="1"/>
    <col min="5" max="5" width="3.42578125" bestFit="1" customWidth="1"/>
    <col min="6" max="6" width="3.7109375" bestFit="1" customWidth="1"/>
    <col min="7" max="7" width="7.42578125" bestFit="1" customWidth="1"/>
    <col min="8" max="8" width="3.7109375" bestFit="1" customWidth="1"/>
    <col min="9" max="9" width="11.42578125" bestFit="1" customWidth="1"/>
  </cols>
  <sheetData>
    <row r="2" spans="1:9">
      <c r="A2" s="4" t="s">
        <v>5170</v>
      </c>
      <c r="B2" s="4" t="s">
        <v>7</v>
      </c>
    </row>
    <row r="3" spans="1:9">
      <c r="A3" s="4" t="s">
        <v>0</v>
      </c>
      <c r="B3" t="s">
        <v>5112</v>
      </c>
      <c r="C3" t="s">
        <v>5113</v>
      </c>
      <c r="D3" t="s">
        <v>5111</v>
      </c>
      <c r="E3" t="s">
        <v>5109</v>
      </c>
      <c r="F3" t="s">
        <v>96</v>
      </c>
      <c r="G3" t="s">
        <v>5171</v>
      </c>
      <c r="H3" t="s">
        <v>85</v>
      </c>
      <c r="I3" t="s">
        <v>5172</v>
      </c>
    </row>
    <row r="4" spans="1:9">
      <c r="A4" t="s">
        <v>141</v>
      </c>
      <c r="B4">
        <v>1</v>
      </c>
      <c r="C4">
        <v>2</v>
      </c>
      <c r="D4">
        <v>13</v>
      </c>
      <c r="E4">
        <v>13</v>
      </c>
      <c r="F4">
        <v>21</v>
      </c>
      <c r="H4">
        <v>1</v>
      </c>
      <c r="I4">
        <v>51</v>
      </c>
    </row>
    <row r="5" spans="1:9">
      <c r="A5" t="s">
        <v>57</v>
      </c>
      <c r="C5">
        <v>6</v>
      </c>
      <c r="D5">
        <v>2</v>
      </c>
      <c r="E5">
        <v>44</v>
      </c>
      <c r="F5">
        <v>27</v>
      </c>
      <c r="I5">
        <v>79</v>
      </c>
    </row>
    <row r="6" spans="1:9">
      <c r="A6" t="s">
        <v>5171</v>
      </c>
    </row>
    <row r="7" spans="1:9">
      <c r="A7" t="s">
        <v>5172</v>
      </c>
      <c r="B7">
        <v>1</v>
      </c>
      <c r="C7">
        <v>8</v>
      </c>
      <c r="D7">
        <v>15</v>
      </c>
      <c r="E7">
        <v>57</v>
      </c>
      <c r="F7">
        <v>48</v>
      </c>
      <c r="H7">
        <v>1</v>
      </c>
      <c r="I7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64C5-80A8-4E3D-B810-48C651C5DE7A}">
  <dimension ref="A1:A25"/>
  <sheetViews>
    <sheetView workbookViewId="0"/>
  </sheetViews>
  <sheetFormatPr defaultColWidth="8.85546875" defaultRowHeight="15"/>
  <cols>
    <col min="1" max="1" width="20.42578125" bestFit="1" customWidth="1"/>
  </cols>
  <sheetData>
    <row r="1" spans="1:1">
      <c r="A1" t="s">
        <v>1098</v>
      </c>
    </row>
    <row r="2" spans="1:1">
      <c r="A2" s="56">
        <v>100014</v>
      </c>
    </row>
    <row r="3" spans="1:1">
      <c r="A3" s="56">
        <v>101004</v>
      </c>
    </row>
    <row r="4" spans="1:1">
      <c r="A4" s="56">
        <v>103001</v>
      </c>
    </row>
    <row r="5" spans="1:1">
      <c r="A5" s="56">
        <v>104008</v>
      </c>
    </row>
    <row r="6" spans="1:1">
      <c r="A6" s="56">
        <v>104023</v>
      </c>
    </row>
    <row r="7" spans="1:1">
      <c r="A7" s="56">
        <v>104027</v>
      </c>
    </row>
    <row r="8" spans="1:1">
      <c r="A8" s="56">
        <v>106001</v>
      </c>
    </row>
    <row r="9" spans="1:1">
      <c r="A9" s="56">
        <v>106004</v>
      </c>
    </row>
    <row r="10" spans="1:1">
      <c r="A10" s="56">
        <v>107003</v>
      </c>
    </row>
    <row r="11" spans="1:1">
      <c r="A11" s="56">
        <v>107012</v>
      </c>
    </row>
    <row r="12" spans="1:1">
      <c r="A12" s="56">
        <v>109013</v>
      </c>
    </row>
    <row r="13" spans="1:1">
      <c r="A13" s="56">
        <v>109019</v>
      </c>
    </row>
    <row r="14" spans="1:1">
      <c r="A14" s="56">
        <v>115011</v>
      </c>
    </row>
    <row r="15" spans="1:1">
      <c r="A15" s="56">
        <v>116007</v>
      </c>
    </row>
    <row r="16" spans="1:1">
      <c r="A16" s="56">
        <v>200004</v>
      </c>
    </row>
    <row r="17" spans="1:1">
      <c r="A17" s="56">
        <v>200009</v>
      </c>
    </row>
    <row r="18" spans="1:1">
      <c r="A18" s="56">
        <v>200010</v>
      </c>
    </row>
    <row r="19" spans="1:1">
      <c r="A19" s="56">
        <v>200013</v>
      </c>
    </row>
    <row r="20" spans="1:1">
      <c r="A20" s="56">
        <v>200016</v>
      </c>
    </row>
    <row r="21" spans="1:1">
      <c r="A21" s="56">
        <v>205003</v>
      </c>
    </row>
    <row r="22" spans="1:1">
      <c r="A22" s="56">
        <v>301002</v>
      </c>
    </row>
    <row r="23" spans="1:1">
      <c r="A23" s="56">
        <v>301017</v>
      </c>
    </row>
    <row r="24" spans="1:1">
      <c r="A24" s="56">
        <v>302002</v>
      </c>
    </row>
    <row r="25" spans="1:1">
      <c r="A25" s="56">
        <v>302023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FA14-ECEB-45F3-8F0B-345F65C7B318}">
  <dimension ref="A1:AW651"/>
  <sheetViews>
    <sheetView workbookViewId="0">
      <selection activeCell="R12" sqref="R12"/>
    </sheetView>
  </sheetViews>
  <sheetFormatPr defaultColWidth="8.85546875" defaultRowHeight="24.75" customHeight="1"/>
  <cols>
    <col min="3" max="3" width="11.42578125" bestFit="1" customWidth="1"/>
    <col min="13" max="13" width="11.42578125" customWidth="1"/>
    <col min="45" max="45" width="22.42578125" bestFit="1" customWidth="1"/>
    <col min="46" max="46" width="77.85546875" bestFit="1" customWidth="1"/>
    <col min="47" max="47" width="58.85546875" bestFit="1" customWidth="1"/>
    <col min="48" max="48" width="93.85546875" bestFit="1" customWidth="1"/>
    <col min="49" max="49" width="35.7109375" bestFit="1" customWidth="1"/>
  </cols>
  <sheetData>
    <row r="1" spans="1:49" ht="24.75" customHeight="1">
      <c r="A1" s="17" t="s">
        <v>2</v>
      </c>
      <c r="B1" s="18" t="s">
        <v>1099</v>
      </c>
      <c r="C1" s="18" t="s">
        <v>1100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27</v>
      </c>
      <c r="Q1" s="18" t="s">
        <v>28</v>
      </c>
      <c r="R1" s="18" t="s">
        <v>29</v>
      </c>
      <c r="S1" s="18" t="s">
        <v>30</v>
      </c>
      <c r="T1" s="18" t="s">
        <v>31</v>
      </c>
      <c r="U1" s="18" t="s">
        <v>32</v>
      </c>
      <c r="V1" s="18" t="s">
        <v>33</v>
      </c>
      <c r="W1" s="18" t="s">
        <v>34</v>
      </c>
      <c r="X1" s="18" t="s">
        <v>35</v>
      </c>
      <c r="Y1" s="18" t="s">
        <v>36</v>
      </c>
      <c r="Z1" s="18" t="s">
        <v>37</v>
      </c>
      <c r="AA1" s="18" t="s">
        <v>38</v>
      </c>
      <c r="AB1" s="18" t="s">
        <v>39</v>
      </c>
      <c r="AC1" s="18" t="s">
        <v>40</v>
      </c>
      <c r="AD1" s="18" t="s">
        <v>41</v>
      </c>
      <c r="AE1" s="19" t="s">
        <v>42</v>
      </c>
      <c r="AF1" s="19" t="s">
        <v>43</v>
      </c>
      <c r="AG1" s="20" t="s">
        <v>44</v>
      </c>
      <c r="AH1" s="20" t="s">
        <v>45</v>
      </c>
      <c r="AI1" s="20" t="s">
        <v>46</v>
      </c>
      <c r="AJ1" s="20" t="s">
        <v>47</v>
      </c>
      <c r="AK1" s="21" t="s">
        <v>48</v>
      </c>
      <c r="AL1" s="21" t="s">
        <v>49</v>
      </c>
      <c r="AM1" s="21" t="s">
        <v>50</v>
      </c>
      <c r="AN1" s="21" t="s">
        <v>51</v>
      </c>
      <c r="AO1" s="21" t="s">
        <v>52</v>
      </c>
      <c r="AP1" s="21" t="s">
        <v>53</v>
      </c>
      <c r="AQ1" s="21" t="s">
        <v>54</v>
      </c>
      <c r="AR1" s="21" t="s">
        <v>55</v>
      </c>
      <c r="AS1" s="34" t="s">
        <v>1101</v>
      </c>
      <c r="AT1" s="35" t="s">
        <v>11</v>
      </c>
      <c r="AU1" s="35" t="s">
        <v>12</v>
      </c>
      <c r="AV1" s="35" t="s">
        <v>13</v>
      </c>
      <c r="AW1" s="35" t="s">
        <v>14</v>
      </c>
    </row>
    <row r="2" spans="1:49" ht="24.75" customHeight="1">
      <c r="A2" s="6">
        <v>100002</v>
      </c>
      <c r="B2" s="22" t="s">
        <v>1102</v>
      </c>
      <c r="C2" s="22" t="b">
        <v>1</v>
      </c>
      <c r="D2" s="23" t="s">
        <v>1103</v>
      </c>
      <c r="E2" s="22">
        <v>100</v>
      </c>
      <c r="F2" s="22" t="s">
        <v>64</v>
      </c>
      <c r="G2" s="22">
        <v>100002</v>
      </c>
      <c r="H2" s="22" t="s">
        <v>121</v>
      </c>
      <c r="I2" s="22" t="s">
        <v>66</v>
      </c>
      <c r="J2" s="22" t="s">
        <v>67</v>
      </c>
      <c r="K2" s="22" t="s">
        <v>68</v>
      </c>
      <c r="L2" s="22" t="s">
        <v>69</v>
      </c>
      <c r="M2" s="22" t="str">
        <f t="shared" ref="M2:M65" si="0">IF(OR(K2="Archived or Fresh Tumor Biopsy c-Met testing (Archival)", K2="Archived or Fresh Tumor Biopsy c-Met testing", K2="Archived or Fresh Tumor Biopsy c-Met testing (Fresh Biopsy/Aspirate)"), L2, K2)</f>
        <v>Archival</v>
      </c>
      <c r="N2" s="22" t="s">
        <v>70</v>
      </c>
      <c r="O2" s="24">
        <v>44494</v>
      </c>
      <c r="P2" s="24">
        <v>44599</v>
      </c>
      <c r="Q2" s="22" t="s">
        <v>148</v>
      </c>
      <c r="R2" s="22">
        <v>6518197786</v>
      </c>
      <c r="S2" s="24">
        <v>43146</v>
      </c>
      <c r="T2" s="22" t="s">
        <v>1104</v>
      </c>
      <c r="U2" s="22">
        <v>100002</v>
      </c>
      <c r="V2" s="22">
        <v>6518197786</v>
      </c>
      <c r="W2" s="24">
        <v>43146</v>
      </c>
      <c r="X2" s="22" t="s">
        <v>103</v>
      </c>
      <c r="Y2" s="22" t="s">
        <v>75</v>
      </c>
      <c r="Z2" s="22" t="s">
        <v>70</v>
      </c>
      <c r="AA2" s="22" t="s">
        <v>70</v>
      </c>
      <c r="AB2" s="22" t="s">
        <v>70</v>
      </c>
      <c r="AC2" s="22" t="s">
        <v>76</v>
      </c>
      <c r="AD2" s="22" t="s">
        <v>77</v>
      </c>
      <c r="AE2" s="25" t="s">
        <v>122</v>
      </c>
      <c r="AF2" s="25" t="s">
        <v>79</v>
      </c>
      <c r="AG2" s="25">
        <v>6518197786</v>
      </c>
      <c r="AH2" s="25" t="s">
        <v>1105</v>
      </c>
      <c r="AI2" s="25" t="s">
        <v>81</v>
      </c>
      <c r="AJ2" s="25" t="s">
        <v>82</v>
      </c>
      <c r="AK2" s="26">
        <v>45397</v>
      </c>
      <c r="AL2" s="22">
        <v>70</v>
      </c>
      <c r="AM2" s="22" t="s">
        <v>82</v>
      </c>
      <c r="AN2" s="22" t="s">
        <v>82</v>
      </c>
      <c r="AO2" s="22" t="s">
        <v>82</v>
      </c>
      <c r="AP2" s="22" t="s">
        <v>82</v>
      </c>
      <c r="AQ2" s="22" t="s">
        <v>82</v>
      </c>
      <c r="AR2" s="22" t="s">
        <v>82</v>
      </c>
      <c r="AS2" s="6">
        <v>133565</v>
      </c>
      <c r="AT2" s="6" t="s">
        <v>1106</v>
      </c>
      <c r="AU2" s="15" t="s">
        <v>1107</v>
      </c>
      <c r="AV2" s="6" t="s">
        <v>1108</v>
      </c>
      <c r="AW2" s="6">
        <v>40</v>
      </c>
    </row>
    <row r="3" spans="1:49" ht="24.75" customHeight="1">
      <c r="A3" s="6">
        <v>100003</v>
      </c>
      <c r="B3" s="22" t="s">
        <v>1109</v>
      </c>
      <c r="C3" s="22" t="b">
        <v>0</v>
      </c>
      <c r="D3" s="23" t="s">
        <v>1103</v>
      </c>
      <c r="E3" s="22">
        <v>100</v>
      </c>
      <c r="F3" s="22" t="s">
        <v>64</v>
      </c>
      <c r="G3" s="22">
        <v>100003</v>
      </c>
      <c r="H3" s="22" t="s">
        <v>121</v>
      </c>
      <c r="I3" s="22" t="s">
        <v>66</v>
      </c>
      <c r="J3" s="22" t="s">
        <v>67</v>
      </c>
      <c r="K3" s="22" t="s">
        <v>158</v>
      </c>
      <c r="L3" s="22" t="s">
        <v>69</v>
      </c>
      <c r="M3" s="22" t="str">
        <f t="shared" si="0"/>
        <v>Archival</v>
      </c>
      <c r="N3" s="22" t="s">
        <v>70</v>
      </c>
      <c r="O3" s="24">
        <v>44501</v>
      </c>
      <c r="P3" s="24">
        <v>44501</v>
      </c>
      <c r="Q3" s="22" t="s">
        <v>159</v>
      </c>
      <c r="R3" s="22">
        <v>6518197784</v>
      </c>
      <c r="S3" s="24">
        <v>43483</v>
      </c>
      <c r="T3" s="22" t="s">
        <v>1104</v>
      </c>
      <c r="U3" s="22">
        <v>100003</v>
      </c>
      <c r="V3" s="22">
        <v>6518197784</v>
      </c>
      <c r="W3" s="24">
        <v>43483</v>
      </c>
      <c r="X3" s="22" t="s">
        <v>103</v>
      </c>
      <c r="Y3" s="22" t="s">
        <v>130</v>
      </c>
      <c r="Z3" s="22" t="s">
        <v>70</v>
      </c>
      <c r="AA3" s="22" t="s">
        <v>70</v>
      </c>
      <c r="AB3" s="22" t="s">
        <v>70</v>
      </c>
      <c r="AC3" s="22" t="s">
        <v>76</v>
      </c>
      <c r="AD3" s="22" t="s">
        <v>77</v>
      </c>
      <c r="AE3" s="25" t="s">
        <v>115</v>
      </c>
      <c r="AF3" s="25" t="s">
        <v>79</v>
      </c>
      <c r="AG3" s="25">
        <v>6518197784</v>
      </c>
      <c r="AH3" s="25" t="s">
        <v>1110</v>
      </c>
      <c r="AI3" s="25" t="s">
        <v>81</v>
      </c>
      <c r="AJ3" s="25" t="s">
        <v>82</v>
      </c>
      <c r="AK3" s="26">
        <v>45397</v>
      </c>
      <c r="AL3" s="22">
        <v>70</v>
      </c>
      <c r="AM3" s="22" t="s">
        <v>82</v>
      </c>
      <c r="AN3" s="22" t="s">
        <v>82</v>
      </c>
      <c r="AO3" s="22" t="s">
        <v>82</v>
      </c>
      <c r="AP3" s="22" t="s">
        <v>82</v>
      </c>
      <c r="AQ3" s="22" t="s">
        <v>82</v>
      </c>
      <c r="AR3" s="22" t="s">
        <v>82</v>
      </c>
      <c r="AS3" s="6"/>
      <c r="AT3" s="6"/>
      <c r="AU3" s="6"/>
      <c r="AV3" s="6"/>
      <c r="AW3" s="6"/>
    </row>
    <row r="4" spans="1:49" ht="24.75" customHeight="1">
      <c r="A4" s="6">
        <v>100004</v>
      </c>
      <c r="B4" s="22" t="s">
        <v>1111</v>
      </c>
      <c r="C4" s="22" t="b">
        <v>0</v>
      </c>
      <c r="D4" s="23" t="s">
        <v>1103</v>
      </c>
      <c r="E4" s="22">
        <v>100</v>
      </c>
      <c r="F4" s="22" t="s">
        <v>64</v>
      </c>
      <c r="G4" s="22">
        <v>100004</v>
      </c>
      <c r="H4" s="22" t="s">
        <v>65</v>
      </c>
      <c r="I4" s="22" t="s">
        <v>66</v>
      </c>
      <c r="J4" s="22" t="s">
        <v>67</v>
      </c>
      <c r="K4" s="22" t="s">
        <v>158</v>
      </c>
      <c r="L4" s="22" t="s">
        <v>69</v>
      </c>
      <c r="M4" s="22" t="str">
        <f t="shared" si="0"/>
        <v>Archival</v>
      </c>
      <c r="N4" s="22" t="s">
        <v>70</v>
      </c>
      <c r="O4" s="24">
        <v>44511</v>
      </c>
      <c r="P4" s="24">
        <v>44971</v>
      </c>
      <c r="Q4" s="22" t="s">
        <v>72</v>
      </c>
      <c r="R4" s="22">
        <v>6518197783</v>
      </c>
      <c r="S4" s="24">
        <v>44502</v>
      </c>
      <c r="T4" s="22" t="s">
        <v>1104</v>
      </c>
      <c r="U4" s="22">
        <v>100004</v>
      </c>
      <c r="V4" s="22">
        <v>6518197783</v>
      </c>
      <c r="W4" s="24">
        <v>44502</v>
      </c>
      <c r="X4" s="22" t="s">
        <v>103</v>
      </c>
      <c r="Y4" s="22" t="s">
        <v>130</v>
      </c>
      <c r="Z4" s="22" t="s">
        <v>70</v>
      </c>
      <c r="AA4" s="22" t="s">
        <v>70</v>
      </c>
      <c r="AB4" s="22" t="s">
        <v>70</v>
      </c>
      <c r="AC4" s="22" t="s">
        <v>76</v>
      </c>
      <c r="AD4" s="22" t="s">
        <v>114</v>
      </c>
      <c r="AE4" s="25" t="s">
        <v>115</v>
      </c>
      <c r="AF4" s="25" t="s">
        <v>79</v>
      </c>
      <c r="AG4" s="25">
        <v>6518197783</v>
      </c>
      <c r="AH4" s="25" t="s">
        <v>1112</v>
      </c>
      <c r="AI4" s="25" t="s">
        <v>81</v>
      </c>
      <c r="AJ4" s="25" t="s">
        <v>82</v>
      </c>
      <c r="AK4" s="26">
        <v>45397</v>
      </c>
      <c r="AL4" s="22">
        <v>70</v>
      </c>
      <c r="AM4" s="22" t="s">
        <v>82</v>
      </c>
      <c r="AN4" s="22" t="s">
        <v>82</v>
      </c>
      <c r="AO4" s="22" t="s">
        <v>82</v>
      </c>
      <c r="AP4" s="22" t="s">
        <v>82</v>
      </c>
      <c r="AQ4" s="22" t="s">
        <v>82</v>
      </c>
      <c r="AR4" s="22" t="s">
        <v>82</v>
      </c>
      <c r="AS4" s="6"/>
      <c r="AT4" s="6"/>
      <c r="AU4" s="6"/>
      <c r="AV4" s="6"/>
      <c r="AW4" s="6"/>
    </row>
    <row r="5" spans="1:49" ht="24.75" customHeight="1">
      <c r="A5" s="6">
        <v>100005</v>
      </c>
      <c r="B5" s="22" t="s">
        <v>1113</v>
      </c>
      <c r="C5" s="22" t="b">
        <v>1</v>
      </c>
      <c r="D5" s="23" t="s">
        <v>1103</v>
      </c>
      <c r="E5" s="22">
        <v>100</v>
      </c>
      <c r="F5" s="22" t="s">
        <v>64</v>
      </c>
      <c r="G5" s="22">
        <v>100005</v>
      </c>
      <c r="H5" s="22" t="s">
        <v>121</v>
      </c>
      <c r="I5" s="22" t="s">
        <v>66</v>
      </c>
      <c r="J5" s="22" t="s">
        <v>67</v>
      </c>
      <c r="K5" s="22" t="s">
        <v>68</v>
      </c>
      <c r="L5" s="22" t="s">
        <v>69</v>
      </c>
      <c r="M5" s="22" t="str">
        <f t="shared" si="0"/>
        <v>Archival</v>
      </c>
      <c r="N5" s="22" t="s">
        <v>70</v>
      </c>
      <c r="O5" s="24">
        <v>44557</v>
      </c>
      <c r="P5" s="24">
        <v>44592</v>
      </c>
      <c r="Q5" s="22" t="s">
        <v>148</v>
      </c>
      <c r="R5" s="22">
        <v>6518197787</v>
      </c>
      <c r="S5" s="24">
        <v>44490</v>
      </c>
      <c r="T5" s="22" t="s">
        <v>160</v>
      </c>
      <c r="U5" s="22">
        <v>100005</v>
      </c>
      <c r="V5" s="22">
        <v>6518197787</v>
      </c>
      <c r="W5" s="24">
        <v>44490</v>
      </c>
      <c r="X5" s="22" t="s">
        <v>103</v>
      </c>
      <c r="Y5" s="22" t="s">
        <v>130</v>
      </c>
      <c r="Z5" s="22" t="s">
        <v>70</v>
      </c>
      <c r="AA5" s="22" t="s">
        <v>70</v>
      </c>
      <c r="AB5" s="22" t="s">
        <v>70</v>
      </c>
      <c r="AC5" s="22" t="s">
        <v>76</v>
      </c>
      <c r="AD5" s="22" t="s">
        <v>77</v>
      </c>
      <c r="AE5" s="25" t="s">
        <v>115</v>
      </c>
      <c r="AF5" s="25" t="s">
        <v>79</v>
      </c>
      <c r="AG5" s="25">
        <v>6518197787</v>
      </c>
      <c r="AH5" s="25" t="s">
        <v>1114</v>
      </c>
      <c r="AI5" s="25" t="s">
        <v>81</v>
      </c>
      <c r="AJ5" s="25" t="s">
        <v>82</v>
      </c>
      <c r="AK5" s="26">
        <v>45397</v>
      </c>
      <c r="AL5" s="22">
        <v>70</v>
      </c>
      <c r="AM5" s="22" t="s">
        <v>82</v>
      </c>
      <c r="AN5" s="22" t="s">
        <v>82</v>
      </c>
      <c r="AO5" s="22" t="s">
        <v>82</v>
      </c>
      <c r="AP5" s="22" t="s">
        <v>82</v>
      </c>
      <c r="AQ5" s="22" t="s">
        <v>82</v>
      </c>
      <c r="AR5" s="22" t="s">
        <v>82</v>
      </c>
      <c r="AS5" s="6">
        <v>133574</v>
      </c>
      <c r="AT5" s="6" t="s">
        <v>1115</v>
      </c>
      <c r="AU5" s="15" t="s">
        <v>1116</v>
      </c>
      <c r="AV5" s="6" t="s">
        <v>1117</v>
      </c>
      <c r="AW5" s="6">
        <v>40</v>
      </c>
    </row>
    <row r="6" spans="1:49" ht="24.75" customHeight="1">
      <c r="A6" s="6">
        <v>100006</v>
      </c>
      <c r="B6" s="22" t="s">
        <v>1118</v>
      </c>
      <c r="C6" s="22" t="b">
        <v>1</v>
      </c>
      <c r="D6" s="23" t="s">
        <v>1103</v>
      </c>
      <c r="E6" s="22">
        <v>100</v>
      </c>
      <c r="F6" s="22" t="s">
        <v>64</v>
      </c>
      <c r="G6" s="22">
        <v>100006</v>
      </c>
      <c r="H6" s="22" t="s">
        <v>121</v>
      </c>
      <c r="I6" s="22" t="s">
        <v>66</v>
      </c>
      <c r="J6" s="22" t="s">
        <v>67</v>
      </c>
      <c r="K6" s="22" t="s">
        <v>68</v>
      </c>
      <c r="L6" s="22" t="s">
        <v>69</v>
      </c>
      <c r="M6" s="22" t="str">
        <f t="shared" si="0"/>
        <v>Archival</v>
      </c>
      <c r="N6" s="22" t="s">
        <v>70</v>
      </c>
      <c r="O6" s="24">
        <v>44564</v>
      </c>
      <c r="P6" s="24">
        <v>44587</v>
      </c>
      <c r="Q6" s="22" t="s">
        <v>148</v>
      </c>
      <c r="R6" s="22">
        <v>6518197785</v>
      </c>
      <c r="S6" s="24">
        <v>43972</v>
      </c>
      <c r="T6" s="22" t="s">
        <v>160</v>
      </c>
      <c r="U6" s="22">
        <v>100006</v>
      </c>
      <c r="V6" s="22">
        <v>6518197785</v>
      </c>
      <c r="W6" s="24">
        <v>43972</v>
      </c>
      <c r="X6" s="22" t="s">
        <v>103</v>
      </c>
      <c r="Y6" s="22" t="s">
        <v>130</v>
      </c>
      <c r="Z6" s="22" t="s">
        <v>70</v>
      </c>
      <c r="AA6" s="22" t="s">
        <v>70</v>
      </c>
      <c r="AB6" s="22" t="s">
        <v>70</v>
      </c>
      <c r="AC6" s="22" t="s">
        <v>76</v>
      </c>
      <c r="AD6" s="22" t="s">
        <v>77</v>
      </c>
      <c r="AE6" s="25" t="s">
        <v>1119</v>
      </c>
      <c r="AF6" s="25" t="s">
        <v>1120</v>
      </c>
      <c r="AG6" s="25">
        <v>6518197785</v>
      </c>
      <c r="AH6" s="25" t="s">
        <v>1121</v>
      </c>
      <c r="AI6" s="25" t="s">
        <v>81</v>
      </c>
      <c r="AJ6" s="25" t="s">
        <v>82</v>
      </c>
      <c r="AK6" s="26">
        <v>45397</v>
      </c>
      <c r="AL6" s="22">
        <v>70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6">
        <v>133577</v>
      </c>
      <c r="AT6" s="6" t="s">
        <v>1122</v>
      </c>
      <c r="AU6" s="15" t="s">
        <v>1123</v>
      </c>
      <c r="AV6" s="6" t="s">
        <v>1124</v>
      </c>
      <c r="AW6" s="6">
        <v>40</v>
      </c>
    </row>
    <row r="7" spans="1:49" ht="24.75" customHeight="1">
      <c r="A7" s="6">
        <v>100008</v>
      </c>
      <c r="B7" s="22" t="s">
        <v>1125</v>
      </c>
      <c r="C7" s="22" t="b">
        <v>1</v>
      </c>
      <c r="D7" s="23" t="s">
        <v>1103</v>
      </c>
      <c r="E7" s="22">
        <v>100</v>
      </c>
      <c r="F7" s="22" t="s">
        <v>64</v>
      </c>
      <c r="G7" s="22">
        <v>100008</v>
      </c>
      <c r="H7" s="22" t="s">
        <v>65</v>
      </c>
      <c r="I7" s="22" t="s">
        <v>66</v>
      </c>
      <c r="J7" s="22" t="s">
        <v>67</v>
      </c>
      <c r="K7" s="22" t="s">
        <v>68</v>
      </c>
      <c r="L7" s="22" t="s">
        <v>69</v>
      </c>
      <c r="M7" s="22" t="str">
        <f t="shared" si="0"/>
        <v>Archival</v>
      </c>
      <c r="N7" s="22" t="s">
        <v>70</v>
      </c>
      <c r="O7" s="24">
        <v>44606</v>
      </c>
      <c r="P7" s="24">
        <v>44588</v>
      </c>
      <c r="Q7" s="22" t="s">
        <v>148</v>
      </c>
      <c r="R7" s="22">
        <v>6518197788</v>
      </c>
      <c r="S7" s="24">
        <v>44535</v>
      </c>
      <c r="T7" s="22" t="s">
        <v>1126</v>
      </c>
      <c r="U7" s="22">
        <v>100008</v>
      </c>
      <c r="V7" s="22">
        <v>6518197788</v>
      </c>
      <c r="W7" s="24">
        <v>44535</v>
      </c>
      <c r="X7" s="22" t="s">
        <v>103</v>
      </c>
      <c r="Y7" s="22" t="s">
        <v>130</v>
      </c>
      <c r="Z7" s="22" t="s">
        <v>70</v>
      </c>
      <c r="AA7" s="22" t="s">
        <v>70</v>
      </c>
      <c r="AB7" s="22" t="s">
        <v>70</v>
      </c>
      <c r="AC7" s="22" t="s">
        <v>76</v>
      </c>
      <c r="AD7" s="22" t="s">
        <v>77</v>
      </c>
      <c r="AE7" s="25" t="s">
        <v>115</v>
      </c>
      <c r="AF7" s="25" t="s">
        <v>79</v>
      </c>
      <c r="AG7" s="25">
        <v>6518197788</v>
      </c>
      <c r="AH7" s="25" t="s">
        <v>1127</v>
      </c>
      <c r="AI7" s="25" t="s">
        <v>81</v>
      </c>
      <c r="AJ7" s="25" t="s">
        <v>82</v>
      </c>
      <c r="AK7" s="26">
        <v>45397</v>
      </c>
      <c r="AL7" s="22">
        <v>70</v>
      </c>
      <c r="AM7" s="22" t="s">
        <v>82</v>
      </c>
      <c r="AN7" s="22" t="s">
        <v>82</v>
      </c>
      <c r="AO7" s="22" t="s">
        <v>82</v>
      </c>
      <c r="AP7" s="22" t="s">
        <v>82</v>
      </c>
      <c r="AQ7" s="22" t="s">
        <v>82</v>
      </c>
      <c r="AR7" s="22" t="s">
        <v>82</v>
      </c>
      <c r="AS7" s="6">
        <v>133580</v>
      </c>
      <c r="AT7" s="6" t="s">
        <v>1128</v>
      </c>
      <c r="AU7" s="15" t="s">
        <v>1129</v>
      </c>
      <c r="AV7" s="6" t="s">
        <v>1130</v>
      </c>
      <c r="AW7" s="6">
        <v>40</v>
      </c>
    </row>
    <row r="8" spans="1:49" ht="24.75" customHeight="1">
      <c r="A8" s="6">
        <v>100009</v>
      </c>
      <c r="B8" s="22" t="s">
        <v>1131</v>
      </c>
      <c r="C8" s="22" t="b">
        <v>1</v>
      </c>
      <c r="D8" s="23" t="s">
        <v>1103</v>
      </c>
      <c r="E8" s="22">
        <v>100</v>
      </c>
      <c r="F8" s="22" t="s">
        <v>64</v>
      </c>
      <c r="G8" s="22">
        <v>100009</v>
      </c>
      <c r="H8" s="22" t="s">
        <v>121</v>
      </c>
      <c r="I8" s="22" t="s">
        <v>66</v>
      </c>
      <c r="J8" s="22" t="s">
        <v>67</v>
      </c>
      <c r="K8" s="22" t="s">
        <v>68</v>
      </c>
      <c r="L8" s="22" t="s">
        <v>69</v>
      </c>
      <c r="M8" s="22" t="str">
        <f t="shared" si="0"/>
        <v>Archival</v>
      </c>
      <c r="N8" s="22" t="s">
        <v>70</v>
      </c>
      <c r="O8" s="24">
        <v>44690</v>
      </c>
      <c r="P8" s="24">
        <v>44683</v>
      </c>
      <c r="Q8" s="22" t="s">
        <v>148</v>
      </c>
      <c r="R8" s="22">
        <v>6520740202</v>
      </c>
      <c r="S8" s="24">
        <v>44173</v>
      </c>
      <c r="T8" s="22" t="s">
        <v>73</v>
      </c>
      <c r="U8" s="22">
        <v>100009</v>
      </c>
      <c r="V8" s="22">
        <v>6520740202</v>
      </c>
      <c r="W8" s="24">
        <v>44173</v>
      </c>
      <c r="X8" s="22" t="s">
        <v>103</v>
      </c>
      <c r="Y8" s="22" t="s">
        <v>130</v>
      </c>
      <c r="Z8" s="22" t="s">
        <v>70</v>
      </c>
      <c r="AA8" s="22" t="s">
        <v>70</v>
      </c>
      <c r="AB8" s="22" t="s">
        <v>70</v>
      </c>
      <c r="AC8" s="22" t="s">
        <v>76</v>
      </c>
      <c r="AD8" s="22" t="s">
        <v>77</v>
      </c>
      <c r="AE8" s="25" t="s">
        <v>122</v>
      </c>
      <c r="AF8" s="25" t="s">
        <v>79</v>
      </c>
      <c r="AG8" s="25">
        <v>6520740202</v>
      </c>
      <c r="AH8" s="25" t="s">
        <v>1132</v>
      </c>
      <c r="AI8" s="25" t="s">
        <v>81</v>
      </c>
      <c r="AJ8" s="25" t="s">
        <v>82</v>
      </c>
      <c r="AK8" s="26">
        <v>45397</v>
      </c>
      <c r="AL8" s="22">
        <v>70</v>
      </c>
      <c r="AM8" s="22" t="s">
        <v>82</v>
      </c>
      <c r="AN8" s="22" t="s">
        <v>82</v>
      </c>
      <c r="AO8" s="22" t="s">
        <v>82</v>
      </c>
      <c r="AP8" s="22" t="s">
        <v>82</v>
      </c>
      <c r="AQ8" s="22" t="s">
        <v>82</v>
      </c>
      <c r="AR8" s="22" t="s">
        <v>82</v>
      </c>
      <c r="AS8" s="6">
        <v>157822</v>
      </c>
      <c r="AT8" s="6" t="s">
        <v>1133</v>
      </c>
      <c r="AU8" s="15" t="s">
        <v>1134</v>
      </c>
      <c r="AV8" s="6" t="s">
        <v>1135</v>
      </c>
      <c r="AW8" s="6">
        <v>40</v>
      </c>
    </row>
    <row r="9" spans="1:49" ht="24.75" customHeight="1">
      <c r="A9" s="6">
        <v>100010</v>
      </c>
      <c r="B9" s="22" t="s">
        <v>1136</v>
      </c>
      <c r="C9" s="22" t="b">
        <v>1</v>
      </c>
      <c r="D9" s="23" t="s">
        <v>1103</v>
      </c>
      <c r="E9" s="22">
        <v>100</v>
      </c>
      <c r="F9" s="22" t="s">
        <v>64</v>
      </c>
      <c r="G9" s="22">
        <v>100010</v>
      </c>
      <c r="H9" s="22" t="s">
        <v>65</v>
      </c>
      <c r="I9" s="22" t="s">
        <v>66</v>
      </c>
      <c r="J9" s="22" t="s">
        <v>67</v>
      </c>
      <c r="K9" s="22" t="s">
        <v>68</v>
      </c>
      <c r="L9" s="22" t="s">
        <v>69</v>
      </c>
      <c r="M9" s="22" t="str">
        <f t="shared" si="0"/>
        <v>Archival</v>
      </c>
      <c r="N9" s="22" t="s">
        <v>70</v>
      </c>
      <c r="O9" s="24">
        <v>44733</v>
      </c>
      <c r="P9" s="24">
        <v>44964</v>
      </c>
      <c r="Q9" s="22" t="s">
        <v>72</v>
      </c>
      <c r="R9" s="22">
        <v>6520740203</v>
      </c>
      <c r="S9" s="24">
        <v>44642</v>
      </c>
      <c r="T9" s="22" t="s">
        <v>73</v>
      </c>
      <c r="U9" s="22">
        <v>100010</v>
      </c>
      <c r="V9" s="22">
        <v>6520740203</v>
      </c>
      <c r="W9" s="24">
        <v>44642</v>
      </c>
      <c r="X9" s="22" t="s">
        <v>103</v>
      </c>
      <c r="Y9" s="22" t="s">
        <v>130</v>
      </c>
      <c r="Z9" s="22" t="s">
        <v>70</v>
      </c>
      <c r="AA9" s="22" t="s">
        <v>70</v>
      </c>
      <c r="AB9" s="22" t="s">
        <v>70</v>
      </c>
      <c r="AC9" s="22" t="s">
        <v>76</v>
      </c>
      <c r="AD9" s="22" t="s">
        <v>77</v>
      </c>
      <c r="AE9" s="25" t="s">
        <v>1137</v>
      </c>
      <c r="AF9" s="25" t="s">
        <v>79</v>
      </c>
      <c r="AG9" s="25">
        <v>6520740203</v>
      </c>
      <c r="AH9" s="25" t="s">
        <v>1138</v>
      </c>
      <c r="AI9" s="25" t="s">
        <v>81</v>
      </c>
      <c r="AJ9" s="25" t="s">
        <v>82</v>
      </c>
      <c r="AK9" s="26">
        <v>45460</v>
      </c>
      <c r="AL9" s="22">
        <v>7</v>
      </c>
      <c r="AM9" s="22" t="s">
        <v>82</v>
      </c>
      <c r="AN9" s="22" t="s">
        <v>82</v>
      </c>
      <c r="AO9" s="22" t="s">
        <v>82</v>
      </c>
      <c r="AP9" s="22" t="s">
        <v>82</v>
      </c>
      <c r="AQ9" s="22" t="s">
        <v>82</v>
      </c>
      <c r="AR9" s="22" t="s">
        <v>82</v>
      </c>
      <c r="AS9" s="6">
        <v>157815</v>
      </c>
      <c r="AT9" s="6" t="s">
        <v>1139</v>
      </c>
      <c r="AU9" s="15" t="s">
        <v>1140</v>
      </c>
      <c r="AV9" s="6" t="s">
        <v>1141</v>
      </c>
      <c r="AW9" s="6">
        <v>40</v>
      </c>
    </row>
    <row r="10" spans="1:49" ht="24.75" customHeight="1">
      <c r="A10" s="6">
        <v>100011</v>
      </c>
      <c r="B10" s="22" t="s">
        <v>1142</v>
      </c>
      <c r="C10" s="22" t="b">
        <v>0</v>
      </c>
      <c r="D10" s="23" t="s">
        <v>1103</v>
      </c>
      <c r="E10" s="22">
        <v>100</v>
      </c>
      <c r="F10" s="22" t="s">
        <v>64</v>
      </c>
      <c r="G10" s="22">
        <v>100011</v>
      </c>
      <c r="H10" s="22" t="s">
        <v>121</v>
      </c>
      <c r="I10" s="22" t="s">
        <v>66</v>
      </c>
      <c r="J10" s="22" t="s">
        <v>67</v>
      </c>
      <c r="K10" s="22" t="s">
        <v>68</v>
      </c>
      <c r="L10" s="22" t="s">
        <v>69</v>
      </c>
      <c r="M10" s="22" t="str">
        <f t="shared" si="0"/>
        <v>Archival</v>
      </c>
      <c r="N10" s="22" t="s">
        <v>70</v>
      </c>
      <c r="O10" s="24">
        <v>44732</v>
      </c>
      <c r="P10" s="24">
        <v>44726</v>
      </c>
      <c r="Q10" s="22" t="s">
        <v>148</v>
      </c>
      <c r="R10" s="22">
        <v>6520740204</v>
      </c>
      <c r="S10" s="24">
        <v>44558</v>
      </c>
      <c r="T10" s="22" t="s">
        <v>149</v>
      </c>
      <c r="U10" s="22">
        <v>100011</v>
      </c>
      <c r="V10" s="22">
        <v>6520740204</v>
      </c>
      <c r="W10" s="24">
        <v>44558</v>
      </c>
      <c r="X10" s="22" t="s">
        <v>103</v>
      </c>
      <c r="Y10" s="22" t="s">
        <v>130</v>
      </c>
      <c r="Z10" s="22" t="s">
        <v>70</v>
      </c>
      <c r="AA10" s="22" t="s">
        <v>70</v>
      </c>
      <c r="AB10" s="22" t="s">
        <v>70</v>
      </c>
      <c r="AC10" s="22" t="s">
        <v>76</v>
      </c>
      <c r="AD10" s="22" t="s">
        <v>77</v>
      </c>
      <c r="AE10" s="25" t="s">
        <v>1119</v>
      </c>
      <c r="AF10" s="25" t="s">
        <v>1120</v>
      </c>
      <c r="AG10" s="25">
        <v>6520740204</v>
      </c>
      <c r="AH10" s="25" t="s">
        <v>1143</v>
      </c>
      <c r="AI10" s="25" t="s">
        <v>81</v>
      </c>
      <c r="AJ10" s="25" t="s">
        <v>82</v>
      </c>
      <c r="AK10" s="26">
        <v>45397</v>
      </c>
      <c r="AL10" s="22">
        <v>70</v>
      </c>
      <c r="AM10" s="22" t="s">
        <v>82</v>
      </c>
      <c r="AN10" s="22" t="s">
        <v>82</v>
      </c>
      <c r="AO10" s="22" t="s">
        <v>82</v>
      </c>
      <c r="AP10" s="22" t="s">
        <v>82</v>
      </c>
      <c r="AQ10" s="22" t="s">
        <v>82</v>
      </c>
      <c r="AR10" s="22" t="s">
        <v>82</v>
      </c>
      <c r="AS10" s="6"/>
      <c r="AT10" s="6"/>
      <c r="AU10" s="6"/>
      <c r="AV10" s="6"/>
      <c r="AW10" s="6"/>
    </row>
    <row r="11" spans="1:49" ht="24.75" customHeight="1">
      <c r="A11" s="6">
        <v>100014</v>
      </c>
      <c r="B11" s="22" t="s">
        <v>82</v>
      </c>
      <c r="C11" s="22" t="b">
        <v>0</v>
      </c>
      <c r="D11" s="23" t="s">
        <v>1103</v>
      </c>
      <c r="E11" s="22">
        <v>100</v>
      </c>
      <c r="F11" s="22" t="s">
        <v>64</v>
      </c>
      <c r="G11" s="22">
        <v>100014</v>
      </c>
      <c r="H11" s="22" t="s">
        <v>121</v>
      </c>
      <c r="I11" s="22" t="s">
        <v>66</v>
      </c>
      <c r="J11" s="22" t="s">
        <v>67</v>
      </c>
      <c r="K11" s="22" t="s">
        <v>68</v>
      </c>
      <c r="L11" s="22" t="s">
        <v>69</v>
      </c>
      <c r="M11" s="22" t="str">
        <f t="shared" si="0"/>
        <v>Archival</v>
      </c>
      <c r="N11" s="22" t="s">
        <v>70</v>
      </c>
      <c r="O11" s="24">
        <v>44998</v>
      </c>
      <c r="P11" s="24">
        <v>44986</v>
      </c>
      <c r="Q11" s="22" t="s">
        <v>72</v>
      </c>
      <c r="R11" s="22">
        <v>6520740201</v>
      </c>
      <c r="S11" s="24">
        <v>44784</v>
      </c>
      <c r="T11" s="22" t="s">
        <v>1144</v>
      </c>
      <c r="U11" s="22" t="s">
        <v>82</v>
      </c>
      <c r="V11" s="27" t="s">
        <v>82</v>
      </c>
      <c r="W11" s="22" t="s">
        <v>82</v>
      </c>
      <c r="X11" s="22" t="s">
        <v>82</v>
      </c>
      <c r="Y11" s="22" t="s">
        <v>82</v>
      </c>
      <c r="Z11" s="22" t="s">
        <v>82</v>
      </c>
      <c r="AA11" s="22" t="s">
        <v>82</v>
      </c>
      <c r="AB11" s="22" t="s">
        <v>82</v>
      </c>
      <c r="AC11" s="22" t="s">
        <v>1145</v>
      </c>
      <c r="AD11" s="22" t="s">
        <v>82</v>
      </c>
      <c r="AE11" s="28" t="s">
        <v>1146</v>
      </c>
      <c r="AF11" s="28" t="s">
        <v>1146</v>
      </c>
      <c r="AG11" s="25">
        <v>6520740201</v>
      </c>
      <c r="AH11" s="25" t="s">
        <v>1147</v>
      </c>
      <c r="AI11" s="25" t="s">
        <v>1148</v>
      </c>
      <c r="AJ11" s="25" t="s">
        <v>82</v>
      </c>
      <c r="AK11" s="26">
        <v>45397</v>
      </c>
      <c r="AL11" s="22">
        <v>70</v>
      </c>
      <c r="AM11" s="22" t="s">
        <v>82</v>
      </c>
      <c r="AN11" s="22" t="s">
        <v>82</v>
      </c>
      <c r="AO11" s="22" t="s">
        <v>82</v>
      </c>
      <c r="AP11" s="22" t="s">
        <v>82</v>
      </c>
      <c r="AQ11" s="22" t="s">
        <v>82</v>
      </c>
      <c r="AR11" s="22" t="s">
        <v>82</v>
      </c>
      <c r="AS11" s="6"/>
      <c r="AT11" s="6"/>
      <c r="AU11" s="6"/>
      <c r="AV11" s="6"/>
      <c r="AW11" s="6"/>
    </row>
    <row r="12" spans="1:49" ht="24.75" customHeight="1">
      <c r="A12" s="6">
        <v>100014</v>
      </c>
      <c r="B12" s="22" t="s">
        <v>1149</v>
      </c>
      <c r="C12" s="22" t="b">
        <v>1</v>
      </c>
      <c r="D12" s="23" t="s">
        <v>1103</v>
      </c>
      <c r="E12" s="22">
        <v>100</v>
      </c>
      <c r="F12" s="22" t="s">
        <v>64</v>
      </c>
      <c r="G12" s="22">
        <v>100014</v>
      </c>
      <c r="H12" s="22" t="s">
        <v>121</v>
      </c>
      <c r="I12" s="22" t="s">
        <v>66</v>
      </c>
      <c r="J12" s="22" t="s">
        <v>67</v>
      </c>
      <c r="K12" s="22" t="s">
        <v>128</v>
      </c>
      <c r="L12" s="22" t="s">
        <v>112</v>
      </c>
      <c r="M12" s="22" t="str">
        <f t="shared" si="0"/>
        <v>Fresh Biopsy/Aspirate</v>
      </c>
      <c r="N12" s="22" t="s">
        <v>70</v>
      </c>
      <c r="O12" s="24">
        <v>44998</v>
      </c>
      <c r="P12" s="24">
        <v>44986</v>
      </c>
      <c r="Q12" s="22" t="s">
        <v>72</v>
      </c>
      <c r="R12" s="22">
        <v>6522730649</v>
      </c>
      <c r="S12" s="24">
        <v>44993</v>
      </c>
      <c r="T12" s="22" t="s">
        <v>1144</v>
      </c>
      <c r="U12" s="22">
        <v>100014</v>
      </c>
      <c r="V12" s="22">
        <v>6522730649</v>
      </c>
      <c r="W12" s="24">
        <v>44993</v>
      </c>
      <c r="X12" s="22" t="s">
        <v>103</v>
      </c>
      <c r="Y12" s="22" t="s">
        <v>130</v>
      </c>
      <c r="Z12" s="22" t="s">
        <v>70</v>
      </c>
      <c r="AA12" s="22" t="s">
        <v>70</v>
      </c>
      <c r="AB12" s="22" t="s">
        <v>70</v>
      </c>
      <c r="AC12" s="22" t="s">
        <v>76</v>
      </c>
      <c r="AD12" s="22" t="s">
        <v>114</v>
      </c>
      <c r="AE12" s="25" t="s">
        <v>308</v>
      </c>
      <c r="AF12" s="25" t="s">
        <v>79</v>
      </c>
      <c r="AG12" s="25">
        <v>6522730649</v>
      </c>
      <c r="AH12" s="25" t="s">
        <v>1150</v>
      </c>
      <c r="AI12" s="25" t="s">
        <v>1148</v>
      </c>
      <c r="AJ12" s="25" t="s">
        <v>82</v>
      </c>
      <c r="AK12" s="26">
        <v>45397</v>
      </c>
      <c r="AL12" s="22">
        <v>70</v>
      </c>
      <c r="AM12" s="22" t="s">
        <v>82</v>
      </c>
      <c r="AN12" s="22" t="s">
        <v>82</v>
      </c>
      <c r="AO12" s="22" t="s">
        <v>82</v>
      </c>
      <c r="AP12" s="22" t="s">
        <v>82</v>
      </c>
      <c r="AQ12" s="22" t="s">
        <v>82</v>
      </c>
      <c r="AR12" s="22" t="s">
        <v>82</v>
      </c>
      <c r="AS12" s="6">
        <v>189137</v>
      </c>
      <c r="AT12" s="6" t="s">
        <v>1151</v>
      </c>
      <c r="AU12" s="15" t="s">
        <v>1152</v>
      </c>
      <c r="AV12" s="6" t="s">
        <v>1153</v>
      </c>
      <c r="AW12" s="6">
        <v>40</v>
      </c>
    </row>
    <row r="13" spans="1:49" ht="24.75" customHeight="1">
      <c r="A13" s="6">
        <v>100015</v>
      </c>
      <c r="B13" s="22" t="s">
        <v>82</v>
      </c>
      <c r="C13" s="22" t="b">
        <v>0</v>
      </c>
      <c r="D13" s="23" t="s">
        <v>1103</v>
      </c>
      <c r="E13" s="22">
        <v>100</v>
      </c>
      <c r="F13" s="22" t="s">
        <v>64</v>
      </c>
      <c r="G13" s="22">
        <v>100015</v>
      </c>
      <c r="H13" s="22" t="s">
        <v>121</v>
      </c>
      <c r="I13" s="22" t="s">
        <v>66</v>
      </c>
      <c r="J13" s="22" t="s">
        <v>67</v>
      </c>
      <c r="K13" s="22" t="s">
        <v>68</v>
      </c>
      <c r="L13" s="22" t="s">
        <v>69</v>
      </c>
      <c r="M13" s="22" t="str">
        <f t="shared" si="0"/>
        <v>Archival</v>
      </c>
      <c r="N13" s="22" t="s">
        <v>70</v>
      </c>
      <c r="O13" s="24">
        <v>45005</v>
      </c>
      <c r="P13" s="24">
        <v>44992</v>
      </c>
      <c r="Q13" s="22" t="s">
        <v>72</v>
      </c>
      <c r="R13" s="22">
        <v>6522730643</v>
      </c>
      <c r="S13" s="24">
        <v>43903</v>
      </c>
      <c r="T13" s="22" t="s">
        <v>1144</v>
      </c>
      <c r="U13" s="22">
        <v>100015</v>
      </c>
      <c r="V13" s="22">
        <v>6522730643</v>
      </c>
      <c r="W13" s="24">
        <v>43903</v>
      </c>
      <c r="X13" s="22" t="s">
        <v>103</v>
      </c>
      <c r="Y13" s="22" t="s">
        <v>75</v>
      </c>
      <c r="Z13" s="22" t="s">
        <v>70</v>
      </c>
      <c r="AA13" s="22" t="s">
        <v>70</v>
      </c>
      <c r="AB13" s="22" t="s">
        <v>70</v>
      </c>
      <c r="AC13" s="22" t="s">
        <v>76</v>
      </c>
      <c r="AD13" s="22" t="s">
        <v>77</v>
      </c>
      <c r="AE13" s="25" t="s">
        <v>485</v>
      </c>
      <c r="AF13" s="25" t="s">
        <v>79</v>
      </c>
      <c r="AG13" s="25">
        <v>6522730643</v>
      </c>
      <c r="AH13" s="25" t="s">
        <v>1154</v>
      </c>
      <c r="AI13" s="25" t="s">
        <v>1148</v>
      </c>
      <c r="AJ13" s="25" t="s">
        <v>82</v>
      </c>
      <c r="AK13" s="26">
        <v>45425</v>
      </c>
      <c r="AL13" s="22">
        <v>42</v>
      </c>
      <c r="AM13" s="22" t="s">
        <v>82</v>
      </c>
      <c r="AN13" s="22" t="s">
        <v>82</v>
      </c>
      <c r="AO13" s="22" t="s">
        <v>82</v>
      </c>
      <c r="AP13" s="22" t="s">
        <v>82</v>
      </c>
      <c r="AQ13" s="22" t="s">
        <v>82</v>
      </c>
      <c r="AR13" s="22" t="s">
        <v>82</v>
      </c>
      <c r="AS13" s="6"/>
      <c r="AT13" s="6"/>
      <c r="AU13" s="6"/>
      <c r="AV13" s="6"/>
      <c r="AW13" s="6"/>
    </row>
    <row r="14" spans="1:49" ht="24.75" customHeight="1">
      <c r="A14" s="6">
        <v>100015</v>
      </c>
      <c r="B14" s="22" t="s">
        <v>1155</v>
      </c>
      <c r="C14" s="22" t="b">
        <v>1</v>
      </c>
      <c r="D14" s="23" t="s">
        <v>1103</v>
      </c>
      <c r="E14" s="22">
        <v>100</v>
      </c>
      <c r="F14" s="22" t="s">
        <v>64</v>
      </c>
      <c r="G14" s="22">
        <v>100015</v>
      </c>
      <c r="H14" s="22" t="s">
        <v>121</v>
      </c>
      <c r="I14" s="22" t="s">
        <v>66</v>
      </c>
      <c r="J14" s="22" t="s">
        <v>67</v>
      </c>
      <c r="K14" s="22" t="s">
        <v>128</v>
      </c>
      <c r="L14" s="22" t="s">
        <v>112</v>
      </c>
      <c r="M14" s="22" t="str">
        <f t="shared" si="0"/>
        <v>Fresh Biopsy/Aspirate</v>
      </c>
      <c r="N14" s="22" t="s">
        <v>70</v>
      </c>
      <c r="O14" s="24">
        <v>45005</v>
      </c>
      <c r="P14" s="24">
        <v>44992</v>
      </c>
      <c r="Q14" s="22" t="s">
        <v>72</v>
      </c>
      <c r="R14" s="22">
        <v>6522730648</v>
      </c>
      <c r="S14" s="24">
        <v>45000</v>
      </c>
      <c r="T14" s="22" t="s">
        <v>1144</v>
      </c>
      <c r="U14" s="22">
        <v>100015</v>
      </c>
      <c r="V14" s="22">
        <v>6522730648</v>
      </c>
      <c r="W14" s="24">
        <v>45000</v>
      </c>
      <c r="X14" s="22" t="s">
        <v>103</v>
      </c>
      <c r="Y14" s="22" t="s">
        <v>130</v>
      </c>
      <c r="Z14" s="22" t="s">
        <v>70</v>
      </c>
      <c r="AA14" s="22" t="s">
        <v>70</v>
      </c>
      <c r="AB14" s="22" t="s">
        <v>70</v>
      </c>
      <c r="AC14" s="22" t="s">
        <v>76</v>
      </c>
      <c r="AD14" s="22" t="s">
        <v>114</v>
      </c>
      <c r="AE14" s="25" t="s">
        <v>428</v>
      </c>
      <c r="AF14" s="25" t="s">
        <v>79</v>
      </c>
      <c r="AG14" s="25">
        <v>6522730648</v>
      </c>
      <c r="AH14" s="25" t="s">
        <v>1156</v>
      </c>
      <c r="AI14" s="25" t="s">
        <v>1148</v>
      </c>
      <c r="AJ14" s="25" t="s">
        <v>82</v>
      </c>
      <c r="AK14" s="26">
        <v>45397</v>
      </c>
      <c r="AL14" s="22">
        <v>70</v>
      </c>
      <c r="AM14" s="22" t="s">
        <v>82</v>
      </c>
      <c r="AN14" s="22" t="s">
        <v>82</v>
      </c>
      <c r="AO14" s="22" t="s">
        <v>82</v>
      </c>
      <c r="AP14" s="22" t="s">
        <v>82</v>
      </c>
      <c r="AQ14" s="22" t="s">
        <v>82</v>
      </c>
      <c r="AR14" s="22" t="s">
        <v>82</v>
      </c>
      <c r="AS14" s="6">
        <v>189149</v>
      </c>
      <c r="AT14" s="6" t="s">
        <v>1157</v>
      </c>
      <c r="AU14" s="15" t="s">
        <v>1158</v>
      </c>
      <c r="AV14" s="6" t="s">
        <v>1159</v>
      </c>
      <c r="AW14" s="6">
        <v>40</v>
      </c>
    </row>
    <row r="15" spans="1:49" ht="24.75" customHeight="1">
      <c r="A15" s="6">
        <v>100016</v>
      </c>
      <c r="B15" s="22" t="s">
        <v>82</v>
      </c>
      <c r="C15" s="22" t="b">
        <v>0</v>
      </c>
      <c r="D15" s="23" t="s">
        <v>1103</v>
      </c>
      <c r="E15" s="22">
        <v>100</v>
      </c>
      <c r="F15" s="22" t="s">
        <v>64</v>
      </c>
      <c r="G15" s="22">
        <v>100016</v>
      </c>
      <c r="H15" s="22" t="s">
        <v>121</v>
      </c>
      <c r="I15" s="22" t="s">
        <v>66</v>
      </c>
      <c r="J15" s="22" t="s">
        <v>67</v>
      </c>
      <c r="K15" s="22" t="s">
        <v>68</v>
      </c>
      <c r="L15" s="22" t="s">
        <v>69</v>
      </c>
      <c r="M15" s="22" t="str">
        <f t="shared" si="0"/>
        <v>Archival</v>
      </c>
      <c r="N15" s="22" t="s">
        <v>70</v>
      </c>
      <c r="O15" s="24">
        <v>45006</v>
      </c>
      <c r="P15" s="24">
        <v>44993</v>
      </c>
      <c r="Q15" s="22" t="s">
        <v>72</v>
      </c>
      <c r="R15" s="22">
        <v>6522730642</v>
      </c>
      <c r="S15" s="24">
        <v>44277</v>
      </c>
      <c r="T15" s="22" t="s">
        <v>1144</v>
      </c>
      <c r="U15" s="22" t="s">
        <v>82</v>
      </c>
      <c r="V15" s="27" t="s">
        <v>82</v>
      </c>
      <c r="W15" s="22" t="s">
        <v>82</v>
      </c>
      <c r="X15" s="22" t="s">
        <v>82</v>
      </c>
      <c r="Y15" s="22" t="s">
        <v>82</v>
      </c>
      <c r="Z15" s="22" t="s">
        <v>82</v>
      </c>
      <c r="AA15" s="22" t="s">
        <v>82</v>
      </c>
      <c r="AB15" s="22" t="s">
        <v>82</v>
      </c>
      <c r="AC15" s="22" t="s">
        <v>1145</v>
      </c>
      <c r="AD15" s="22" t="s">
        <v>82</v>
      </c>
      <c r="AE15" s="28" t="s">
        <v>1146</v>
      </c>
      <c r="AF15" s="28" t="s">
        <v>1146</v>
      </c>
      <c r="AG15" s="25">
        <v>6522730642</v>
      </c>
      <c r="AH15" s="25" t="s">
        <v>1160</v>
      </c>
      <c r="AI15" s="25" t="s">
        <v>1148</v>
      </c>
      <c r="AJ15" s="25" t="s">
        <v>82</v>
      </c>
      <c r="AK15" s="26">
        <v>45397</v>
      </c>
      <c r="AL15" s="22">
        <v>70</v>
      </c>
      <c r="AM15" s="22" t="s">
        <v>82</v>
      </c>
      <c r="AN15" s="22" t="s">
        <v>82</v>
      </c>
      <c r="AO15" s="22" t="s">
        <v>82</v>
      </c>
      <c r="AP15" s="22" t="s">
        <v>82</v>
      </c>
      <c r="AQ15" s="22" t="s">
        <v>82</v>
      </c>
      <c r="AR15" s="22" t="s">
        <v>82</v>
      </c>
      <c r="AS15" s="6"/>
      <c r="AT15" s="6"/>
      <c r="AU15" s="6"/>
      <c r="AV15" s="6"/>
      <c r="AW15" s="6"/>
    </row>
    <row r="16" spans="1:49" ht="24.75" customHeight="1">
      <c r="A16" s="6">
        <v>100016</v>
      </c>
      <c r="B16" s="22" t="s">
        <v>1161</v>
      </c>
      <c r="C16" s="22" t="b">
        <v>1</v>
      </c>
      <c r="D16" s="23" t="s">
        <v>1103</v>
      </c>
      <c r="E16" s="22">
        <v>100</v>
      </c>
      <c r="F16" s="22" t="s">
        <v>64</v>
      </c>
      <c r="G16" s="22">
        <v>100016</v>
      </c>
      <c r="H16" s="22" t="s">
        <v>121</v>
      </c>
      <c r="I16" s="22" t="s">
        <v>66</v>
      </c>
      <c r="J16" s="22" t="s">
        <v>67</v>
      </c>
      <c r="K16" s="22" t="s">
        <v>111</v>
      </c>
      <c r="L16" s="22" t="s">
        <v>82</v>
      </c>
      <c r="M16" s="22" t="str">
        <f t="shared" si="0"/>
        <v>Fresh Tumor Biopsy Pre-dose</v>
      </c>
      <c r="N16" s="22" t="s">
        <v>70</v>
      </c>
      <c r="O16" s="24">
        <v>45006</v>
      </c>
      <c r="P16" s="24">
        <v>44993</v>
      </c>
      <c r="Q16" s="22" t="s">
        <v>72</v>
      </c>
      <c r="R16" s="22">
        <v>6522730650</v>
      </c>
      <c r="S16" s="24">
        <v>45002</v>
      </c>
      <c r="T16" s="22" t="s">
        <v>1144</v>
      </c>
      <c r="U16" s="22">
        <v>100016</v>
      </c>
      <c r="V16" s="22">
        <v>6522730650</v>
      </c>
      <c r="W16" s="24">
        <v>45002</v>
      </c>
      <c r="X16" s="22" t="s">
        <v>103</v>
      </c>
      <c r="Y16" s="22" t="s">
        <v>130</v>
      </c>
      <c r="Z16" s="22" t="s">
        <v>70</v>
      </c>
      <c r="AA16" s="22" t="s">
        <v>70</v>
      </c>
      <c r="AB16" s="22" t="s">
        <v>70</v>
      </c>
      <c r="AC16" s="22" t="s">
        <v>76</v>
      </c>
      <c r="AD16" s="22" t="s">
        <v>114</v>
      </c>
      <c r="AE16" s="25" t="s">
        <v>1119</v>
      </c>
      <c r="AF16" s="25" t="s">
        <v>1120</v>
      </c>
      <c r="AG16" s="25">
        <v>6522730650</v>
      </c>
      <c r="AH16" s="25" t="s">
        <v>1162</v>
      </c>
      <c r="AI16" s="25" t="s">
        <v>1148</v>
      </c>
      <c r="AJ16" s="25" t="s">
        <v>82</v>
      </c>
      <c r="AK16" s="26">
        <v>45425</v>
      </c>
      <c r="AL16" s="22">
        <v>42</v>
      </c>
      <c r="AM16" s="22" t="s">
        <v>82</v>
      </c>
      <c r="AN16" s="22" t="s">
        <v>82</v>
      </c>
      <c r="AO16" s="22" t="s">
        <v>82</v>
      </c>
      <c r="AP16" s="22" t="s">
        <v>82</v>
      </c>
      <c r="AQ16" s="22" t="s">
        <v>82</v>
      </c>
      <c r="AR16" s="22" t="s">
        <v>82</v>
      </c>
      <c r="AS16" s="6">
        <v>196014</v>
      </c>
      <c r="AT16" s="6" t="s">
        <v>1163</v>
      </c>
      <c r="AU16" s="15" t="s">
        <v>1164</v>
      </c>
      <c r="AV16" s="6" t="s">
        <v>1165</v>
      </c>
      <c r="AW16" s="6">
        <v>40</v>
      </c>
    </row>
    <row r="17" spans="1:49" ht="24.75" customHeight="1">
      <c r="A17" s="6">
        <v>100018</v>
      </c>
      <c r="B17" s="22" t="s">
        <v>1166</v>
      </c>
      <c r="C17" s="22" t="b">
        <v>1</v>
      </c>
      <c r="D17" s="23" t="s">
        <v>1103</v>
      </c>
      <c r="E17" s="22">
        <v>100</v>
      </c>
      <c r="F17" s="22" t="s">
        <v>64</v>
      </c>
      <c r="G17" s="22">
        <v>100018</v>
      </c>
      <c r="H17" s="22" t="s">
        <v>121</v>
      </c>
      <c r="I17" s="22" t="s">
        <v>66</v>
      </c>
      <c r="J17" s="22" t="s">
        <v>1167</v>
      </c>
      <c r="K17" s="22" t="s">
        <v>158</v>
      </c>
      <c r="L17" s="22" t="s">
        <v>69</v>
      </c>
      <c r="M17" s="22" t="str">
        <f t="shared" si="0"/>
        <v>Archival</v>
      </c>
      <c r="N17" s="22" t="s">
        <v>70</v>
      </c>
      <c r="O17" s="24">
        <v>45047</v>
      </c>
      <c r="P17" s="24">
        <v>45029</v>
      </c>
      <c r="Q17" s="22" t="s">
        <v>72</v>
      </c>
      <c r="R17" s="22">
        <v>6523261636</v>
      </c>
      <c r="S17" s="24">
        <v>45076</v>
      </c>
      <c r="T17" s="22" t="s">
        <v>1144</v>
      </c>
      <c r="U17" s="22">
        <v>100018</v>
      </c>
      <c r="V17" s="22">
        <v>6523261636</v>
      </c>
      <c r="W17" s="24">
        <v>45076</v>
      </c>
      <c r="X17" s="22" t="s">
        <v>198</v>
      </c>
      <c r="Y17" s="22" t="s">
        <v>130</v>
      </c>
      <c r="Z17" s="22" t="s">
        <v>70</v>
      </c>
      <c r="AA17" s="22" t="s">
        <v>70</v>
      </c>
      <c r="AB17" s="22" t="s">
        <v>70</v>
      </c>
      <c r="AC17" s="22" t="s">
        <v>76</v>
      </c>
      <c r="AD17" s="22" t="s">
        <v>238</v>
      </c>
      <c r="AE17" s="25" t="s">
        <v>1168</v>
      </c>
      <c r="AF17" s="25" t="s">
        <v>79</v>
      </c>
      <c r="AG17" s="25">
        <v>6523261636</v>
      </c>
      <c r="AH17" s="25" t="s">
        <v>1169</v>
      </c>
      <c r="AI17" s="25" t="s">
        <v>1148</v>
      </c>
      <c r="AJ17" s="25" t="s">
        <v>82</v>
      </c>
      <c r="AK17" s="26">
        <v>45397</v>
      </c>
      <c r="AL17" s="22">
        <v>70</v>
      </c>
      <c r="AM17" s="22" t="s">
        <v>82</v>
      </c>
      <c r="AN17" s="22" t="s">
        <v>82</v>
      </c>
      <c r="AO17" s="22" t="s">
        <v>82</v>
      </c>
      <c r="AP17" s="22" t="s">
        <v>82</v>
      </c>
      <c r="AQ17" s="22" t="s">
        <v>82</v>
      </c>
      <c r="AR17" s="22" t="s">
        <v>82</v>
      </c>
      <c r="AS17" s="6">
        <v>327515</v>
      </c>
      <c r="AT17" s="6" t="s">
        <v>1170</v>
      </c>
      <c r="AU17" s="15" t="s">
        <v>1171</v>
      </c>
      <c r="AV17" s="6" t="s">
        <v>1172</v>
      </c>
      <c r="AW17" s="6">
        <v>40</v>
      </c>
    </row>
    <row r="18" spans="1:49" ht="24.75" customHeight="1">
      <c r="A18" s="6">
        <v>100018</v>
      </c>
      <c r="B18" s="22" t="s">
        <v>1173</v>
      </c>
      <c r="C18" s="22" t="b">
        <v>1</v>
      </c>
      <c r="D18" s="23" t="s">
        <v>1103</v>
      </c>
      <c r="E18" s="22">
        <v>100</v>
      </c>
      <c r="F18" s="22" t="s">
        <v>64</v>
      </c>
      <c r="G18" s="22">
        <v>100018</v>
      </c>
      <c r="H18" s="22" t="s">
        <v>121</v>
      </c>
      <c r="I18" s="22" t="s">
        <v>66</v>
      </c>
      <c r="J18" s="22" t="s">
        <v>67</v>
      </c>
      <c r="K18" s="22" t="s">
        <v>68</v>
      </c>
      <c r="L18" s="22" t="s">
        <v>69</v>
      </c>
      <c r="M18" s="22" t="str">
        <f t="shared" si="0"/>
        <v>Archival</v>
      </c>
      <c r="N18" s="22" t="s">
        <v>70</v>
      </c>
      <c r="O18" s="24">
        <v>45047</v>
      </c>
      <c r="P18" s="24">
        <v>45029</v>
      </c>
      <c r="Q18" s="22" t="s">
        <v>72</v>
      </c>
      <c r="R18" s="22">
        <v>6522730644</v>
      </c>
      <c r="S18" s="24">
        <v>44914</v>
      </c>
      <c r="T18" s="22" t="s">
        <v>1144</v>
      </c>
      <c r="U18" s="22">
        <v>100018</v>
      </c>
      <c r="V18" s="22">
        <v>6522730644</v>
      </c>
      <c r="W18" s="24">
        <v>44914</v>
      </c>
      <c r="X18" s="22" t="s">
        <v>198</v>
      </c>
      <c r="Y18" s="22" t="s">
        <v>130</v>
      </c>
      <c r="Z18" s="22" t="s">
        <v>70</v>
      </c>
      <c r="AA18" s="22" t="s">
        <v>70</v>
      </c>
      <c r="AB18" s="22" t="s">
        <v>70</v>
      </c>
      <c r="AC18" s="22" t="s">
        <v>76</v>
      </c>
      <c r="AD18" s="22" t="s">
        <v>77</v>
      </c>
      <c r="AE18" s="25" t="s">
        <v>115</v>
      </c>
      <c r="AF18" s="25" t="s">
        <v>79</v>
      </c>
      <c r="AG18" s="25">
        <v>6522730644</v>
      </c>
      <c r="AH18" s="25" t="s">
        <v>1174</v>
      </c>
      <c r="AI18" s="25" t="s">
        <v>1148</v>
      </c>
      <c r="AJ18" s="25" t="s">
        <v>82</v>
      </c>
      <c r="AK18" s="26">
        <v>45397</v>
      </c>
      <c r="AL18" s="22">
        <v>70</v>
      </c>
      <c r="AM18" s="22" t="s">
        <v>82</v>
      </c>
      <c r="AN18" s="22" t="s">
        <v>82</v>
      </c>
      <c r="AO18" s="22" t="s">
        <v>82</v>
      </c>
      <c r="AP18" s="22" t="s">
        <v>82</v>
      </c>
      <c r="AQ18" s="22" t="s">
        <v>82</v>
      </c>
      <c r="AR18" s="22" t="s">
        <v>82</v>
      </c>
      <c r="AS18" s="6">
        <v>327510</v>
      </c>
      <c r="AT18" s="6" t="s">
        <v>1175</v>
      </c>
      <c r="AU18" s="15" t="s">
        <v>1176</v>
      </c>
      <c r="AV18" s="6" t="s">
        <v>1177</v>
      </c>
      <c r="AW18" s="6">
        <v>40</v>
      </c>
    </row>
    <row r="19" spans="1:49" ht="24.75" customHeight="1">
      <c r="A19" s="6">
        <v>100018</v>
      </c>
      <c r="B19" s="22" t="s">
        <v>1178</v>
      </c>
      <c r="C19" s="22" t="b">
        <v>0</v>
      </c>
      <c r="D19" s="23" t="s">
        <v>1103</v>
      </c>
      <c r="E19" s="22">
        <v>100</v>
      </c>
      <c r="F19" s="22" t="s">
        <v>64</v>
      </c>
      <c r="G19" s="22">
        <v>100018</v>
      </c>
      <c r="H19" s="22" t="s">
        <v>121</v>
      </c>
      <c r="I19" s="22" t="s">
        <v>66</v>
      </c>
      <c r="J19" s="22" t="s">
        <v>67</v>
      </c>
      <c r="K19" s="22" t="s">
        <v>111</v>
      </c>
      <c r="L19" s="22" t="s">
        <v>82</v>
      </c>
      <c r="M19" s="22" t="str">
        <f t="shared" si="0"/>
        <v>Fresh Tumor Biopsy Pre-dose</v>
      </c>
      <c r="N19" s="22" t="s">
        <v>70</v>
      </c>
      <c r="O19" s="24">
        <v>45047</v>
      </c>
      <c r="P19" s="24">
        <v>45029</v>
      </c>
      <c r="Q19" s="22" t="s">
        <v>72</v>
      </c>
      <c r="R19" s="22">
        <v>6521762968</v>
      </c>
      <c r="S19" s="24">
        <v>45044</v>
      </c>
      <c r="T19" s="22" t="s">
        <v>1144</v>
      </c>
      <c r="U19" s="22">
        <v>100018</v>
      </c>
      <c r="V19" s="22">
        <v>6521762968</v>
      </c>
      <c r="W19" s="24">
        <v>45044</v>
      </c>
      <c r="X19" s="22" t="s">
        <v>198</v>
      </c>
      <c r="Y19" s="22" t="s">
        <v>130</v>
      </c>
      <c r="Z19" s="22" t="s">
        <v>70</v>
      </c>
      <c r="AA19" s="22" t="s">
        <v>70</v>
      </c>
      <c r="AB19" s="22" t="s">
        <v>70</v>
      </c>
      <c r="AC19" s="22" t="s">
        <v>76</v>
      </c>
      <c r="AD19" s="22" t="s">
        <v>114</v>
      </c>
      <c r="AE19" s="25" t="s">
        <v>1119</v>
      </c>
      <c r="AF19" s="25" t="s">
        <v>1120</v>
      </c>
      <c r="AG19" s="25">
        <v>6521762968</v>
      </c>
      <c r="AH19" s="25" t="s">
        <v>1179</v>
      </c>
      <c r="AI19" s="25" t="s">
        <v>1148</v>
      </c>
      <c r="AJ19" s="25" t="s">
        <v>82</v>
      </c>
      <c r="AK19" s="26">
        <v>45425</v>
      </c>
      <c r="AL19" s="22">
        <v>42</v>
      </c>
      <c r="AM19" s="22" t="s">
        <v>82</v>
      </c>
      <c r="AN19" s="22" t="s">
        <v>82</v>
      </c>
      <c r="AO19" s="22" t="s">
        <v>82</v>
      </c>
      <c r="AP19" s="22" t="s">
        <v>82</v>
      </c>
      <c r="AQ19" s="22" t="s">
        <v>82</v>
      </c>
      <c r="AR19" s="22" t="s">
        <v>82</v>
      </c>
      <c r="AS19" s="6"/>
      <c r="AT19" s="6"/>
      <c r="AU19" s="6"/>
      <c r="AV19" s="6"/>
      <c r="AW19" s="6"/>
    </row>
    <row r="20" spans="1:49" ht="24.75" customHeight="1">
      <c r="A20" s="6">
        <v>100020</v>
      </c>
      <c r="B20" s="22" t="s">
        <v>1180</v>
      </c>
      <c r="C20" s="22" t="b">
        <v>1</v>
      </c>
      <c r="D20" s="23" t="s">
        <v>1103</v>
      </c>
      <c r="E20" s="22">
        <v>100</v>
      </c>
      <c r="F20" s="22" t="s">
        <v>64</v>
      </c>
      <c r="G20" s="22">
        <v>100020</v>
      </c>
      <c r="H20" s="22" t="s">
        <v>121</v>
      </c>
      <c r="I20" s="22" t="s">
        <v>66</v>
      </c>
      <c r="J20" s="22" t="s">
        <v>67</v>
      </c>
      <c r="K20" s="22" t="s">
        <v>68</v>
      </c>
      <c r="L20" s="22" t="s">
        <v>69</v>
      </c>
      <c r="M20" s="22" t="str">
        <f t="shared" si="0"/>
        <v>Archival</v>
      </c>
      <c r="N20" s="22" t="s">
        <v>70</v>
      </c>
      <c r="O20" s="24">
        <v>45048</v>
      </c>
      <c r="P20" s="24">
        <v>45042</v>
      </c>
      <c r="Q20" s="22" t="s">
        <v>72</v>
      </c>
      <c r="R20" s="22">
        <v>6521762949</v>
      </c>
      <c r="S20" s="24">
        <v>44812</v>
      </c>
      <c r="T20" s="22" t="s">
        <v>1144</v>
      </c>
      <c r="U20" s="22">
        <v>100020</v>
      </c>
      <c r="V20" s="22">
        <v>6521762949</v>
      </c>
      <c r="W20" s="24">
        <v>44812</v>
      </c>
      <c r="X20" s="22" t="s">
        <v>198</v>
      </c>
      <c r="Y20" s="22" t="s">
        <v>130</v>
      </c>
      <c r="Z20" s="22" t="s">
        <v>70</v>
      </c>
      <c r="AA20" s="22" t="s">
        <v>70</v>
      </c>
      <c r="AB20" s="22" t="s">
        <v>70</v>
      </c>
      <c r="AC20" s="22" t="s">
        <v>76</v>
      </c>
      <c r="AD20" s="22" t="s">
        <v>77</v>
      </c>
      <c r="AE20" s="25" t="s">
        <v>115</v>
      </c>
      <c r="AF20" s="25" t="s">
        <v>79</v>
      </c>
      <c r="AG20" s="25">
        <v>6521762949</v>
      </c>
      <c r="AH20" s="25" t="s">
        <v>1181</v>
      </c>
      <c r="AI20" s="25" t="s">
        <v>1148</v>
      </c>
      <c r="AJ20" s="25" t="s">
        <v>82</v>
      </c>
      <c r="AK20" s="26">
        <v>45397</v>
      </c>
      <c r="AL20" s="22">
        <v>70</v>
      </c>
      <c r="AM20" s="22" t="s">
        <v>82</v>
      </c>
      <c r="AN20" s="22" t="s">
        <v>82</v>
      </c>
      <c r="AO20" s="22" t="s">
        <v>82</v>
      </c>
      <c r="AP20" s="22" t="s">
        <v>82</v>
      </c>
      <c r="AQ20" s="22" t="s">
        <v>82</v>
      </c>
      <c r="AR20" s="22" t="s">
        <v>82</v>
      </c>
      <c r="AS20" s="6">
        <v>225412</v>
      </c>
      <c r="AT20" s="6" t="s">
        <v>1182</v>
      </c>
      <c r="AU20" s="15" t="s">
        <v>1183</v>
      </c>
      <c r="AV20" s="6" t="s">
        <v>1184</v>
      </c>
      <c r="AW20" s="6">
        <v>40</v>
      </c>
    </row>
    <row r="21" spans="1:49" ht="24.75" customHeight="1">
      <c r="A21" s="6">
        <v>100020</v>
      </c>
      <c r="B21" s="22" t="s">
        <v>1185</v>
      </c>
      <c r="C21" s="22" t="b">
        <v>1</v>
      </c>
      <c r="D21" s="23" t="s">
        <v>1103</v>
      </c>
      <c r="E21" s="22">
        <v>100</v>
      </c>
      <c r="F21" s="22" t="s">
        <v>64</v>
      </c>
      <c r="G21" s="22">
        <v>100020</v>
      </c>
      <c r="H21" s="22" t="s">
        <v>121</v>
      </c>
      <c r="I21" s="22" t="s">
        <v>66</v>
      </c>
      <c r="J21" s="22" t="s">
        <v>67</v>
      </c>
      <c r="K21" s="22" t="s">
        <v>128</v>
      </c>
      <c r="L21" s="22" t="s">
        <v>112</v>
      </c>
      <c r="M21" s="22" t="str">
        <f t="shared" si="0"/>
        <v>Fresh Biopsy/Aspirate</v>
      </c>
      <c r="N21" s="22" t="s">
        <v>70</v>
      </c>
      <c r="O21" s="24">
        <v>45048</v>
      </c>
      <c r="P21" s="24">
        <v>45042</v>
      </c>
      <c r="Q21" s="22" t="s">
        <v>72</v>
      </c>
      <c r="R21" s="22">
        <v>6521762962</v>
      </c>
      <c r="S21" s="24">
        <v>45043</v>
      </c>
      <c r="T21" s="22" t="s">
        <v>1144</v>
      </c>
      <c r="U21" s="22">
        <v>100020</v>
      </c>
      <c r="V21" s="22">
        <v>6521762962</v>
      </c>
      <c r="W21" s="24">
        <v>45043</v>
      </c>
      <c r="X21" s="22" t="s">
        <v>198</v>
      </c>
      <c r="Y21" s="22" t="s">
        <v>130</v>
      </c>
      <c r="Z21" s="22" t="s">
        <v>70</v>
      </c>
      <c r="AA21" s="22" t="s">
        <v>70</v>
      </c>
      <c r="AB21" s="22" t="s">
        <v>70</v>
      </c>
      <c r="AC21" s="22" t="s">
        <v>76</v>
      </c>
      <c r="AD21" s="22" t="s">
        <v>114</v>
      </c>
      <c r="AE21" s="25" t="s">
        <v>428</v>
      </c>
      <c r="AF21" s="25" t="s">
        <v>79</v>
      </c>
      <c r="AG21" s="25">
        <v>6521762962</v>
      </c>
      <c r="AH21" s="25" t="s">
        <v>1186</v>
      </c>
      <c r="AI21" s="25" t="s">
        <v>1148</v>
      </c>
      <c r="AJ21" s="25" t="s">
        <v>82</v>
      </c>
      <c r="AK21" s="26">
        <v>45397</v>
      </c>
      <c r="AL21" s="22">
        <v>70</v>
      </c>
      <c r="AM21" s="22" t="s">
        <v>82</v>
      </c>
      <c r="AN21" s="22" t="s">
        <v>82</v>
      </c>
      <c r="AO21" s="22" t="s">
        <v>82</v>
      </c>
      <c r="AP21" s="22" t="s">
        <v>82</v>
      </c>
      <c r="AQ21" s="22" t="s">
        <v>82</v>
      </c>
      <c r="AR21" s="22" t="s">
        <v>82</v>
      </c>
      <c r="AS21" s="6">
        <v>327550</v>
      </c>
      <c r="AT21" s="6" t="s">
        <v>1187</v>
      </c>
      <c r="AU21" s="15" t="s">
        <v>1188</v>
      </c>
      <c r="AV21" s="6" t="s">
        <v>1189</v>
      </c>
      <c r="AW21" s="6">
        <v>40</v>
      </c>
    </row>
    <row r="22" spans="1:49" ht="24.75" customHeight="1">
      <c r="A22" s="6">
        <v>100021</v>
      </c>
      <c r="B22" s="22" t="s">
        <v>1190</v>
      </c>
      <c r="C22" s="22" t="b">
        <v>0</v>
      </c>
      <c r="D22" s="23" t="s">
        <v>1103</v>
      </c>
      <c r="E22" s="22">
        <v>100</v>
      </c>
      <c r="F22" s="22" t="s">
        <v>64</v>
      </c>
      <c r="G22" s="22">
        <v>100021</v>
      </c>
      <c r="H22" s="22" t="s">
        <v>65</v>
      </c>
      <c r="I22" s="22" t="s">
        <v>66</v>
      </c>
      <c r="J22" s="22" t="s">
        <v>1167</v>
      </c>
      <c r="K22" s="22" t="s">
        <v>158</v>
      </c>
      <c r="L22" s="22" t="s">
        <v>112</v>
      </c>
      <c r="M22" s="22" t="str">
        <f t="shared" si="0"/>
        <v>Fresh Biopsy/Aspirate</v>
      </c>
      <c r="N22" s="22" t="s">
        <v>70</v>
      </c>
      <c r="O22" s="24">
        <v>45077</v>
      </c>
      <c r="P22" s="24">
        <v>45070</v>
      </c>
      <c r="Q22" s="22" t="s">
        <v>72</v>
      </c>
      <c r="R22" s="22">
        <v>6523261638</v>
      </c>
      <c r="S22" s="24">
        <v>45099</v>
      </c>
      <c r="T22" s="22" t="s">
        <v>1191</v>
      </c>
      <c r="U22" s="22">
        <v>100021</v>
      </c>
      <c r="V22" s="22">
        <v>6523261638</v>
      </c>
      <c r="W22" s="24">
        <v>45099</v>
      </c>
      <c r="X22" s="22" t="s">
        <v>198</v>
      </c>
      <c r="Y22" s="22" t="s">
        <v>130</v>
      </c>
      <c r="Z22" s="22" t="s">
        <v>70</v>
      </c>
      <c r="AA22" s="22" t="s">
        <v>70</v>
      </c>
      <c r="AB22" s="22" t="s">
        <v>70</v>
      </c>
      <c r="AC22" s="22" t="s">
        <v>76</v>
      </c>
      <c r="AD22" s="22" t="s">
        <v>238</v>
      </c>
      <c r="AE22" s="25" t="s">
        <v>1119</v>
      </c>
      <c r="AF22" s="25" t="s">
        <v>1120</v>
      </c>
      <c r="AG22" s="25">
        <v>6523261638</v>
      </c>
      <c r="AH22" s="25" t="s">
        <v>1192</v>
      </c>
      <c r="AI22" s="25" t="s">
        <v>1148</v>
      </c>
      <c r="AJ22" s="25" t="s">
        <v>82</v>
      </c>
      <c r="AK22" s="26">
        <v>45453</v>
      </c>
      <c r="AL22" s="22">
        <v>14</v>
      </c>
      <c r="AM22" s="22" t="s">
        <v>82</v>
      </c>
      <c r="AN22" s="22" t="s">
        <v>82</v>
      </c>
      <c r="AO22" s="22" t="s">
        <v>82</v>
      </c>
      <c r="AP22" s="22" t="s">
        <v>82</v>
      </c>
      <c r="AQ22" s="22" t="s">
        <v>82</v>
      </c>
      <c r="AR22" s="22" t="s">
        <v>82</v>
      </c>
      <c r="AS22" s="6"/>
      <c r="AT22" s="6"/>
      <c r="AU22" s="6"/>
      <c r="AV22" s="6"/>
      <c r="AW22" s="6"/>
    </row>
    <row r="23" spans="1:49" ht="24.75" customHeight="1">
      <c r="A23" s="6">
        <v>100021</v>
      </c>
      <c r="B23" s="22" t="s">
        <v>1193</v>
      </c>
      <c r="C23" s="22" t="b">
        <v>1</v>
      </c>
      <c r="D23" s="23" t="s">
        <v>1103</v>
      </c>
      <c r="E23" s="22">
        <v>100</v>
      </c>
      <c r="F23" s="22" t="s">
        <v>64</v>
      </c>
      <c r="G23" s="22">
        <v>100021</v>
      </c>
      <c r="H23" s="22" t="s">
        <v>65</v>
      </c>
      <c r="I23" s="22" t="s">
        <v>66</v>
      </c>
      <c r="J23" s="22" t="s">
        <v>67</v>
      </c>
      <c r="K23" s="22" t="s">
        <v>68</v>
      </c>
      <c r="L23" s="22" t="s">
        <v>69</v>
      </c>
      <c r="M23" s="22" t="str">
        <f t="shared" si="0"/>
        <v>Archival</v>
      </c>
      <c r="N23" s="22" t="s">
        <v>70</v>
      </c>
      <c r="O23" s="24">
        <v>45077</v>
      </c>
      <c r="P23" s="24">
        <v>45070</v>
      </c>
      <c r="Q23" s="22" t="s">
        <v>72</v>
      </c>
      <c r="R23" s="22">
        <v>6521762946</v>
      </c>
      <c r="S23" s="24">
        <v>44872</v>
      </c>
      <c r="T23" s="22" t="s">
        <v>1191</v>
      </c>
      <c r="U23" s="22">
        <v>100021</v>
      </c>
      <c r="V23" s="22">
        <v>6521762946</v>
      </c>
      <c r="W23" s="24">
        <v>44872</v>
      </c>
      <c r="X23" s="22" t="s">
        <v>198</v>
      </c>
      <c r="Y23" s="22" t="s">
        <v>130</v>
      </c>
      <c r="Z23" s="22" t="s">
        <v>70</v>
      </c>
      <c r="AA23" s="22" t="s">
        <v>70</v>
      </c>
      <c r="AB23" s="22" t="s">
        <v>70</v>
      </c>
      <c r="AC23" s="22" t="s">
        <v>76</v>
      </c>
      <c r="AD23" s="22" t="s">
        <v>77</v>
      </c>
      <c r="AE23" s="25" t="s">
        <v>150</v>
      </c>
      <c r="AF23" s="25" t="s">
        <v>79</v>
      </c>
      <c r="AG23" s="25">
        <v>6521762946</v>
      </c>
      <c r="AH23" s="25" t="s">
        <v>1194</v>
      </c>
      <c r="AI23" s="25" t="s">
        <v>1148</v>
      </c>
      <c r="AJ23" s="25" t="s">
        <v>82</v>
      </c>
      <c r="AK23" s="26">
        <v>45453</v>
      </c>
      <c r="AL23" s="22">
        <v>14</v>
      </c>
      <c r="AM23" s="22" t="s">
        <v>82</v>
      </c>
      <c r="AN23" s="22" t="s">
        <v>82</v>
      </c>
      <c r="AO23" s="22" t="s">
        <v>82</v>
      </c>
      <c r="AP23" s="22" t="s">
        <v>82</v>
      </c>
      <c r="AQ23" s="22" t="s">
        <v>82</v>
      </c>
      <c r="AR23" s="22" t="s">
        <v>82</v>
      </c>
      <c r="AS23" s="6">
        <v>354764</v>
      </c>
      <c r="AT23" s="6" t="s">
        <v>1195</v>
      </c>
      <c r="AU23" s="15" t="s">
        <v>1196</v>
      </c>
      <c r="AV23" s="6" t="s">
        <v>1197</v>
      </c>
      <c r="AW23" s="6">
        <v>40</v>
      </c>
    </row>
    <row r="24" spans="1:49" ht="24.75" customHeight="1">
      <c r="A24" s="6">
        <v>100021</v>
      </c>
      <c r="B24" s="22" t="s">
        <v>1198</v>
      </c>
      <c r="C24" s="22" t="b">
        <v>1</v>
      </c>
      <c r="D24" s="23" t="s">
        <v>1103</v>
      </c>
      <c r="E24" s="22">
        <v>100</v>
      </c>
      <c r="F24" s="22" t="s">
        <v>64</v>
      </c>
      <c r="G24" s="22">
        <v>100021</v>
      </c>
      <c r="H24" s="22" t="s">
        <v>65</v>
      </c>
      <c r="I24" s="22" t="s">
        <v>66</v>
      </c>
      <c r="J24" s="22" t="s">
        <v>67</v>
      </c>
      <c r="K24" s="22" t="s">
        <v>128</v>
      </c>
      <c r="L24" s="22" t="s">
        <v>112</v>
      </c>
      <c r="M24" s="22" t="str">
        <f t="shared" si="0"/>
        <v>Fresh Biopsy/Aspirate</v>
      </c>
      <c r="N24" s="22" t="s">
        <v>70</v>
      </c>
      <c r="O24" s="24">
        <v>45077</v>
      </c>
      <c r="P24" s="24">
        <v>45070</v>
      </c>
      <c r="Q24" s="22" t="s">
        <v>72</v>
      </c>
      <c r="R24" s="22">
        <v>6521762960</v>
      </c>
      <c r="S24" s="24">
        <v>45076</v>
      </c>
      <c r="T24" s="22" t="s">
        <v>1191</v>
      </c>
      <c r="U24" s="22">
        <v>100021</v>
      </c>
      <c r="V24" s="22">
        <v>6521762960</v>
      </c>
      <c r="W24" s="24">
        <v>45076</v>
      </c>
      <c r="X24" s="22" t="s">
        <v>198</v>
      </c>
      <c r="Y24" s="22" t="s">
        <v>130</v>
      </c>
      <c r="Z24" s="22" t="s">
        <v>70</v>
      </c>
      <c r="AA24" s="22" t="s">
        <v>70</v>
      </c>
      <c r="AB24" s="22" t="s">
        <v>70</v>
      </c>
      <c r="AC24" s="22" t="s">
        <v>76</v>
      </c>
      <c r="AD24" s="22" t="s">
        <v>114</v>
      </c>
      <c r="AE24" s="25" t="s">
        <v>308</v>
      </c>
      <c r="AF24" s="25" t="s">
        <v>79</v>
      </c>
      <c r="AG24" s="25">
        <v>6521762960</v>
      </c>
      <c r="AH24" s="25" t="s">
        <v>1199</v>
      </c>
      <c r="AI24" s="25" t="s">
        <v>1148</v>
      </c>
      <c r="AJ24" s="25" t="s">
        <v>82</v>
      </c>
      <c r="AK24" s="26">
        <v>45453</v>
      </c>
      <c r="AL24" s="22">
        <v>14</v>
      </c>
      <c r="AM24" s="22" t="s">
        <v>82</v>
      </c>
      <c r="AN24" s="22" t="s">
        <v>82</v>
      </c>
      <c r="AO24" s="22" t="s">
        <v>82</v>
      </c>
      <c r="AP24" s="22" t="s">
        <v>82</v>
      </c>
      <c r="AQ24" s="22" t="s">
        <v>82</v>
      </c>
      <c r="AR24" s="22" t="s">
        <v>82</v>
      </c>
      <c r="AS24" s="6">
        <v>327207</v>
      </c>
      <c r="AT24" s="6" t="s">
        <v>1200</v>
      </c>
      <c r="AU24" s="15" t="s">
        <v>1201</v>
      </c>
      <c r="AV24" s="6" t="s">
        <v>1202</v>
      </c>
      <c r="AW24" s="6">
        <v>40</v>
      </c>
    </row>
    <row r="25" spans="1:49" ht="24.75" customHeight="1">
      <c r="A25" s="6">
        <v>100022</v>
      </c>
      <c r="B25" s="22" t="s">
        <v>1203</v>
      </c>
      <c r="C25" s="22" t="b">
        <v>1</v>
      </c>
      <c r="D25" s="23" t="s">
        <v>1103</v>
      </c>
      <c r="E25" s="22">
        <v>100</v>
      </c>
      <c r="F25" s="22" t="s">
        <v>64</v>
      </c>
      <c r="G25" s="22">
        <v>100022</v>
      </c>
      <c r="H25" s="22" t="s">
        <v>65</v>
      </c>
      <c r="I25" s="22" t="s">
        <v>66</v>
      </c>
      <c r="J25" s="22" t="s">
        <v>67</v>
      </c>
      <c r="K25" s="22" t="s">
        <v>68</v>
      </c>
      <c r="L25" s="22" t="s">
        <v>69</v>
      </c>
      <c r="M25" s="22" t="str">
        <f t="shared" si="0"/>
        <v>Archival</v>
      </c>
      <c r="N25" s="22" t="s">
        <v>70</v>
      </c>
      <c r="O25" s="24">
        <v>45105</v>
      </c>
      <c r="P25" s="24">
        <v>45287</v>
      </c>
      <c r="Q25" s="22" t="s">
        <v>113</v>
      </c>
      <c r="R25" s="22">
        <v>6521762943</v>
      </c>
      <c r="S25" s="24">
        <v>44313</v>
      </c>
      <c r="T25" s="22" t="s">
        <v>1191</v>
      </c>
      <c r="U25" s="22">
        <v>100022</v>
      </c>
      <c r="V25" s="22">
        <v>6521762943</v>
      </c>
      <c r="W25" s="24">
        <v>44313</v>
      </c>
      <c r="X25" s="22" t="s">
        <v>198</v>
      </c>
      <c r="Y25" s="22" t="s">
        <v>130</v>
      </c>
      <c r="Z25" s="22" t="s">
        <v>70</v>
      </c>
      <c r="AA25" s="22" t="s">
        <v>70</v>
      </c>
      <c r="AB25" s="22" t="s">
        <v>70</v>
      </c>
      <c r="AC25" s="22" t="s">
        <v>76</v>
      </c>
      <c r="AD25" s="22" t="s">
        <v>77</v>
      </c>
      <c r="AE25" s="25" t="s">
        <v>115</v>
      </c>
      <c r="AF25" s="25" t="s">
        <v>79</v>
      </c>
      <c r="AG25" s="25">
        <v>6521762943</v>
      </c>
      <c r="AH25" s="25" t="s">
        <v>1204</v>
      </c>
      <c r="AI25" s="25" t="s">
        <v>1148</v>
      </c>
      <c r="AJ25" s="25" t="s">
        <v>82</v>
      </c>
      <c r="AK25" s="26">
        <v>45453</v>
      </c>
      <c r="AL25" s="22">
        <v>14</v>
      </c>
      <c r="AM25" s="22" t="s">
        <v>82</v>
      </c>
      <c r="AN25" s="22" t="s">
        <v>82</v>
      </c>
      <c r="AO25" s="22" t="s">
        <v>82</v>
      </c>
      <c r="AP25" s="22" t="s">
        <v>82</v>
      </c>
      <c r="AQ25" s="22" t="s">
        <v>82</v>
      </c>
      <c r="AR25" s="22" t="s">
        <v>82</v>
      </c>
      <c r="AS25" s="6">
        <v>264553</v>
      </c>
      <c r="AT25" s="6" t="s">
        <v>1205</v>
      </c>
      <c r="AU25" s="15" t="s">
        <v>1206</v>
      </c>
      <c r="AV25" s="6" t="s">
        <v>1207</v>
      </c>
      <c r="AW25" s="6">
        <v>40</v>
      </c>
    </row>
    <row r="26" spans="1:49" ht="24.75" customHeight="1">
      <c r="A26" s="6">
        <v>100023</v>
      </c>
      <c r="B26" s="22" t="s">
        <v>1208</v>
      </c>
      <c r="C26" s="22" t="b">
        <v>1</v>
      </c>
      <c r="D26" s="23" t="s">
        <v>1103</v>
      </c>
      <c r="E26" s="22">
        <v>100</v>
      </c>
      <c r="F26" s="22" t="s">
        <v>64</v>
      </c>
      <c r="G26" s="22">
        <v>100023</v>
      </c>
      <c r="H26" s="22" t="s">
        <v>65</v>
      </c>
      <c r="I26" s="22" t="s">
        <v>66</v>
      </c>
      <c r="J26" s="22" t="s">
        <v>67</v>
      </c>
      <c r="K26" s="22" t="s">
        <v>68</v>
      </c>
      <c r="L26" s="22" t="s">
        <v>69</v>
      </c>
      <c r="M26" s="22" t="str">
        <f t="shared" si="0"/>
        <v>Archival</v>
      </c>
      <c r="N26" s="22" t="s">
        <v>70</v>
      </c>
      <c r="O26" s="24">
        <v>45112</v>
      </c>
      <c r="P26" s="24">
        <v>45091</v>
      </c>
      <c r="Q26" s="22" t="s">
        <v>72</v>
      </c>
      <c r="R26" s="22">
        <v>6521762948</v>
      </c>
      <c r="S26" s="24">
        <v>43943</v>
      </c>
      <c r="T26" s="22" t="s">
        <v>1191</v>
      </c>
      <c r="U26" s="22">
        <v>100023</v>
      </c>
      <c r="V26" s="22">
        <v>6521762948</v>
      </c>
      <c r="W26" s="24">
        <v>43943</v>
      </c>
      <c r="X26" s="22" t="s">
        <v>198</v>
      </c>
      <c r="Y26" s="22" t="s">
        <v>130</v>
      </c>
      <c r="Z26" s="22" t="s">
        <v>70</v>
      </c>
      <c r="AA26" s="22" t="s">
        <v>70</v>
      </c>
      <c r="AB26" s="22" t="s">
        <v>70</v>
      </c>
      <c r="AC26" s="22" t="s">
        <v>76</v>
      </c>
      <c r="AD26" s="22" t="s">
        <v>77</v>
      </c>
      <c r="AE26" s="25" t="s">
        <v>1137</v>
      </c>
      <c r="AF26" s="25" t="s">
        <v>79</v>
      </c>
      <c r="AG26" s="25">
        <v>6521762948</v>
      </c>
      <c r="AH26" s="25" t="s">
        <v>1209</v>
      </c>
      <c r="AI26" s="25" t="s">
        <v>1148</v>
      </c>
      <c r="AJ26" s="25" t="s">
        <v>82</v>
      </c>
      <c r="AK26" s="26">
        <v>45453</v>
      </c>
      <c r="AL26" s="22">
        <v>14</v>
      </c>
      <c r="AM26" s="22" t="s">
        <v>82</v>
      </c>
      <c r="AN26" s="22" t="s">
        <v>82</v>
      </c>
      <c r="AO26" s="22" t="s">
        <v>82</v>
      </c>
      <c r="AP26" s="22" t="s">
        <v>82</v>
      </c>
      <c r="AQ26" s="22" t="s">
        <v>82</v>
      </c>
      <c r="AR26" s="22" t="s">
        <v>82</v>
      </c>
      <c r="AS26" s="6">
        <v>264568</v>
      </c>
      <c r="AT26" s="6" t="s">
        <v>1210</v>
      </c>
      <c r="AU26" s="15" t="s">
        <v>1211</v>
      </c>
      <c r="AV26" s="6" t="s">
        <v>1212</v>
      </c>
      <c r="AW26" s="6">
        <v>40</v>
      </c>
    </row>
    <row r="27" spans="1:49" ht="24.75" customHeight="1">
      <c r="A27" s="6">
        <v>100026</v>
      </c>
      <c r="B27" s="22" t="s">
        <v>1213</v>
      </c>
      <c r="C27" s="22" t="b">
        <v>1</v>
      </c>
      <c r="D27" s="23" t="s">
        <v>1103</v>
      </c>
      <c r="E27" s="22">
        <v>100</v>
      </c>
      <c r="F27" s="22" t="s">
        <v>64</v>
      </c>
      <c r="G27" s="22">
        <v>100026</v>
      </c>
      <c r="H27" s="22" t="s">
        <v>100</v>
      </c>
      <c r="I27" s="22" t="s">
        <v>100</v>
      </c>
      <c r="J27" s="22" t="s">
        <v>67</v>
      </c>
      <c r="K27" s="22" t="s">
        <v>1214</v>
      </c>
      <c r="L27" s="22" t="s">
        <v>82</v>
      </c>
      <c r="M27" s="22" t="str">
        <f t="shared" si="0"/>
        <v>Archived c-Met testing</v>
      </c>
      <c r="N27" s="22" t="s">
        <v>70</v>
      </c>
      <c r="O27" s="24">
        <v>45350</v>
      </c>
      <c r="P27" s="24">
        <v>45337</v>
      </c>
      <c r="Q27" s="22" t="s">
        <v>113</v>
      </c>
      <c r="R27" s="22">
        <v>6521762947</v>
      </c>
      <c r="S27" s="24">
        <v>43469</v>
      </c>
      <c r="T27" s="22" t="s">
        <v>1215</v>
      </c>
      <c r="U27" s="22">
        <v>100026</v>
      </c>
      <c r="V27" s="22">
        <v>6521762947</v>
      </c>
      <c r="W27" s="24">
        <v>43469</v>
      </c>
      <c r="X27" s="22" t="s">
        <v>1216</v>
      </c>
      <c r="Y27" s="22" t="s">
        <v>75</v>
      </c>
      <c r="Z27" s="22" t="s">
        <v>70</v>
      </c>
      <c r="AA27" s="22" t="s">
        <v>70</v>
      </c>
      <c r="AB27" s="22" t="s">
        <v>70</v>
      </c>
      <c r="AC27" s="22" t="s">
        <v>76</v>
      </c>
      <c r="AD27" s="22" t="s">
        <v>77</v>
      </c>
      <c r="AE27" s="25" t="s">
        <v>115</v>
      </c>
      <c r="AF27" s="25" t="s">
        <v>79</v>
      </c>
      <c r="AG27" s="25">
        <v>6521762947</v>
      </c>
      <c r="AH27" s="25" t="s">
        <v>1217</v>
      </c>
      <c r="AI27" s="25" t="s">
        <v>1218</v>
      </c>
      <c r="AJ27" s="25" t="s">
        <v>82</v>
      </c>
      <c r="AK27" s="26">
        <v>45453</v>
      </c>
      <c r="AL27" s="22">
        <v>14</v>
      </c>
      <c r="AM27" s="22" t="s">
        <v>82</v>
      </c>
      <c r="AN27" s="22" t="s">
        <v>82</v>
      </c>
      <c r="AO27" s="22" t="s">
        <v>82</v>
      </c>
      <c r="AP27" s="22" t="s">
        <v>82</v>
      </c>
      <c r="AQ27" s="22" t="s">
        <v>82</v>
      </c>
      <c r="AR27" s="22" t="s">
        <v>82</v>
      </c>
      <c r="AS27" s="6">
        <v>337182</v>
      </c>
      <c r="AT27" s="6" t="s">
        <v>1219</v>
      </c>
      <c r="AU27" s="15" t="s">
        <v>1220</v>
      </c>
      <c r="AV27" s="6" t="s">
        <v>1221</v>
      </c>
      <c r="AW27" s="6">
        <v>40</v>
      </c>
    </row>
    <row r="28" spans="1:49" ht="24.75" customHeight="1">
      <c r="A28" s="6">
        <v>100026</v>
      </c>
      <c r="B28" s="22" t="s">
        <v>1222</v>
      </c>
      <c r="C28" s="22" t="b">
        <v>0</v>
      </c>
      <c r="D28" s="23" t="s">
        <v>1103</v>
      </c>
      <c r="E28" s="22">
        <v>100</v>
      </c>
      <c r="F28" s="22" t="s">
        <v>64</v>
      </c>
      <c r="G28" s="22">
        <v>100026</v>
      </c>
      <c r="H28" s="22" t="s">
        <v>100</v>
      </c>
      <c r="I28" s="22" t="s">
        <v>100</v>
      </c>
      <c r="J28" s="22" t="s">
        <v>67</v>
      </c>
      <c r="K28" s="22" t="s">
        <v>1223</v>
      </c>
      <c r="L28" s="22" t="s">
        <v>82</v>
      </c>
      <c r="M28" s="22" t="str">
        <f t="shared" si="0"/>
        <v>Fresh Tumor Biopsy</v>
      </c>
      <c r="N28" s="22" t="s">
        <v>70</v>
      </c>
      <c r="O28" s="24">
        <v>45350</v>
      </c>
      <c r="P28" s="24">
        <v>45337</v>
      </c>
      <c r="Q28" s="22" t="s">
        <v>113</v>
      </c>
      <c r="R28" s="22">
        <v>6518197791</v>
      </c>
      <c r="S28" s="24">
        <v>45349</v>
      </c>
      <c r="T28" s="22" t="s">
        <v>1215</v>
      </c>
      <c r="U28" s="22">
        <v>100026</v>
      </c>
      <c r="V28" s="22">
        <v>6518197791</v>
      </c>
      <c r="W28" s="24">
        <v>45349</v>
      </c>
      <c r="X28" s="22" t="s">
        <v>1216</v>
      </c>
      <c r="Y28" s="22" t="s">
        <v>130</v>
      </c>
      <c r="Z28" s="22" t="s">
        <v>70</v>
      </c>
      <c r="AA28" s="22" t="s">
        <v>70</v>
      </c>
      <c r="AB28" s="22" t="s">
        <v>70</v>
      </c>
      <c r="AC28" s="22" t="s">
        <v>76</v>
      </c>
      <c r="AD28" s="22" t="s">
        <v>114</v>
      </c>
      <c r="AE28" s="25" t="s">
        <v>1119</v>
      </c>
      <c r="AF28" s="25" t="s">
        <v>1120</v>
      </c>
      <c r="AG28" s="25">
        <v>6518197791</v>
      </c>
      <c r="AH28" s="25" t="s">
        <v>1224</v>
      </c>
      <c r="AI28" s="25" t="s">
        <v>1218</v>
      </c>
      <c r="AJ28" s="25" t="s">
        <v>82</v>
      </c>
      <c r="AK28" s="26">
        <v>45453</v>
      </c>
      <c r="AL28" s="22">
        <v>14</v>
      </c>
      <c r="AM28" s="22" t="s">
        <v>82</v>
      </c>
      <c r="AN28" s="22" t="s">
        <v>82</v>
      </c>
      <c r="AO28" s="22" t="s">
        <v>82</v>
      </c>
      <c r="AP28" s="22" t="s">
        <v>82</v>
      </c>
      <c r="AQ28" s="22" t="s">
        <v>82</v>
      </c>
      <c r="AR28" s="22" t="s">
        <v>82</v>
      </c>
      <c r="AS28" s="6"/>
      <c r="AT28" s="6"/>
      <c r="AU28" s="6"/>
      <c r="AV28" s="6"/>
      <c r="AW28" s="6"/>
    </row>
    <row r="29" spans="1:49" ht="24.75" customHeight="1">
      <c r="A29" s="6">
        <v>100027</v>
      </c>
      <c r="B29" s="22" t="s">
        <v>1225</v>
      </c>
      <c r="C29" s="22" t="b">
        <v>1</v>
      </c>
      <c r="D29" s="23" t="s">
        <v>1103</v>
      </c>
      <c r="E29" s="22">
        <v>100</v>
      </c>
      <c r="F29" s="22" t="s">
        <v>64</v>
      </c>
      <c r="G29" s="22">
        <v>100027</v>
      </c>
      <c r="H29" s="22" t="s">
        <v>100</v>
      </c>
      <c r="I29" s="22" t="s">
        <v>100</v>
      </c>
      <c r="J29" s="22" t="s">
        <v>67</v>
      </c>
      <c r="K29" s="22" t="s">
        <v>1214</v>
      </c>
      <c r="L29" s="22" t="s">
        <v>82</v>
      </c>
      <c r="M29" s="22" t="str">
        <f t="shared" si="0"/>
        <v>Archived c-Met testing</v>
      </c>
      <c r="N29" s="22" t="s">
        <v>70</v>
      </c>
      <c r="O29" s="24">
        <v>45412</v>
      </c>
      <c r="P29" s="24">
        <v>45390</v>
      </c>
      <c r="Q29" s="22" t="s">
        <v>113</v>
      </c>
      <c r="R29" s="22">
        <v>6521762945</v>
      </c>
      <c r="S29" s="24">
        <v>44260</v>
      </c>
      <c r="T29" s="22" t="s">
        <v>1226</v>
      </c>
      <c r="U29" s="22">
        <v>100027</v>
      </c>
      <c r="V29" s="22">
        <v>6521762945</v>
      </c>
      <c r="W29" s="24">
        <v>44260</v>
      </c>
      <c r="X29" s="22" t="s">
        <v>1216</v>
      </c>
      <c r="Y29" s="22" t="s">
        <v>130</v>
      </c>
      <c r="Z29" s="22" t="s">
        <v>70</v>
      </c>
      <c r="AA29" s="22" t="s">
        <v>70</v>
      </c>
      <c r="AB29" s="22" t="s">
        <v>70</v>
      </c>
      <c r="AC29" s="22" t="s">
        <v>76</v>
      </c>
      <c r="AD29" s="22" t="s">
        <v>77</v>
      </c>
      <c r="AE29" s="25" t="s">
        <v>1119</v>
      </c>
      <c r="AF29" s="25" t="s">
        <v>1120</v>
      </c>
      <c r="AG29" s="25">
        <v>6521762945</v>
      </c>
      <c r="AH29" s="25" t="s">
        <v>1227</v>
      </c>
      <c r="AI29" s="25" t="s">
        <v>1218</v>
      </c>
      <c r="AJ29" s="25" t="s">
        <v>82</v>
      </c>
      <c r="AK29" s="26">
        <v>45453</v>
      </c>
      <c r="AL29" s="22">
        <v>14</v>
      </c>
      <c r="AM29" s="22" t="s">
        <v>82</v>
      </c>
      <c r="AN29" s="22" t="s">
        <v>82</v>
      </c>
      <c r="AO29" s="22" t="s">
        <v>82</v>
      </c>
      <c r="AP29" s="22" t="s">
        <v>82</v>
      </c>
      <c r="AQ29" s="22" t="s">
        <v>82</v>
      </c>
      <c r="AR29" s="22" t="s">
        <v>82</v>
      </c>
      <c r="AS29" s="6">
        <v>348369</v>
      </c>
      <c r="AT29" s="6" t="s">
        <v>1228</v>
      </c>
      <c r="AU29" s="15" t="s">
        <v>1229</v>
      </c>
      <c r="AV29" s="6" t="s">
        <v>1230</v>
      </c>
      <c r="AW29" s="6">
        <v>40</v>
      </c>
    </row>
    <row r="30" spans="1:49" ht="24.75" customHeight="1">
      <c r="A30" s="6">
        <v>100027</v>
      </c>
      <c r="B30" s="22" t="s">
        <v>1231</v>
      </c>
      <c r="C30" s="22" t="b">
        <v>1</v>
      </c>
      <c r="D30" s="23" t="s">
        <v>1103</v>
      </c>
      <c r="E30" s="22">
        <v>100</v>
      </c>
      <c r="F30" s="22" t="s">
        <v>64</v>
      </c>
      <c r="G30" s="22">
        <v>100027</v>
      </c>
      <c r="H30" s="22" t="s">
        <v>100</v>
      </c>
      <c r="I30" s="22" t="s">
        <v>100</v>
      </c>
      <c r="J30" s="22" t="s">
        <v>67</v>
      </c>
      <c r="K30" s="22" t="s">
        <v>1223</v>
      </c>
      <c r="L30" s="22" t="s">
        <v>82</v>
      </c>
      <c r="M30" s="22" t="str">
        <f t="shared" si="0"/>
        <v>Fresh Tumor Biopsy</v>
      </c>
      <c r="N30" s="22" t="s">
        <v>70</v>
      </c>
      <c r="O30" s="24">
        <v>45412</v>
      </c>
      <c r="P30" s="24">
        <v>45390</v>
      </c>
      <c r="Q30" s="22" t="s">
        <v>113</v>
      </c>
      <c r="R30" s="22">
        <v>6526127135</v>
      </c>
      <c r="S30" s="24">
        <v>45411</v>
      </c>
      <c r="T30" s="22" t="s">
        <v>1226</v>
      </c>
      <c r="U30" s="22">
        <v>100027</v>
      </c>
      <c r="V30" s="22">
        <v>6526127135</v>
      </c>
      <c r="W30" s="24">
        <v>45411</v>
      </c>
      <c r="X30" s="22" t="s">
        <v>1216</v>
      </c>
      <c r="Y30" s="22" t="s">
        <v>130</v>
      </c>
      <c r="Z30" s="22" t="s">
        <v>70</v>
      </c>
      <c r="AA30" s="22" t="s">
        <v>70</v>
      </c>
      <c r="AB30" s="22" t="s">
        <v>70</v>
      </c>
      <c r="AC30" s="22" t="s">
        <v>76</v>
      </c>
      <c r="AD30" s="22" t="s">
        <v>114</v>
      </c>
      <c r="AE30" s="25" t="s">
        <v>266</v>
      </c>
      <c r="AF30" s="25" t="s">
        <v>79</v>
      </c>
      <c r="AG30" s="25">
        <v>6526127135</v>
      </c>
      <c r="AH30" s="25" t="s">
        <v>1232</v>
      </c>
      <c r="AI30" s="25" t="s">
        <v>1218</v>
      </c>
      <c r="AJ30" s="25" t="s">
        <v>1233</v>
      </c>
      <c r="AK30" s="26">
        <v>45453</v>
      </c>
      <c r="AL30" s="22">
        <v>14</v>
      </c>
      <c r="AM30" s="22" t="s">
        <v>82</v>
      </c>
      <c r="AN30" s="22" t="s">
        <v>82</v>
      </c>
      <c r="AO30" s="22" t="s">
        <v>82</v>
      </c>
      <c r="AP30" s="22" t="s">
        <v>82</v>
      </c>
      <c r="AQ30" s="22" t="s">
        <v>82</v>
      </c>
      <c r="AR30" s="22" t="s">
        <v>82</v>
      </c>
      <c r="AS30" s="6">
        <v>354811</v>
      </c>
      <c r="AT30" s="6" t="s">
        <v>1234</v>
      </c>
      <c r="AU30" s="15" t="s">
        <v>1235</v>
      </c>
      <c r="AV30" s="6" t="s">
        <v>1236</v>
      </c>
      <c r="AW30" s="6">
        <v>40</v>
      </c>
    </row>
    <row r="31" spans="1:49" ht="24.75" customHeight="1">
      <c r="A31" s="6">
        <v>101001</v>
      </c>
      <c r="B31" s="22" t="s">
        <v>1237</v>
      </c>
      <c r="C31" s="22" t="b">
        <v>1</v>
      </c>
      <c r="D31" s="23" t="s">
        <v>1238</v>
      </c>
      <c r="E31" s="22">
        <v>101</v>
      </c>
      <c r="F31" s="22" t="s">
        <v>64</v>
      </c>
      <c r="G31" s="22">
        <v>101001</v>
      </c>
      <c r="H31" s="22" t="s">
        <v>121</v>
      </c>
      <c r="I31" s="22" t="s">
        <v>66</v>
      </c>
      <c r="J31" s="22" t="s">
        <v>67</v>
      </c>
      <c r="K31" s="22" t="s">
        <v>158</v>
      </c>
      <c r="L31" s="22" t="s">
        <v>69</v>
      </c>
      <c r="M31" s="22" t="str">
        <f t="shared" si="0"/>
        <v>Archival</v>
      </c>
      <c r="N31" s="22" t="s">
        <v>70</v>
      </c>
      <c r="O31" s="24">
        <v>44601</v>
      </c>
      <c r="P31" s="24">
        <v>44582</v>
      </c>
      <c r="Q31" s="22" t="s">
        <v>159</v>
      </c>
      <c r="R31" s="22">
        <v>6518695052</v>
      </c>
      <c r="S31" s="24">
        <v>42314</v>
      </c>
      <c r="T31" s="22" t="s">
        <v>1126</v>
      </c>
      <c r="U31" s="22">
        <v>101001</v>
      </c>
      <c r="V31" s="22">
        <v>6518695052</v>
      </c>
      <c r="W31" s="24">
        <v>42314</v>
      </c>
      <c r="X31" s="22" t="s">
        <v>103</v>
      </c>
      <c r="Y31" s="22" t="s">
        <v>75</v>
      </c>
      <c r="Z31" s="22" t="s">
        <v>70</v>
      </c>
      <c r="AA31" s="22" t="s">
        <v>70</v>
      </c>
      <c r="AB31" s="22" t="s">
        <v>70</v>
      </c>
      <c r="AC31" s="22" t="s">
        <v>76</v>
      </c>
      <c r="AD31" s="22" t="s">
        <v>77</v>
      </c>
      <c r="AE31" s="25" t="s">
        <v>1119</v>
      </c>
      <c r="AF31" s="25" t="s">
        <v>1120</v>
      </c>
      <c r="AG31" s="25">
        <v>6518695052</v>
      </c>
      <c r="AH31" s="25" t="s">
        <v>1239</v>
      </c>
      <c r="AI31" s="25" t="s">
        <v>81</v>
      </c>
      <c r="AJ31" s="25" t="s">
        <v>82</v>
      </c>
      <c r="AK31" s="26">
        <v>45425</v>
      </c>
      <c r="AL31" s="22">
        <v>42</v>
      </c>
      <c r="AM31" s="22" t="s">
        <v>82</v>
      </c>
      <c r="AN31" s="22" t="s">
        <v>82</v>
      </c>
      <c r="AO31" s="22" t="s">
        <v>82</v>
      </c>
      <c r="AP31" s="22" t="s">
        <v>82</v>
      </c>
      <c r="AQ31" s="22" t="s">
        <v>82</v>
      </c>
      <c r="AR31" s="22" t="s">
        <v>82</v>
      </c>
      <c r="AS31" s="6">
        <v>133595</v>
      </c>
      <c r="AT31" s="6" t="s">
        <v>1240</v>
      </c>
      <c r="AU31" s="15" t="s">
        <v>1241</v>
      </c>
      <c r="AV31" s="6" t="s">
        <v>1242</v>
      </c>
      <c r="AW31" s="6">
        <v>40</v>
      </c>
    </row>
    <row r="32" spans="1:49" ht="24.75" customHeight="1">
      <c r="A32" s="6">
        <v>101003</v>
      </c>
      <c r="B32" s="22" t="s">
        <v>1243</v>
      </c>
      <c r="C32" s="22" t="b">
        <v>0</v>
      </c>
      <c r="D32" s="23" t="s">
        <v>1238</v>
      </c>
      <c r="E32" s="22">
        <v>101</v>
      </c>
      <c r="F32" s="22" t="s">
        <v>64</v>
      </c>
      <c r="G32" s="22">
        <v>101003</v>
      </c>
      <c r="H32" s="22" t="s">
        <v>121</v>
      </c>
      <c r="I32" s="22" t="s">
        <v>66</v>
      </c>
      <c r="J32" s="22" t="s">
        <v>67</v>
      </c>
      <c r="K32" s="22" t="s">
        <v>128</v>
      </c>
      <c r="L32" s="22" t="s">
        <v>112</v>
      </c>
      <c r="M32" s="22" t="str">
        <f t="shared" si="0"/>
        <v>Fresh Biopsy/Aspirate</v>
      </c>
      <c r="N32" s="22" t="s">
        <v>70</v>
      </c>
      <c r="O32" s="24">
        <v>44811</v>
      </c>
      <c r="P32" s="24">
        <v>44945</v>
      </c>
      <c r="Q32" s="22" t="s">
        <v>260</v>
      </c>
      <c r="R32" s="22">
        <v>6518197818</v>
      </c>
      <c r="S32" s="24">
        <v>44810</v>
      </c>
      <c r="T32" s="22" t="s">
        <v>1244</v>
      </c>
      <c r="U32" s="22">
        <v>101003</v>
      </c>
      <c r="V32" s="22">
        <v>6518197818</v>
      </c>
      <c r="W32" s="24">
        <v>44810</v>
      </c>
      <c r="X32" s="22" t="s">
        <v>103</v>
      </c>
      <c r="Y32" s="22" t="s">
        <v>1245</v>
      </c>
      <c r="Z32" s="22" t="s">
        <v>70</v>
      </c>
      <c r="AA32" s="22" t="s">
        <v>70</v>
      </c>
      <c r="AB32" s="22" t="s">
        <v>70</v>
      </c>
      <c r="AC32" s="22" t="s">
        <v>76</v>
      </c>
      <c r="AD32" s="22" t="s">
        <v>114</v>
      </c>
      <c r="AE32" s="25" t="s">
        <v>266</v>
      </c>
      <c r="AF32" s="25" t="s">
        <v>79</v>
      </c>
      <c r="AG32" s="25">
        <v>6518197818</v>
      </c>
      <c r="AH32" s="25" t="s">
        <v>1246</v>
      </c>
      <c r="AI32" s="25" t="s">
        <v>81</v>
      </c>
      <c r="AJ32" s="25" t="s">
        <v>82</v>
      </c>
      <c r="AK32" s="26">
        <v>45397</v>
      </c>
      <c r="AL32" s="22">
        <v>70</v>
      </c>
      <c r="AM32" s="22" t="s">
        <v>82</v>
      </c>
      <c r="AN32" s="22" t="s">
        <v>82</v>
      </c>
      <c r="AO32" s="22" t="s">
        <v>82</v>
      </c>
      <c r="AP32" s="22" t="s">
        <v>82</v>
      </c>
      <c r="AQ32" s="22" t="s">
        <v>82</v>
      </c>
      <c r="AR32" s="22" t="s">
        <v>82</v>
      </c>
      <c r="AS32" s="6"/>
      <c r="AT32" s="6"/>
      <c r="AU32" s="6"/>
      <c r="AV32" s="6"/>
      <c r="AW32" s="6"/>
    </row>
    <row r="33" spans="1:49" ht="24.75" customHeight="1">
      <c r="A33" s="6">
        <v>101004</v>
      </c>
      <c r="B33" s="22" t="s">
        <v>82</v>
      </c>
      <c r="C33" s="22" t="b">
        <v>0</v>
      </c>
      <c r="D33" s="23" t="s">
        <v>1238</v>
      </c>
      <c r="E33" s="22">
        <v>101</v>
      </c>
      <c r="F33" s="22" t="s">
        <v>64</v>
      </c>
      <c r="G33" s="22">
        <v>101004</v>
      </c>
      <c r="H33" s="22" t="s">
        <v>65</v>
      </c>
      <c r="I33" s="22" t="s">
        <v>66</v>
      </c>
      <c r="J33" s="22" t="s">
        <v>67</v>
      </c>
      <c r="K33" s="22" t="s">
        <v>68</v>
      </c>
      <c r="L33" s="22" t="s">
        <v>69</v>
      </c>
      <c r="M33" s="22" t="str">
        <f t="shared" si="0"/>
        <v>Archival</v>
      </c>
      <c r="N33" s="22" t="s">
        <v>70</v>
      </c>
      <c r="O33" s="24">
        <v>45048</v>
      </c>
      <c r="P33" s="24">
        <v>45020</v>
      </c>
      <c r="Q33" s="22" t="s">
        <v>72</v>
      </c>
      <c r="R33" s="22">
        <v>6519985906</v>
      </c>
      <c r="S33" s="24">
        <v>43641</v>
      </c>
      <c r="T33" s="22" t="s">
        <v>1144</v>
      </c>
      <c r="U33" s="22" t="s">
        <v>82</v>
      </c>
      <c r="V33" s="27" t="s">
        <v>82</v>
      </c>
      <c r="W33" s="22" t="s">
        <v>82</v>
      </c>
      <c r="X33" s="22" t="s">
        <v>82</v>
      </c>
      <c r="Y33" s="22" t="s">
        <v>82</v>
      </c>
      <c r="Z33" s="22" t="s">
        <v>82</v>
      </c>
      <c r="AA33" s="22" t="s">
        <v>82</v>
      </c>
      <c r="AB33" s="22" t="s">
        <v>82</v>
      </c>
      <c r="AC33" s="22" t="s">
        <v>1145</v>
      </c>
      <c r="AD33" s="22" t="s">
        <v>82</v>
      </c>
      <c r="AE33" s="28" t="s">
        <v>1146</v>
      </c>
      <c r="AF33" s="28" t="s">
        <v>1146</v>
      </c>
      <c r="AG33" s="25">
        <v>6519985906</v>
      </c>
      <c r="AH33" s="25" t="s">
        <v>1247</v>
      </c>
      <c r="AI33" s="25" t="s">
        <v>1148</v>
      </c>
      <c r="AJ33" s="25" t="s">
        <v>82</v>
      </c>
      <c r="AK33" s="26">
        <v>45397</v>
      </c>
      <c r="AL33" s="22">
        <v>70</v>
      </c>
      <c r="AM33" s="22" t="s">
        <v>82</v>
      </c>
      <c r="AN33" s="22" t="s">
        <v>82</v>
      </c>
      <c r="AO33" s="22" t="s">
        <v>82</v>
      </c>
      <c r="AP33" s="22" t="s">
        <v>82</v>
      </c>
      <c r="AQ33" s="22" t="s">
        <v>82</v>
      </c>
      <c r="AR33" s="22" t="s">
        <v>82</v>
      </c>
      <c r="AS33" s="6"/>
      <c r="AT33" s="6"/>
      <c r="AU33" s="6"/>
      <c r="AV33" s="6"/>
      <c r="AW33" s="6"/>
    </row>
    <row r="34" spans="1:49" ht="24.75" customHeight="1">
      <c r="A34" s="6">
        <v>101004</v>
      </c>
      <c r="B34" s="22" t="s">
        <v>1248</v>
      </c>
      <c r="C34" s="22" t="b">
        <v>1</v>
      </c>
      <c r="D34" s="23" t="s">
        <v>1238</v>
      </c>
      <c r="E34" s="22">
        <v>101</v>
      </c>
      <c r="F34" s="22" t="s">
        <v>64</v>
      </c>
      <c r="G34" s="22">
        <v>101004</v>
      </c>
      <c r="H34" s="22" t="s">
        <v>65</v>
      </c>
      <c r="I34" s="22" t="s">
        <v>66</v>
      </c>
      <c r="J34" s="22" t="s">
        <v>67</v>
      </c>
      <c r="K34" s="22" t="s">
        <v>128</v>
      </c>
      <c r="L34" s="22" t="s">
        <v>112</v>
      </c>
      <c r="M34" s="22" t="str">
        <f t="shared" si="0"/>
        <v>Fresh Biopsy/Aspirate</v>
      </c>
      <c r="N34" s="22" t="s">
        <v>70</v>
      </c>
      <c r="O34" s="24">
        <v>45048</v>
      </c>
      <c r="P34" s="24">
        <v>45020</v>
      </c>
      <c r="Q34" s="22" t="s">
        <v>72</v>
      </c>
      <c r="R34" s="22">
        <v>6521561133</v>
      </c>
      <c r="S34" s="24">
        <v>45043</v>
      </c>
      <c r="T34" s="22" t="s">
        <v>1144</v>
      </c>
      <c r="U34" s="22">
        <v>101004</v>
      </c>
      <c r="V34" s="22">
        <v>6521561133</v>
      </c>
      <c r="W34" s="24">
        <v>45043</v>
      </c>
      <c r="X34" s="22" t="s">
        <v>198</v>
      </c>
      <c r="Y34" s="22" t="s">
        <v>130</v>
      </c>
      <c r="Z34" s="22" t="s">
        <v>70</v>
      </c>
      <c r="AA34" s="22" t="s">
        <v>70</v>
      </c>
      <c r="AB34" s="22" t="s">
        <v>70</v>
      </c>
      <c r="AC34" s="22" t="s">
        <v>76</v>
      </c>
      <c r="AD34" s="22" t="s">
        <v>114</v>
      </c>
      <c r="AE34" s="25" t="s">
        <v>115</v>
      </c>
      <c r="AF34" s="25" t="s">
        <v>79</v>
      </c>
      <c r="AG34" s="25">
        <v>6521561133</v>
      </c>
      <c r="AH34" s="25" t="s">
        <v>1249</v>
      </c>
      <c r="AI34" s="25" t="s">
        <v>1148</v>
      </c>
      <c r="AJ34" s="25" t="s">
        <v>82</v>
      </c>
      <c r="AK34" s="26">
        <v>45397</v>
      </c>
      <c r="AL34" s="22">
        <v>70</v>
      </c>
      <c r="AM34" s="22" t="s">
        <v>82</v>
      </c>
      <c r="AN34" s="22" t="s">
        <v>82</v>
      </c>
      <c r="AO34" s="22" t="s">
        <v>82</v>
      </c>
      <c r="AP34" s="22" t="s">
        <v>82</v>
      </c>
      <c r="AQ34" s="22" t="s">
        <v>82</v>
      </c>
      <c r="AR34" s="22" t="s">
        <v>82</v>
      </c>
      <c r="AS34" s="6">
        <v>230129</v>
      </c>
      <c r="AT34" s="6" t="s">
        <v>1250</v>
      </c>
      <c r="AU34" s="15" t="s">
        <v>1251</v>
      </c>
      <c r="AV34" s="6" t="s">
        <v>1252</v>
      </c>
      <c r="AW34" s="6">
        <v>40</v>
      </c>
    </row>
    <row r="35" spans="1:49" ht="24.75" customHeight="1">
      <c r="A35" s="6">
        <v>101005</v>
      </c>
      <c r="B35" s="22" t="s">
        <v>1253</v>
      </c>
      <c r="C35" s="22" t="b">
        <v>1</v>
      </c>
      <c r="D35" s="23" t="s">
        <v>1238</v>
      </c>
      <c r="E35" s="22">
        <v>101</v>
      </c>
      <c r="F35" s="22" t="s">
        <v>64</v>
      </c>
      <c r="G35" s="22">
        <v>101005</v>
      </c>
      <c r="H35" s="22" t="s">
        <v>121</v>
      </c>
      <c r="I35" s="22" t="s">
        <v>66</v>
      </c>
      <c r="J35" s="22" t="s">
        <v>67</v>
      </c>
      <c r="K35" s="22" t="s">
        <v>128</v>
      </c>
      <c r="L35" s="22" t="s">
        <v>112</v>
      </c>
      <c r="M35" s="22" t="str">
        <f t="shared" si="0"/>
        <v>Fresh Biopsy/Aspirate</v>
      </c>
      <c r="N35" s="22" t="s">
        <v>70</v>
      </c>
      <c r="O35" s="24">
        <v>45042</v>
      </c>
      <c r="P35" s="24">
        <v>45015</v>
      </c>
      <c r="Q35" s="22" t="s">
        <v>72</v>
      </c>
      <c r="R35" s="22">
        <v>6521561132</v>
      </c>
      <c r="S35" s="24">
        <v>45041</v>
      </c>
      <c r="T35" s="22" t="s">
        <v>1144</v>
      </c>
      <c r="U35" s="22">
        <v>101005</v>
      </c>
      <c r="V35" s="22">
        <v>6521561132</v>
      </c>
      <c r="W35" s="24">
        <v>45041</v>
      </c>
      <c r="X35" s="22" t="s">
        <v>198</v>
      </c>
      <c r="Y35" s="22" t="s">
        <v>130</v>
      </c>
      <c r="Z35" s="22" t="s">
        <v>70</v>
      </c>
      <c r="AA35" s="22" t="s">
        <v>70</v>
      </c>
      <c r="AB35" s="22" t="s">
        <v>70</v>
      </c>
      <c r="AC35" s="22" t="s">
        <v>76</v>
      </c>
      <c r="AD35" s="22" t="s">
        <v>114</v>
      </c>
      <c r="AE35" s="25" t="s">
        <v>115</v>
      </c>
      <c r="AF35" s="25" t="s">
        <v>79</v>
      </c>
      <c r="AG35" s="25">
        <v>6521561132</v>
      </c>
      <c r="AH35" s="25" t="s">
        <v>1254</v>
      </c>
      <c r="AI35" s="25" t="s">
        <v>1148</v>
      </c>
      <c r="AJ35" s="25" t="s">
        <v>82</v>
      </c>
      <c r="AK35" s="26">
        <v>45397</v>
      </c>
      <c r="AL35" s="22">
        <v>70</v>
      </c>
      <c r="AM35" s="22" t="s">
        <v>82</v>
      </c>
      <c r="AN35" s="22" t="s">
        <v>82</v>
      </c>
      <c r="AO35" s="22" t="s">
        <v>82</v>
      </c>
      <c r="AP35" s="22" t="s">
        <v>82</v>
      </c>
      <c r="AQ35" s="22" t="s">
        <v>82</v>
      </c>
      <c r="AR35" s="22" t="s">
        <v>82</v>
      </c>
      <c r="AS35" s="6">
        <v>225365</v>
      </c>
      <c r="AT35" s="6" t="s">
        <v>1255</v>
      </c>
      <c r="AU35" s="15" t="s">
        <v>1256</v>
      </c>
      <c r="AV35" s="6" t="s">
        <v>1257</v>
      </c>
      <c r="AW35" s="6">
        <v>40</v>
      </c>
    </row>
    <row r="36" spans="1:49" ht="24.75" customHeight="1">
      <c r="A36" s="6">
        <v>101006</v>
      </c>
      <c r="B36" s="22" t="s">
        <v>1258</v>
      </c>
      <c r="C36" s="22" t="b">
        <v>0</v>
      </c>
      <c r="D36" s="23" t="s">
        <v>1238</v>
      </c>
      <c r="E36" s="22">
        <v>101</v>
      </c>
      <c r="F36" s="22" t="s">
        <v>64</v>
      </c>
      <c r="G36" s="22">
        <v>101006</v>
      </c>
      <c r="H36" s="22" t="s">
        <v>65</v>
      </c>
      <c r="I36" s="22" t="s">
        <v>66</v>
      </c>
      <c r="J36" s="22" t="s">
        <v>1167</v>
      </c>
      <c r="K36" s="22" t="s">
        <v>158</v>
      </c>
      <c r="L36" s="22" t="s">
        <v>112</v>
      </c>
      <c r="M36" s="22" t="str">
        <f t="shared" si="0"/>
        <v>Fresh Biopsy/Aspirate</v>
      </c>
      <c r="N36" s="22" t="s">
        <v>70</v>
      </c>
      <c r="O36" s="24">
        <v>45091</v>
      </c>
      <c r="P36" s="24">
        <v>45076</v>
      </c>
      <c r="Q36" s="22" t="s">
        <v>72</v>
      </c>
      <c r="R36" s="22">
        <v>6523281205</v>
      </c>
      <c r="S36" s="24">
        <v>45119</v>
      </c>
      <c r="T36" s="22" t="s">
        <v>1191</v>
      </c>
      <c r="U36" s="22">
        <v>101006</v>
      </c>
      <c r="V36" s="22">
        <v>6523281205</v>
      </c>
      <c r="W36" s="24">
        <v>45119</v>
      </c>
      <c r="X36" s="22" t="s">
        <v>198</v>
      </c>
      <c r="Y36" s="22" t="s">
        <v>130</v>
      </c>
      <c r="Z36" s="22" t="s">
        <v>70</v>
      </c>
      <c r="AA36" s="22" t="s">
        <v>70</v>
      </c>
      <c r="AB36" s="22" t="s">
        <v>70</v>
      </c>
      <c r="AC36" s="22" t="s">
        <v>76</v>
      </c>
      <c r="AD36" s="22" t="s">
        <v>238</v>
      </c>
      <c r="AE36" s="25" t="s">
        <v>115</v>
      </c>
      <c r="AF36" s="25" t="s">
        <v>79</v>
      </c>
      <c r="AG36" s="25">
        <v>6523281205</v>
      </c>
      <c r="AH36" s="25" t="s">
        <v>1259</v>
      </c>
      <c r="AI36" s="25" t="s">
        <v>1148</v>
      </c>
      <c r="AJ36" s="25" t="s">
        <v>82</v>
      </c>
      <c r="AK36" s="26">
        <v>45453</v>
      </c>
      <c r="AL36" s="22">
        <v>14</v>
      </c>
      <c r="AM36" s="22" t="s">
        <v>82</v>
      </c>
      <c r="AN36" s="22" t="s">
        <v>82</v>
      </c>
      <c r="AO36" s="22" t="s">
        <v>82</v>
      </c>
      <c r="AP36" s="22" t="s">
        <v>82</v>
      </c>
      <c r="AQ36" s="22" t="s">
        <v>82</v>
      </c>
      <c r="AR36" s="22" t="s">
        <v>82</v>
      </c>
      <c r="AS36" s="6"/>
      <c r="AT36" s="6"/>
      <c r="AU36" s="6"/>
      <c r="AV36" s="6"/>
      <c r="AW36" s="6"/>
    </row>
    <row r="37" spans="1:49" ht="24.75" customHeight="1">
      <c r="A37" s="6">
        <v>101006</v>
      </c>
      <c r="B37" s="22" t="s">
        <v>1260</v>
      </c>
      <c r="C37" s="22" t="b">
        <v>1</v>
      </c>
      <c r="D37" s="23" t="s">
        <v>82</v>
      </c>
      <c r="E37" s="22" t="s">
        <v>82</v>
      </c>
      <c r="F37" s="22" t="s">
        <v>82</v>
      </c>
      <c r="G37" s="22" t="s">
        <v>82</v>
      </c>
      <c r="H37" s="22" t="s">
        <v>65</v>
      </c>
      <c r="I37" s="22" t="s">
        <v>66</v>
      </c>
      <c r="J37" s="22" t="s">
        <v>82</v>
      </c>
      <c r="K37" s="22" t="s">
        <v>82</v>
      </c>
      <c r="L37" s="22" t="s">
        <v>82</v>
      </c>
      <c r="M37" s="22" t="str">
        <f t="shared" si="0"/>
        <v> </v>
      </c>
      <c r="N37" s="22" t="s">
        <v>82</v>
      </c>
      <c r="O37" s="22" t="s">
        <v>82</v>
      </c>
      <c r="P37" s="22" t="s">
        <v>82</v>
      </c>
      <c r="Q37" s="22" t="s">
        <v>82</v>
      </c>
      <c r="R37" s="22" t="s">
        <v>82</v>
      </c>
      <c r="S37" s="22" t="s">
        <v>82</v>
      </c>
      <c r="T37" s="22" t="s">
        <v>82</v>
      </c>
      <c r="U37" s="22">
        <v>101006</v>
      </c>
      <c r="V37" s="22">
        <v>6524866842</v>
      </c>
      <c r="W37" s="24">
        <v>44971</v>
      </c>
      <c r="X37" s="22" t="s">
        <v>237</v>
      </c>
      <c r="Y37" s="22" t="s">
        <v>75</v>
      </c>
      <c r="Z37" s="22" t="s">
        <v>82</v>
      </c>
      <c r="AA37" s="22" t="s">
        <v>82</v>
      </c>
      <c r="AB37" s="22" t="s">
        <v>82</v>
      </c>
      <c r="AC37" s="22" t="s">
        <v>840</v>
      </c>
      <c r="AD37" s="22" t="s">
        <v>77</v>
      </c>
      <c r="AE37" s="25" t="s">
        <v>247</v>
      </c>
      <c r="AF37" s="25" t="s">
        <v>79</v>
      </c>
      <c r="AG37" s="25">
        <v>6524866842</v>
      </c>
      <c r="AH37" s="25" t="s">
        <v>1261</v>
      </c>
      <c r="AI37" s="25" t="s">
        <v>1148</v>
      </c>
      <c r="AJ37" s="25" t="s">
        <v>82</v>
      </c>
      <c r="AK37" s="26">
        <v>45397</v>
      </c>
      <c r="AL37" s="22">
        <v>70</v>
      </c>
      <c r="AM37" s="22" t="s">
        <v>82</v>
      </c>
      <c r="AN37" s="22" t="s">
        <v>82</v>
      </c>
      <c r="AO37" s="22" t="s">
        <v>82</v>
      </c>
      <c r="AP37" s="22" t="s">
        <v>82</v>
      </c>
      <c r="AQ37" s="22" t="s">
        <v>82</v>
      </c>
      <c r="AR37" s="22" t="s">
        <v>82</v>
      </c>
      <c r="AS37" s="6">
        <v>328059</v>
      </c>
      <c r="AT37" s="6" t="s">
        <v>1262</v>
      </c>
      <c r="AU37" s="15" t="s">
        <v>1263</v>
      </c>
      <c r="AV37" s="6" t="s">
        <v>1264</v>
      </c>
      <c r="AW37" s="6">
        <v>40</v>
      </c>
    </row>
    <row r="38" spans="1:49" ht="24.75" customHeight="1">
      <c r="A38" s="6">
        <v>101006</v>
      </c>
      <c r="B38" s="22" t="s">
        <v>1265</v>
      </c>
      <c r="C38" s="22" t="b">
        <v>1</v>
      </c>
      <c r="D38" s="23" t="s">
        <v>1238</v>
      </c>
      <c r="E38" s="22">
        <v>101</v>
      </c>
      <c r="F38" s="22" t="s">
        <v>64</v>
      </c>
      <c r="G38" s="22">
        <v>101006</v>
      </c>
      <c r="H38" s="22" t="s">
        <v>65</v>
      </c>
      <c r="I38" s="22" t="s">
        <v>66</v>
      </c>
      <c r="J38" s="22" t="s">
        <v>67</v>
      </c>
      <c r="K38" s="22" t="s">
        <v>111</v>
      </c>
      <c r="L38" s="22" t="s">
        <v>82</v>
      </c>
      <c r="M38" s="22" t="str">
        <f t="shared" si="0"/>
        <v>Fresh Tumor Biopsy Pre-dose</v>
      </c>
      <c r="N38" s="22" t="s">
        <v>70</v>
      </c>
      <c r="O38" s="24">
        <v>45091</v>
      </c>
      <c r="P38" s="24">
        <v>45076</v>
      </c>
      <c r="Q38" s="22" t="s">
        <v>72</v>
      </c>
      <c r="R38" s="22">
        <v>6523165914</v>
      </c>
      <c r="S38" s="24">
        <v>45089</v>
      </c>
      <c r="T38" s="22" t="s">
        <v>1191</v>
      </c>
      <c r="U38" s="22">
        <v>101006</v>
      </c>
      <c r="V38" s="22">
        <v>6523165914</v>
      </c>
      <c r="W38" s="24">
        <v>45089</v>
      </c>
      <c r="X38" s="22" t="s">
        <v>198</v>
      </c>
      <c r="Y38" s="22" t="s">
        <v>130</v>
      </c>
      <c r="Z38" s="22" t="s">
        <v>70</v>
      </c>
      <c r="AA38" s="22" t="s">
        <v>70</v>
      </c>
      <c r="AB38" s="22" t="s">
        <v>70</v>
      </c>
      <c r="AC38" s="22" t="s">
        <v>76</v>
      </c>
      <c r="AD38" s="22" t="s">
        <v>114</v>
      </c>
      <c r="AE38" s="25" t="s">
        <v>266</v>
      </c>
      <c r="AF38" s="25" t="s">
        <v>79</v>
      </c>
      <c r="AG38" s="25">
        <v>6523165914</v>
      </c>
      <c r="AH38" s="25" t="s">
        <v>1266</v>
      </c>
      <c r="AI38" s="25" t="s">
        <v>1148</v>
      </c>
      <c r="AJ38" s="25" t="s">
        <v>82</v>
      </c>
      <c r="AK38" s="26">
        <v>45453</v>
      </c>
      <c r="AL38" s="22">
        <v>14</v>
      </c>
      <c r="AM38" s="22" t="s">
        <v>82</v>
      </c>
      <c r="AN38" s="22" t="s">
        <v>82</v>
      </c>
      <c r="AO38" s="22" t="s">
        <v>82</v>
      </c>
      <c r="AP38" s="22" t="s">
        <v>82</v>
      </c>
      <c r="AQ38" s="22" t="s">
        <v>82</v>
      </c>
      <c r="AR38" s="22" t="s">
        <v>82</v>
      </c>
      <c r="AS38" s="6">
        <v>225324</v>
      </c>
      <c r="AT38" s="6" t="s">
        <v>1267</v>
      </c>
      <c r="AU38" s="15" t="s">
        <v>1268</v>
      </c>
      <c r="AV38" s="6" t="s">
        <v>1269</v>
      </c>
      <c r="AW38" s="6">
        <v>40</v>
      </c>
    </row>
    <row r="39" spans="1:49" ht="24.75" customHeight="1">
      <c r="A39" s="6">
        <v>101007</v>
      </c>
      <c r="B39" s="22" t="s">
        <v>1270</v>
      </c>
      <c r="C39" s="22" t="b">
        <v>1</v>
      </c>
      <c r="D39" s="23" t="s">
        <v>1238</v>
      </c>
      <c r="E39" s="22">
        <v>101</v>
      </c>
      <c r="F39" s="22" t="s">
        <v>64</v>
      </c>
      <c r="G39" s="22">
        <v>101007</v>
      </c>
      <c r="H39" s="22" t="s">
        <v>100</v>
      </c>
      <c r="I39" s="22" t="s">
        <v>100</v>
      </c>
      <c r="J39" s="22" t="s">
        <v>67</v>
      </c>
      <c r="K39" s="22" t="s">
        <v>1223</v>
      </c>
      <c r="L39" s="22" t="s">
        <v>82</v>
      </c>
      <c r="M39" s="22" t="str">
        <f t="shared" si="0"/>
        <v>Fresh Tumor Biopsy</v>
      </c>
      <c r="N39" s="22" t="s">
        <v>70</v>
      </c>
      <c r="O39" s="24">
        <v>45391</v>
      </c>
      <c r="P39" s="24">
        <v>45385</v>
      </c>
      <c r="Q39" s="22" t="s">
        <v>113</v>
      </c>
      <c r="R39" s="22">
        <v>6524866845</v>
      </c>
      <c r="S39" s="24">
        <v>45386</v>
      </c>
      <c r="T39" s="22" t="s">
        <v>1226</v>
      </c>
      <c r="U39" s="22">
        <v>101007</v>
      </c>
      <c r="V39" s="22">
        <v>6524866845</v>
      </c>
      <c r="W39" s="24">
        <v>45386</v>
      </c>
      <c r="X39" s="22" t="s">
        <v>1216</v>
      </c>
      <c r="Y39" s="22" t="s">
        <v>130</v>
      </c>
      <c r="Z39" s="22" t="s">
        <v>70</v>
      </c>
      <c r="AA39" s="22" t="s">
        <v>70</v>
      </c>
      <c r="AB39" s="22" t="s">
        <v>70</v>
      </c>
      <c r="AC39" s="22" t="s">
        <v>76</v>
      </c>
      <c r="AD39" s="22" t="s">
        <v>114</v>
      </c>
      <c r="AE39" s="25" t="s">
        <v>115</v>
      </c>
      <c r="AF39" s="25" t="s">
        <v>79</v>
      </c>
      <c r="AG39" s="25">
        <v>6524866845</v>
      </c>
      <c r="AH39" s="25" t="s">
        <v>1271</v>
      </c>
      <c r="AI39" s="25" t="s">
        <v>1218</v>
      </c>
      <c r="AJ39" s="25" t="s">
        <v>82</v>
      </c>
      <c r="AK39" s="26">
        <v>45467</v>
      </c>
      <c r="AL39" s="22">
        <v>0</v>
      </c>
      <c r="AM39" s="22" t="s">
        <v>82</v>
      </c>
      <c r="AN39" s="22" t="s">
        <v>82</v>
      </c>
      <c r="AO39" s="22" t="s">
        <v>82</v>
      </c>
      <c r="AP39" s="22" t="s">
        <v>82</v>
      </c>
      <c r="AQ39" s="22" t="s">
        <v>82</v>
      </c>
      <c r="AR39" s="22" t="s">
        <v>82</v>
      </c>
      <c r="AS39" s="6">
        <v>337246</v>
      </c>
      <c r="AT39" s="6" t="s">
        <v>1272</v>
      </c>
      <c r="AU39" s="15" t="s">
        <v>1273</v>
      </c>
      <c r="AV39" s="6" t="s">
        <v>1274</v>
      </c>
      <c r="AW39" s="6">
        <v>40</v>
      </c>
    </row>
    <row r="40" spans="1:49" ht="24.75" customHeight="1">
      <c r="A40" s="6">
        <v>101007</v>
      </c>
      <c r="B40" s="22" t="s">
        <v>1275</v>
      </c>
      <c r="C40" s="22" t="b">
        <v>1</v>
      </c>
      <c r="D40" s="23" t="s">
        <v>1238</v>
      </c>
      <c r="E40" s="22">
        <v>101</v>
      </c>
      <c r="F40" s="22" t="s">
        <v>64</v>
      </c>
      <c r="G40" s="22">
        <v>101007</v>
      </c>
      <c r="H40" s="22" t="s">
        <v>100</v>
      </c>
      <c r="I40" s="22" t="s">
        <v>100</v>
      </c>
      <c r="J40" s="22" t="s">
        <v>67</v>
      </c>
      <c r="K40" s="22" t="s">
        <v>1214</v>
      </c>
      <c r="L40" s="22" t="s">
        <v>82</v>
      </c>
      <c r="M40" s="22" t="str">
        <f t="shared" si="0"/>
        <v>Archived c-Met testing</v>
      </c>
      <c r="N40" s="22" t="s">
        <v>82</v>
      </c>
      <c r="O40" s="24">
        <v>45391</v>
      </c>
      <c r="P40" s="24">
        <v>45385</v>
      </c>
      <c r="Q40" s="22" t="s">
        <v>113</v>
      </c>
      <c r="R40" s="22" t="s">
        <v>82</v>
      </c>
      <c r="S40" s="22" t="s">
        <v>82</v>
      </c>
      <c r="T40" s="22" t="s">
        <v>1226</v>
      </c>
      <c r="U40" s="22">
        <v>101007</v>
      </c>
      <c r="V40" s="22">
        <v>652328120604</v>
      </c>
      <c r="W40" s="22" t="s">
        <v>82</v>
      </c>
      <c r="X40" s="22" t="s">
        <v>1216</v>
      </c>
      <c r="Y40" s="22" t="s">
        <v>130</v>
      </c>
      <c r="Z40" s="22" t="s">
        <v>707</v>
      </c>
      <c r="AA40" s="22" t="s">
        <v>70</v>
      </c>
      <c r="AB40" s="22" t="s">
        <v>70</v>
      </c>
      <c r="AC40" s="22" t="s">
        <v>708</v>
      </c>
      <c r="AD40" s="22" t="s">
        <v>82</v>
      </c>
      <c r="AE40" s="25" t="s">
        <v>266</v>
      </c>
      <c r="AF40" s="25" t="s">
        <v>79</v>
      </c>
      <c r="AG40" s="25">
        <v>652328120604</v>
      </c>
      <c r="AH40" s="25">
        <v>101007</v>
      </c>
      <c r="AI40" s="25" t="s">
        <v>1218</v>
      </c>
      <c r="AJ40" s="25" t="s">
        <v>82</v>
      </c>
      <c r="AK40" s="26">
        <v>45467</v>
      </c>
      <c r="AL40" s="22">
        <v>0</v>
      </c>
      <c r="AM40" s="22" t="s">
        <v>82</v>
      </c>
      <c r="AN40" s="22" t="s">
        <v>82</v>
      </c>
      <c r="AO40" s="22" t="s">
        <v>82</v>
      </c>
      <c r="AP40" s="22" t="s">
        <v>82</v>
      </c>
      <c r="AQ40" s="22" t="s">
        <v>82</v>
      </c>
      <c r="AR40" s="22" t="s">
        <v>82</v>
      </c>
      <c r="AS40" s="6">
        <v>348360</v>
      </c>
      <c r="AT40" s="6" t="s">
        <v>1276</v>
      </c>
      <c r="AU40" s="15" t="s">
        <v>1277</v>
      </c>
      <c r="AV40" s="6" t="s">
        <v>1278</v>
      </c>
      <c r="AW40" s="6">
        <v>40</v>
      </c>
    </row>
    <row r="41" spans="1:49" ht="24.75" customHeight="1">
      <c r="A41" s="6">
        <v>101007</v>
      </c>
      <c r="B41" s="22" t="s">
        <v>82</v>
      </c>
      <c r="C41" s="22" t="b">
        <v>0</v>
      </c>
      <c r="D41" s="23" t="s">
        <v>1238</v>
      </c>
      <c r="E41" s="22">
        <v>101</v>
      </c>
      <c r="F41" s="22" t="s">
        <v>64</v>
      </c>
      <c r="G41" s="22">
        <v>101007</v>
      </c>
      <c r="H41" s="22" t="s">
        <v>100</v>
      </c>
      <c r="I41" s="22" t="s">
        <v>100</v>
      </c>
      <c r="J41" s="22" t="s">
        <v>1167</v>
      </c>
      <c r="K41" s="22" t="s">
        <v>1223</v>
      </c>
      <c r="L41" s="22" t="s">
        <v>82</v>
      </c>
      <c r="M41" s="22" t="str">
        <f t="shared" si="0"/>
        <v>Fresh Tumor Biopsy</v>
      </c>
      <c r="N41" s="22" t="s">
        <v>70</v>
      </c>
      <c r="O41" s="24">
        <v>45391</v>
      </c>
      <c r="P41" s="24">
        <v>45385</v>
      </c>
      <c r="Q41" s="22" t="s">
        <v>113</v>
      </c>
      <c r="R41" s="22">
        <v>6523281206</v>
      </c>
      <c r="S41" s="24">
        <v>45414</v>
      </c>
      <c r="T41" s="22" t="s">
        <v>1226</v>
      </c>
      <c r="U41" s="22" t="s">
        <v>82</v>
      </c>
      <c r="V41" s="27" t="s">
        <v>82</v>
      </c>
      <c r="W41" s="22" t="s">
        <v>82</v>
      </c>
      <c r="X41" s="22" t="s">
        <v>82</v>
      </c>
      <c r="Y41" s="22" t="s">
        <v>82</v>
      </c>
      <c r="Z41" s="22" t="s">
        <v>82</v>
      </c>
      <c r="AA41" s="22" t="s">
        <v>82</v>
      </c>
      <c r="AB41" s="22" t="s">
        <v>82</v>
      </c>
      <c r="AC41" s="22" t="s">
        <v>1145</v>
      </c>
      <c r="AD41" s="22" t="s">
        <v>82</v>
      </c>
      <c r="AE41" s="28" t="s">
        <v>1146</v>
      </c>
      <c r="AF41" s="28" t="s">
        <v>1146</v>
      </c>
      <c r="AG41" s="25">
        <v>6523281206</v>
      </c>
      <c r="AH41" s="25" t="s">
        <v>1279</v>
      </c>
      <c r="AI41" s="25" t="s">
        <v>1218</v>
      </c>
      <c r="AJ41" s="25" t="s">
        <v>82</v>
      </c>
      <c r="AK41" s="26">
        <v>45467</v>
      </c>
      <c r="AL41" s="22">
        <v>0</v>
      </c>
      <c r="AM41" s="22" t="s">
        <v>82</v>
      </c>
      <c r="AN41" s="22" t="s">
        <v>82</v>
      </c>
      <c r="AO41" s="22" t="s">
        <v>82</v>
      </c>
      <c r="AP41" s="22" t="s">
        <v>82</v>
      </c>
      <c r="AQ41" s="22" t="s">
        <v>82</v>
      </c>
      <c r="AR41" s="22" t="s">
        <v>82</v>
      </c>
      <c r="AS41" s="6"/>
      <c r="AT41" s="6"/>
      <c r="AU41" s="6"/>
      <c r="AV41" s="6"/>
      <c r="AW41" s="6"/>
    </row>
    <row r="42" spans="1:49" ht="24.75" customHeight="1">
      <c r="A42" s="6">
        <v>102001</v>
      </c>
      <c r="B42" s="22" t="s">
        <v>1280</v>
      </c>
      <c r="C42" s="22" t="b">
        <v>1</v>
      </c>
      <c r="D42" s="23" t="s">
        <v>63</v>
      </c>
      <c r="E42" s="22">
        <v>102</v>
      </c>
      <c r="F42" s="22" t="s">
        <v>64</v>
      </c>
      <c r="G42" s="22">
        <v>102001</v>
      </c>
      <c r="H42" s="22" t="s">
        <v>65</v>
      </c>
      <c r="I42" s="22" t="s">
        <v>66</v>
      </c>
      <c r="J42" s="22" t="s">
        <v>1281</v>
      </c>
      <c r="K42" s="22" t="s">
        <v>1282</v>
      </c>
      <c r="L42" s="22" t="s">
        <v>82</v>
      </c>
      <c r="M42" s="22" t="str">
        <f t="shared" si="0"/>
        <v>Tumor Biopsy at Progression</v>
      </c>
      <c r="N42" s="22" t="s">
        <v>70</v>
      </c>
      <c r="O42" s="24">
        <v>44832</v>
      </c>
      <c r="P42" s="24">
        <v>45084</v>
      </c>
      <c r="Q42" s="22" t="s">
        <v>72</v>
      </c>
      <c r="R42" s="22">
        <v>6521762995</v>
      </c>
      <c r="S42" s="24">
        <v>45280</v>
      </c>
      <c r="T42" s="22" t="s">
        <v>73</v>
      </c>
      <c r="U42" s="22">
        <v>102001</v>
      </c>
      <c r="V42" s="22">
        <v>6521762995</v>
      </c>
      <c r="W42" s="24">
        <v>45280</v>
      </c>
      <c r="X42" s="22" t="s">
        <v>1283</v>
      </c>
      <c r="Y42" s="22" t="s">
        <v>75</v>
      </c>
      <c r="Z42" s="22" t="s">
        <v>70</v>
      </c>
      <c r="AA42" s="22" t="s">
        <v>70</v>
      </c>
      <c r="AB42" s="22" t="s">
        <v>70</v>
      </c>
      <c r="AC42" s="22" t="s">
        <v>76</v>
      </c>
      <c r="AD42" s="22" t="s">
        <v>238</v>
      </c>
      <c r="AE42" s="25" t="s">
        <v>266</v>
      </c>
      <c r="AF42" s="25" t="s">
        <v>79</v>
      </c>
      <c r="AG42" s="25">
        <v>6521762995</v>
      </c>
      <c r="AH42" s="25" t="s">
        <v>1284</v>
      </c>
      <c r="AI42" s="25" t="s">
        <v>81</v>
      </c>
      <c r="AJ42" s="25" t="s">
        <v>82</v>
      </c>
      <c r="AK42" s="26">
        <v>45419</v>
      </c>
      <c r="AL42" s="22">
        <v>48</v>
      </c>
      <c r="AM42" s="22" t="s">
        <v>82</v>
      </c>
      <c r="AN42" s="22" t="s">
        <v>82</v>
      </c>
      <c r="AO42" s="22" t="s">
        <v>82</v>
      </c>
      <c r="AP42" s="22" t="s">
        <v>82</v>
      </c>
      <c r="AQ42" s="22" t="s">
        <v>82</v>
      </c>
      <c r="AR42" s="22" t="s">
        <v>82</v>
      </c>
      <c r="AS42" s="6">
        <v>337249</v>
      </c>
      <c r="AT42" s="6" t="s">
        <v>1285</v>
      </c>
      <c r="AU42" s="15" t="s">
        <v>1286</v>
      </c>
      <c r="AV42" s="6" t="s">
        <v>1287</v>
      </c>
      <c r="AW42" s="6">
        <v>40</v>
      </c>
    </row>
    <row r="43" spans="1:49" ht="24.75" customHeight="1">
      <c r="A43" s="6">
        <v>102001</v>
      </c>
      <c r="B43" s="22" t="s">
        <v>58</v>
      </c>
      <c r="C43" s="22" t="b">
        <v>1</v>
      </c>
      <c r="D43" s="23" t="s">
        <v>63</v>
      </c>
      <c r="E43" s="22">
        <v>102</v>
      </c>
      <c r="F43" s="22" t="s">
        <v>64</v>
      </c>
      <c r="G43" s="22">
        <v>102001</v>
      </c>
      <c r="H43" s="22" t="s">
        <v>65</v>
      </c>
      <c r="I43" s="22" t="s">
        <v>66</v>
      </c>
      <c r="J43" s="22" t="s">
        <v>67</v>
      </c>
      <c r="K43" s="22" t="s">
        <v>68</v>
      </c>
      <c r="L43" s="22" t="s">
        <v>69</v>
      </c>
      <c r="M43" s="22" t="str">
        <f t="shared" si="0"/>
        <v>Archival</v>
      </c>
      <c r="N43" s="22" t="s">
        <v>70</v>
      </c>
      <c r="O43" s="24">
        <v>44832</v>
      </c>
      <c r="P43" s="24">
        <v>45084</v>
      </c>
      <c r="Q43" s="22" t="s">
        <v>72</v>
      </c>
      <c r="R43" s="22">
        <v>6520366822</v>
      </c>
      <c r="S43" s="24">
        <v>44735</v>
      </c>
      <c r="T43" s="22" t="s">
        <v>73</v>
      </c>
      <c r="U43" s="22">
        <v>102001</v>
      </c>
      <c r="V43" s="22">
        <v>6520366822</v>
      </c>
      <c r="W43" s="24">
        <v>44735</v>
      </c>
      <c r="X43" s="22" t="s">
        <v>74</v>
      </c>
      <c r="Y43" s="22" t="s">
        <v>75</v>
      </c>
      <c r="Z43" s="22" t="s">
        <v>70</v>
      </c>
      <c r="AA43" s="22" t="s">
        <v>70</v>
      </c>
      <c r="AB43" s="22" t="s">
        <v>70</v>
      </c>
      <c r="AC43" s="22" t="s">
        <v>76</v>
      </c>
      <c r="AD43" s="22" t="s">
        <v>77</v>
      </c>
      <c r="AE43" s="25" t="s">
        <v>78</v>
      </c>
      <c r="AF43" s="25" t="s">
        <v>79</v>
      </c>
      <c r="AG43" s="25">
        <v>6520366822</v>
      </c>
      <c r="AH43" s="25" t="s">
        <v>80</v>
      </c>
      <c r="AI43" s="25" t="s">
        <v>81</v>
      </c>
      <c r="AJ43" s="25" t="s">
        <v>82</v>
      </c>
      <c r="AK43" s="26">
        <v>45397</v>
      </c>
      <c r="AL43" s="22">
        <v>70</v>
      </c>
      <c r="AM43" s="22" t="s">
        <v>82</v>
      </c>
      <c r="AN43" s="22" t="s">
        <v>82</v>
      </c>
      <c r="AO43" s="22" t="s">
        <v>82</v>
      </c>
      <c r="AP43" s="22" t="s">
        <v>82</v>
      </c>
      <c r="AQ43" s="22" t="s">
        <v>82</v>
      </c>
      <c r="AR43" s="22" t="s">
        <v>82</v>
      </c>
      <c r="AS43" s="6">
        <v>157799</v>
      </c>
      <c r="AT43" s="6" t="s">
        <v>60</v>
      </c>
      <c r="AU43" s="15" t="s">
        <v>61</v>
      </c>
      <c r="AV43" s="6" t="s">
        <v>62</v>
      </c>
      <c r="AW43" s="6">
        <v>40</v>
      </c>
    </row>
    <row r="44" spans="1:49" ht="24.75" customHeight="1">
      <c r="A44" s="6">
        <v>102006</v>
      </c>
      <c r="B44" s="22" t="s">
        <v>82</v>
      </c>
      <c r="C44" s="22" t="b">
        <v>0</v>
      </c>
      <c r="D44" s="23" t="s">
        <v>63</v>
      </c>
      <c r="E44" s="22">
        <v>102</v>
      </c>
      <c r="F44" s="22" t="s">
        <v>64</v>
      </c>
      <c r="G44" s="22">
        <v>102006</v>
      </c>
      <c r="H44" s="22" t="s">
        <v>121</v>
      </c>
      <c r="I44" s="22" t="s">
        <v>66</v>
      </c>
      <c r="J44" s="22" t="s">
        <v>67</v>
      </c>
      <c r="K44" s="22" t="s">
        <v>68</v>
      </c>
      <c r="L44" s="22" t="s">
        <v>69</v>
      </c>
      <c r="M44" s="22" t="str">
        <f t="shared" si="0"/>
        <v>Archival</v>
      </c>
      <c r="N44" s="22" t="s">
        <v>70</v>
      </c>
      <c r="O44" s="24">
        <v>44993</v>
      </c>
      <c r="P44" s="24">
        <v>44988</v>
      </c>
      <c r="Q44" s="22" t="s">
        <v>260</v>
      </c>
      <c r="R44" s="22">
        <v>6520366821</v>
      </c>
      <c r="S44" s="24">
        <v>44602</v>
      </c>
      <c r="T44" s="22" t="s">
        <v>342</v>
      </c>
      <c r="U44" s="22" t="s">
        <v>82</v>
      </c>
      <c r="V44" s="27" t="s">
        <v>82</v>
      </c>
      <c r="W44" s="22" t="s">
        <v>82</v>
      </c>
      <c r="X44" s="22" t="s">
        <v>82</v>
      </c>
      <c r="Y44" s="22" t="s">
        <v>82</v>
      </c>
      <c r="Z44" s="22" t="s">
        <v>82</v>
      </c>
      <c r="AA44" s="22" t="s">
        <v>82</v>
      </c>
      <c r="AB44" s="22" t="s">
        <v>82</v>
      </c>
      <c r="AC44" s="22" t="s">
        <v>1145</v>
      </c>
      <c r="AD44" s="22" t="s">
        <v>82</v>
      </c>
      <c r="AE44" s="28" t="s">
        <v>1146</v>
      </c>
      <c r="AF44" s="28" t="s">
        <v>1146</v>
      </c>
      <c r="AG44" s="25">
        <v>6520366821</v>
      </c>
      <c r="AH44" s="25" t="s">
        <v>841</v>
      </c>
      <c r="AI44" s="25" t="s">
        <v>132</v>
      </c>
      <c r="AJ44" s="25" t="s">
        <v>82</v>
      </c>
      <c r="AK44" s="26">
        <v>45425</v>
      </c>
      <c r="AL44" s="22">
        <v>42</v>
      </c>
      <c r="AM44" s="22" t="s">
        <v>82</v>
      </c>
      <c r="AN44" s="22" t="s">
        <v>82</v>
      </c>
      <c r="AO44" s="22" t="s">
        <v>82</v>
      </c>
      <c r="AP44" s="22" t="s">
        <v>82</v>
      </c>
      <c r="AQ44" s="22" t="s">
        <v>82</v>
      </c>
      <c r="AR44" s="22" t="s">
        <v>82</v>
      </c>
      <c r="AS44" s="6"/>
      <c r="AT44" s="6"/>
      <c r="AU44" s="6"/>
      <c r="AV44" s="6"/>
      <c r="AW44" s="6"/>
    </row>
    <row r="45" spans="1:49" ht="24.75" customHeight="1">
      <c r="A45" s="6">
        <v>102006</v>
      </c>
      <c r="B45" s="22" t="s">
        <v>836</v>
      </c>
      <c r="C45" s="22" t="b">
        <v>1</v>
      </c>
      <c r="D45" s="23" t="s">
        <v>82</v>
      </c>
      <c r="E45" s="22" t="s">
        <v>82</v>
      </c>
      <c r="F45" s="22" t="s">
        <v>82</v>
      </c>
      <c r="G45" s="22" t="s">
        <v>82</v>
      </c>
      <c r="H45" s="22" t="s">
        <v>121</v>
      </c>
      <c r="I45" s="22" t="s">
        <v>66</v>
      </c>
      <c r="J45" s="22" t="s">
        <v>82</v>
      </c>
      <c r="K45" s="22" t="s">
        <v>82</v>
      </c>
      <c r="L45" s="22" t="s">
        <v>82</v>
      </c>
      <c r="M45" s="22" t="str">
        <f t="shared" si="0"/>
        <v> </v>
      </c>
      <c r="N45" s="22" t="s">
        <v>82</v>
      </c>
      <c r="O45" s="22" t="s">
        <v>82</v>
      </c>
      <c r="P45" s="22" t="s">
        <v>82</v>
      </c>
      <c r="Q45" s="22" t="s">
        <v>82</v>
      </c>
      <c r="R45" s="22" t="s">
        <v>82</v>
      </c>
      <c r="S45" s="22" t="s">
        <v>82</v>
      </c>
      <c r="T45" s="22" t="s">
        <v>82</v>
      </c>
      <c r="U45" s="22">
        <v>102006</v>
      </c>
      <c r="V45" s="22">
        <v>6521763002</v>
      </c>
      <c r="W45" s="24">
        <v>44602</v>
      </c>
      <c r="X45" s="22" t="s">
        <v>186</v>
      </c>
      <c r="Y45" s="22" t="s">
        <v>130</v>
      </c>
      <c r="Z45" s="22" t="s">
        <v>82</v>
      </c>
      <c r="AA45" s="22" t="s">
        <v>82</v>
      </c>
      <c r="AB45" s="22" t="s">
        <v>82</v>
      </c>
      <c r="AC45" s="22" t="s">
        <v>840</v>
      </c>
      <c r="AD45" s="22" t="s">
        <v>77</v>
      </c>
      <c r="AE45" s="25" t="s">
        <v>510</v>
      </c>
      <c r="AF45" s="25" t="s">
        <v>79</v>
      </c>
      <c r="AG45" s="25">
        <v>6521763002</v>
      </c>
      <c r="AH45" s="25" t="s">
        <v>841</v>
      </c>
      <c r="AI45" s="25" t="s">
        <v>132</v>
      </c>
      <c r="AJ45" s="25" t="s">
        <v>82</v>
      </c>
      <c r="AK45" s="26">
        <v>45432</v>
      </c>
      <c r="AL45" s="22">
        <v>35</v>
      </c>
      <c r="AM45" s="22" t="s">
        <v>82</v>
      </c>
      <c r="AN45" s="22" t="s">
        <v>82</v>
      </c>
      <c r="AO45" s="22" t="s">
        <v>82</v>
      </c>
      <c r="AP45" s="22" t="s">
        <v>82</v>
      </c>
      <c r="AQ45" s="22" t="s">
        <v>82</v>
      </c>
      <c r="AR45" s="22" t="s">
        <v>82</v>
      </c>
      <c r="AS45" s="6">
        <v>190989</v>
      </c>
      <c r="AT45" s="6" t="s">
        <v>837</v>
      </c>
      <c r="AU45" s="15" t="s">
        <v>838</v>
      </c>
      <c r="AV45" s="6" t="s">
        <v>1288</v>
      </c>
      <c r="AW45" s="6">
        <v>40</v>
      </c>
    </row>
    <row r="46" spans="1:49" ht="24.75" customHeight="1">
      <c r="A46" s="6">
        <v>102016</v>
      </c>
      <c r="B46" s="22" t="s">
        <v>84</v>
      </c>
      <c r="C46" s="22" t="b">
        <v>1</v>
      </c>
      <c r="D46" s="23" t="s">
        <v>63</v>
      </c>
      <c r="E46" s="22">
        <v>102</v>
      </c>
      <c r="F46" s="22" t="s">
        <v>64</v>
      </c>
      <c r="G46" s="22">
        <v>102016</v>
      </c>
      <c r="H46" s="22" t="s">
        <v>65</v>
      </c>
      <c r="I46" s="22" t="s">
        <v>66</v>
      </c>
      <c r="J46" s="22" t="s">
        <v>67</v>
      </c>
      <c r="K46" s="22" t="s">
        <v>68</v>
      </c>
      <c r="L46" s="22" t="s">
        <v>69</v>
      </c>
      <c r="M46" s="22" t="str">
        <f t="shared" si="0"/>
        <v>Archival</v>
      </c>
      <c r="N46" s="22" t="s">
        <v>70</v>
      </c>
      <c r="O46" s="24">
        <v>45070</v>
      </c>
      <c r="P46" s="24">
        <v>45055</v>
      </c>
      <c r="Q46" s="22" t="s">
        <v>72</v>
      </c>
      <c r="R46" s="22">
        <v>6521763001</v>
      </c>
      <c r="S46" s="24">
        <v>44979</v>
      </c>
      <c r="T46" s="22" t="s">
        <v>89</v>
      </c>
      <c r="U46" s="22">
        <v>102016</v>
      </c>
      <c r="V46" s="22">
        <v>6521763001</v>
      </c>
      <c r="W46" s="24">
        <v>44979</v>
      </c>
      <c r="X46" s="22" t="s">
        <v>90</v>
      </c>
      <c r="Y46" s="22" t="s">
        <v>75</v>
      </c>
      <c r="Z46" s="22" t="s">
        <v>70</v>
      </c>
      <c r="AA46" s="22" t="s">
        <v>70</v>
      </c>
      <c r="AB46" s="22" t="s">
        <v>70</v>
      </c>
      <c r="AC46" s="22" t="s">
        <v>76</v>
      </c>
      <c r="AD46" s="22" t="s">
        <v>77</v>
      </c>
      <c r="AE46" s="25" t="s">
        <v>91</v>
      </c>
      <c r="AF46" s="25" t="s">
        <v>79</v>
      </c>
      <c r="AG46" s="25">
        <v>6521763001</v>
      </c>
      <c r="AH46" s="25" t="s">
        <v>92</v>
      </c>
      <c r="AI46" s="25" t="s">
        <v>93</v>
      </c>
      <c r="AJ46" s="25" t="s">
        <v>82</v>
      </c>
      <c r="AK46" s="26">
        <v>45397</v>
      </c>
      <c r="AL46" s="22">
        <v>70</v>
      </c>
      <c r="AM46" s="22" t="s">
        <v>82</v>
      </c>
      <c r="AN46" s="22" t="s">
        <v>82</v>
      </c>
      <c r="AO46" s="22" t="s">
        <v>82</v>
      </c>
      <c r="AP46" s="22" t="s">
        <v>82</v>
      </c>
      <c r="AQ46" s="22" t="s">
        <v>82</v>
      </c>
      <c r="AR46" s="22" t="s">
        <v>82</v>
      </c>
      <c r="AS46" s="6">
        <v>330958</v>
      </c>
      <c r="AT46" s="6" t="s">
        <v>86</v>
      </c>
      <c r="AU46" s="15" t="s">
        <v>87</v>
      </c>
      <c r="AV46" s="6" t="s">
        <v>88</v>
      </c>
      <c r="AW46" s="6">
        <v>40</v>
      </c>
    </row>
    <row r="47" spans="1:49" ht="24.75" customHeight="1">
      <c r="A47" s="6">
        <v>102021</v>
      </c>
      <c r="B47" s="22" t="s">
        <v>1289</v>
      </c>
      <c r="C47" s="22" t="b">
        <v>0</v>
      </c>
      <c r="D47" s="23" t="s">
        <v>63</v>
      </c>
      <c r="E47" s="22">
        <v>102</v>
      </c>
      <c r="F47" s="22" t="s">
        <v>64</v>
      </c>
      <c r="G47" s="22">
        <v>102021</v>
      </c>
      <c r="H47" s="22" t="s">
        <v>100</v>
      </c>
      <c r="I47" s="22" t="s">
        <v>100</v>
      </c>
      <c r="J47" s="22" t="s">
        <v>67</v>
      </c>
      <c r="K47" s="22" t="s">
        <v>68</v>
      </c>
      <c r="L47" s="22" t="s">
        <v>69</v>
      </c>
      <c r="M47" s="22" t="str">
        <f t="shared" si="0"/>
        <v>Archival</v>
      </c>
      <c r="N47" s="22" t="s">
        <v>70</v>
      </c>
      <c r="O47" s="24">
        <v>45145</v>
      </c>
      <c r="P47" s="24">
        <v>45138</v>
      </c>
      <c r="Q47" s="22" t="s">
        <v>72</v>
      </c>
      <c r="R47" s="22">
        <v>6522360072</v>
      </c>
      <c r="S47" s="24">
        <v>45113</v>
      </c>
      <c r="T47" s="22" t="s">
        <v>185</v>
      </c>
      <c r="U47" s="22">
        <v>102021</v>
      </c>
      <c r="V47" s="22">
        <v>6522360072</v>
      </c>
      <c r="W47" s="24">
        <v>45113</v>
      </c>
      <c r="X47" s="22" t="s">
        <v>186</v>
      </c>
      <c r="Y47" s="22" t="s">
        <v>75</v>
      </c>
      <c r="Z47" s="22" t="s">
        <v>70</v>
      </c>
      <c r="AA47" s="22" t="s">
        <v>70</v>
      </c>
      <c r="AB47" s="22" t="s">
        <v>70</v>
      </c>
      <c r="AC47" s="22" t="s">
        <v>76</v>
      </c>
      <c r="AD47" s="22" t="s">
        <v>114</v>
      </c>
      <c r="AE47" s="25" t="s">
        <v>187</v>
      </c>
      <c r="AF47" s="25" t="s">
        <v>79</v>
      </c>
      <c r="AG47" s="25">
        <v>6522360072</v>
      </c>
      <c r="AH47" s="25" t="s">
        <v>1290</v>
      </c>
      <c r="AI47" s="25" t="s">
        <v>132</v>
      </c>
      <c r="AJ47" s="25" t="s">
        <v>82</v>
      </c>
      <c r="AK47" s="26">
        <v>45397</v>
      </c>
      <c r="AL47" s="22">
        <v>70</v>
      </c>
      <c r="AM47" s="22" t="s">
        <v>82</v>
      </c>
      <c r="AN47" s="22" t="s">
        <v>82</v>
      </c>
      <c r="AO47" s="22" t="s">
        <v>82</v>
      </c>
      <c r="AP47" s="22" t="s">
        <v>82</v>
      </c>
      <c r="AQ47" s="22" t="s">
        <v>82</v>
      </c>
      <c r="AR47" s="22" t="s">
        <v>82</v>
      </c>
      <c r="AS47" s="6"/>
      <c r="AT47" s="6"/>
      <c r="AU47" s="6"/>
      <c r="AV47" s="6"/>
      <c r="AW47" s="6"/>
    </row>
    <row r="48" spans="1:49" ht="24.75" customHeight="1">
      <c r="A48" s="6">
        <v>102028</v>
      </c>
      <c r="B48" s="22" t="s">
        <v>95</v>
      </c>
      <c r="C48" s="22" t="b">
        <v>1</v>
      </c>
      <c r="D48" s="23" t="s">
        <v>63</v>
      </c>
      <c r="E48" s="22">
        <v>102</v>
      </c>
      <c r="F48" s="22" t="s">
        <v>64</v>
      </c>
      <c r="G48" s="22">
        <v>102028</v>
      </c>
      <c r="H48" s="22" t="s">
        <v>100</v>
      </c>
      <c r="I48" s="22" t="s">
        <v>100</v>
      </c>
      <c r="J48" s="22" t="s">
        <v>67</v>
      </c>
      <c r="K48" s="22" t="s">
        <v>68</v>
      </c>
      <c r="L48" s="22" t="s">
        <v>69</v>
      </c>
      <c r="M48" s="22" t="str">
        <f t="shared" si="0"/>
        <v>Archival</v>
      </c>
      <c r="N48" s="22" t="s">
        <v>70</v>
      </c>
      <c r="O48" s="24">
        <v>45189</v>
      </c>
      <c r="P48" s="24">
        <v>45183</v>
      </c>
      <c r="Q48" s="22" t="s">
        <v>101</v>
      </c>
      <c r="R48" s="22">
        <v>6521763016</v>
      </c>
      <c r="S48" s="24">
        <v>45097</v>
      </c>
      <c r="T48" s="22" t="s">
        <v>102</v>
      </c>
      <c r="U48" s="22">
        <v>102028</v>
      </c>
      <c r="V48" s="22">
        <v>6521763016</v>
      </c>
      <c r="W48" s="24">
        <v>45097</v>
      </c>
      <c r="X48" s="22" t="s">
        <v>103</v>
      </c>
      <c r="Y48" s="22" t="s">
        <v>75</v>
      </c>
      <c r="Z48" s="22" t="s">
        <v>70</v>
      </c>
      <c r="AA48" s="22" t="s">
        <v>70</v>
      </c>
      <c r="AB48" s="22" t="s">
        <v>70</v>
      </c>
      <c r="AC48" s="22" t="s">
        <v>76</v>
      </c>
      <c r="AD48" s="22" t="s">
        <v>77</v>
      </c>
      <c r="AE48" s="25" t="s">
        <v>104</v>
      </c>
      <c r="AF48" s="25" t="s">
        <v>79</v>
      </c>
      <c r="AG48" s="25">
        <v>6521763016</v>
      </c>
      <c r="AH48" s="25" t="s">
        <v>105</v>
      </c>
      <c r="AI48" s="25" t="s">
        <v>93</v>
      </c>
      <c r="AJ48" s="25" t="s">
        <v>82</v>
      </c>
      <c r="AK48" s="26">
        <v>45397</v>
      </c>
      <c r="AL48" s="22">
        <v>70</v>
      </c>
      <c r="AM48" s="22" t="s">
        <v>82</v>
      </c>
      <c r="AN48" s="22" t="s">
        <v>82</v>
      </c>
      <c r="AO48" s="22" t="s">
        <v>82</v>
      </c>
      <c r="AP48" s="22" t="s">
        <v>82</v>
      </c>
      <c r="AQ48" s="22" t="s">
        <v>82</v>
      </c>
      <c r="AR48" s="22" t="s">
        <v>82</v>
      </c>
      <c r="AS48" s="6">
        <v>327491</v>
      </c>
      <c r="AT48" s="6" t="s">
        <v>97</v>
      </c>
      <c r="AU48" s="15" t="s">
        <v>98</v>
      </c>
      <c r="AV48" s="6" t="s">
        <v>99</v>
      </c>
      <c r="AW48" s="6">
        <v>40</v>
      </c>
    </row>
    <row r="49" spans="1:49" ht="24.75" customHeight="1">
      <c r="A49" s="6">
        <v>103001</v>
      </c>
      <c r="B49" s="22" t="s">
        <v>1291</v>
      </c>
      <c r="C49" s="22" t="b">
        <v>0</v>
      </c>
      <c r="D49" s="23" t="s">
        <v>1292</v>
      </c>
      <c r="E49" s="22">
        <v>103</v>
      </c>
      <c r="F49" s="22" t="s">
        <v>64</v>
      </c>
      <c r="G49" s="22">
        <v>103001</v>
      </c>
      <c r="H49" s="22" t="s">
        <v>121</v>
      </c>
      <c r="I49" s="22" t="s">
        <v>66</v>
      </c>
      <c r="J49" s="22" t="s">
        <v>67</v>
      </c>
      <c r="K49" s="22" t="s">
        <v>68</v>
      </c>
      <c r="L49" s="22" t="s">
        <v>69</v>
      </c>
      <c r="M49" s="22" t="str">
        <f t="shared" si="0"/>
        <v>Archival</v>
      </c>
      <c r="N49" s="22" t="s">
        <v>70</v>
      </c>
      <c r="O49" s="24">
        <v>44607</v>
      </c>
      <c r="P49" s="24">
        <v>44700</v>
      </c>
      <c r="Q49" s="22" t="s">
        <v>148</v>
      </c>
      <c r="R49" s="22">
        <v>6518723024</v>
      </c>
      <c r="S49" s="24">
        <v>44264</v>
      </c>
      <c r="T49" s="22" t="s">
        <v>1126</v>
      </c>
      <c r="U49" s="22">
        <v>103001</v>
      </c>
      <c r="V49" s="22">
        <v>6518723024</v>
      </c>
      <c r="W49" s="24">
        <v>44264</v>
      </c>
      <c r="X49" s="22" t="s">
        <v>103</v>
      </c>
      <c r="Y49" s="22" t="s">
        <v>130</v>
      </c>
      <c r="Z49" s="22" t="s">
        <v>70</v>
      </c>
      <c r="AA49" s="22" t="s">
        <v>70</v>
      </c>
      <c r="AB49" s="22" t="s">
        <v>70</v>
      </c>
      <c r="AC49" s="22" t="s">
        <v>76</v>
      </c>
      <c r="AD49" s="22" t="s">
        <v>77</v>
      </c>
      <c r="AE49" s="25" t="s">
        <v>485</v>
      </c>
      <c r="AF49" s="25" t="s">
        <v>79</v>
      </c>
      <c r="AG49" s="25">
        <v>6518723024</v>
      </c>
      <c r="AH49" s="25" t="s">
        <v>1293</v>
      </c>
      <c r="AI49" s="25" t="s">
        <v>81</v>
      </c>
      <c r="AJ49" s="25" t="s">
        <v>82</v>
      </c>
      <c r="AK49" s="26">
        <v>45397</v>
      </c>
      <c r="AL49" s="22">
        <v>70</v>
      </c>
      <c r="AM49" s="22" t="s">
        <v>82</v>
      </c>
      <c r="AN49" s="22" t="s">
        <v>82</v>
      </c>
      <c r="AO49" s="22" t="s">
        <v>82</v>
      </c>
      <c r="AP49" s="22" t="s">
        <v>82</v>
      </c>
      <c r="AQ49" s="22" t="s">
        <v>82</v>
      </c>
      <c r="AR49" s="22" t="s">
        <v>82</v>
      </c>
      <c r="AS49" s="6"/>
      <c r="AT49" s="6"/>
      <c r="AU49" s="6"/>
      <c r="AV49" s="6"/>
      <c r="AW49" s="6"/>
    </row>
    <row r="50" spans="1:49" ht="24.75" customHeight="1">
      <c r="A50" s="6">
        <v>103002</v>
      </c>
      <c r="B50" s="22" t="s">
        <v>1294</v>
      </c>
      <c r="C50" s="22" t="b">
        <v>1</v>
      </c>
      <c r="D50" s="23" t="s">
        <v>1292</v>
      </c>
      <c r="E50" s="22">
        <v>103</v>
      </c>
      <c r="F50" s="22" t="s">
        <v>64</v>
      </c>
      <c r="G50" s="22">
        <v>103002</v>
      </c>
      <c r="H50" s="22" t="s">
        <v>121</v>
      </c>
      <c r="I50" s="22" t="s">
        <v>66</v>
      </c>
      <c r="J50" s="22" t="s">
        <v>67</v>
      </c>
      <c r="K50" s="22" t="s">
        <v>158</v>
      </c>
      <c r="L50" s="22" t="s">
        <v>69</v>
      </c>
      <c r="M50" s="22" t="str">
        <f t="shared" si="0"/>
        <v>Archival</v>
      </c>
      <c r="N50" s="22" t="s">
        <v>70</v>
      </c>
      <c r="O50" s="24">
        <v>44662</v>
      </c>
      <c r="P50" s="24">
        <v>44663</v>
      </c>
      <c r="Q50" s="22" t="s">
        <v>148</v>
      </c>
      <c r="R50" s="22">
        <v>6519748563</v>
      </c>
      <c r="S50" s="24">
        <v>44015</v>
      </c>
      <c r="T50" s="22" t="s">
        <v>149</v>
      </c>
      <c r="U50" s="22">
        <v>103002</v>
      </c>
      <c r="V50" s="22">
        <v>6519748563</v>
      </c>
      <c r="W50" s="24">
        <v>44015</v>
      </c>
      <c r="X50" s="22" t="s">
        <v>103</v>
      </c>
      <c r="Y50" s="22" t="s">
        <v>130</v>
      </c>
      <c r="Z50" s="22" t="s">
        <v>70</v>
      </c>
      <c r="AA50" s="22" t="s">
        <v>70</v>
      </c>
      <c r="AB50" s="22" t="s">
        <v>70</v>
      </c>
      <c r="AC50" s="22" t="s">
        <v>76</v>
      </c>
      <c r="AD50" s="22" t="s">
        <v>77</v>
      </c>
      <c r="AE50" s="25" t="s">
        <v>115</v>
      </c>
      <c r="AF50" s="25" t="s">
        <v>79</v>
      </c>
      <c r="AG50" s="25">
        <v>6519748563</v>
      </c>
      <c r="AH50" s="25" t="s">
        <v>1295</v>
      </c>
      <c r="AI50" s="25" t="s">
        <v>81</v>
      </c>
      <c r="AJ50" s="25" t="s">
        <v>82</v>
      </c>
      <c r="AK50" s="26">
        <v>45397</v>
      </c>
      <c r="AL50" s="22">
        <v>70</v>
      </c>
      <c r="AM50" s="22" t="s">
        <v>82</v>
      </c>
      <c r="AN50" s="22" t="s">
        <v>82</v>
      </c>
      <c r="AO50" s="22" t="s">
        <v>82</v>
      </c>
      <c r="AP50" s="22" t="s">
        <v>82</v>
      </c>
      <c r="AQ50" s="22" t="s">
        <v>82</v>
      </c>
      <c r="AR50" s="22" t="s">
        <v>82</v>
      </c>
      <c r="AS50" s="6">
        <v>133601</v>
      </c>
      <c r="AT50" s="6" t="s">
        <v>1296</v>
      </c>
      <c r="AU50" s="15" t="s">
        <v>1297</v>
      </c>
      <c r="AV50" s="6" t="s">
        <v>1298</v>
      </c>
      <c r="AW50" s="6">
        <v>40</v>
      </c>
    </row>
    <row r="51" spans="1:49" ht="24.75" customHeight="1">
      <c r="A51" s="6">
        <v>103004</v>
      </c>
      <c r="B51" s="22" t="s">
        <v>1299</v>
      </c>
      <c r="C51" s="22" t="b">
        <v>1</v>
      </c>
      <c r="D51" s="23" t="s">
        <v>1292</v>
      </c>
      <c r="E51" s="22">
        <v>103</v>
      </c>
      <c r="F51" s="22" t="s">
        <v>64</v>
      </c>
      <c r="G51" s="22">
        <v>103004</v>
      </c>
      <c r="H51" s="22" t="s">
        <v>121</v>
      </c>
      <c r="I51" s="22" t="s">
        <v>66</v>
      </c>
      <c r="J51" s="22" t="s">
        <v>67</v>
      </c>
      <c r="K51" s="22" t="s">
        <v>158</v>
      </c>
      <c r="L51" s="22" t="s">
        <v>69</v>
      </c>
      <c r="M51" s="22" t="str">
        <f t="shared" si="0"/>
        <v>Archival</v>
      </c>
      <c r="N51" s="22" t="s">
        <v>70</v>
      </c>
      <c r="O51" s="24">
        <v>44670</v>
      </c>
      <c r="P51" s="24">
        <v>44663</v>
      </c>
      <c r="Q51" s="22" t="s">
        <v>148</v>
      </c>
      <c r="R51" s="22">
        <v>6520085939</v>
      </c>
      <c r="S51" s="24">
        <v>43704</v>
      </c>
      <c r="T51" s="22" t="s">
        <v>149</v>
      </c>
      <c r="U51" s="22">
        <v>103004</v>
      </c>
      <c r="V51" s="22">
        <v>6520085939</v>
      </c>
      <c r="W51" s="24">
        <v>43704</v>
      </c>
      <c r="X51" s="22" t="s">
        <v>103</v>
      </c>
      <c r="Y51" s="22" t="s">
        <v>130</v>
      </c>
      <c r="Z51" s="22" t="s">
        <v>70</v>
      </c>
      <c r="AA51" s="22" t="s">
        <v>70</v>
      </c>
      <c r="AB51" s="22" t="s">
        <v>70</v>
      </c>
      <c r="AC51" s="22" t="s">
        <v>76</v>
      </c>
      <c r="AD51" s="22" t="s">
        <v>77</v>
      </c>
      <c r="AE51" s="25" t="s">
        <v>266</v>
      </c>
      <c r="AF51" s="25" t="s">
        <v>79</v>
      </c>
      <c r="AG51" s="25">
        <v>6520085939</v>
      </c>
      <c r="AH51" s="25" t="s">
        <v>1300</v>
      </c>
      <c r="AI51" s="25" t="s">
        <v>81</v>
      </c>
      <c r="AJ51" s="25" t="s">
        <v>82</v>
      </c>
      <c r="AK51" s="26">
        <v>45397</v>
      </c>
      <c r="AL51" s="22">
        <v>70</v>
      </c>
      <c r="AM51" s="22" t="s">
        <v>82</v>
      </c>
      <c r="AN51" s="22" t="s">
        <v>82</v>
      </c>
      <c r="AO51" s="22" t="s">
        <v>82</v>
      </c>
      <c r="AP51" s="22" t="s">
        <v>82</v>
      </c>
      <c r="AQ51" s="22" t="s">
        <v>82</v>
      </c>
      <c r="AR51" s="22" t="s">
        <v>82</v>
      </c>
      <c r="AS51" s="6">
        <v>133610</v>
      </c>
      <c r="AT51" s="6" t="s">
        <v>1301</v>
      </c>
      <c r="AU51" s="15" t="s">
        <v>1302</v>
      </c>
      <c r="AV51" s="6" t="s">
        <v>1303</v>
      </c>
      <c r="AW51" s="6">
        <v>40</v>
      </c>
    </row>
    <row r="52" spans="1:49" ht="24.75" customHeight="1">
      <c r="A52" s="6">
        <v>103005</v>
      </c>
      <c r="B52" s="22" t="s">
        <v>1304</v>
      </c>
      <c r="C52" s="22" t="b">
        <v>1</v>
      </c>
      <c r="D52" s="23" t="s">
        <v>1292</v>
      </c>
      <c r="E52" s="22">
        <v>103</v>
      </c>
      <c r="F52" s="22" t="s">
        <v>64</v>
      </c>
      <c r="G52" s="22">
        <v>103005</v>
      </c>
      <c r="H52" s="22" t="s">
        <v>65</v>
      </c>
      <c r="I52" s="22" t="s">
        <v>66</v>
      </c>
      <c r="J52" s="22" t="s">
        <v>67</v>
      </c>
      <c r="K52" s="22" t="s">
        <v>111</v>
      </c>
      <c r="L52" s="22" t="s">
        <v>82</v>
      </c>
      <c r="M52" s="22" t="str">
        <f t="shared" si="0"/>
        <v>Fresh Tumor Biopsy Pre-dose</v>
      </c>
      <c r="N52" s="22" t="s">
        <v>70</v>
      </c>
      <c r="O52" s="24">
        <v>45019</v>
      </c>
      <c r="P52" s="24">
        <v>45272</v>
      </c>
      <c r="Q52" s="22" t="s">
        <v>113</v>
      </c>
      <c r="R52" s="22">
        <v>6521763084</v>
      </c>
      <c r="S52" s="24">
        <v>45014</v>
      </c>
      <c r="T52" s="22" t="s">
        <v>1144</v>
      </c>
      <c r="U52" s="22">
        <v>103005</v>
      </c>
      <c r="V52" s="22">
        <v>6521763084</v>
      </c>
      <c r="W52" s="24">
        <v>45014</v>
      </c>
      <c r="X52" s="22" t="s">
        <v>198</v>
      </c>
      <c r="Y52" s="22" t="s">
        <v>130</v>
      </c>
      <c r="Z52" s="22" t="s">
        <v>70</v>
      </c>
      <c r="AA52" s="22" t="s">
        <v>70</v>
      </c>
      <c r="AB52" s="22" t="s">
        <v>70</v>
      </c>
      <c r="AC52" s="22" t="s">
        <v>76</v>
      </c>
      <c r="AD52" s="22" t="s">
        <v>114</v>
      </c>
      <c r="AE52" s="25" t="s">
        <v>115</v>
      </c>
      <c r="AF52" s="25" t="s">
        <v>79</v>
      </c>
      <c r="AG52" s="25">
        <v>6521763084</v>
      </c>
      <c r="AH52" s="25" t="s">
        <v>1305</v>
      </c>
      <c r="AI52" s="25" t="s">
        <v>1148</v>
      </c>
      <c r="AJ52" s="25" t="s">
        <v>82</v>
      </c>
      <c r="AK52" s="26">
        <v>45425</v>
      </c>
      <c r="AL52" s="22">
        <v>42</v>
      </c>
      <c r="AM52" s="22" t="s">
        <v>82</v>
      </c>
      <c r="AN52" s="22" t="s">
        <v>82</v>
      </c>
      <c r="AO52" s="22" t="s">
        <v>82</v>
      </c>
      <c r="AP52" s="22" t="s">
        <v>82</v>
      </c>
      <c r="AQ52" s="22" t="s">
        <v>82</v>
      </c>
      <c r="AR52" s="22" t="s">
        <v>82</v>
      </c>
      <c r="AS52" s="6">
        <v>225376</v>
      </c>
      <c r="AT52" s="6" t="s">
        <v>1306</v>
      </c>
      <c r="AU52" s="15" t="s">
        <v>1307</v>
      </c>
      <c r="AV52" s="6" t="s">
        <v>1308</v>
      </c>
      <c r="AW52" s="6">
        <v>40</v>
      </c>
    </row>
    <row r="53" spans="1:49" ht="24.75" customHeight="1">
      <c r="A53" s="6">
        <v>103005</v>
      </c>
      <c r="B53" s="22" t="s">
        <v>1309</v>
      </c>
      <c r="C53" s="22" t="b">
        <v>1</v>
      </c>
      <c r="D53" s="23" t="s">
        <v>1292</v>
      </c>
      <c r="E53" s="22">
        <v>103</v>
      </c>
      <c r="F53" s="22" t="s">
        <v>64</v>
      </c>
      <c r="G53" s="22">
        <v>103005</v>
      </c>
      <c r="H53" s="22" t="s">
        <v>65</v>
      </c>
      <c r="I53" s="22" t="s">
        <v>66</v>
      </c>
      <c r="J53" s="22" t="s">
        <v>67</v>
      </c>
      <c r="K53" s="22" t="s">
        <v>68</v>
      </c>
      <c r="L53" s="22" t="s">
        <v>69</v>
      </c>
      <c r="M53" s="22" t="str">
        <f t="shared" si="0"/>
        <v>Archival</v>
      </c>
      <c r="N53" s="22" t="s">
        <v>70</v>
      </c>
      <c r="O53" s="24">
        <v>45019</v>
      </c>
      <c r="P53" s="24">
        <v>45272</v>
      </c>
      <c r="Q53" s="22" t="s">
        <v>113</v>
      </c>
      <c r="R53" s="22">
        <v>6521763066</v>
      </c>
      <c r="S53" s="24">
        <v>44748</v>
      </c>
      <c r="T53" s="22" t="s">
        <v>1144</v>
      </c>
      <c r="U53" s="22">
        <v>103005</v>
      </c>
      <c r="V53" s="22">
        <v>6521763066</v>
      </c>
      <c r="W53" s="24">
        <v>44748</v>
      </c>
      <c r="X53" s="22" t="s">
        <v>103</v>
      </c>
      <c r="Y53" s="22" t="s">
        <v>130</v>
      </c>
      <c r="Z53" s="22" t="s">
        <v>70</v>
      </c>
      <c r="AA53" s="22" t="s">
        <v>70</v>
      </c>
      <c r="AB53" s="22" t="s">
        <v>70</v>
      </c>
      <c r="AC53" s="22" t="s">
        <v>76</v>
      </c>
      <c r="AD53" s="22" t="s">
        <v>77</v>
      </c>
      <c r="AE53" s="25" t="s">
        <v>651</v>
      </c>
      <c r="AF53" s="25" t="s">
        <v>79</v>
      </c>
      <c r="AG53" s="25">
        <v>6521763066</v>
      </c>
      <c r="AH53" s="25" t="s">
        <v>1310</v>
      </c>
      <c r="AI53" s="25" t="s">
        <v>1148</v>
      </c>
      <c r="AJ53" s="25" t="s">
        <v>82</v>
      </c>
      <c r="AK53" s="26">
        <v>45425</v>
      </c>
      <c r="AL53" s="22">
        <v>42</v>
      </c>
      <c r="AM53" s="22" t="s">
        <v>82</v>
      </c>
      <c r="AN53" s="22" t="s">
        <v>82</v>
      </c>
      <c r="AO53" s="22" t="s">
        <v>82</v>
      </c>
      <c r="AP53" s="22" t="s">
        <v>82</v>
      </c>
      <c r="AQ53" s="22" t="s">
        <v>82</v>
      </c>
      <c r="AR53" s="22" t="s">
        <v>82</v>
      </c>
      <c r="AS53" s="6">
        <v>189146</v>
      </c>
      <c r="AT53" s="6" t="s">
        <v>1311</v>
      </c>
      <c r="AU53" s="15" t="s">
        <v>1312</v>
      </c>
      <c r="AV53" s="6" t="s">
        <v>1313</v>
      </c>
      <c r="AW53" s="6">
        <v>40</v>
      </c>
    </row>
    <row r="54" spans="1:49" ht="24.75" customHeight="1">
      <c r="A54" s="6">
        <v>103007</v>
      </c>
      <c r="B54" s="22" t="s">
        <v>1314</v>
      </c>
      <c r="C54" s="22" t="b">
        <v>1</v>
      </c>
      <c r="D54" s="23" t="s">
        <v>1292</v>
      </c>
      <c r="E54" s="22">
        <v>103</v>
      </c>
      <c r="F54" s="22" t="s">
        <v>64</v>
      </c>
      <c r="G54" s="22">
        <v>103007</v>
      </c>
      <c r="H54" s="22" t="s">
        <v>100</v>
      </c>
      <c r="I54" s="22" t="s">
        <v>1315</v>
      </c>
      <c r="J54" s="22" t="s">
        <v>67</v>
      </c>
      <c r="K54" s="22" t="s">
        <v>68</v>
      </c>
      <c r="L54" s="22" t="s">
        <v>69</v>
      </c>
      <c r="M54" s="22" t="str">
        <f t="shared" si="0"/>
        <v>Archival</v>
      </c>
      <c r="N54" s="22" t="s">
        <v>70</v>
      </c>
      <c r="O54" s="24">
        <v>45280</v>
      </c>
      <c r="P54" s="24">
        <v>45321</v>
      </c>
      <c r="Q54" s="22" t="s">
        <v>113</v>
      </c>
      <c r="R54" s="22">
        <v>6524795147</v>
      </c>
      <c r="S54" s="24">
        <v>44652</v>
      </c>
      <c r="T54" s="22" t="s">
        <v>1316</v>
      </c>
      <c r="U54" s="22">
        <v>103007</v>
      </c>
      <c r="V54" s="22">
        <v>6524795147</v>
      </c>
      <c r="W54" s="24">
        <v>44652</v>
      </c>
      <c r="X54" s="22" t="s">
        <v>103</v>
      </c>
      <c r="Y54" s="22" t="s">
        <v>130</v>
      </c>
      <c r="Z54" s="22" t="s">
        <v>70</v>
      </c>
      <c r="AA54" s="22" t="s">
        <v>70</v>
      </c>
      <c r="AB54" s="22" t="s">
        <v>70</v>
      </c>
      <c r="AC54" s="22" t="s">
        <v>76</v>
      </c>
      <c r="AD54" s="22" t="s">
        <v>77</v>
      </c>
      <c r="AE54" s="25" t="s">
        <v>1119</v>
      </c>
      <c r="AF54" s="25" t="s">
        <v>1120</v>
      </c>
      <c r="AG54" s="25">
        <v>6524795147</v>
      </c>
      <c r="AH54" s="25" t="s">
        <v>1317</v>
      </c>
      <c r="AI54" s="25" t="s">
        <v>1318</v>
      </c>
      <c r="AJ54" s="25" t="s">
        <v>82</v>
      </c>
      <c r="AK54" s="26">
        <v>45397</v>
      </c>
      <c r="AL54" s="22">
        <v>70</v>
      </c>
      <c r="AM54" s="22" t="s">
        <v>82</v>
      </c>
      <c r="AN54" s="22" t="s">
        <v>82</v>
      </c>
      <c r="AO54" s="22" t="s">
        <v>82</v>
      </c>
      <c r="AP54" s="22" t="s">
        <v>82</v>
      </c>
      <c r="AQ54" s="22" t="s">
        <v>82</v>
      </c>
      <c r="AR54" s="22" t="s">
        <v>82</v>
      </c>
      <c r="AS54" s="6">
        <v>327869</v>
      </c>
      <c r="AT54" s="6" t="s">
        <v>1319</v>
      </c>
      <c r="AU54" s="15" t="s">
        <v>1320</v>
      </c>
      <c r="AV54" s="6" t="s">
        <v>1321</v>
      </c>
      <c r="AW54" s="6">
        <v>40</v>
      </c>
    </row>
    <row r="55" spans="1:49" ht="24.75" customHeight="1">
      <c r="A55" s="6">
        <v>103009</v>
      </c>
      <c r="B55" s="22" t="s">
        <v>1322</v>
      </c>
      <c r="C55" s="22" t="b">
        <v>1</v>
      </c>
      <c r="D55" s="23" t="s">
        <v>1292</v>
      </c>
      <c r="E55" s="22">
        <v>103</v>
      </c>
      <c r="F55" s="22" t="s">
        <v>64</v>
      </c>
      <c r="G55" s="22">
        <v>103009</v>
      </c>
      <c r="H55" s="22" t="s">
        <v>100</v>
      </c>
      <c r="I55" s="22" t="s">
        <v>100</v>
      </c>
      <c r="J55" s="22" t="s">
        <v>67</v>
      </c>
      <c r="K55" s="22" t="s">
        <v>1214</v>
      </c>
      <c r="L55" s="22" t="s">
        <v>82</v>
      </c>
      <c r="M55" s="22" t="str">
        <f t="shared" si="0"/>
        <v>Archived c-Met testing</v>
      </c>
      <c r="N55" s="22" t="s">
        <v>70</v>
      </c>
      <c r="O55" s="24">
        <v>45328</v>
      </c>
      <c r="P55" s="24">
        <v>45303</v>
      </c>
      <c r="Q55" s="22" t="s">
        <v>113</v>
      </c>
      <c r="R55" s="22">
        <v>6524795148</v>
      </c>
      <c r="S55" s="24">
        <v>44536</v>
      </c>
      <c r="T55" s="22" t="s">
        <v>1215</v>
      </c>
      <c r="U55" s="22">
        <v>103009</v>
      </c>
      <c r="V55" s="22">
        <v>6524795148</v>
      </c>
      <c r="W55" s="24">
        <v>44536</v>
      </c>
      <c r="X55" s="22" t="s">
        <v>1216</v>
      </c>
      <c r="Y55" s="22" t="s">
        <v>130</v>
      </c>
      <c r="Z55" s="22" t="s">
        <v>70</v>
      </c>
      <c r="AA55" s="22" t="s">
        <v>70</v>
      </c>
      <c r="AB55" s="22" t="s">
        <v>70</v>
      </c>
      <c r="AC55" s="22" t="s">
        <v>76</v>
      </c>
      <c r="AD55" s="22" t="s">
        <v>77</v>
      </c>
      <c r="AE55" s="25" t="s">
        <v>115</v>
      </c>
      <c r="AF55" s="25" t="s">
        <v>79</v>
      </c>
      <c r="AG55" s="25">
        <v>6524795148</v>
      </c>
      <c r="AH55" s="25" t="s">
        <v>1323</v>
      </c>
      <c r="AI55" s="25" t="s">
        <v>1218</v>
      </c>
      <c r="AJ55" s="25" t="s">
        <v>82</v>
      </c>
      <c r="AK55" s="26">
        <v>45453</v>
      </c>
      <c r="AL55" s="22">
        <v>14</v>
      </c>
      <c r="AM55" s="22" t="s">
        <v>82</v>
      </c>
      <c r="AN55" s="22" t="s">
        <v>82</v>
      </c>
      <c r="AO55" s="22" t="s">
        <v>82</v>
      </c>
      <c r="AP55" s="22" t="s">
        <v>82</v>
      </c>
      <c r="AQ55" s="22" t="s">
        <v>82</v>
      </c>
      <c r="AR55" s="22" t="s">
        <v>82</v>
      </c>
      <c r="AS55" s="6">
        <v>328001</v>
      </c>
      <c r="AT55" s="6" t="s">
        <v>1324</v>
      </c>
      <c r="AU55" s="15" t="s">
        <v>1325</v>
      </c>
      <c r="AV55" s="6" t="s">
        <v>1326</v>
      </c>
      <c r="AW55" s="6">
        <v>40</v>
      </c>
    </row>
    <row r="56" spans="1:49" ht="24.75" customHeight="1">
      <c r="A56" s="6">
        <v>103009</v>
      </c>
      <c r="B56" s="22" t="s">
        <v>1327</v>
      </c>
      <c r="C56" s="22" t="b">
        <v>1</v>
      </c>
      <c r="D56" s="23" t="s">
        <v>1292</v>
      </c>
      <c r="E56" s="22">
        <v>103</v>
      </c>
      <c r="F56" s="22" t="s">
        <v>64</v>
      </c>
      <c r="G56" s="22">
        <v>103009</v>
      </c>
      <c r="H56" s="22" t="s">
        <v>100</v>
      </c>
      <c r="I56" s="22" t="s">
        <v>100</v>
      </c>
      <c r="J56" s="22" t="s">
        <v>67</v>
      </c>
      <c r="K56" s="22" t="s">
        <v>1223</v>
      </c>
      <c r="L56" s="22" t="s">
        <v>82</v>
      </c>
      <c r="M56" s="22" t="str">
        <f t="shared" si="0"/>
        <v>Fresh Tumor Biopsy</v>
      </c>
      <c r="N56" s="22" t="s">
        <v>70</v>
      </c>
      <c r="O56" s="24">
        <v>45328</v>
      </c>
      <c r="P56" s="24">
        <v>45303</v>
      </c>
      <c r="Q56" s="22" t="s">
        <v>113</v>
      </c>
      <c r="R56" s="22">
        <v>6524795152</v>
      </c>
      <c r="S56" s="24">
        <v>45323</v>
      </c>
      <c r="T56" s="22" t="s">
        <v>1215</v>
      </c>
      <c r="U56" s="22">
        <v>103009</v>
      </c>
      <c r="V56" s="22">
        <v>6524795152</v>
      </c>
      <c r="W56" s="24">
        <v>45323</v>
      </c>
      <c r="X56" s="22" t="s">
        <v>1216</v>
      </c>
      <c r="Y56" s="22" t="s">
        <v>130</v>
      </c>
      <c r="Z56" s="22" t="s">
        <v>70</v>
      </c>
      <c r="AA56" s="22" t="s">
        <v>70</v>
      </c>
      <c r="AB56" s="22" t="s">
        <v>70</v>
      </c>
      <c r="AC56" s="22" t="s">
        <v>76</v>
      </c>
      <c r="AD56" s="22" t="s">
        <v>114</v>
      </c>
      <c r="AE56" s="25" t="s">
        <v>266</v>
      </c>
      <c r="AF56" s="25" t="s">
        <v>79</v>
      </c>
      <c r="AG56" s="25">
        <v>6524795152</v>
      </c>
      <c r="AH56" s="25" t="s">
        <v>1328</v>
      </c>
      <c r="AI56" s="25" t="s">
        <v>1218</v>
      </c>
      <c r="AJ56" s="25" t="s">
        <v>82</v>
      </c>
      <c r="AK56" s="26">
        <v>45453</v>
      </c>
      <c r="AL56" s="22">
        <v>14</v>
      </c>
      <c r="AM56" s="22" t="s">
        <v>82</v>
      </c>
      <c r="AN56" s="22" t="s">
        <v>82</v>
      </c>
      <c r="AO56" s="22" t="s">
        <v>82</v>
      </c>
      <c r="AP56" s="22" t="s">
        <v>82</v>
      </c>
      <c r="AQ56" s="22" t="s">
        <v>82</v>
      </c>
      <c r="AR56" s="22" t="s">
        <v>82</v>
      </c>
      <c r="AS56" s="6">
        <v>328029</v>
      </c>
      <c r="AT56" s="6" t="s">
        <v>1329</v>
      </c>
      <c r="AU56" s="15" t="s">
        <v>1330</v>
      </c>
      <c r="AV56" s="6" t="s">
        <v>1331</v>
      </c>
      <c r="AW56" s="6">
        <v>40</v>
      </c>
    </row>
    <row r="57" spans="1:49" ht="24.75" customHeight="1">
      <c r="A57" s="6">
        <v>103010</v>
      </c>
      <c r="B57" s="22" t="s">
        <v>1332</v>
      </c>
      <c r="C57" s="22" t="b">
        <v>1</v>
      </c>
      <c r="D57" s="23" t="s">
        <v>1292</v>
      </c>
      <c r="E57" s="22">
        <v>103</v>
      </c>
      <c r="F57" s="22" t="s">
        <v>64</v>
      </c>
      <c r="G57" s="22">
        <v>103010</v>
      </c>
      <c r="H57" s="22" t="s">
        <v>100</v>
      </c>
      <c r="I57" s="22" t="s">
        <v>100</v>
      </c>
      <c r="J57" s="22" t="s">
        <v>67</v>
      </c>
      <c r="K57" s="22" t="s">
        <v>1214</v>
      </c>
      <c r="L57" s="22" t="s">
        <v>82</v>
      </c>
      <c r="M57" s="22" t="str">
        <f t="shared" si="0"/>
        <v>Archived c-Met testing</v>
      </c>
      <c r="N57" s="22" t="s">
        <v>70</v>
      </c>
      <c r="O57" s="24">
        <v>45342</v>
      </c>
      <c r="P57" s="24">
        <v>45315</v>
      </c>
      <c r="Q57" s="22" t="s">
        <v>113</v>
      </c>
      <c r="R57" s="22">
        <v>6525122452</v>
      </c>
      <c r="S57" s="24">
        <v>44684</v>
      </c>
      <c r="T57" s="22" t="s">
        <v>1215</v>
      </c>
      <c r="U57" s="22">
        <v>103010</v>
      </c>
      <c r="V57" s="22">
        <v>6525122452</v>
      </c>
      <c r="W57" s="24">
        <v>44684</v>
      </c>
      <c r="X57" s="22" t="s">
        <v>1216</v>
      </c>
      <c r="Y57" s="22" t="s">
        <v>130</v>
      </c>
      <c r="Z57" s="22" t="s">
        <v>70</v>
      </c>
      <c r="AA57" s="22" t="s">
        <v>70</v>
      </c>
      <c r="AB57" s="22" t="s">
        <v>70</v>
      </c>
      <c r="AC57" s="22" t="s">
        <v>76</v>
      </c>
      <c r="AD57" s="22" t="s">
        <v>77</v>
      </c>
      <c r="AE57" s="25" t="s">
        <v>247</v>
      </c>
      <c r="AF57" s="25" t="s">
        <v>79</v>
      </c>
      <c r="AG57" s="25">
        <v>6525122452</v>
      </c>
      <c r="AH57" s="25" t="s">
        <v>1333</v>
      </c>
      <c r="AI57" s="25" t="s">
        <v>1218</v>
      </c>
      <c r="AJ57" s="25" t="s">
        <v>82</v>
      </c>
      <c r="AK57" s="26">
        <v>45453</v>
      </c>
      <c r="AL57" s="22">
        <v>14</v>
      </c>
      <c r="AM57" s="22" t="s">
        <v>82</v>
      </c>
      <c r="AN57" s="22" t="s">
        <v>82</v>
      </c>
      <c r="AO57" s="22" t="s">
        <v>82</v>
      </c>
      <c r="AP57" s="22" t="s">
        <v>82</v>
      </c>
      <c r="AQ57" s="22" t="s">
        <v>82</v>
      </c>
      <c r="AR57" s="22" t="s">
        <v>82</v>
      </c>
      <c r="AS57" s="6">
        <v>337152</v>
      </c>
      <c r="AT57" s="6" t="s">
        <v>1334</v>
      </c>
      <c r="AU57" s="15" t="s">
        <v>1335</v>
      </c>
      <c r="AV57" s="6" t="s">
        <v>1336</v>
      </c>
      <c r="AW57" s="6">
        <v>40</v>
      </c>
    </row>
    <row r="58" spans="1:49" ht="24.75" customHeight="1">
      <c r="A58" s="6">
        <v>103011</v>
      </c>
      <c r="B58" s="22" t="s">
        <v>1337</v>
      </c>
      <c r="C58" s="22" t="b">
        <v>1</v>
      </c>
      <c r="D58" s="23" t="s">
        <v>1292</v>
      </c>
      <c r="E58" s="22">
        <v>103</v>
      </c>
      <c r="F58" s="22" t="s">
        <v>64</v>
      </c>
      <c r="G58" s="22">
        <v>103011</v>
      </c>
      <c r="H58" s="22" t="s">
        <v>100</v>
      </c>
      <c r="I58" s="22" t="s">
        <v>100</v>
      </c>
      <c r="J58" s="22" t="s">
        <v>67</v>
      </c>
      <c r="K58" s="22" t="s">
        <v>1223</v>
      </c>
      <c r="L58" s="22" t="s">
        <v>82</v>
      </c>
      <c r="M58" s="22" t="str">
        <f t="shared" si="0"/>
        <v>Fresh Tumor Biopsy</v>
      </c>
      <c r="N58" s="22" t="s">
        <v>70</v>
      </c>
      <c r="O58" s="24">
        <v>45335</v>
      </c>
      <c r="P58" s="24">
        <v>45323</v>
      </c>
      <c r="Q58" s="22" t="s">
        <v>113</v>
      </c>
      <c r="R58" s="22">
        <v>6524795150</v>
      </c>
      <c r="S58" s="24">
        <v>45329</v>
      </c>
      <c r="T58" s="22" t="s">
        <v>1215</v>
      </c>
      <c r="U58" s="22">
        <v>103011</v>
      </c>
      <c r="V58" s="22">
        <v>6524795150</v>
      </c>
      <c r="W58" s="24">
        <v>45329</v>
      </c>
      <c r="X58" s="22" t="s">
        <v>1216</v>
      </c>
      <c r="Y58" s="22" t="s">
        <v>130</v>
      </c>
      <c r="Z58" s="22" t="s">
        <v>70</v>
      </c>
      <c r="AA58" s="22" t="s">
        <v>70</v>
      </c>
      <c r="AB58" s="22" t="s">
        <v>70</v>
      </c>
      <c r="AC58" s="22" t="s">
        <v>76</v>
      </c>
      <c r="AD58" s="22" t="s">
        <v>114</v>
      </c>
      <c r="AE58" s="25" t="s">
        <v>115</v>
      </c>
      <c r="AF58" s="25" t="s">
        <v>79</v>
      </c>
      <c r="AG58" s="25">
        <v>6524795150</v>
      </c>
      <c r="AH58" s="25" t="s">
        <v>1338</v>
      </c>
      <c r="AI58" s="25" t="s">
        <v>1218</v>
      </c>
      <c r="AJ58" s="25" t="s">
        <v>82</v>
      </c>
      <c r="AK58" s="26">
        <v>45453</v>
      </c>
      <c r="AL58" s="22">
        <v>14</v>
      </c>
      <c r="AM58" s="22" t="s">
        <v>82</v>
      </c>
      <c r="AN58" s="22" t="s">
        <v>82</v>
      </c>
      <c r="AO58" s="22" t="s">
        <v>82</v>
      </c>
      <c r="AP58" s="22" t="s">
        <v>82</v>
      </c>
      <c r="AQ58" s="22" t="s">
        <v>82</v>
      </c>
      <c r="AR58" s="22" t="s">
        <v>82</v>
      </c>
      <c r="AS58" s="6">
        <v>328044</v>
      </c>
      <c r="AT58" s="6" t="s">
        <v>1339</v>
      </c>
      <c r="AU58" s="15" t="s">
        <v>1340</v>
      </c>
      <c r="AV58" s="6" t="s">
        <v>1341</v>
      </c>
      <c r="AW58" s="6">
        <v>40</v>
      </c>
    </row>
    <row r="59" spans="1:49" ht="24.75" customHeight="1">
      <c r="A59" s="6">
        <v>103013</v>
      </c>
      <c r="B59" s="22" t="s">
        <v>1342</v>
      </c>
      <c r="C59" s="22" t="b">
        <v>0</v>
      </c>
      <c r="D59" s="23" t="s">
        <v>1292</v>
      </c>
      <c r="E59" s="22">
        <v>103</v>
      </c>
      <c r="F59" s="22" t="s">
        <v>64</v>
      </c>
      <c r="G59" s="22">
        <v>103013</v>
      </c>
      <c r="H59" s="22" t="s">
        <v>100</v>
      </c>
      <c r="I59" s="22" t="s">
        <v>100</v>
      </c>
      <c r="J59" s="22" t="s">
        <v>67</v>
      </c>
      <c r="K59" s="22" t="s">
        <v>1214</v>
      </c>
      <c r="L59" s="22" t="s">
        <v>82</v>
      </c>
      <c r="M59" s="22" t="str">
        <f t="shared" si="0"/>
        <v>Archived c-Met testing</v>
      </c>
      <c r="N59" s="22" t="s">
        <v>70</v>
      </c>
      <c r="O59" s="24">
        <v>45406</v>
      </c>
      <c r="P59" s="24">
        <v>45390</v>
      </c>
      <c r="Q59" s="22" t="s">
        <v>113</v>
      </c>
      <c r="R59" s="22">
        <v>6525122453</v>
      </c>
      <c r="S59" s="24">
        <v>44621</v>
      </c>
      <c r="T59" s="22" t="s">
        <v>1226</v>
      </c>
      <c r="U59" s="22">
        <v>103013</v>
      </c>
      <c r="V59" s="22">
        <v>6525122453</v>
      </c>
      <c r="W59" s="24">
        <v>44621</v>
      </c>
      <c r="X59" s="22" t="s">
        <v>1216</v>
      </c>
      <c r="Y59" s="22" t="s">
        <v>130</v>
      </c>
      <c r="Z59" s="22" t="s">
        <v>70</v>
      </c>
      <c r="AA59" s="22" t="s">
        <v>70</v>
      </c>
      <c r="AB59" s="22" t="s">
        <v>70</v>
      </c>
      <c r="AC59" s="22" t="s">
        <v>76</v>
      </c>
      <c r="AD59" s="22" t="s">
        <v>77</v>
      </c>
      <c r="AE59" s="25" t="s">
        <v>1119</v>
      </c>
      <c r="AF59" s="25" t="s">
        <v>1120</v>
      </c>
      <c r="AG59" s="25">
        <v>6525122453</v>
      </c>
      <c r="AH59" s="25" t="s">
        <v>1343</v>
      </c>
      <c r="AI59" s="25" t="s">
        <v>1218</v>
      </c>
      <c r="AJ59" s="25" t="s">
        <v>82</v>
      </c>
      <c r="AK59" s="26">
        <v>45453</v>
      </c>
      <c r="AL59" s="22">
        <v>14</v>
      </c>
      <c r="AM59" s="22" t="s">
        <v>82</v>
      </c>
      <c r="AN59" s="22" t="s">
        <v>82</v>
      </c>
      <c r="AO59" s="22" t="s">
        <v>82</v>
      </c>
      <c r="AP59" s="22" t="s">
        <v>82</v>
      </c>
      <c r="AQ59" s="22" t="s">
        <v>82</v>
      </c>
      <c r="AR59" s="22" t="s">
        <v>82</v>
      </c>
      <c r="AS59" s="6"/>
      <c r="AT59" s="6"/>
      <c r="AU59" s="6"/>
      <c r="AV59" s="6"/>
      <c r="AW59" s="6"/>
    </row>
    <row r="60" spans="1:49" ht="24.75" customHeight="1">
      <c r="A60" s="6">
        <v>103014</v>
      </c>
      <c r="B60" s="22" t="s">
        <v>1344</v>
      </c>
      <c r="C60" s="22" t="b">
        <v>1</v>
      </c>
      <c r="D60" s="23" t="s">
        <v>1292</v>
      </c>
      <c r="E60" s="22">
        <v>103</v>
      </c>
      <c r="F60" s="22" t="s">
        <v>64</v>
      </c>
      <c r="G60" s="22">
        <v>103014</v>
      </c>
      <c r="H60" s="22" t="s">
        <v>100</v>
      </c>
      <c r="I60" s="22" t="s">
        <v>100</v>
      </c>
      <c r="J60" s="22" t="s">
        <v>67</v>
      </c>
      <c r="K60" s="22" t="s">
        <v>1214</v>
      </c>
      <c r="L60" s="22" t="s">
        <v>82</v>
      </c>
      <c r="M60" s="22" t="str">
        <f t="shared" si="0"/>
        <v>Archived c-Met testing</v>
      </c>
      <c r="N60" s="22" t="s">
        <v>70</v>
      </c>
      <c r="O60" s="24">
        <v>45398</v>
      </c>
      <c r="P60" s="24">
        <v>45391</v>
      </c>
      <c r="Q60" s="22" t="s">
        <v>113</v>
      </c>
      <c r="R60" s="22">
        <v>6524795149</v>
      </c>
      <c r="S60" s="24">
        <v>45355</v>
      </c>
      <c r="T60" s="22" t="s">
        <v>1226</v>
      </c>
      <c r="U60" s="22">
        <v>103014</v>
      </c>
      <c r="V60" s="22">
        <v>6524795149</v>
      </c>
      <c r="W60" s="24">
        <v>45355</v>
      </c>
      <c r="X60" s="22" t="s">
        <v>1216</v>
      </c>
      <c r="Y60" s="22" t="s">
        <v>130</v>
      </c>
      <c r="Z60" s="22" t="s">
        <v>70</v>
      </c>
      <c r="AA60" s="22" t="s">
        <v>70</v>
      </c>
      <c r="AB60" s="22" t="s">
        <v>70</v>
      </c>
      <c r="AC60" s="22" t="s">
        <v>76</v>
      </c>
      <c r="AD60" s="22" t="s">
        <v>77</v>
      </c>
      <c r="AE60" s="25" t="s">
        <v>266</v>
      </c>
      <c r="AF60" s="25" t="s">
        <v>79</v>
      </c>
      <c r="AG60" s="25">
        <v>6524795149</v>
      </c>
      <c r="AH60" s="25" t="s">
        <v>1345</v>
      </c>
      <c r="AI60" s="25" t="s">
        <v>1218</v>
      </c>
      <c r="AJ60" s="25" t="s">
        <v>82</v>
      </c>
      <c r="AK60" s="26">
        <v>45453</v>
      </c>
      <c r="AL60" s="22">
        <v>14</v>
      </c>
      <c r="AM60" s="22" t="s">
        <v>82</v>
      </c>
      <c r="AN60" s="22" t="s">
        <v>82</v>
      </c>
      <c r="AO60" s="22" t="s">
        <v>82</v>
      </c>
      <c r="AP60" s="22" t="s">
        <v>82</v>
      </c>
      <c r="AQ60" s="22" t="s">
        <v>82</v>
      </c>
      <c r="AR60" s="22" t="s">
        <v>82</v>
      </c>
      <c r="AS60" s="6">
        <v>337256</v>
      </c>
      <c r="AT60" s="6" t="s">
        <v>1346</v>
      </c>
      <c r="AU60" s="15" t="s">
        <v>1347</v>
      </c>
      <c r="AV60" s="6" t="s">
        <v>1348</v>
      </c>
      <c r="AW60" s="6">
        <v>40</v>
      </c>
    </row>
    <row r="61" spans="1:49" ht="24.75" customHeight="1">
      <c r="A61" s="6">
        <v>104001</v>
      </c>
      <c r="B61" s="22" t="s">
        <v>1349</v>
      </c>
      <c r="C61" s="22" t="b">
        <v>1</v>
      </c>
      <c r="D61" s="23" t="s">
        <v>110</v>
      </c>
      <c r="E61" s="22">
        <v>104</v>
      </c>
      <c r="F61" s="22" t="s">
        <v>64</v>
      </c>
      <c r="G61" s="22">
        <v>104001</v>
      </c>
      <c r="H61" s="22" t="s">
        <v>121</v>
      </c>
      <c r="I61" s="22" t="s">
        <v>66</v>
      </c>
      <c r="J61" s="22" t="s">
        <v>67</v>
      </c>
      <c r="K61" s="22" t="s">
        <v>158</v>
      </c>
      <c r="L61" s="22" t="s">
        <v>69</v>
      </c>
      <c r="M61" s="22" t="str">
        <f t="shared" si="0"/>
        <v>Archival</v>
      </c>
      <c r="N61" s="22" t="s">
        <v>70</v>
      </c>
      <c r="O61" s="24">
        <v>44601</v>
      </c>
      <c r="P61" s="24">
        <v>44998</v>
      </c>
      <c r="Q61" s="22" t="s">
        <v>72</v>
      </c>
      <c r="R61" s="22">
        <v>6518695051</v>
      </c>
      <c r="S61" s="24">
        <v>43577</v>
      </c>
      <c r="T61" s="22" t="s">
        <v>1126</v>
      </c>
      <c r="U61" s="22">
        <v>104001</v>
      </c>
      <c r="V61" s="22">
        <v>6518695051</v>
      </c>
      <c r="W61" s="24">
        <v>43577</v>
      </c>
      <c r="X61" s="22" t="s">
        <v>103</v>
      </c>
      <c r="Y61" s="22" t="s">
        <v>75</v>
      </c>
      <c r="Z61" s="22" t="s">
        <v>70</v>
      </c>
      <c r="AA61" s="22" t="s">
        <v>70</v>
      </c>
      <c r="AB61" s="22" t="s">
        <v>70</v>
      </c>
      <c r="AC61" s="22" t="s">
        <v>76</v>
      </c>
      <c r="AD61" s="22" t="s">
        <v>77</v>
      </c>
      <c r="AE61" s="25" t="s">
        <v>651</v>
      </c>
      <c r="AF61" s="25" t="s">
        <v>79</v>
      </c>
      <c r="AG61" s="25">
        <v>6518695051</v>
      </c>
      <c r="AH61" s="25" t="s">
        <v>1350</v>
      </c>
      <c r="AI61" s="25" t="s">
        <v>81</v>
      </c>
      <c r="AJ61" s="25" t="s">
        <v>82</v>
      </c>
      <c r="AK61" s="26">
        <v>45397</v>
      </c>
      <c r="AL61" s="22">
        <v>70</v>
      </c>
      <c r="AM61" s="22" t="s">
        <v>82</v>
      </c>
      <c r="AN61" s="22" t="s">
        <v>82</v>
      </c>
      <c r="AO61" s="22" t="s">
        <v>82</v>
      </c>
      <c r="AP61" s="22" t="s">
        <v>82</v>
      </c>
      <c r="AQ61" s="22" t="s">
        <v>82</v>
      </c>
      <c r="AR61" s="22" t="s">
        <v>82</v>
      </c>
      <c r="AS61" s="6">
        <v>133598</v>
      </c>
      <c r="AT61" s="6" t="s">
        <v>1351</v>
      </c>
      <c r="AU61" s="15" t="s">
        <v>1352</v>
      </c>
      <c r="AV61" s="6" t="s">
        <v>1353</v>
      </c>
      <c r="AW61" s="6">
        <v>40</v>
      </c>
    </row>
    <row r="62" spans="1:49" ht="24.75" customHeight="1">
      <c r="A62" s="6">
        <v>104003</v>
      </c>
      <c r="B62" s="22" t="s">
        <v>82</v>
      </c>
      <c r="C62" s="22" t="b">
        <v>0</v>
      </c>
      <c r="D62" s="23" t="s">
        <v>110</v>
      </c>
      <c r="E62" s="22">
        <v>104</v>
      </c>
      <c r="F62" s="22" t="s">
        <v>64</v>
      </c>
      <c r="G62" s="22">
        <v>104003</v>
      </c>
      <c r="H62" s="22" t="s">
        <v>121</v>
      </c>
      <c r="I62" s="22" t="s">
        <v>66</v>
      </c>
      <c r="J62" s="22" t="s">
        <v>67</v>
      </c>
      <c r="K62" s="22" t="s">
        <v>111</v>
      </c>
      <c r="L62" s="22" t="s">
        <v>82</v>
      </c>
      <c r="M62" s="22" t="str">
        <f t="shared" si="0"/>
        <v>Fresh Tumor Biopsy Pre-dose</v>
      </c>
      <c r="N62" s="22" t="s">
        <v>70</v>
      </c>
      <c r="O62" s="24">
        <v>44677</v>
      </c>
      <c r="P62" s="24">
        <v>44866</v>
      </c>
      <c r="Q62" s="22" t="s">
        <v>246</v>
      </c>
      <c r="R62" s="22">
        <v>6518695058</v>
      </c>
      <c r="S62" s="24">
        <v>44676</v>
      </c>
      <c r="T62" s="22" t="s">
        <v>160</v>
      </c>
      <c r="U62" s="22" t="s">
        <v>82</v>
      </c>
      <c r="V62" s="27" t="s">
        <v>82</v>
      </c>
      <c r="W62" s="22" t="s">
        <v>82</v>
      </c>
      <c r="X62" s="22" t="s">
        <v>82</v>
      </c>
      <c r="Y62" s="22" t="s">
        <v>82</v>
      </c>
      <c r="Z62" s="22" t="s">
        <v>82</v>
      </c>
      <c r="AA62" s="22" t="s">
        <v>82</v>
      </c>
      <c r="AB62" s="22" t="s">
        <v>82</v>
      </c>
      <c r="AC62" s="22" t="s">
        <v>1145</v>
      </c>
      <c r="AD62" s="22" t="s">
        <v>82</v>
      </c>
      <c r="AE62" s="28" t="s">
        <v>1146</v>
      </c>
      <c r="AF62" s="28" t="s">
        <v>1146</v>
      </c>
      <c r="AG62" s="25">
        <v>6518695058</v>
      </c>
      <c r="AH62" s="25" t="s">
        <v>1354</v>
      </c>
      <c r="AI62" s="25" t="s">
        <v>81</v>
      </c>
      <c r="AJ62" s="25" t="s">
        <v>82</v>
      </c>
      <c r="AK62" s="26">
        <v>45397</v>
      </c>
      <c r="AL62" s="22">
        <v>70</v>
      </c>
      <c r="AM62" s="22" t="s">
        <v>82</v>
      </c>
      <c r="AN62" s="22" t="s">
        <v>82</v>
      </c>
      <c r="AO62" s="22" t="s">
        <v>82</v>
      </c>
      <c r="AP62" s="22" t="s">
        <v>82</v>
      </c>
      <c r="AQ62" s="22" t="s">
        <v>82</v>
      </c>
      <c r="AR62" s="22" t="s">
        <v>82</v>
      </c>
      <c r="AS62" s="6"/>
      <c r="AT62" s="6"/>
      <c r="AU62" s="6"/>
      <c r="AV62" s="6"/>
      <c r="AW62" s="6"/>
    </row>
    <row r="63" spans="1:49" ht="24.75" customHeight="1">
      <c r="A63" s="6">
        <v>104004</v>
      </c>
      <c r="B63" s="22" t="s">
        <v>82</v>
      </c>
      <c r="C63" s="22" t="b">
        <v>0</v>
      </c>
      <c r="D63" s="23" t="s">
        <v>110</v>
      </c>
      <c r="E63" s="22">
        <v>104</v>
      </c>
      <c r="F63" s="22" t="s">
        <v>64</v>
      </c>
      <c r="G63" s="22">
        <v>104004</v>
      </c>
      <c r="H63" s="22" t="s">
        <v>121</v>
      </c>
      <c r="I63" s="22" t="s">
        <v>66</v>
      </c>
      <c r="J63" s="22" t="s">
        <v>67</v>
      </c>
      <c r="K63" s="22" t="s">
        <v>68</v>
      </c>
      <c r="L63" s="22" t="s">
        <v>69</v>
      </c>
      <c r="M63" s="22" t="str">
        <f t="shared" si="0"/>
        <v>Archival</v>
      </c>
      <c r="N63" s="22" t="s">
        <v>70</v>
      </c>
      <c r="O63" s="24">
        <v>44706</v>
      </c>
      <c r="P63" s="24">
        <v>44700</v>
      </c>
      <c r="Q63" s="22" t="s">
        <v>246</v>
      </c>
      <c r="R63" s="22">
        <v>6518695053</v>
      </c>
      <c r="S63" s="24">
        <v>43649</v>
      </c>
      <c r="T63" s="22" t="s">
        <v>73</v>
      </c>
      <c r="U63" s="22" t="s">
        <v>82</v>
      </c>
      <c r="V63" s="27" t="s">
        <v>82</v>
      </c>
      <c r="W63" s="22" t="s">
        <v>82</v>
      </c>
      <c r="X63" s="22" t="s">
        <v>82</v>
      </c>
      <c r="Y63" s="22" t="s">
        <v>82</v>
      </c>
      <c r="Z63" s="22" t="s">
        <v>82</v>
      </c>
      <c r="AA63" s="22" t="s">
        <v>82</v>
      </c>
      <c r="AB63" s="22" t="s">
        <v>82</v>
      </c>
      <c r="AC63" s="22" t="s">
        <v>1145</v>
      </c>
      <c r="AD63" s="22" t="s">
        <v>82</v>
      </c>
      <c r="AE63" s="28" t="s">
        <v>1146</v>
      </c>
      <c r="AF63" s="28" t="s">
        <v>1146</v>
      </c>
      <c r="AG63" s="25">
        <v>6518695053</v>
      </c>
      <c r="AH63" s="25" t="s">
        <v>1355</v>
      </c>
      <c r="AI63" s="25" t="s">
        <v>81</v>
      </c>
      <c r="AJ63" s="25" t="s">
        <v>82</v>
      </c>
      <c r="AK63" s="26">
        <v>45397</v>
      </c>
      <c r="AL63" s="22">
        <v>70</v>
      </c>
      <c r="AM63" s="22" t="s">
        <v>82</v>
      </c>
      <c r="AN63" s="22" t="s">
        <v>82</v>
      </c>
      <c r="AO63" s="22" t="s">
        <v>82</v>
      </c>
      <c r="AP63" s="22" t="s">
        <v>82</v>
      </c>
      <c r="AQ63" s="22" t="s">
        <v>82</v>
      </c>
      <c r="AR63" s="22" t="s">
        <v>82</v>
      </c>
      <c r="AS63" s="6"/>
      <c r="AT63" s="6"/>
      <c r="AU63" s="6"/>
      <c r="AV63" s="6"/>
      <c r="AW63" s="6"/>
    </row>
    <row r="64" spans="1:49" ht="24.75" customHeight="1">
      <c r="A64" s="6">
        <v>104005</v>
      </c>
      <c r="B64" s="22" t="s">
        <v>1356</v>
      </c>
      <c r="C64" s="22" t="b">
        <v>1</v>
      </c>
      <c r="D64" s="23" t="s">
        <v>110</v>
      </c>
      <c r="E64" s="22">
        <v>104</v>
      </c>
      <c r="F64" s="22" t="s">
        <v>64</v>
      </c>
      <c r="G64" s="22">
        <v>104005</v>
      </c>
      <c r="H64" s="22" t="s">
        <v>121</v>
      </c>
      <c r="I64" s="22" t="s">
        <v>66</v>
      </c>
      <c r="J64" s="22" t="s">
        <v>67</v>
      </c>
      <c r="K64" s="22" t="s">
        <v>68</v>
      </c>
      <c r="L64" s="22" t="s">
        <v>69</v>
      </c>
      <c r="M64" s="22" t="str">
        <f t="shared" si="0"/>
        <v>Archival</v>
      </c>
      <c r="N64" s="22" t="s">
        <v>70</v>
      </c>
      <c r="O64" s="24">
        <v>44748</v>
      </c>
      <c r="P64" s="24">
        <v>44999</v>
      </c>
      <c r="Q64" s="22" t="s">
        <v>72</v>
      </c>
      <c r="R64" s="22">
        <v>6521121992</v>
      </c>
      <c r="S64" s="24">
        <v>43129</v>
      </c>
      <c r="T64" s="22" t="s">
        <v>149</v>
      </c>
      <c r="U64" s="22">
        <v>104005</v>
      </c>
      <c r="V64" s="22">
        <v>6521121992</v>
      </c>
      <c r="W64" s="24">
        <v>43129</v>
      </c>
      <c r="X64" s="22" t="s">
        <v>103</v>
      </c>
      <c r="Y64" s="22" t="s">
        <v>75</v>
      </c>
      <c r="Z64" s="22" t="s">
        <v>70</v>
      </c>
      <c r="AA64" s="22" t="s">
        <v>70</v>
      </c>
      <c r="AB64" s="22" t="s">
        <v>70</v>
      </c>
      <c r="AC64" s="22" t="s">
        <v>76</v>
      </c>
      <c r="AD64" s="22" t="s">
        <v>77</v>
      </c>
      <c r="AE64" s="25" t="s">
        <v>115</v>
      </c>
      <c r="AF64" s="25" t="s">
        <v>79</v>
      </c>
      <c r="AG64" s="25">
        <v>6521121992</v>
      </c>
      <c r="AH64" s="25" t="s">
        <v>1357</v>
      </c>
      <c r="AI64" s="25" t="s">
        <v>81</v>
      </c>
      <c r="AJ64" s="25" t="s">
        <v>82</v>
      </c>
      <c r="AK64" s="26">
        <v>45397</v>
      </c>
      <c r="AL64" s="22">
        <v>70</v>
      </c>
      <c r="AM64" s="22" t="s">
        <v>82</v>
      </c>
      <c r="AN64" s="22" t="s">
        <v>82</v>
      </c>
      <c r="AO64" s="22" t="s">
        <v>82</v>
      </c>
      <c r="AP64" s="22" t="s">
        <v>82</v>
      </c>
      <c r="AQ64" s="22" t="s">
        <v>82</v>
      </c>
      <c r="AR64" s="22" t="s">
        <v>82</v>
      </c>
      <c r="AS64" s="6">
        <v>157787</v>
      </c>
      <c r="AT64" s="6" t="s">
        <v>1358</v>
      </c>
      <c r="AU64" s="15" t="s">
        <v>1359</v>
      </c>
      <c r="AV64" s="6" t="s">
        <v>1360</v>
      </c>
      <c r="AW64" s="6">
        <v>40</v>
      </c>
    </row>
    <row r="65" spans="1:49" ht="24.75" customHeight="1">
      <c r="A65" s="6">
        <v>104007</v>
      </c>
      <c r="B65" s="22" t="s">
        <v>1361</v>
      </c>
      <c r="C65" s="22" t="b">
        <v>1</v>
      </c>
      <c r="D65" s="23" t="s">
        <v>110</v>
      </c>
      <c r="E65" s="22">
        <v>104</v>
      </c>
      <c r="F65" s="22" t="s">
        <v>64</v>
      </c>
      <c r="G65" s="22">
        <v>104007</v>
      </c>
      <c r="H65" s="22" t="s">
        <v>121</v>
      </c>
      <c r="I65" s="22" t="s">
        <v>66</v>
      </c>
      <c r="J65" s="22" t="s">
        <v>67</v>
      </c>
      <c r="K65" s="22" t="s">
        <v>68</v>
      </c>
      <c r="L65" s="22" t="s">
        <v>69</v>
      </c>
      <c r="M65" s="22" t="str">
        <f t="shared" si="0"/>
        <v>Archival</v>
      </c>
      <c r="N65" s="22" t="s">
        <v>70</v>
      </c>
      <c r="O65" s="24">
        <v>44797</v>
      </c>
      <c r="P65" s="24">
        <v>44916</v>
      </c>
      <c r="Q65" s="22" t="s">
        <v>260</v>
      </c>
      <c r="R65" s="22">
        <v>6520551020</v>
      </c>
      <c r="S65" s="24">
        <v>44650</v>
      </c>
      <c r="T65" s="22" t="s">
        <v>1244</v>
      </c>
      <c r="U65" s="22">
        <v>104007</v>
      </c>
      <c r="V65" s="22">
        <v>6520551020</v>
      </c>
      <c r="W65" s="24">
        <v>44650</v>
      </c>
      <c r="X65" s="22" t="s">
        <v>279</v>
      </c>
      <c r="Y65" s="22" t="s">
        <v>75</v>
      </c>
      <c r="Z65" s="22" t="s">
        <v>70</v>
      </c>
      <c r="AA65" s="22" t="s">
        <v>70</v>
      </c>
      <c r="AB65" s="22" t="s">
        <v>70</v>
      </c>
      <c r="AC65" s="22" t="s">
        <v>76</v>
      </c>
      <c r="AD65" s="22" t="s">
        <v>77</v>
      </c>
      <c r="AE65" s="25" t="s">
        <v>292</v>
      </c>
      <c r="AF65" s="25" t="s">
        <v>79</v>
      </c>
      <c r="AG65" s="25">
        <v>6520551020</v>
      </c>
      <c r="AH65" s="25" t="s">
        <v>1362</v>
      </c>
      <c r="AI65" s="25" t="s">
        <v>81</v>
      </c>
      <c r="AJ65" s="25" t="s">
        <v>82</v>
      </c>
      <c r="AK65" s="26">
        <v>45397</v>
      </c>
      <c r="AL65" s="22">
        <v>70</v>
      </c>
      <c r="AM65" s="22" t="s">
        <v>82</v>
      </c>
      <c r="AN65" s="22" t="s">
        <v>82</v>
      </c>
      <c r="AO65" s="22" t="s">
        <v>82</v>
      </c>
      <c r="AP65" s="22" t="s">
        <v>82</v>
      </c>
      <c r="AQ65" s="22" t="s">
        <v>82</v>
      </c>
      <c r="AR65" s="22" t="s">
        <v>82</v>
      </c>
      <c r="AS65" s="6">
        <v>225494</v>
      </c>
      <c r="AT65" s="6" t="s">
        <v>1363</v>
      </c>
      <c r="AU65" s="15" t="s">
        <v>1364</v>
      </c>
      <c r="AV65" s="6" t="s">
        <v>1365</v>
      </c>
      <c r="AW65" s="6">
        <v>40</v>
      </c>
    </row>
    <row r="66" spans="1:49" ht="24.75" customHeight="1">
      <c r="A66" s="6">
        <v>104008</v>
      </c>
      <c r="B66" s="22" t="s">
        <v>1366</v>
      </c>
      <c r="C66" s="22" t="b">
        <v>1</v>
      </c>
      <c r="D66" s="23" t="s">
        <v>110</v>
      </c>
      <c r="E66" s="22">
        <v>104</v>
      </c>
      <c r="F66" s="22" t="s">
        <v>64</v>
      </c>
      <c r="G66" s="22">
        <v>104008</v>
      </c>
      <c r="H66" s="22" t="s">
        <v>121</v>
      </c>
      <c r="I66" s="22" t="s">
        <v>66</v>
      </c>
      <c r="J66" s="22" t="s">
        <v>67</v>
      </c>
      <c r="K66" s="22" t="s">
        <v>68</v>
      </c>
      <c r="L66" s="22" t="s">
        <v>69</v>
      </c>
      <c r="M66" s="22" t="str">
        <f t="shared" ref="M66:M129" si="1">IF(OR(K66="Archived or Fresh Tumor Biopsy c-Met testing (Archival)", K66="Archived or Fresh Tumor Biopsy c-Met testing", K66="Archived or Fresh Tumor Biopsy c-Met testing (Fresh Biopsy/Aspirate)"), L66, K66)</f>
        <v>Archival</v>
      </c>
      <c r="N66" s="22" t="s">
        <v>70</v>
      </c>
      <c r="O66" s="24">
        <v>44895</v>
      </c>
      <c r="P66" s="24">
        <v>44893</v>
      </c>
      <c r="Q66" s="22" t="s">
        <v>246</v>
      </c>
      <c r="R66" s="22">
        <v>6521121993</v>
      </c>
      <c r="S66" s="24">
        <v>44483</v>
      </c>
      <c r="T66" s="22" t="s">
        <v>73</v>
      </c>
      <c r="U66" s="22">
        <v>104008</v>
      </c>
      <c r="V66" s="22">
        <v>6521121993</v>
      </c>
      <c r="W66" s="24">
        <v>44483</v>
      </c>
      <c r="X66" s="22" t="s">
        <v>103</v>
      </c>
      <c r="Y66" s="22" t="s">
        <v>75</v>
      </c>
      <c r="Z66" s="22" t="s">
        <v>70</v>
      </c>
      <c r="AA66" s="22" t="s">
        <v>70</v>
      </c>
      <c r="AB66" s="22" t="s">
        <v>70</v>
      </c>
      <c r="AC66" s="22" t="s">
        <v>76</v>
      </c>
      <c r="AD66" s="22" t="s">
        <v>77</v>
      </c>
      <c r="AE66" s="25" t="s">
        <v>651</v>
      </c>
      <c r="AF66" s="25" t="s">
        <v>79</v>
      </c>
      <c r="AG66" s="25">
        <v>6521121993</v>
      </c>
      <c r="AH66" s="25" t="s">
        <v>1367</v>
      </c>
      <c r="AI66" s="25" t="s">
        <v>81</v>
      </c>
      <c r="AJ66" s="25" t="s">
        <v>82</v>
      </c>
      <c r="AK66" s="26">
        <v>45397</v>
      </c>
      <c r="AL66" s="22">
        <v>70</v>
      </c>
      <c r="AM66" s="22" t="s">
        <v>82</v>
      </c>
      <c r="AN66" s="22" t="s">
        <v>82</v>
      </c>
      <c r="AO66" s="22" t="s">
        <v>82</v>
      </c>
      <c r="AP66" s="22" t="s">
        <v>82</v>
      </c>
      <c r="AQ66" s="22" t="s">
        <v>82</v>
      </c>
      <c r="AR66" s="22" t="s">
        <v>82</v>
      </c>
      <c r="AS66" s="6">
        <v>196020</v>
      </c>
      <c r="AT66" s="6" t="s">
        <v>1368</v>
      </c>
      <c r="AU66" s="15" t="s">
        <v>1369</v>
      </c>
      <c r="AV66" s="6" t="s">
        <v>1370</v>
      </c>
      <c r="AW66" s="6">
        <v>40</v>
      </c>
    </row>
    <row r="67" spans="1:49" ht="24.75" customHeight="1">
      <c r="A67" s="6">
        <v>104011</v>
      </c>
      <c r="B67" s="22" t="s">
        <v>1371</v>
      </c>
      <c r="C67" s="22" t="b">
        <v>1</v>
      </c>
      <c r="D67" s="23" t="s">
        <v>110</v>
      </c>
      <c r="E67" s="22">
        <v>104</v>
      </c>
      <c r="F67" s="22" t="s">
        <v>64</v>
      </c>
      <c r="G67" s="22">
        <v>104011</v>
      </c>
      <c r="H67" s="22" t="s">
        <v>100</v>
      </c>
      <c r="I67" s="22" t="s">
        <v>100</v>
      </c>
      <c r="J67" s="22" t="s">
        <v>67</v>
      </c>
      <c r="K67" s="22" t="s">
        <v>68</v>
      </c>
      <c r="L67" s="22" t="s">
        <v>69</v>
      </c>
      <c r="M67" s="22" t="str">
        <f t="shared" si="1"/>
        <v>Archival</v>
      </c>
      <c r="N67" s="22" t="s">
        <v>70</v>
      </c>
      <c r="O67" s="24">
        <v>45182</v>
      </c>
      <c r="P67" s="24">
        <v>45315</v>
      </c>
      <c r="Q67" s="22" t="s">
        <v>113</v>
      </c>
      <c r="R67" s="22">
        <v>6521121994</v>
      </c>
      <c r="S67" s="24">
        <v>43180</v>
      </c>
      <c r="T67" s="22" t="s">
        <v>102</v>
      </c>
      <c r="U67" s="22">
        <v>104011</v>
      </c>
      <c r="V67" s="22">
        <v>6521121994</v>
      </c>
      <c r="W67" s="24">
        <v>43180</v>
      </c>
      <c r="X67" s="22" t="s">
        <v>90</v>
      </c>
      <c r="Y67" s="22" t="s">
        <v>75</v>
      </c>
      <c r="Z67" s="22" t="s">
        <v>70</v>
      </c>
      <c r="AA67" s="22" t="s">
        <v>70</v>
      </c>
      <c r="AB67" s="22" t="s">
        <v>70</v>
      </c>
      <c r="AC67" s="22" t="s">
        <v>76</v>
      </c>
      <c r="AD67" s="22" t="s">
        <v>77</v>
      </c>
      <c r="AE67" s="25" t="s">
        <v>187</v>
      </c>
      <c r="AF67" s="25" t="s">
        <v>79</v>
      </c>
      <c r="AG67" s="25">
        <v>6521121994</v>
      </c>
      <c r="AH67" s="25" t="s">
        <v>1372</v>
      </c>
      <c r="AI67" s="25" t="s">
        <v>93</v>
      </c>
      <c r="AJ67" s="25" t="s">
        <v>82</v>
      </c>
      <c r="AK67" s="26">
        <v>45397</v>
      </c>
      <c r="AL67" s="22">
        <v>70</v>
      </c>
      <c r="AM67" s="22" t="s">
        <v>82</v>
      </c>
      <c r="AN67" s="22" t="s">
        <v>82</v>
      </c>
      <c r="AO67" s="22" t="s">
        <v>82</v>
      </c>
      <c r="AP67" s="22" t="s">
        <v>82</v>
      </c>
      <c r="AQ67" s="22" t="s">
        <v>82</v>
      </c>
      <c r="AR67" s="22" t="s">
        <v>82</v>
      </c>
      <c r="AS67" s="6">
        <v>173987</v>
      </c>
      <c r="AT67" s="6" t="s">
        <v>1373</v>
      </c>
      <c r="AU67" s="15" t="s">
        <v>1374</v>
      </c>
      <c r="AV67" s="6" t="s">
        <v>1375</v>
      </c>
      <c r="AW67" s="6">
        <v>40</v>
      </c>
    </row>
    <row r="68" spans="1:49" ht="24.75" customHeight="1">
      <c r="A68" s="6">
        <v>104011</v>
      </c>
      <c r="B68" s="22" t="s">
        <v>106</v>
      </c>
      <c r="C68" s="22" t="b">
        <v>1</v>
      </c>
      <c r="D68" s="23" t="s">
        <v>110</v>
      </c>
      <c r="E68" s="22">
        <v>104</v>
      </c>
      <c r="F68" s="22" t="s">
        <v>64</v>
      </c>
      <c r="G68" s="22">
        <v>104011</v>
      </c>
      <c r="H68" s="22" t="s">
        <v>100</v>
      </c>
      <c r="I68" s="22" t="s">
        <v>100</v>
      </c>
      <c r="J68" s="22" t="s">
        <v>67</v>
      </c>
      <c r="K68" s="22" t="s">
        <v>111</v>
      </c>
      <c r="L68" s="22" t="s">
        <v>82</v>
      </c>
      <c r="M68" s="22" t="str">
        <f t="shared" si="1"/>
        <v>Fresh Tumor Biopsy Pre-dose</v>
      </c>
      <c r="N68" s="22" t="s">
        <v>70</v>
      </c>
      <c r="O68" s="24">
        <v>45182</v>
      </c>
      <c r="P68" s="24">
        <v>45315</v>
      </c>
      <c r="Q68" s="22" t="s">
        <v>113</v>
      </c>
      <c r="R68" s="22">
        <v>6521122001</v>
      </c>
      <c r="S68" s="24">
        <v>45181</v>
      </c>
      <c r="T68" s="22" t="s">
        <v>102</v>
      </c>
      <c r="U68" s="22">
        <v>104011</v>
      </c>
      <c r="V68" s="22">
        <v>6521122001</v>
      </c>
      <c r="W68" s="24">
        <v>45181</v>
      </c>
      <c r="X68" s="22" t="s">
        <v>103</v>
      </c>
      <c r="Y68" s="22" t="s">
        <v>75</v>
      </c>
      <c r="Z68" s="22" t="s">
        <v>70</v>
      </c>
      <c r="AA68" s="22" t="s">
        <v>70</v>
      </c>
      <c r="AB68" s="22" t="s">
        <v>70</v>
      </c>
      <c r="AC68" s="22" t="s">
        <v>76</v>
      </c>
      <c r="AD68" s="22" t="s">
        <v>114</v>
      </c>
      <c r="AE68" s="25" t="s">
        <v>115</v>
      </c>
      <c r="AF68" s="25" t="s">
        <v>79</v>
      </c>
      <c r="AG68" s="25">
        <v>6521122001</v>
      </c>
      <c r="AH68" s="25" t="s">
        <v>116</v>
      </c>
      <c r="AI68" s="25" t="s">
        <v>93</v>
      </c>
      <c r="AJ68" s="25" t="s">
        <v>82</v>
      </c>
      <c r="AK68" s="26">
        <v>45397</v>
      </c>
      <c r="AL68" s="22">
        <v>70</v>
      </c>
      <c r="AM68" s="22" t="s">
        <v>82</v>
      </c>
      <c r="AN68" s="22" t="s">
        <v>82</v>
      </c>
      <c r="AO68" s="22" t="s">
        <v>82</v>
      </c>
      <c r="AP68" s="22" t="s">
        <v>82</v>
      </c>
      <c r="AQ68" s="22" t="s">
        <v>82</v>
      </c>
      <c r="AR68" s="22" t="s">
        <v>82</v>
      </c>
      <c r="AS68" s="6">
        <v>327902</v>
      </c>
      <c r="AT68" s="6" t="s">
        <v>107</v>
      </c>
      <c r="AU68" s="15" t="s">
        <v>108</v>
      </c>
      <c r="AV68" s="6" t="s">
        <v>109</v>
      </c>
      <c r="AW68" s="6">
        <v>40</v>
      </c>
    </row>
    <row r="69" spans="1:49" ht="24.75" customHeight="1">
      <c r="A69" s="6">
        <v>104014</v>
      </c>
      <c r="B69" s="22" t="s">
        <v>1376</v>
      </c>
      <c r="C69" s="22" t="b">
        <v>1</v>
      </c>
      <c r="D69" s="23" t="s">
        <v>110</v>
      </c>
      <c r="E69" s="22">
        <v>104</v>
      </c>
      <c r="F69" s="22" t="s">
        <v>64</v>
      </c>
      <c r="G69" s="22">
        <v>104014</v>
      </c>
      <c r="H69" s="22" t="s">
        <v>65</v>
      </c>
      <c r="I69" s="22" t="s">
        <v>66</v>
      </c>
      <c r="J69" s="22" t="s">
        <v>67</v>
      </c>
      <c r="K69" s="22" t="s">
        <v>68</v>
      </c>
      <c r="L69" s="22" t="s">
        <v>69</v>
      </c>
      <c r="M69" s="22" t="str">
        <f t="shared" si="1"/>
        <v>Archival</v>
      </c>
      <c r="N69" s="22" t="s">
        <v>70</v>
      </c>
      <c r="O69" s="24">
        <v>44985</v>
      </c>
      <c r="P69" s="24">
        <v>44999</v>
      </c>
      <c r="Q69" s="22" t="s">
        <v>72</v>
      </c>
      <c r="R69" s="22">
        <v>6522577068</v>
      </c>
      <c r="S69" s="24">
        <v>44607</v>
      </c>
      <c r="T69" s="22" t="s">
        <v>73</v>
      </c>
      <c r="U69" s="22">
        <v>104014</v>
      </c>
      <c r="V69" s="22">
        <v>6522577068</v>
      </c>
      <c r="W69" s="24">
        <v>44607</v>
      </c>
      <c r="X69" s="22" t="s">
        <v>90</v>
      </c>
      <c r="Y69" s="22" t="s">
        <v>75</v>
      </c>
      <c r="Z69" s="22" t="s">
        <v>70</v>
      </c>
      <c r="AA69" s="22" t="s">
        <v>70</v>
      </c>
      <c r="AB69" s="22" t="s">
        <v>70</v>
      </c>
      <c r="AC69" s="22" t="s">
        <v>76</v>
      </c>
      <c r="AD69" s="22" t="s">
        <v>77</v>
      </c>
      <c r="AE69" s="25" t="s">
        <v>91</v>
      </c>
      <c r="AF69" s="25" t="s">
        <v>79</v>
      </c>
      <c r="AG69" s="25">
        <v>6522577068</v>
      </c>
      <c r="AH69" s="25" t="s">
        <v>1377</v>
      </c>
      <c r="AI69" s="25" t="s">
        <v>81</v>
      </c>
      <c r="AJ69" s="25" t="s">
        <v>82</v>
      </c>
      <c r="AK69" s="26">
        <v>45397</v>
      </c>
      <c r="AL69" s="22">
        <v>70</v>
      </c>
      <c r="AM69" s="22" t="s">
        <v>82</v>
      </c>
      <c r="AN69" s="22" t="s">
        <v>82</v>
      </c>
      <c r="AO69" s="22" t="s">
        <v>82</v>
      </c>
      <c r="AP69" s="22" t="s">
        <v>82</v>
      </c>
      <c r="AQ69" s="22" t="s">
        <v>82</v>
      </c>
      <c r="AR69" s="22" t="s">
        <v>82</v>
      </c>
      <c r="AS69" s="6">
        <v>222448</v>
      </c>
      <c r="AT69" s="6" t="s">
        <v>1378</v>
      </c>
      <c r="AU69" s="15" t="s">
        <v>1379</v>
      </c>
      <c r="AV69" s="6" t="s">
        <v>1380</v>
      </c>
      <c r="AW69" s="6">
        <v>40</v>
      </c>
    </row>
    <row r="70" spans="1:49" ht="24.75" customHeight="1">
      <c r="A70" s="6">
        <v>104015</v>
      </c>
      <c r="B70" s="22" t="s">
        <v>1381</v>
      </c>
      <c r="C70" s="22" t="b">
        <v>1</v>
      </c>
      <c r="D70" s="23" t="s">
        <v>110</v>
      </c>
      <c r="E70" s="22">
        <v>104</v>
      </c>
      <c r="F70" s="22" t="s">
        <v>64</v>
      </c>
      <c r="G70" s="22">
        <v>104015</v>
      </c>
      <c r="H70" s="22" t="s">
        <v>65</v>
      </c>
      <c r="I70" s="22" t="s">
        <v>66</v>
      </c>
      <c r="J70" s="22" t="s">
        <v>1167</v>
      </c>
      <c r="K70" s="22" t="s">
        <v>158</v>
      </c>
      <c r="L70" s="22" t="s">
        <v>112</v>
      </c>
      <c r="M70" s="22" t="str">
        <f t="shared" si="1"/>
        <v>Fresh Biopsy/Aspirate</v>
      </c>
      <c r="N70" s="22" t="s">
        <v>70</v>
      </c>
      <c r="O70" s="24">
        <v>45020</v>
      </c>
      <c r="P70" s="24">
        <v>45005</v>
      </c>
      <c r="Q70" s="22" t="s">
        <v>72</v>
      </c>
      <c r="R70" s="22">
        <v>6521121987</v>
      </c>
      <c r="S70" s="24">
        <v>45063</v>
      </c>
      <c r="T70" s="22" t="s">
        <v>1144</v>
      </c>
      <c r="U70" s="22">
        <v>104015</v>
      </c>
      <c r="V70" s="22">
        <v>6521121987</v>
      </c>
      <c r="W70" s="24">
        <v>45063</v>
      </c>
      <c r="X70" s="22" t="s">
        <v>198</v>
      </c>
      <c r="Y70" s="22" t="s">
        <v>130</v>
      </c>
      <c r="Z70" s="22" t="s">
        <v>70</v>
      </c>
      <c r="AA70" s="22" t="s">
        <v>70</v>
      </c>
      <c r="AB70" s="22" t="s">
        <v>70</v>
      </c>
      <c r="AC70" s="22" t="s">
        <v>76</v>
      </c>
      <c r="AD70" s="22" t="s">
        <v>238</v>
      </c>
      <c r="AE70" s="25" t="s">
        <v>104</v>
      </c>
      <c r="AF70" s="25" t="s">
        <v>79</v>
      </c>
      <c r="AG70" s="25">
        <v>6521121987</v>
      </c>
      <c r="AH70" s="25" t="s">
        <v>1382</v>
      </c>
      <c r="AI70" s="25" t="s">
        <v>1148</v>
      </c>
      <c r="AJ70" s="25" t="s">
        <v>82</v>
      </c>
      <c r="AK70" s="26">
        <v>45397</v>
      </c>
      <c r="AL70" s="22">
        <v>70</v>
      </c>
      <c r="AM70" s="22" t="s">
        <v>82</v>
      </c>
      <c r="AN70" s="22" t="s">
        <v>82</v>
      </c>
      <c r="AO70" s="22" t="s">
        <v>82</v>
      </c>
      <c r="AP70" s="22" t="s">
        <v>82</v>
      </c>
      <c r="AQ70" s="22" t="s">
        <v>82</v>
      </c>
      <c r="AR70" s="22" t="s">
        <v>82</v>
      </c>
      <c r="AS70" s="6">
        <v>235002</v>
      </c>
      <c r="AT70" s="6" t="s">
        <v>1383</v>
      </c>
      <c r="AU70" s="15" t="s">
        <v>1384</v>
      </c>
      <c r="AV70" s="6" t="s">
        <v>1385</v>
      </c>
      <c r="AW70" s="6">
        <v>40</v>
      </c>
    </row>
    <row r="71" spans="1:49" ht="24.75" customHeight="1">
      <c r="A71" s="6">
        <v>104015</v>
      </c>
      <c r="B71" s="22" t="s">
        <v>1386</v>
      </c>
      <c r="C71" s="22" t="b">
        <v>1</v>
      </c>
      <c r="D71" s="23" t="s">
        <v>110</v>
      </c>
      <c r="E71" s="22">
        <v>104</v>
      </c>
      <c r="F71" s="22" t="s">
        <v>64</v>
      </c>
      <c r="G71" s="22">
        <v>104015</v>
      </c>
      <c r="H71" s="22" t="s">
        <v>65</v>
      </c>
      <c r="I71" s="22" t="s">
        <v>66</v>
      </c>
      <c r="J71" s="22" t="s">
        <v>67</v>
      </c>
      <c r="K71" s="22" t="s">
        <v>68</v>
      </c>
      <c r="L71" s="22" t="s">
        <v>69</v>
      </c>
      <c r="M71" s="22" t="str">
        <f t="shared" si="1"/>
        <v>Archival</v>
      </c>
      <c r="N71" s="22" t="s">
        <v>70</v>
      </c>
      <c r="O71" s="24">
        <v>45020</v>
      </c>
      <c r="P71" s="24">
        <v>45005</v>
      </c>
      <c r="Q71" s="22" t="s">
        <v>72</v>
      </c>
      <c r="R71" s="22">
        <v>6520854188</v>
      </c>
      <c r="S71" s="24">
        <v>43918</v>
      </c>
      <c r="T71" s="22" t="s">
        <v>1144</v>
      </c>
      <c r="U71" s="22">
        <v>104015</v>
      </c>
      <c r="V71" s="22">
        <v>6520854188</v>
      </c>
      <c r="W71" s="24">
        <v>43918</v>
      </c>
      <c r="X71" s="22" t="s">
        <v>198</v>
      </c>
      <c r="Y71" s="22" t="s">
        <v>75</v>
      </c>
      <c r="Z71" s="22" t="s">
        <v>70</v>
      </c>
      <c r="AA71" s="22" t="s">
        <v>70</v>
      </c>
      <c r="AB71" s="22" t="s">
        <v>70</v>
      </c>
      <c r="AC71" s="22" t="s">
        <v>76</v>
      </c>
      <c r="AD71" s="22" t="s">
        <v>77</v>
      </c>
      <c r="AE71" s="25" t="s">
        <v>504</v>
      </c>
      <c r="AF71" s="25" t="s">
        <v>79</v>
      </c>
      <c r="AG71" s="25">
        <v>6520854188</v>
      </c>
      <c r="AH71" s="25" t="s">
        <v>1387</v>
      </c>
      <c r="AI71" s="25" t="s">
        <v>1148</v>
      </c>
      <c r="AJ71" s="25" t="s">
        <v>82</v>
      </c>
      <c r="AK71" s="26">
        <v>45397</v>
      </c>
      <c r="AL71" s="22">
        <v>70</v>
      </c>
      <c r="AM71" s="22" t="s">
        <v>82</v>
      </c>
      <c r="AN71" s="22" t="s">
        <v>82</v>
      </c>
      <c r="AO71" s="22" t="s">
        <v>82</v>
      </c>
      <c r="AP71" s="22" t="s">
        <v>82</v>
      </c>
      <c r="AQ71" s="22" t="s">
        <v>82</v>
      </c>
      <c r="AR71" s="22" t="s">
        <v>82</v>
      </c>
      <c r="AS71" s="6">
        <v>225322</v>
      </c>
      <c r="AT71" s="6" t="s">
        <v>1388</v>
      </c>
      <c r="AU71" s="15" t="s">
        <v>1389</v>
      </c>
      <c r="AV71" s="6" t="s">
        <v>1390</v>
      </c>
      <c r="AW71" s="6">
        <v>40</v>
      </c>
    </row>
    <row r="72" spans="1:49" ht="24.75" customHeight="1">
      <c r="A72" s="6">
        <v>104016</v>
      </c>
      <c r="B72" s="22" t="s">
        <v>1391</v>
      </c>
      <c r="C72" s="22" t="b">
        <v>1</v>
      </c>
      <c r="D72" s="23" t="s">
        <v>110</v>
      </c>
      <c r="E72" s="22">
        <v>104</v>
      </c>
      <c r="F72" s="22" t="s">
        <v>64</v>
      </c>
      <c r="G72" s="22">
        <v>104016</v>
      </c>
      <c r="H72" s="22" t="s">
        <v>121</v>
      </c>
      <c r="I72" s="22" t="s">
        <v>66</v>
      </c>
      <c r="J72" s="22" t="s">
        <v>67</v>
      </c>
      <c r="K72" s="22" t="s">
        <v>68</v>
      </c>
      <c r="L72" s="22" t="s">
        <v>69</v>
      </c>
      <c r="M72" s="22" t="str">
        <f t="shared" si="1"/>
        <v>Archival</v>
      </c>
      <c r="N72" s="22" t="s">
        <v>70</v>
      </c>
      <c r="O72" s="24">
        <v>45035</v>
      </c>
      <c r="P72" s="24">
        <v>45014</v>
      </c>
      <c r="Q72" s="22" t="s">
        <v>72</v>
      </c>
      <c r="R72" s="22">
        <v>6520854186</v>
      </c>
      <c r="S72" s="24">
        <v>44207</v>
      </c>
      <c r="T72" s="22" t="s">
        <v>1144</v>
      </c>
      <c r="U72" s="22">
        <v>104016</v>
      </c>
      <c r="V72" s="22">
        <v>6520854186</v>
      </c>
      <c r="W72" s="24">
        <v>44207</v>
      </c>
      <c r="X72" s="22" t="s">
        <v>198</v>
      </c>
      <c r="Y72" s="22" t="s">
        <v>75</v>
      </c>
      <c r="Z72" s="22" t="s">
        <v>70</v>
      </c>
      <c r="AA72" s="22" t="s">
        <v>70</v>
      </c>
      <c r="AB72" s="22" t="s">
        <v>70</v>
      </c>
      <c r="AC72" s="22" t="s">
        <v>76</v>
      </c>
      <c r="AD72" s="22" t="s">
        <v>77</v>
      </c>
      <c r="AE72" s="25" t="s">
        <v>104</v>
      </c>
      <c r="AF72" s="25" t="s">
        <v>79</v>
      </c>
      <c r="AG72" s="25">
        <v>6520854186</v>
      </c>
      <c r="AH72" s="25" t="s">
        <v>1392</v>
      </c>
      <c r="AI72" s="25" t="s">
        <v>1148</v>
      </c>
      <c r="AJ72" s="25" t="s">
        <v>82</v>
      </c>
      <c r="AK72" s="26">
        <v>45397</v>
      </c>
      <c r="AL72" s="22">
        <v>70</v>
      </c>
      <c r="AM72" s="22" t="s">
        <v>82</v>
      </c>
      <c r="AN72" s="22" t="s">
        <v>82</v>
      </c>
      <c r="AO72" s="22" t="s">
        <v>82</v>
      </c>
      <c r="AP72" s="22" t="s">
        <v>82</v>
      </c>
      <c r="AQ72" s="22" t="s">
        <v>82</v>
      </c>
      <c r="AR72" s="22" t="s">
        <v>82</v>
      </c>
      <c r="AS72" s="6">
        <v>225327</v>
      </c>
      <c r="AT72" s="6" t="s">
        <v>1393</v>
      </c>
      <c r="AU72" s="15" t="s">
        <v>1394</v>
      </c>
      <c r="AV72" s="6" t="s">
        <v>1395</v>
      </c>
      <c r="AW72" s="6">
        <v>40</v>
      </c>
    </row>
    <row r="73" spans="1:49" ht="24.75" customHeight="1">
      <c r="A73" s="6">
        <v>104017</v>
      </c>
      <c r="B73" s="22" t="s">
        <v>1396</v>
      </c>
      <c r="C73" s="22" t="b">
        <v>1</v>
      </c>
      <c r="D73" s="23" t="s">
        <v>110</v>
      </c>
      <c r="E73" s="22">
        <v>104</v>
      </c>
      <c r="F73" s="22" t="s">
        <v>64</v>
      </c>
      <c r="G73" s="22">
        <v>104017</v>
      </c>
      <c r="H73" s="22" t="s">
        <v>65</v>
      </c>
      <c r="I73" s="22" t="s">
        <v>66</v>
      </c>
      <c r="J73" s="22" t="s">
        <v>1167</v>
      </c>
      <c r="K73" s="22" t="s">
        <v>158</v>
      </c>
      <c r="L73" s="22" t="s">
        <v>112</v>
      </c>
      <c r="M73" s="22" t="str">
        <f t="shared" si="1"/>
        <v>Fresh Biopsy/Aspirate</v>
      </c>
      <c r="N73" s="22" t="s">
        <v>70</v>
      </c>
      <c r="O73" s="24">
        <v>45048</v>
      </c>
      <c r="P73" s="24">
        <v>45021</v>
      </c>
      <c r="Q73" s="22" t="s">
        <v>72</v>
      </c>
      <c r="R73" s="22">
        <v>6521799398</v>
      </c>
      <c r="S73" s="24">
        <v>45065</v>
      </c>
      <c r="T73" s="22" t="s">
        <v>1144</v>
      </c>
      <c r="U73" s="22">
        <v>104017</v>
      </c>
      <c r="V73" s="22">
        <v>6521799398</v>
      </c>
      <c r="W73" s="24">
        <v>45065</v>
      </c>
      <c r="X73" s="22" t="s">
        <v>198</v>
      </c>
      <c r="Y73" s="22" t="s">
        <v>130</v>
      </c>
      <c r="Z73" s="22" t="s">
        <v>70</v>
      </c>
      <c r="AA73" s="22" t="s">
        <v>70</v>
      </c>
      <c r="AB73" s="22" t="s">
        <v>70</v>
      </c>
      <c r="AC73" s="22" t="s">
        <v>76</v>
      </c>
      <c r="AD73" s="22" t="s">
        <v>238</v>
      </c>
      <c r="AE73" s="25" t="s">
        <v>428</v>
      </c>
      <c r="AF73" s="25" t="s">
        <v>79</v>
      </c>
      <c r="AG73" s="25">
        <v>6521799398</v>
      </c>
      <c r="AH73" s="25" t="s">
        <v>1397</v>
      </c>
      <c r="AI73" s="25" t="s">
        <v>1148</v>
      </c>
      <c r="AJ73" s="25" t="s">
        <v>82</v>
      </c>
      <c r="AK73" s="26">
        <v>45397</v>
      </c>
      <c r="AL73" s="22">
        <v>70</v>
      </c>
      <c r="AM73" s="22" t="s">
        <v>82</v>
      </c>
      <c r="AN73" s="22" t="s">
        <v>82</v>
      </c>
      <c r="AO73" s="22" t="s">
        <v>82</v>
      </c>
      <c r="AP73" s="22" t="s">
        <v>82</v>
      </c>
      <c r="AQ73" s="22" t="s">
        <v>82</v>
      </c>
      <c r="AR73" s="22" t="s">
        <v>82</v>
      </c>
      <c r="AS73" s="6">
        <v>235005</v>
      </c>
      <c r="AT73" s="6" t="s">
        <v>1398</v>
      </c>
      <c r="AU73" s="15" t="s">
        <v>1399</v>
      </c>
      <c r="AV73" s="6" t="s">
        <v>1400</v>
      </c>
      <c r="AW73" s="6">
        <v>40</v>
      </c>
    </row>
    <row r="74" spans="1:49" ht="24.75" customHeight="1">
      <c r="A74" s="6">
        <v>104017</v>
      </c>
      <c r="B74" s="22" t="s">
        <v>1401</v>
      </c>
      <c r="C74" s="22" t="b">
        <v>1</v>
      </c>
      <c r="D74" s="23" t="s">
        <v>110</v>
      </c>
      <c r="E74" s="22">
        <v>104</v>
      </c>
      <c r="F74" s="22" t="s">
        <v>64</v>
      </c>
      <c r="G74" s="22">
        <v>104017</v>
      </c>
      <c r="H74" s="22" t="s">
        <v>65</v>
      </c>
      <c r="I74" s="22" t="s">
        <v>66</v>
      </c>
      <c r="J74" s="22" t="s">
        <v>67</v>
      </c>
      <c r="K74" s="22" t="s">
        <v>68</v>
      </c>
      <c r="L74" s="22" t="s">
        <v>69</v>
      </c>
      <c r="M74" s="22" t="str">
        <f t="shared" si="1"/>
        <v>Archival</v>
      </c>
      <c r="N74" s="22" t="s">
        <v>70</v>
      </c>
      <c r="O74" s="24">
        <v>45048</v>
      </c>
      <c r="P74" s="24">
        <v>45021</v>
      </c>
      <c r="Q74" s="22" t="s">
        <v>72</v>
      </c>
      <c r="R74" s="22">
        <v>6523450138</v>
      </c>
      <c r="S74" s="24">
        <v>44080</v>
      </c>
      <c r="T74" s="22" t="s">
        <v>1144</v>
      </c>
      <c r="U74" s="22">
        <v>104017</v>
      </c>
      <c r="V74" s="22">
        <v>6523450138</v>
      </c>
      <c r="W74" s="24">
        <v>44080</v>
      </c>
      <c r="X74" s="22" t="s">
        <v>198</v>
      </c>
      <c r="Y74" s="22" t="s">
        <v>75</v>
      </c>
      <c r="Z74" s="22" t="s">
        <v>70</v>
      </c>
      <c r="AA74" s="22" t="s">
        <v>70</v>
      </c>
      <c r="AB74" s="22" t="s">
        <v>70</v>
      </c>
      <c r="AC74" s="22" t="s">
        <v>76</v>
      </c>
      <c r="AD74" s="22" t="s">
        <v>77</v>
      </c>
      <c r="AE74" s="25" t="s">
        <v>1402</v>
      </c>
      <c r="AF74" s="25" t="s">
        <v>79</v>
      </c>
      <c r="AG74" s="25">
        <v>6523450138</v>
      </c>
      <c r="AH74" s="25" t="s">
        <v>1403</v>
      </c>
      <c r="AI74" s="25" t="s">
        <v>1148</v>
      </c>
      <c r="AJ74" s="25" t="s">
        <v>82</v>
      </c>
      <c r="AK74" s="26">
        <v>45397</v>
      </c>
      <c r="AL74" s="22">
        <v>70</v>
      </c>
      <c r="AM74" s="22" t="s">
        <v>82</v>
      </c>
      <c r="AN74" s="22" t="s">
        <v>82</v>
      </c>
      <c r="AO74" s="22" t="s">
        <v>82</v>
      </c>
      <c r="AP74" s="22" t="s">
        <v>82</v>
      </c>
      <c r="AQ74" s="22" t="s">
        <v>82</v>
      </c>
      <c r="AR74" s="22" t="s">
        <v>82</v>
      </c>
      <c r="AS74" s="6">
        <v>235072</v>
      </c>
      <c r="AT74" s="6" t="s">
        <v>1404</v>
      </c>
      <c r="AU74" s="15" t="s">
        <v>1405</v>
      </c>
      <c r="AV74" s="6" t="s">
        <v>1406</v>
      </c>
      <c r="AW74" s="6">
        <v>40</v>
      </c>
    </row>
    <row r="75" spans="1:49" ht="24.75" customHeight="1">
      <c r="A75" s="6">
        <v>104017</v>
      </c>
      <c r="B75" s="22" t="s">
        <v>1407</v>
      </c>
      <c r="C75" s="22" t="b">
        <v>1</v>
      </c>
      <c r="D75" s="23" t="s">
        <v>110</v>
      </c>
      <c r="E75" s="22">
        <v>104</v>
      </c>
      <c r="F75" s="22" t="s">
        <v>64</v>
      </c>
      <c r="G75" s="22">
        <v>104017</v>
      </c>
      <c r="H75" s="22" t="s">
        <v>65</v>
      </c>
      <c r="I75" s="22" t="s">
        <v>66</v>
      </c>
      <c r="J75" s="22" t="s">
        <v>67</v>
      </c>
      <c r="K75" s="22" t="s">
        <v>111</v>
      </c>
      <c r="L75" s="22" t="s">
        <v>82</v>
      </c>
      <c r="M75" s="22" t="str">
        <f t="shared" si="1"/>
        <v>Fresh Tumor Biopsy Pre-dose</v>
      </c>
      <c r="N75" s="22" t="s">
        <v>70</v>
      </c>
      <c r="O75" s="24">
        <v>45048</v>
      </c>
      <c r="P75" s="24">
        <v>45021</v>
      </c>
      <c r="Q75" s="22" t="s">
        <v>72</v>
      </c>
      <c r="R75" s="22">
        <v>6521799401</v>
      </c>
      <c r="S75" s="24">
        <v>45042</v>
      </c>
      <c r="T75" s="22" t="s">
        <v>1144</v>
      </c>
      <c r="U75" s="22">
        <v>104017</v>
      </c>
      <c r="V75" s="22">
        <v>6521799401</v>
      </c>
      <c r="W75" s="24">
        <v>45042</v>
      </c>
      <c r="X75" s="22" t="s">
        <v>198</v>
      </c>
      <c r="Y75" s="22" t="s">
        <v>75</v>
      </c>
      <c r="Z75" s="22" t="s">
        <v>70</v>
      </c>
      <c r="AA75" s="22" t="s">
        <v>70</v>
      </c>
      <c r="AB75" s="22" t="s">
        <v>70</v>
      </c>
      <c r="AC75" s="22" t="s">
        <v>76</v>
      </c>
      <c r="AD75" s="22" t="s">
        <v>114</v>
      </c>
      <c r="AE75" s="25" t="s">
        <v>1119</v>
      </c>
      <c r="AF75" s="25" t="s">
        <v>1120</v>
      </c>
      <c r="AG75" s="25">
        <v>6521799401</v>
      </c>
      <c r="AH75" s="25" t="s">
        <v>1408</v>
      </c>
      <c r="AI75" s="25" t="s">
        <v>1148</v>
      </c>
      <c r="AJ75" s="25" t="s">
        <v>82</v>
      </c>
      <c r="AK75" s="26">
        <v>45397</v>
      </c>
      <c r="AL75" s="22">
        <v>70</v>
      </c>
      <c r="AM75" s="22" t="s">
        <v>82</v>
      </c>
      <c r="AN75" s="22" t="s">
        <v>82</v>
      </c>
      <c r="AO75" s="22" t="s">
        <v>82</v>
      </c>
      <c r="AP75" s="22" t="s">
        <v>82</v>
      </c>
      <c r="AQ75" s="22" t="s">
        <v>82</v>
      </c>
      <c r="AR75" s="22" t="s">
        <v>82</v>
      </c>
      <c r="AS75" s="6">
        <v>225446</v>
      </c>
      <c r="AT75" s="6" t="s">
        <v>1409</v>
      </c>
      <c r="AU75" s="15" t="s">
        <v>1410</v>
      </c>
      <c r="AV75" s="6" t="s">
        <v>1411</v>
      </c>
      <c r="AW75" s="6">
        <v>40</v>
      </c>
    </row>
    <row r="76" spans="1:49" ht="24.75" customHeight="1">
      <c r="A76" s="6">
        <v>104018</v>
      </c>
      <c r="B76" s="22" t="s">
        <v>1412</v>
      </c>
      <c r="C76" s="22" t="b">
        <v>1</v>
      </c>
      <c r="D76" s="23" t="s">
        <v>110</v>
      </c>
      <c r="E76" s="22">
        <v>104</v>
      </c>
      <c r="F76" s="22" t="s">
        <v>64</v>
      </c>
      <c r="G76" s="22">
        <v>104018</v>
      </c>
      <c r="H76" s="22" t="s">
        <v>121</v>
      </c>
      <c r="I76" s="22" t="s">
        <v>66</v>
      </c>
      <c r="J76" s="22" t="s">
        <v>67</v>
      </c>
      <c r="K76" s="22" t="s">
        <v>68</v>
      </c>
      <c r="L76" s="22" t="s">
        <v>69</v>
      </c>
      <c r="M76" s="22" t="str">
        <f t="shared" si="1"/>
        <v>Archival</v>
      </c>
      <c r="N76" s="22" t="s">
        <v>70</v>
      </c>
      <c r="O76" s="24">
        <v>45041</v>
      </c>
      <c r="P76" s="24">
        <v>45027</v>
      </c>
      <c r="Q76" s="22" t="s">
        <v>72</v>
      </c>
      <c r="R76" s="22">
        <v>6523354152</v>
      </c>
      <c r="S76" s="24">
        <v>43719</v>
      </c>
      <c r="T76" s="22" t="s">
        <v>1144</v>
      </c>
      <c r="U76" s="22">
        <v>104018</v>
      </c>
      <c r="V76" s="22">
        <v>6523354152</v>
      </c>
      <c r="W76" s="24">
        <v>43719</v>
      </c>
      <c r="X76" s="22" t="s">
        <v>198</v>
      </c>
      <c r="Y76" s="22" t="s">
        <v>75</v>
      </c>
      <c r="Z76" s="22" t="s">
        <v>70</v>
      </c>
      <c r="AA76" s="22" t="s">
        <v>70</v>
      </c>
      <c r="AB76" s="22" t="s">
        <v>70</v>
      </c>
      <c r="AC76" s="22" t="s">
        <v>76</v>
      </c>
      <c r="AD76" s="22" t="s">
        <v>77</v>
      </c>
      <c r="AE76" s="25" t="s">
        <v>115</v>
      </c>
      <c r="AF76" s="25" t="s">
        <v>79</v>
      </c>
      <c r="AG76" s="25">
        <v>6523354152</v>
      </c>
      <c r="AH76" s="25" t="s">
        <v>1413</v>
      </c>
      <c r="AI76" s="25" t="s">
        <v>1148</v>
      </c>
      <c r="AJ76" s="25" t="s">
        <v>82</v>
      </c>
      <c r="AK76" s="26">
        <v>45460</v>
      </c>
      <c r="AL76" s="22">
        <v>7</v>
      </c>
      <c r="AM76" s="22" t="s">
        <v>82</v>
      </c>
      <c r="AN76" s="22" t="s">
        <v>82</v>
      </c>
      <c r="AO76" s="22" t="s">
        <v>82</v>
      </c>
      <c r="AP76" s="22" t="s">
        <v>82</v>
      </c>
      <c r="AQ76" s="22" t="s">
        <v>82</v>
      </c>
      <c r="AR76" s="22" t="s">
        <v>82</v>
      </c>
      <c r="AS76" s="6">
        <v>225373</v>
      </c>
      <c r="AT76" s="6" t="s">
        <v>1414</v>
      </c>
      <c r="AU76" s="15" t="s">
        <v>1415</v>
      </c>
      <c r="AV76" s="6" t="s">
        <v>1416</v>
      </c>
      <c r="AW76" s="6">
        <v>40</v>
      </c>
    </row>
    <row r="77" spans="1:49" ht="24.75" customHeight="1">
      <c r="A77" s="6">
        <v>104018</v>
      </c>
      <c r="B77" s="22" t="s">
        <v>1417</v>
      </c>
      <c r="C77" s="22" t="b">
        <v>1</v>
      </c>
      <c r="D77" s="23" t="s">
        <v>110</v>
      </c>
      <c r="E77" s="22">
        <v>104</v>
      </c>
      <c r="F77" s="22" t="s">
        <v>64</v>
      </c>
      <c r="G77" s="22">
        <v>104018</v>
      </c>
      <c r="H77" s="22" t="s">
        <v>121</v>
      </c>
      <c r="I77" s="22" t="s">
        <v>66</v>
      </c>
      <c r="J77" s="22" t="s">
        <v>67</v>
      </c>
      <c r="K77" s="22" t="s">
        <v>111</v>
      </c>
      <c r="L77" s="22" t="s">
        <v>82</v>
      </c>
      <c r="M77" s="22" t="str">
        <f t="shared" si="1"/>
        <v>Fresh Tumor Biopsy Pre-dose</v>
      </c>
      <c r="N77" s="22" t="s">
        <v>70</v>
      </c>
      <c r="O77" s="24">
        <v>45041</v>
      </c>
      <c r="P77" s="24">
        <v>45027</v>
      </c>
      <c r="Q77" s="22" t="s">
        <v>72</v>
      </c>
      <c r="R77" s="22">
        <v>6521799402</v>
      </c>
      <c r="S77" s="24">
        <v>45040</v>
      </c>
      <c r="T77" s="22" t="s">
        <v>1144</v>
      </c>
      <c r="U77" s="22">
        <v>104018</v>
      </c>
      <c r="V77" s="22">
        <v>6521799402</v>
      </c>
      <c r="W77" s="24">
        <v>45040</v>
      </c>
      <c r="X77" s="22" t="s">
        <v>198</v>
      </c>
      <c r="Y77" s="22" t="s">
        <v>130</v>
      </c>
      <c r="Z77" s="22" t="s">
        <v>70</v>
      </c>
      <c r="AA77" s="22" t="s">
        <v>70</v>
      </c>
      <c r="AB77" s="22" t="s">
        <v>70</v>
      </c>
      <c r="AC77" s="22" t="s">
        <v>76</v>
      </c>
      <c r="AD77" s="22" t="s">
        <v>114</v>
      </c>
      <c r="AE77" s="25" t="s">
        <v>115</v>
      </c>
      <c r="AF77" s="25" t="s">
        <v>79</v>
      </c>
      <c r="AG77" s="25">
        <v>6521799402</v>
      </c>
      <c r="AH77" s="25" t="s">
        <v>1418</v>
      </c>
      <c r="AI77" s="25" t="s">
        <v>1148</v>
      </c>
      <c r="AJ77" s="25" t="s">
        <v>82</v>
      </c>
      <c r="AK77" s="26">
        <v>45460</v>
      </c>
      <c r="AL77" s="22">
        <v>7</v>
      </c>
      <c r="AM77" s="22" t="s">
        <v>82</v>
      </c>
      <c r="AN77" s="22" t="s">
        <v>82</v>
      </c>
      <c r="AO77" s="22" t="s">
        <v>82</v>
      </c>
      <c r="AP77" s="22" t="s">
        <v>82</v>
      </c>
      <c r="AQ77" s="22" t="s">
        <v>82</v>
      </c>
      <c r="AR77" s="22" t="s">
        <v>82</v>
      </c>
      <c r="AS77" s="6">
        <v>234970</v>
      </c>
      <c r="AT77" s="6" t="s">
        <v>1419</v>
      </c>
      <c r="AU77" s="15" t="s">
        <v>1420</v>
      </c>
      <c r="AV77" s="6" t="s">
        <v>1421</v>
      </c>
      <c r="AW77" s="6">
        <v>40</v>
      </c>
    </row>
    <row r="78" spans="1:49" ht="24.75" customHeight="1">
      <c r="A78" s="6">
        <v>104021</v>
      </c>
      <c r="B78" s="22" t="s">
        <v>1422</v>
      </c>
      <c r="C78" s="22" t="b">
        <v>1</v>
      </c>
      <c r="D78" s="23" t="s">
        <v>110</v>
      </c>
      <c r="E78" s="22">
        <v>104</v>
      </c>
      <c r="F78" s="22" t="s">
        <v>64</v>
      </c>
      <c r="G78" s="22">
        <v>104021</v>
      </c>
      <c r="H78" s="22" t="s">
        <v>65</v>
      </c>
      <c r="I78" s="22" t="s">
        <v>66</v>
      </c>
      <c r="J78" s="22" t="s">
        <v>1167</v>
      </c>
      <c r="K78" s="22" t="s">
        <v>158</v>
      </c>
      <c r="L78" s="22" t="s">
        <v>112</v>
      </c>
      <c r="M78" s="22" t="str">
        <f t="shared" si="1"/>
        <v>Fresh Biopsy/Aspirate</v>
      </c>
      <c r="N78" s="22" t="s">
        <v>70</v>
      </c>
      <c r="O78" s="24">
        <v>45097</v>
      </c>
      <c r="P78" s="24">
        <v>45149</v>
      </c>
      <c r="Q78" s="22" t="s">
        <v>101</v>
      </c>
      <c r="R78" s="22">
        <v>6523450127</v>
      </c>
      <c r="S78" s="24">
        <v>45127</v>
      </c>
      <c r="T78" s="22" t="s">
        <v>1191</v>
      </c>
      <c r="U78" s="22">
        <v>104021</v>
      </c>
      <c r="V78" s="22">
        <v>6523450127</v>
      </c>
      <c r="W78" s="24">
        <v>45127</v>
      </c>
      <c r="X78" s="22" t="s">
        <v>198</v>
      </c>
      <c r="Y78" s="22" t="s">
        <v>130</v>
      </c>
      <c r="Z78" s="22" t="s">
        <v>70</v>
      </c>
      <c r="AA78" s="22" t="s">
        <v>70</v>
      </c>
      <c r="AB78" s="22" t="s">
        <v>70</v>
      </c>
      <c r="AC78" s="22" t="s">
        <v>76</v>
      </c>
      <c r="AD78" s="22" t="s">
        <v>238</v>
      </c>
      <c r="AE78" s="25" t="s">
        <v>115</v>
      </c>
      <c r="AF78" s="25" t="s">
        <v>79</v>
      </c>
      <c r="AG78" s="25">
        <v>6523450127</v>
      </c>
      <c r="AH78" s="25" t="s">
        <v>1423</v>
      </c>
      <c r="AI78" s="25" t="s">
        <v>1148</v>
      </c>
      <c r="AJ78" s="25" t="s">
        <v>82</v>
      </c>
      <c r="AK78" s="26">
        <v>45460</v>
      </c>
      <c r="AL78" s="22">
        <v>7</v>
      </c>
      <c r="AM78" s="22" t="s">
        <v>82</v>
      </c>
      <c r="AN78" s="22" t="s">
        <v>82</v>
      </c>
      <c r="AO78" s="22" t="s">
        <v>82</v>
      </c>
      <c r="AP78" s="22" t="s">
        <v>82</v>
      </c>
      <c r="AQ78" s="22" t="s">
        <v>82</v>
      </c>
      <c r="AR78" s="22" t="s">
        <v>82</v>
      </c>
      <c r="AS78" s="6">
        <v>235035</v>
      </c>
      <c r="AT78" s="6" t="s">
        <v>1424</v>
      </c>
      <c r="AU78" s="15" t="s">
        <v>1425</v>
      </c>
      <c r="AV78" s="6" t="s">
        <v>1426</v>
      </c>
      <c r="AW78" s="6">
        <v>40</v>
      </c>
    </row>
    <row r="79" spans="1:49" ht="24.75" customHeight="1">
      <c r="A79" s="6">
        <v>104021</v>
      </c>
      <c r="B79" s="22" t="s">
        <v>1427</v>
      </c>
      <c r="C79" s="22" t="b">
        <v>1</v>
      </c>
      <c r="D79" s="23" t="s">
        <v>110</v>
      </c>
      <c r="E79" s="22">
        <v>104</v>
      </c>
      <c r="F79" s="22" t="s">
        <v>64</v>
      </c>
      <c r="G79" s="22">
        <v>104021</v>
      </c>
      <c r="H79" s="22" t="s">
        <v>65</v>
      </c>
      <c r="I79" s="22" t="s">
        <v>66</v>
      </c>
      <c r="J79" s="22" t="s">
        <v>67</v>
      </c>
      <c r="K79" s="22" t="s">
        <v>128</v>
      </c>
      <c r="L79" s="22" t="s">
        <v>112</v>
      </c>
      <c r="M79" s="22" t="str">
        <f t="shared" si="1"/>
        <v>Fresh Biopsy/Aspirate</v>
      </c>
      <c r="N79" s="22" t="s">
        <v>70</v>
      </c>
      <c r="O79" s="24">
        <v>45097</v>
      </c>
      <c r="P79" s="24">
        <v>45149</v>
      </c>
      <c r="Q79" s="22" t="s">
        <v>101</v>
      </c>
      <c r="R79" s="22">
        <v>6523354150</v>
      </c>
      <c r="S79" s="24">
        <v>45090</v>
      </c>
      <c r="T79" s="22" t="s">
        <v>1191</v>
      </c>
      <c r="U79" s="22">
        <v>104021</v>
      </c>
      <c r="V79" s="22">
        <v>6523354150</v>
      </c>
      <c r="W79" s="24">
        <v>45090</v>
      </c>
      <c r="X79" s="22" t="s">
        <v>198</v>
      </c>
      <c r="Y79" s="22" t="s">
        <v>130</v>
      </c>
      <c r="Z79" s="22" t="s">
        <v>70</v>
      </c>
      <c r="AA79" s="22" t="s">
        <v>70</v>
      </c>
      <c r="AB79" s="22" t="s">
        <v>70</v>
      </c>
      <c r="AC79" s="22" t="s">
        <v>76</v>
      </c>
      <c r="AD79" s="22" t="s">
        <v>114</v>
      </c>
      <c r="AE79" s="25" t="s">
        <v>1119</v>
      </c>
      <c r="AF79" s="25" t="s">
        <v>1120</v>
      </c>
      <c r="AG79" s="25">
        <v>6523354150</v>
      </c>
      <c r="AH79" s="25" t="s">
        <v>1428</v>
      </c>
      <c r="AI79" s="25" t="s">
        <v>1148</v>
      </c>
      <c r="AJ79" s="25" t="s">
        <v>82</v>
      </c>
      <c r="AK79" s="26">
        <v>45460</v>
      </c>
      <c r="AL79" s="22">
        <v>7</v>
      </c>
      <c r="AM79" s="22" t="s">
        <v>82</v>
      </c>
      <c r="AN79" s="22" t="s">
        <v>82</v>
      </c>
      <c r="AO79" s="22" t="s">
        <v>82</v>
      </c>
      <c r="AP79" s="22" t="s">
        <v>82</v>
      </c>
      <c r="AQ79" s="22" t="s">
        <v>82</v>
      </c>
      <c r="AR79" s="22" t="s">
        <v>82</v>
      </c>
      <c r="AS79" s="6">
        <v>225333</v>
      </c>
      <c r="AT79" s="6" t="s">
        <v>1429</v>
      </c>
      <c r="AU79" s="15" t="s">
        <v>1430</v>
      </c>
      <c r="AV79" s="6" t="s">
        <v>1431</v>
      </c>
      <c r="AW79" s="6">
        <v>40</v>
      </c>
    </row>
    <row r="80" spans="1:49" ht="24.75" customHeight="1">
      <c r="A80" s="6">
        <v>104022</v>
      </c>
      <c r="B80" s="22" t="s">
        <v>1432</v>
      </c>
      <c r="C80" s="22" t="b">
        <v>1</v>
      </c>
      <c r="D80" s="23" t="s">
        <v>110</v>
      </c>
      <c r="E80" s="22">
        <v>104</v>
      </c>
      <c r="F80" s="22" t="s">
        <v>64</v>
      </c>
      <c r="G80" s="22">
        <v>104022</v>
      </c>
      <c r="H80" s="22" t="s">
        <v>65</v>
      </c>
      <c r="I80" s="22" t="s">
        <v>66</v>
      </c>
      <c r="J80" s="22" t="s">
        <v>67</v>
      </c>
      <c r="K80" s="22" t="s">
        <v>111</v>
      </c>
      <c r="L80" s="22" t="s">
        <v>82</v>
      </c>
      <c r="M80" s="22" t="str">
        <f t="shared" si="1"/>
        <v>Fresh Tumor Biopsy Pre-dose</v>
      </c>
      <c r="N80" s="22" t="s">
        <v>70</v>
      </c>
      <c r="O80" s="24">
        <v>45098</v>
      </c>
      <c r="P80" s="24">
        <v>45077</v>
      </c>
      <c r="Q80" s="22" t="s">
        <v>72</v>
      </c>
      <c r="R80" s="22">
        <v>6523165870</v>
      </c>
      <c r="S80" s="24">
        <v>45091</v>
      </c>
      <c r="T80" s="22" t="s">
        <v>1191</v>
      </c>
      <c r="U80" s="22">
        <v>104022</v>
      </c>
      <c r="V80" s="22">
        <v>6523165870</v>
      </c>
      <c r="W80" s="24">
        <v>45091</v>
      </c>
      <c r="X80" s="22" t="s">
        <v>198</v>
      </c>
      <c r="Y80" s="22" t="s">
        <v>130</v>
      </c>
      <c r="Z80" s="22" t="s">
        <v>70</v>
      </c>
      <c r="AA80" s="22" t="s">
        <v>70</v>
      </c>
      <c r="AB80" s="22" t="s">
        <v>70</v>
      </c>
      <c r="AC80" s="22" t="s">
        <v>76</v>
      </c>
      <c r="AD80" s="22" t="s">
        <v>114</v>
      </c>
      <c r="AE80" s="25" t="s">
        <v>1119</v>
      </c>
      <c r="AF80" s="25" t="s">
        <v>1120</v>
      </c>
      <c r="AG80" s="25">
        <v>6523165870</v>
      </c>
      <c r="AH80" s="25" t="s">
        <v>1433</v>
      </c>
      <c r="AI80" s="25" t="s">
        <v>1148</v>
      </c>
      <c r="AJ80" s="25" t="s">
        <v>82</v>
      </c>
      <c r="AK80" s="26">
        <v>45460</v>
      </c>
      <c r="AL80" s="22">
        <v>7</v>
      </c>
      <c r="AM80" s="22" t="s">
        <v>82</v>
      </c>
      <c r="AN80" s="22" t="s">
        <v>82</v>
      </c>
      <c r="AO80" s="22" t="s">
        <v>82</v>
      </c>
      <c r="AP80" s="22" t="s">
        <v>82</v>
      </c>
      <c r="AQ80" s="22" t="s">
        <v>82</v>
      </c>
      <c r="AR80" s="22" t="s">
        <v>82</v>
      </c>
      <c r="AS80" s="6">
        <v>225409</v>
      </c>
      <c r="AT80" s="6" t="s">
        <v>1434</v>
      </c>
      <c r="AU80" s="15" t="s">
        <v>1435</v>
      </c>
      <c r="AV80" s="6" t="s">
        <v>1436</v>
      </c>
      <c r="AW80" s="6">
        <v>40</v>
      </c>
    </row>
    <row r="81" spans="1:49" ht="24.75" customHeight="1">
      <c r="A81" s="6">
        <v>104023</v>
      </c>
      <c r="B81" s="22" t="s">
        <v>1437</v>
      </c>
      <c r="C81" s="22" t="b">
        <v>1</v>
      </c>
      <c r="D81" s="23" t="s">
        <v>110</v>
      </c>
      <c r="E81" s="22">
        <v>104</v>
      </c>
      <c r="F81" s="22" t="s">
        <v>64</v>
      </c>
      <c r="G81" s="22">
        <v>104023</v>
      </c>
      <c r="H81" s="22" t="s">
        <v>121</v>
      </c>
      <c r="I81" s="22" t="s">
        <v>66</v>
      </c>
      <c r="J81" s="22" t="s">
        <v>1167</v>
      </c>
      <c r="K81" s="22" t="s">
        <v>158</v>
      </c>
      <c r="L81" s="22" t="s">
        <v>112</v>
      </c>
      <c r="M81" s="22" t="str">
        <f t="shared" si="1"/>
        <v>Fresh Biopsy/Aspirate</v>
      </c>
      <c r="N81" s="22" t="s">
        <v>70</v>
      </c>
      <c r="O81" s="24">
        <v>45098</v>
      </c>
      <c r="P81" s="24">
        <v>45077</v>
      </c>
      <c r="Q81" s="22" t="s">
        <v>72</v>
      </c>
      <c r="R81" s="22">
        <v>6523450129</v>
      </c>
      <c r="S81" s="24">
        <v>45131</v>
      </c>
      <c r="T81" s="22" t="s">
        <v>1191</v>
      </c>
      <c r="U81" s="22">
        <v>104023</v>
      </c>
      <c r="V81" s="22">
        <v>6523450129</v>
      </c>
      <c r="W81" s="24">
        <v>45131</v>
      </c>
      <c r="X81" s="22" t="s">
        <v>198</v>
      </c>
      <c r="Y81" s="22" t="s">
        <v>130</v>
      </c>
      <c r="Z81" s="22" t="s">
        <v>70</v>
      </c>
      <c r="AA81" s="22" t="s">
        <v>70</v>
      </c>
      <c r="AB81" s="22" t="s">
        <v>70</v>
      </c>
      <c r="AC81" s="22" t="s">
        <v>76</v>
      </c>
      <c r="AD81" s="22" t="s">
        <v>238</v>
      </c>
      <c r="AE81" s="25" t="s">
        <v>1119</v>
      </c>
      <c r="AF81" s="25" t="s">
        <v>1120</v>
      </c>
      <c r="AG81" s="25">
        <v>6523450129</v>
      </c>
      <c r="AH81" s="25" t="s">
        <v>1438</v>
      </c>
      <c r="AI81" s="25" t="s">
        <v>1148</v>
      </c>
      <c r="AJ81" s="25" t="s">
        <v>82</v>
      </c>
      <c r="AK81" s="26">
        <v>45453</v>
      </c>
      <c r="AL81" s="22">
        <v>14</v>
      </c>
      <c r="AM81" s="22" t="s">
        <v>82</v>
      </c>
      <c r="AN81" s="22" t="s">
        <v>82</v>
      </c>
      <c r="AO81" s="22" t="s">
        <v>82</v>
      </c>
      <c r="AP81" s="22" t="s">
        <v>82</v>
      </c>
      <c r="AQ81" s="22" t="s">
        <v>82</v>
      </c>
      <c r="AR81" s="22" t="s">
        <v>82</v>
      </c>
      <c r="AS81" s="6">
        <v>264590</v>
      </c>
      <c r="AT81" s="6" t="s">
        <v>1439</v>
      </c>
      <c r="AU81" s="15" t="s">
        <v>1440</v>
      </c>
      <c r="AV81" s="6" t="s">
        <v>1441</v>
      </c>
      <c r="AW81" s="6">
        <v>40</v>
      </c>
    </row>
    <row r="82" spans="1:49" ht="24.75" customHeight="1">
      <c r="A82" s="6">
        <v>104023</v>
      </c>
      <c r="B82" s="22" t="s">
        <v>1442</v>
      </c>
      <c r="C82" s="22" t="b">
        <v>1</v>
      </c>
      <c r="D82" s="23" t="s">
        <v>110</v>
      </c>
      <c r="E82" s="22">
        <v>104</v>
      </c>
      <c r="F82" s="22" t="s">
        <v>64</v>
      </c>
      <c r="G82" s="22">
        <v>104023</v>
      </c>
      <c r="H82" s="22" t="s">
        <v>121</v>
      </c>
      <c r="I82" s="22" t="s">
        <v>66</v>
      </c>
      <c r="J82" s="22" t="s">
        <v>67</v>
      </c>
      <c r="K82" s="22" t="s">
        <v>128</v>
      </c>
      <c r="L82" s="22" t="s">
        <v>112</v>
      </c>
      <c r="M82" s="22" t="str">
        <f t="shared" si="1"/>
        <v>Fresh Biopsy/Aspirate</v>
      </c>
      <c r="N82" s="22" t="s">
        <v>70</v>
      </c>
      <c r="O82" s="24">
        <v>45098</v>
      </c>
      <c r="P82" s="24">
        <v>45077</v>
      </c>
      <c r="Q82" s="22" t="s">
        <v>72</v>
      </c>
      <c r="R82" s="22">
        <v>6523450132</v>
      </c>
      <c r="S82" s="24">
        <v>45097</v>
      </c>
      <c r="T82" s="22" t="s">
        <v>1191</v>
      </c>
      <c r="U82" s="22">
        <v>104023</v>
      </c>
      <c r="V82" s="22">
        <v>6523450132</v>
      </c>
      <c r="W82" s="24">
        <v>45097</v>
      </c>
      <c r="X82" s="22" t="s">
        <v>198</v>
      </c>
      <c r="Y82" s="22" t="s">
        <v>130</v>
      </c>
      <c r="Z82" s="22" t="s">
        <v>70</v>
      </c>
      <c r="AA82" s="22" t="s">
        <v>70</v>
      </c>
      <c r="AB82" s="22" t="s">
        <v>70</v>
      </c>
      <c r="AC82" s="22" t="s">
        <v>76</v>
      </c>
      <c r="AD82" s="22" t="s">
        <v>114</v>
      </c>
      <c r="AE82" s="25" t="s">
        <v>115</v>
      </c>
      <c r="AF82" s="25" t="s">
        <v>79</v>
      </c>
      <c r="AG82" s="25">
        <v>6523450132</v>
      </c>
      <c r="AH82" s="25" t="s">
        <v>1443</v>
      </c>
      <c r="AI82" s="25" t="s">
        <v>1148</v>
      </c>
      <c r="AJ82" s="25" t="s">
        <v>82</v>
      </c>
      <c r="AK82" s="26">
        <v>45453</v>
      </c>
      <c r="AL82" s="22">
        <v>14</v>
      </c>
      <c r="AM82" s="22" t="s">
        <v>82</v>
      </c>
      <c r="AN82" s="22" t="s">
        <v>82</v>
      </c>
      <c r="AO82" s="22" t="s">
        <v>82</v>
      </c>
      <c r="AP82" s="22" t="s">
        <v>82</v>
      </c>
      <c r="AQ82" s="22" t="s">
        <v>82</v>
      </c>
      <c r="AR82" s="22" t="s">
        <v>82</v>
      </c>
      <c r="AS82" s="6">
        <v>225391</v>
      </c>
      <c r="AT82" s="6" t="s">
        <v>1444</v>
      </c>
      <c r="AU82" s="15" t="s">
        <v>1445</v>
      </c>
      <c r="AV82" s="6" t="s">
        <v>1446</v>
      </c>
      <c r="AW82" s="6">
        <v>40</v>
      </c>
    </row>
    <row r="83" spans="1:49" ht="24.75" customHeight="1">
      <c r="A83" s="6">
        <v>104024</v>
      </c>
      <c r="B83" s="22" t="s">
        <v>1447</v>
      </c>
      <c r="C83" s="22" t="b">
        <v>1</v>
      </c>
      <c r="D83" s="23" t="s">
        <v>110</v>
      </c>
      <c r="E83" s="22">
        <v>104</v>
      </c>
      <c r="F83" s="22" t="s">
        <v>64</v>
      </c>
      <c r="G83" s="22">
        <v>104024</v>
      </c>
      <c r="H83" s="22" t="s">
        <v>65</v>
      </c>
      <c r="I83" s="22" t="s">
        <v>66</v>
      </c>
      <c r="J83" s="22" t="s">
        <v>1167</v>
      </c>
      <c r="K83" s="22" t="s">
        <v>158</v>
      </c>
      <c r="L83" s="22" t="s">
        <v>112</v>
      </c>
      <c r="M83" s="22" t="str">
        <f t="shared" si="1"/>
        <v>Fresh Biopsy/Aspirate</v>
      </c>
      <c r="N83" s="22" t="s">
        <v>70</v>
      </c>
      <c r="O83" s="24">
        <v>45104</v>
      </c>
      <c r="P83" s="24">
        <v>45085</v>
      </c>
      <c r="Q83" s="22" t="s">
        <v>72</v>
      </c>
      <c r="R83" s="22">
        <v>6523450126</v>
      </c>
      <c r="S83" s="24">
        <v>45131</v>
      </c>
      <c r="T83" s="22" t="s">
        <v>1191</v>
      </c>
      <c r="U83" s="22">
        <v>104024</v>
      </c>
      <c r="V83" s="22">
        <v>6523450126</v>
      </c>
      <c r="W83" s="24">
        <v>45131</v>
      </c>
      <c r="X83" s="22" t="s">
        <v>198</v>
      </c>
      <c r="Y83" s="22" t="s">
        <v>130</v>
      </c>
      <c r="Z83" s="22" t="s">
        <v>70</v>
      </c>
      <c r="AA83" s="22" t="s">
        <v>70</v>
      </c>
      <c r="AB83" s="22" t="s">
        <v>70</v>
      </c>
      <c r="AC83" s="22" t="s">
        <v>76</v>
      </c>
      <c r="AD83" s="22" t="s">
        <v>238</v>
      </c>
      <c r="AE83" s="25" t="s">
        <v>115</v>
      </c>
      <c r="AF83" s="25" t="s">
        <v>79</v>
      </c>
      <c r="AG83" s="25">
        <v>6523450126</v>
      </c>
      <c r="AH83" s="25" t="s">
        <v>1448</v>
      </c>
      <c r="AI83" s="25" t="s">
        <v>1148</v>
      </c>
      <c r="AJ83" s="25" t="s">
        <v>82</v>
      </c>
      <c r="AK83" s="26">
        <v>45453</v>
      </c>
      <c r="AL83" s="22">
        <v>14</v>
      </c>
      <c r="AM83" s="22" t="s">
        <v>82</v>
      </c>
      <c r="AN83" s="22" t="s">
        <v>82</v>
      </c>
      <c r="AO83" s="22" t="s">
        <v>82</v>
      </c>
      <c r="AP83" s="22" t="s">
        <v>82</v>
      </c>
      <c r="AQ83" s="22" t="s">
        <v>82</v>
      </c>
      <c r="AR83" s="22" t="s">
        <v>82</v>
      </c>
      <c r="AS83" s="6">
        <v>264596</v>
      </c>
      <c r="AT83" s="6" t="s">
        <v>1449</v>
      </c>
      <c r="AU83" s="15" t="s">
        <v>1450</v>
      </c>
      <c r="AV83" s="6" t="s">
        <v>1451</v>
      </c>
      <c r="AW83" s="6">
        <v>40</v>
      </c>
    </row>
    <row r="84" spans="1:49" ht="24.75" customHeight="1">
      <c r="A84" s="6">
        <v>104024</v>
      </c>
      <c r="B84" s="22" t="s">
        <v>1452</v>
      </c>
      <c r="C84" s="22" t="b">
        <v>1</v>
      </c>
      <c r="D84" s="23" t="s">
        <v>110</v>
      </c>
      <c r="E84" s="22">
        <v>104</v>
      </c>
      <c r="F84" s="22" t="s">
        <v>64</v>
      </c>
      <c r="G84" s="22">
        <v>104024</v>
      </c>
      <c r="H84" s="22" t="s">
        <v>65</v>
      </c>
      <c r="I84" s="22" t="s">
        <v>66</v>
      </c>
      <c r="J84" s="22" t="s">
        <v>67</v>
      </c>
      <c r="K84" s="22" t="s">
        <v>68</v>
      </c>
      <c r="L84" s="22" t="s">
        <v>69</v>
      </c>
      <c r="M84" s="22" t="str">
        <f t="shared" si="1"/>
        <v>Archival</v>
      </c>
      <c r="N84" s="22" t="s">
        <v>70</v>
      </c>
      <c r="O84" s="24">
        <v>45104</v>
      </c>
      <c r="P84" s="24">
        <v>45085</v>
      </c>
      <c r="Q84" s="22" t="s">
        <v>72</v>
      </c>
      <c r="R84" s="22">
        <v>6523354154</v>
      </c>
      <c r="S84" s="24">
        <v>44721</v>
      </c>
      <c r="T84" s="22" t="s">
        <v>1191</v>
      </c>
      <c r="U84" s="22">
        <v>104024</v>
      </c>
      <c r="V84" s="22">
        <v>6523354154</v>
      </c>
      <c r="W84" s="24">
        <v>44721</v>
      </c>
      <c r="X84" s="22" t="s">
        <v>198</v>
      </c>
      <c r="Y84" s="22" t="s">
        <v>75</v>
      </c>
      <c r="Z84" s="22" t="s">
        <v>70</v>
      </c>
      <c r="AA84" s="22" t="s">
        <v>70</v>
      </c>
      <c r="AB84" s="22" t="s">
        <v>70</v>
      </c>
      <c r="AC84" s="22" t="s">
        <v>76</v>
      </c>
      <c r="AD84" s="22" t="s">
        <v>77</v>
      </c>
      <c r="AE84" s="25" t="s">
        <v>115</v>
      </c>
      <c r="AF84" s="25" t="s">
        <v>79</v>
      </c>
      <c r="AG84" s="25">
        <v>6523354154</v>
      </c>
      <c r="AH84" s="25" t="s">
        <v>1453</v>
      </c>
      <c r="AI84" s="25" t="s">
        <v>1148</v>
      </c>
      <c r="AJ84" s="25" t="s">
        <v>82</v>
      </c>
      <c r="AK84" s="26">
        <v>45453</v>
      </c>
      <c r="AL84" s="22">
        <v>14</v>
      </c>
      <c r="AM84" s="22" t="s">
        <v>82</v>
      </c>
      <c r="AN84" s="22" t="s">
        <v>82</v>
      </c>
      <c r="AO84" s="22" t="s">
        <v>82</v>
      </c>
      <c r="AP84" s="22" t="s">
        <v>82</v>
      </c>
      <c r="AQ84" s="22" t="s">
        <v>82</v>
      </c>
      <c r="AR84" s="22" t="s">
        <v>82</v>
      </c>
      <c r="AS84" s="6">
        <v>327395</v>
      </c>
      <c r="AT84" s="6" t="s">
        <v>1454</v>
      </c>
      <c r="AU84" s="15" t="s">
        <v>1455</v>
      </c>
      <c r="AV84" s="6" t="s">
        <v>1456</v>
      </c>
      <c r="AW84" s="6">
        <v>40</v>
      </c>
    </row>
    <row r="85" spans="1:49" ht="24.75" customHeight="1">
      <c r="A85" s="6">
        <v>104024</v>
      </c>
      <c r="B85" s="22" t="s">
        <v>1457</v>
      </c>
      <c r="C85" s="22" t="b">
        <v>1</v>
      </c>
      <c r="D85" s="23" t="s">
        <v>110</v>
      </c>
      <c r="E85" s="22">
        <v>104</v>
      </c>
      <c r="F85" s="22" t="s">
        <v>64</v>
      </c>
      <c r="G85" s="22">
        <v>104024</v>
      </c>
      <c r="H85" s="22" t="s">
        <v>65</v>
      </c>
      <c r="I85" s="22" t="s">
        <v>66</v>
      </c>
      <c r="J85" s="22" t="s">
        <v>67</v>
      </c>
      <c r="K85" s="22" t="s">
        <v>128</v>
      </c>
      <c r="L85" s="22" t="s">
        <v>112</v>
      </c>
      <c r="M85" s="22" t="str">
        <f t="shared" si="1"/>
        <v>Fresh Biopsy/Aspirate</v>
      </c>
      <c r="N85" s="22" t="s">
        <v>70</v>
      </c>
      <c r="O85" s="24">
        <v>45104</v>
      </c>
      <c r="P85" s="24">
        <v>45085</v>
      </c>
      <c r="Q85" s="22" t="s">
        <v>72</v>
      </c>
      <c r="R85" s="22">
        <v>6523450139</v>
      </c>
      <c r="S85" s="24">
        <v>45103</v>
      </c>
      <c r="T85" s="22" t="s">
        <v>1191</v>
      </c>
      <c r="U85" s="22">
        <v>104024</v>
      </c>
      <c r="V85" s="22">
        <v>6523450139</v>
      </c>
      <c r="W85" s="24">
        <v>45103</v>
      </c>
      <c r="X85" s="22" t="s">
        <v>198</v>
      </c>
      <c r="Y85" s="22" t="s">
        <v>130</v>
      </c>
      <c r="Z85" s="22" t="s">
        <v>70</v>
      </c>
      <c r="AA85" s="22" t="s">
        <v>70</v>
      </c>
      <c r="AB85" s="22" t="s">
        <v>70</v>
      </c>
      <c r="AC85" s="22" t="s">
        <v>76</v>
      </c>
      <c r="AD85" s="22" t="s">
        <v>114</v>
      </c>
      <c r="AE85" s="25" t="s">
        <v>1119</v>
      </c>
      <c r="AF85" s="25" t="s">
        <v>1120</v>
      </c>
      <c r="AG85" s="25">
        <v>6523450139</v>
      </c>
      <c r="AH85" s="25" t="s">
        <v>1458</v>
      </c>
      <c r="AI85" s="25" t="s">
        <v>1148</v>
      </c>
      <c r="AJ85" s="25" t="s">
        <v>82</v>
      </c>
      <c r="AK85" s="26">
        <v>45453</v>
      </c>
      <c r="AL85" s="22">
        <v>14</v>
      </c>
      <c r="AM85" s="22" t="s">
        <v>82</v>
      </c>
      <c r="AN85" s="22" t="s">
        <v>82</v>
      </c>
      <c r="AO85" s="22" t="s">
        <v>82</v>
      </c>
      <c r="AP85" s="22" t="s">
        <v>82</v>
      </c>
      <c r="AQ85" s="22" t="s">
        <v>82</v>
      </c>
      <c r="AR85" s="22" t="s">
        <v>82</v>
      </c>
      <c r="AS85" s="6">
        <v>225458</v>
      </c>
      <c r="AT85" s="6" t="s">
        <v>1459</v>
      </c>
      <c r="AU85" s="15" t="s">
        <v>1460</v>
      </c>
      <c r="AV85" s="6" t="s">
        <v>1461</v>
      </c>
      <c r="AW85" s="6">
        <v>40</v>
      </c>
    </row>
    <row r="86" spans="1:49" ht="24.75" customHeight="1">
      <c r="A86" s="6">
        <v>104025</v>
      </c>
      <c r="B86" s="22" t="s">
        <v>1462</v>
      </c>
      <c r="C86" s="22" t="b">
        <v>1</v>
      </c>
      <c r="D86" s="23" t="s">
        <v>110</v>
      </c>
      <c r="E86" s="22">
        <v>104</v>
      </c>
      <c r="F86" s="22" t="s">
        <v>64</v>
      </c>
      <c r="G86" s="22">
        <v>104025</v>
      </c>
      <c r="H86" s="22" t="s">
        <v>121</v>
      </c>
      <c r="I86" s="22" t="s">
        <v>66</v>
      </c>
      <c r="J86" s="22" t="s">
        <v>1281</v>
      </c>
      <c r="K86" s="22" t="s">
        <v>1282</v>
      </c>
      <c r="L86" s="22" t="s">
        <v>82</v>
      </c>
      <c r="M86" s="22" t="str">
        <f t="shared" si="1"/>
        <v>Tumor Biopsy at Progression</v>
      </c>
      <c r="N86" s="22" t="s">
        <v>70</v>
      </c>
      <c r="O86" s="24">
        <v>45105</v>
      </c>
      <c r="P86" s="24">
        <v>45093</v>
      </c>
      <c r="Q86" s="22" t="s">
        <v>72</v>
      </c>
      <c r="R86" s="22">
        <v>6520551012</v>
      </c>
      <c r="S86" s="24">
        <v>45153</v>
      </c>
      <c r="T86" s="22" t="s">
        <v>1191</v>
      </c>
      <c r="U86" s="22">
        <v>104025</v>
      </c>
      <c r="V86" s="22">
        <v>6520551012</v>
      </c>
      <c r="W86" s="24">
        <v>45153</v>
      </c>
      <c r="X86" s="22" t="s">
        <v>198</v>
      </c>
      <c r="Y86" s="22" t="s">
        <v>130</v>
      </c>
      <c r="Z86" s="22" t="s">
        <v>70</v>
      </c>
      <c r="AA86" s="22" t="s">
        <v>70</v>
      </c>
      <c r="AB86" s="22" t="s">
        <v>70</v>
      </c>
      <c r="AC86" s="22" t="s">
        <v>76</v>
      </c>
      <c r="AD86" s="22" t="s">
        <v>238</v>
      </c>
      <c r="AE86" s="25" t="s">
        <v>115</v>
      </c>
      <c r="AF86" s="25" t="s">
        <v>79</v>
      </c>
      <c r="AG86" s="25">
        <v>6520551012</v>
      </c>
      <c r="AH86" s="25" t="s">
        <v>1463</v>
      </c>
      <c r="AI86" s="25" t="s">
        <v>1148</v>
      </c>
      <c r="AJ86" s="25" t="s">
        <v>82</v>
      </c>
      <c r="AK86" s="26">
        <v>45453</v>
      </c>
      <c r="AL86" s="22">
        <v>14</v>
      </c>
      <c r="AM86" s="22" t="s">
        <v>82</v>
      </c>
      <c r="AN86" s="22" t="s">
        <v>82</v>
      </c>
      <c r="AO86" s="22" t="s">
        <v>82</v>
      </c>
      <c r="AP86" s="22" t="s">
        <v>82</v>
      </c>
      <c r="AQ86" s="22" t="s">
        <v>82</v>
      </c>
      <c r="AR86" s="22" t="s">
        <v>82</v>
      </c>
      <c r="AS86" s="6">
        <v>327839</v>
      </c>
      <c r="AT86" s="6" t="s">
        <v>1464</v>
      </c>
      <c r="AU86" s="15" t="s">
        <v>1465</v>
      </c>
      <c r="AV86" s="6" t="s">
        <v>1466</v>
      </c>
      <c r="AW86" s="6">
        <v>40</v>
      </c>
    </row>
    <row r="87" spans="1:49" ht="24.75" customHeight="1">
      <c r="A87" s="6">
        <v>104025</v>
      </c>
      <c r="B87" s="22" t="s">
        <v>1467</v>
      </c>
      <c r="C87" s="22" t="b">
        <v>0</v>
      </c>
      <c r="D87" s="23" t="s">
        <v>110</v>
      </c>
      <c r="E87" s="22">
        <v>104</v>
      </c>
      <c r="F87" s="22" t="s">
        <v>64</v>
      </c>
      <c r="G87" s="22">
        <v>104025</v>
      </c>
      <c r="H87" s="22" t="s">
        <v>121</v>
      </c>
      <c r="I87" s="22" t="s">
        <v>66</v>
      </c>
      <c r="J87" s="22" t="s">
        <v>1167</v>
      </c>
      <c r="K87" s="22" t="s">
        <v>158</v>
      </c>
      <c r="L87" s="22" t="s">
        <v>112</v>
      </c>
      <c r="M87" s="22" t="str">
        <f t="shared" si="1"/>
        <v>Fresh Biopsy/Aspirate</v>
      </c>
      <c r="N87" s="22" t="s">
        <v>70</v>
      </c>
      <c r="O87" s="24">
        <v>45105</v>
      </c>
      <c r="P87" s="24">
        <v>45093</v>
      </c>
      <c r="Q87" s="22" t="s">
        <v>72</v>
      </c>
      <c r="R87" s="22">
        <v>6523450131</v>
      </c>
      <c r="S87" s="24">
        <v>45127</v>
      </c>
      <c r="T87" s="22" t="s">
        <v>1191</v>
      </c>
      <c r="U87" s="22">
        <v>104025</v>
      </c>
      <c r="V87" s="22">
        <v>6523450131</v>
      </c>
      <c r="W87" s="24">
        <v>45127</v>
      </c>
      <c r="X87" s="22" t="s">
        <v>198</v>
      </c>
      <c r="Y87" s="22" t="s">
        <v>130</v>
      </c>
      <c r="Z87" s="22" t="s">
        <v>70</v>
      </c>
      <c r="AA87" s="22" t="s">
        <v>70</v>
      </c>
      <c r="AB87" s="22" t="s">
        <v>70</v>
      </c>
      <c r="AC87" s="22" t="s">
        <v>76</v>
      </c>
      <c r="AD87" s="22" t="s">
        <v>238</v>
      </c>
      <c r="AE87" s="25" t="s">
        <v>115</v>
      </c>
      <c r="AF87" s="25" t="s">
        <v>79</v>
      </c>
      <c r="AG87" s="25">
        <v>6523450131</v>
      </c>
      <c r="AH87" s="25" t="s">
        <v>1468</v>
      </c>
      <c r="AI87" s="25" t="s">
        <v>1148</v>
      </c>
      <c r="AJ87" s="25" t="s">
        <v>82</v>
      </c>
      <c r="AK87" s="26">
        <v>45453</v>
      </c>
      <c r="AL87" s="22">
        <v>14</v>
      </c>
      <c r="AM87" s="22" t="s">
        <v>82</v>
      </c>
      <c r="AN87" s="22" t="s">
        <v>82</v>
      </c>
      <c r="AO87" s="22" t="s">
        <v>82</v>
      </c>
      <c r="AP87" s="22" t="s">
        <v>82</v>
      </c>
      <c r="AQ87" s="22" t="s">
        <v>82</v>
      </c>
      <c r="AR87" s="22" t="s">
        <v>82</v>
      </c>
      <c r="AS87" s="6"/>
      <c r="AT87" s="6"/>
      <c r="AU87" s="6"/>
      <c r="AV87" s="6"/>
      <c r="AW87" s="6"/>
    </row>
    <row r="88" spans="1:49" ht="24.75" customHeight="1">
      <c r="A88" s="6">
        <v>104025</v>
      </c>
      <c r="B88" s="22" t="s">
        <v>1469</v>
      </c>
      <c r="C88" s="22" t="b">
        <v>1</v>
      </c>
      <c r="D88" s="23" t="s">
        <v>110</v>
      </c>
      <c r="E88" s="22">
        <v>104</v>
      </c>
      <c r="F88" s="22" t="s">
        <v>64</v>
      </c>
      <c r="G88" s="22">
        <v>104025</v>
      </c>
      <c r="H88" s="22" t="s">
        <v>121</v>
      </c>
      <c r="I88" s="22" t="s">
        <v>66</v>
      </c>
      <c r="J88" s="22" t="s">
        <v>67</v>
      </c>
      <c r="K88" s="22" t="s">
        <v>68</v>
      </c>
      <c r="L88" s="22" t="s">
        <v>69</v>
      </c>
      <c r="M88" s="22" t="str">
        <f t="shared" si="1"/>
        <v>Archival</v>
      </c>
      <c r="N88" s="22" t="s">
        <v>70</v>
      </c>
      <c r="O88" s="24">
        <v>45105</v>
      </c>
      <c r="P88" s="24">
        <v>45093</v>
      </c>
      <c r="Q88" s="22" t="s">
        <v>72</v>
      </c>
      <c r="R88" s="22">
        <v>6523354151</v>
      </c>
      <c r="S88" s="24">
        <v>44606</v>
      </c>
      <c r="T88" s="22" t="s">
        <v>1191</v>
      </c>
      <c r="U88" s="22">
        <v>104025</v>
      </c>
      <c r="V88" s="22">
        <v>6523354151</v>
      </c>
      <c r="W88" s="24">
        <v>44606</v>
      </c>
      <c r="X88" s="22" t="s">
        <v>198</v>
      </c>
      <c r="Y88" s="22" t="s">
        <v>75</v>
      </c>
      <c r="Z88" s="22" t="s">
        <v>70</v>
      </c>
      <c r="AA88" s="22" t="s">
        <v>70</v>
      </c>
      <c r="AB88" s="22" t="s">
        <v>70</v>
      </c>
      <c r="AC88" s="22" t="s">
        <v>76</v>
      </c>
      <c r="AD88" s="22" t="s">
        <v>77</v>
      </c>
      <c r="AE88" s="25" t="s">
        <v>1119</v>
      </c>
      <c r="AF88" s="25" t="s">
        <v>1120</v>
      </c>
      <c r="AG88" s="25">
        <v>6523354151</v>
      </c>
      <c r="AH88" s="25" t="s">
        <v>1470</v>
      </c>
      <c r="AI88" s="25" t="s">
        <v>1148</v>
      </c>
      <c r="AJ88" s="25" t="s">
        <v>82</v>
      </c>
      <c r="AK88" s="26">
        <v>45453</v>
      </c>
      <c r="AL88" s="22">
        <v>14</v>
      </c>
      <c r="AM88" s="22" t="s">
        <v>82</v>
      </c>
      <c r="AN88" s="22" t="s">
        <v>82</v>
      </c>
      <c r="AO88" s="22" t="s">
        <v>82</v>
      </c>
      <c r="AP88" s="22" t="s">
        <v>82</v>
      </c>
      <c r="AQ88" s="22" t="s">
        <v>82</v>
      </c>
      <c r="AR88" s="22" t="s">
        <v>82</v>
      </c>
      <c r="AS88" s="6">
        <v>327354</v>
      </c>
      <c r="AT88" s="6" t="s">
        <v>1471</v>
      </c>
      <c r="AU88" s="15" t="s">
        <v>1472</v>
      </c>
      <c r="AV88" s="6" t="s">
        <v>1473</v>
      </c>
      <c r="AW88" s="6">
        <v>40</v>
      </c>
    </row>
    <row r="89" spans="1:49" ht="24.75" customHeight="1">
      <c r="A89" s="6">
        <v>104025</v>
      </c>
      <c r="B89" s="22" t="s">
        <v>1474</v>
      </c>
      <c r="C89" s="22" t="b">
        <v>1</v>
      </c>
      <c r="D89" s="23" t="s">
        <v>110</v>
      </c>
      <c r="E89" s="22">
        <v>104</v>
      </c>
      <c r="F89" s="22" t="s">
        <v>64</v>
      </c>
      <c r="G89" s="22">
        <v>104025</v>
      </c>
      <c r="H89" s="22" t="s">
        <v>121</v>
      </c>
      <c r="I89" s="22" t="s">
        <v>66</v>
      </c>
      <c r="J89" s="22" t="s">
        <v>67</v>
      </c>
      <c r="K89" s="22" t="s">
        <v>111</v>
      </c>
      <c r="L89" s="22" t="s">
        <v>82</v>
      </c>
      <c r="M89" s="22" t="str">
        <f t="shared" si="1"/>
        <v>Fresh Tumor Biopsy Pre-dose</v>
      </c>
      <c r="N89" s="22" t="s">
        <v>70</v>
      </c>
      <c r="O89" s="24">
        <v>45105</v>
      </c>
      <c r="P89" s="24">
        <v>45093</v>
      </c>
      <c r="Q89" s="22" t="s">
        <v>72</v>
      </c>
      <c r="R89" s="22">
        <v>6523450135</v>
      </c>
      <c r="S89" s="24">
        <v>45104</v>
      </c>
      <c r="T89" s="22" t="s">
        <v>1191</v>
      </c>
      <c r="U89" s="22">
        <v>104025</v>
      </c>
      <c r="V89" s="22">
        <v>6523450135</v>
      </c>
      <c r="W89" s="24">
        <v>45104</v>
      </c>
      <c r="X89" s="22" t="s">
        <v>198</v>
      </c>
      <c r="Y89" s="22" t="s">
        <v>130</v>
      </c>
      <c r="Z89" s="22" t="s">
        <v>70</v>
      </c>
      <c r="AA89" s="22" t="s">
        <v>70</v>
      </c>
      <c r="AB89" s="22" t="s">
        <v>70</v>
      </c>
      <c r="AC89" s="22" t="s">
        <v>76</v>
      </c>
      <c r="AD89" s="22" t="s">
        <v>114</v>
      </c>
      <c r="AE89" s="25" t="s">
        <v>247</v>
      </c>
      <c r="AF89" s="25" t="s">
        <v>79</v>
      </c>
      <c r="AG89" s="25">
        <v>6523450135</v>
      </c>
      <c r="AH89" s="25" t="s">
        <v>1475</v>
      </c>
      <c r="AI89" s="25" t="s">
        <v>1148</v>
      </c>
      <c r="AJ89" s="25" t="s">
        <v>82</v>
      </c>
      <c r="AK89" s="26">
        <v>45453</v>
      </c>
      <c r="AL89" s="22">
        <v>14</v>
      </c>
      <c r="AM89" s="22" t="s">
        <v>82</v>
      </c>
      <c r="AN89" s="22" t="s">
        <v>82</v>
      </c>
      <c r="AO89" s="22" t="s">
        <v>82</v>
      </c>
      <c r="AP89" s="22" t="s">
        <v>82</v>
      </c>
      <c r="AQ89" s="22" t="s">
        <v>82</v>
      </c>
      <c r="AR89" s="22" t="s">
        <v>82</v>
      </c>
      <c r="AS89" s="6">
        <v>225470</v>
      </c>
      <c r="AT89" s="6" t="s">
        <v>1476</v>
      </c>
      <c r="AU89" s="15" t="s">
        <v>1477</v>
      </c>
      <c r="AV89" s="6" t="s">
        <v>1478</v>
      </c>
      <c r="AW89" s="6">
        <v>40</v>
      </c>
    </row>
    <row r="90" spans="1:49" ht="24.75" customHeight="1">
      <c r="A90" s="6">
        <v>104026</v>
      </c>
      <c r="B90" s="22" t="s">
        <v>1479</v>
      </c>
      <c r="C90" s="22" t="b">
        <v>0</v>
      </c>
      <c r="D90" s="23" t="s">
        <v>110</v>
      </c>
      <c r="E90" s="22">
        <v>104</v>
      </c>
      <c r="F90" s="22" t="s">
        <v>64</v>
      </c>
      <c r="G90" s="22">
        <v>104026</v>
      </c>
      <c r="H90" s="22" t="s">
        <v>121</v>
      </c>
      <c r="I90" s="22" t="s">
        <v>66</v>
      </c>
      <c r="J90" s="22" t="s">
        <v>1167</v>
      </c>
      <c r="K90" s="22" t="s">
        <v>158</v>
      </c>
      <c r="L90" s="22" t="s">
        <v>112</v>
      </c>
      <c r="M90" s="22" t="str">
        <f t="shared" si="1"/>
        <v>Fresh Biopsy/Aspirate</v>
      </c>
      <c r="N90" s="22" t="s">
        <v>70</v>
      </c>
      <c r="O90" s="24">
        <v>45104</v>
      </c>
      <c r="P90" s="24">
        <v>45090</v>
      </c>
      <c r="Q90" s="22" t="s">
        <v>72</v>
      </c>
      <c r="R90" s="22">
        <v>6523450130</v>
      </c>
      <c r="S90" s="24">
        <v>45126</v>
      </c>
      <c r="T90" s="22" t="s">
        <v>1191</v>
      </c>
      <c r="U90" s="22">
        <v>104026</v>
      </c>
      <c r="V90" s="22">
        <v>6523450130</v>
      </c>
      <c r="W90" s="24">
        <v>45126</v>
      </c>
      <c r="X90" s="22" t="s">
        <v>198</v>
      </c>
      <c r="Y90" s="22" t="s">
        <v>130</v>
      </c>
      <c r="Z90" s="22" t="s">
        <v>70</v>
      </c>
      <c r="AA90" s="22" t="s">
        <v>70</v>
      </c>
      <c r="AB90" s="22" t="s">
        <v>70</v>
      </c>
      <c r="AC90" s="22" t="s">
        <v>76</v>
      </c>
      <c r="AD90" s="22" t="s">
        <v>238</v>
      </c>
      <c r="AE90" s="25" t="s">
        <v>115</v>
      </c>
      <c r="AF90" s="25" t="s">
        <v>79</v>
      </c>
      <c r="AG90" s="25">
        <v>6523450130</v>
      </c>
      <c r="AH90" s="25" t="s">
        <v>1480</v>
      </c>
      <c r="AI90" s="25" t="s">
        <v>1148</v>
      </c>
      <c r="AJ90" s="25" t="s">
        <v>82</v>
      </c>
      <c r="AK90" s="26">
        <v>45453</v>
      </c>
      <c r="AL90" s="22">
        <v>14</v>
      </c>
      <c r="AM90" s="22" t="s">
        <v>82</v>
      </c>
      <c r="AN90" s="22" t="s">
        <v>82</v>
      </c>
      <c r="AO90" s="22" t="s">
        <v>82</v>
      </c>
      <c r="AP90" s="22" t="s">
        <v>82</v>
      </c>
      <c r="AQ90" s="22" t="s">
        <v>82</v>
      </c>
      <c r="AR90" s="22" t="s">
        <v>82</v>
      </c>
      <c r="AS90" s="6"/>
      <c r="AT90" s="6"/>
      <c r="AU90" s="6"/>
      <c r="AV90" s="6"/>
      <c r="AW90" s="6"/>
    </row>
    <row r="91" spans="1:49" ht="24.75" customHeight="1">
      <c r="A91" s="6">
        <v>104026</v>
      </c>
      <c r="B91" s="22" t="s">
        <v>1481</v>
      </c>
      <c r="C91" s="22" t="b">
        <v>1</v>
      </c>
      <c r="D91" s="23" t="s">
        <v>110</v>
      </c>
      <c r="E91" s="22">
        <v>104</v>
      </c>
      <c r="F91" s="22" t="s">
        <v>64</v>
      </c>
      <c r="G91" s="22">
        <v>104026</v>
      </c>
      <c r="H91" s="22" t="s">
        <v>121</v>
      </c>
      <c r="I91" s="22" t="s">
        <v>66</v>
      </c>
      <c r="J91" s="22" t="s">
        <v>67</v>
      </c>
      <c r="K91" s="22" t="s">
        <v>68</v>
      </c>
      <c r="L91" s="22" t="s">
        <v>69</v>
      </c>
      <c r="M91" s="22" t="str">
        <f t="shared" si="1"/>
        <v>Archival</v>
      </c>
      <c r="N91" s="22" t="s">
        <v>70</v>
      </c>
      <c r="O91" s="24">
        <v>45104</v>
      </c>
      <c r="P91" s="24">
        <v>45090</v>
      </c>
      <c r="Q91" s="22" t="s">
        <v>72</v>
      </c>
      <c r="R91" s="22">
        <v>6523354149</v>
      </c>
      <c r="S91" s="24">
        <v>44845</v>
      </c>
      <c r="T91" s="22" t="s">
        <v>1191</v>
      </c>
      <c r="U91" s="22">
        <v>104026</v>
      </c>
      <c r="V91" s="22">
        <v>6523354149</v>
      </c>
      <c r="W91" s="24">
        <v>44845</v>
      </c>
      <c r="X91" s="22" t="s">
        <v>198</v>
      </c>
      <c r="Y91" s="22" t="s">
        <v>75</v>
      </c>
      <c r="Z91" s="22" t="s">
        <v>70</v>
      </c>
      <c r="AA91" s="22" t="s">
        <v>70</v>
      </c>
      <c r="AB91" s="22" t="s">
        <v>70</v>
      </c>
      <c r="AC91" s="22" t="s">
        <v>76</v>
      </c>
      <c r="AD91" s="22" t="s">
        <v>77</v>
      </c>
      <c r="AE91" s="25" t="s">
        <v>115</v>
      </c>
      <c r="AF91" s="25" t="s">
        <v>79</v>
      </c>
      <c r="AG91" s="25">
        <v>6523354149</v>
      </c>
      <c r="AH91" s="25" t="s">
        <v>1482</v>
      </c>
      <c r="AI91" s="25" t="s">
        <v>1148</v>
      </c>
      <c r="AJ91" s="25" t="s">
        <v>82</v>
      </c>
      <c r="AK91" s="26">
        <v>45453</v>
      </c>
      <c r="AL91" s="22">
        <v>14</v>
      </c>
      <c r="AM91" s="22" t="s">
        <v>82</v>
      </c>
      <c r="AN91" s="22" t="s">
        <v>82</v>
      </c>
      <c r="AO91" s="22" t="s">
        <v>82</v>
      </c>
      <c r="AP91" s="22" t="s">
        <v>82</v>
      </c>
      <c r="AQ91" s="22" t="s">
        <v>82</v>
      </c>
      <c r="AR91" s="22" t="s">
        <v>82</v>
      </c>
      <c r="AS91" s="6">
        <v>327363</v>
      </c>
      <c r="AT91" s="6" t="s">
        <v>1483</v>
      </c>
      <c r="AU91" s="15" t="s">
        <v>1484</v>
      </c>
      <c r="AV91" s="6" t="s">
        <v>1485</v>
      </c>
      <c r="AW91" s="6">
        <v>40</v>
      </c>
    </row>
    <row r="92" spans="1:49" ht="24.75" customHeight="1">
      <c r="A92" s="6">
        <v>104026</v>
      </c>
      <c r="B92" s="22" t="s">
        <v>1486</v>
      </c>
      <c r="C92" s="22" t="b">
        <v>1</v>
      </c>
      <c r="D92" s="23" t="s">
        <v>110</v>
      </c>
      <c r="E92" s="22">
        <v>104</v>
      </c>
      <c r="F92" s="22" t="s">
        <v>64</v>
      </c>
      <c r="G92" s="22">
        <v>104026</v>
      </c>
      <c r="H92" s="22" t="s">
        <v>121</v>
      </c>
      <c r="I92" s="22" t="s">
        <v>66</v>
      </c>
      <c r="J92" s="22" t="s">
        <v>67</v>
      </c>
      <c r="K92" s="22" t="s">
        <v>128</v>
      </c>
      <c r="L92" s="22" t="s">
        <v>112</v>
      </c>
      <c r="M92" s="22" t="str">
        <f t="shared" si="1"/>
        <v>Fresh Biopsy/Aspirate</v>
      </c>
      <c r="N92" s="22" t="s">
        <v>70</v>
      </c>
      <c r="O92" s="24">
        <v>45104</v>
      </c>
      <c r="P92" s="24">
        <v>45090</v>
      </c>
      <c r="Q92" s="22" t="s">
        <v>72</v>
      </c>
      <c r="R92" s="22">
        <v>6523450133</v>
      </c>
      <c r="S92" s="24">
        <v>45103</v>
      </c>
      <c r="T92" s="22" t="s">
        <v>1191</v>
      </c>
      <c r="U92" s="22">
        <v>104026</v>
      </c>
      <c r="V92" s="22">
        <v>6523450133</v>
      </c>
      <c r="W92" s="24">
        <v>45103</v>
      </c>
      <c r="X92" s="22" t="s">
        <v>198</v>
      </c>
      <c r="Y92" s="22" t="s">
        <v>130</v>
      </c>
      <c r="Z92" s="22" t="s">
        <v>70</v>
      </c>
      <c r="AA92" s="22" t="s">
        <v>70</v>
      </c>
      <c r="AB92" s="22" t="s">
        <v>70</v>
      </c>
      <c r="AC92" s="22" t="s">
        <v>76</v>
      </c>
      <c r="AD92" s="22" t="s">
        <v>114</v>
      </c>
      <c r="AE92" s="25" t="s">
        <v>115</v>
      </c>
      <c r="AF92" s="25" t="s">
        <v>79</v>
      </c>
      <c r="AG92" s="25">
        <v>6523450133</v>
      </c>
      <c r="AH92" s="25" t="s">
        <v>1487</v>
      </c>
      <c r="AI92" s="25" t="s">
        <v>1148</v>
      </c>
      <c r="AJ92" s="25" t="s">
        <v>82</v>
      </c>
      <c r="AK92" s="26">
        <v>45453</v>
      </c>
      <c r="AL92" s="22">
        <v>14</v>
      </c>
      <c r="AM92" s="22" t="s">
        <v>82</v>
      </c>
      <c r="AN92" s="22" t="s">
        <v>82</v>
      </c>
      <c r="AO92" s="22" t="s">
        <v>82</v>
      </c>
      <c r="AP92" s="22" t="s">
        <v>82</v>
      </c>
      <c r="AQ92" s="22" t="s">
        <v>82</v>
      </c>
      <c r="AR92" s="22" t="s">
        <v>82</v>
      </c>
      <c r="AS92" s="6">
        <v>225452</v>
      </c>
      <c r="AT92" s="6" t="s">
        <v>1488</v>
      </c>
      <c r="AU92" s="15" t="s">
        <v>1489</v>
      </c>
      <c r="AV92" s="6" t="s">
        <v>1490</v>
      </c>
      <c r="AW92" s="6">
        <v>40</v>
      </c>
    </row>
    <row r="93" spans="1:49" ht="24.75" customHeight="1">
      <c r="A93" s="6">
        <v>104027</v>
      </c>
      <c r="B93" s="22" t="s">
        <v>117</v>
      </c>
      <c r="C93" s="22" t="b">
        <v>1</v>
      </c>
      <c r="D93" s="23" t="s">
        <v>110</v>
      </c>
      <c r="E93" s="22">
        <v>104</v>
      </c>
      <c r="F93" s="22" t="s">
        <v>64</v>
      </c>
      <c r="G93" s="22">
        <v>104027</v>
      </c>
      <c r="H93" s="22" t="s">
        <v>121</v>
      </c>
      <c r="I93" s="22" t="s">
        <v>66</v>
      </c>
      <c r="J93" s="22" t="s">
        <v>67</v>
      </c>
      <c r="K93" s="22" t="s">
        <v>68</v>
      </c>
      <c r="L93" s="22" t="s">
        <v>69</v>
      </c>
      <c r="M93" s="22" t="str">
        <f t="shared" si="1"/>
        <v>Archival</v>
      </c>
      <c r="N93" s="22" t="s">
        <v>70</v>
      </c>
      <c r="O93" s="24">
        <v>45189</v>
      </c>
      <c r="P93" s="24">
        <v>45166</v>
      </c>
      <c r="Q93" s="22" t="s">
        <v>101</v>
      </c>
      <c r="R93" s="22">
        <v>6522577067</v>
      </c>
      <c r="S93" s="24">
        <v>43998</v>
      </c>
      <c r="T93" s="22" t="s">
        <v>102</v>
      </c>
      <c r="U93" s="22">
        <v>104027</v>
      </c>
      <c r="V93" s="22">
        <v>6522577067</v>
      </c>
      <c r="W93" s="24">
        <v>43998</v>
      </c>
      <c r="X93" s="22" t="s">
        <v>103</v>
      </c>
      <c r="Y93" s="22" t="s">
        <v>75</v>
      </c>
      <c r="Z93" s="22" t="s">
        <v>70</v>
      </c>
      <c r="AA93" s="22" t="s">
        <v>70</v>
      </c>
      <c r="AB93" s="22" t="s">
        <v>70</v>
      </c>
      <c r="AC93" s="22" t="s">
        <v>76</v>
      </c>
      <c r="AD93" s="22" t="s">
        <v>77</v>
      </c>
      <c r="AE93" s="25" t="s">
        <v>122</v>
      </c>
      <c r="AF93" s="25" t="s">
        <v>79</v>
      </c>
      <c r="AG93" s="25">
        <v>6522577067</v>
      </c>
      <c r="AH93" s="25" t="s">
        <v>123</v>
      </c>
      <c r="AI93" s="25" t="s">
        <v>93</v>
      </c>
      <c r="AJ93" s="25" t="s">
        <v>82</v>
      </c>
      <c r="AK93" s="26">
        <v>45397</v>
      </c>
      <c r="AL93" s="22">
        <v>70</v>
      </c>
      <c r="AM93" s="22" t="s">
        <v>82</v>
      </c>
      <c r="AN93" s="22" t="s">
        <v>82</v>
      </c>
      <c r="AO93" s="22" t="s">
        <v>82</v>
      </c>
      <c r="AP93" s="22" t="s">
        <v>82</v>
      </c>
      <c r="AQ93" s="22" t="s">
        <v>82</v>
      </c>
      <c r="AR93" s="22" t="s">
        <v>82</v>
      </c>
      <c r="AS93" s="6">
        <v>327485</v>
      </c>
      <c r="AT93" s="6" t="s">
        <v>118</v>
      </c>
      <c r="AU93" s="15" t="s">
        <v>119</v>
      </c>
      <c r="AV93" s="6" t="s">
        <v>120</v>
      </c>
      <c r="AW93" s="6">
        <v>40</v>
      </c>
    </row>
    <row r="94" spans="1:49" ht="24.75" customHeight="1">
      <c r="A94" s="6">
        <v>104028</v>
      </c>
      <c r="B94" s="22" t="s">
        <v>1491</v>
      </c>
      <c r="C94" s="22" t="b">
        <v>1</v>
      </c>
      <c r="D94" s="23" t="s">
        <v>110</v>
      </c>
      <c r="E94" s="22">
        <v>104</v>
      </c>
      <c r="F94" s="22" t="s">
        <v>64</v>
      </c>
      <c r="G94" s="22">
        <v>104028</v>
      </c>
      <c r="H94" s="22" t="s">
        <v>65</v>
      </c>
      <c r="I94" s="22" t="s">
        <v>66</v>
      </c>
      <c r="J94" s="22" t="s">
        <v>67</v>
      </c>
      <c r="K94" s="22" t="s">
        <v>68</v>
      </c>
      <c r="L94" s="22" t="s">
        <v>69</v>
      </c>
      <c r="M94" s="22" t="str">
        <f t="shared" si="1"/>
        <v>Archival</v>
      </c>
      <c r="N94" s="22" t="s">
        <v>70</v>
      </c>
      <c r="O94" s="24">
        <v>45196</v>
      </c>
      <c r="P94" s="24">
        <v>45313</v>
      </c>
      <c r="Q94" s="22" t="s">
        <v>113</v>
      </c>
      <c r="R94" s="22">
        <v>6520854187</v>
      </c>
      <c r="S94" s="24">
        <v>44992</v>
      </c>
      <c r="T94" s="22" t="s">
        <v>129</v>
      </c>
      <c r="U94" s="22">
        <v>104028</v>
      </c>
      <c r="V94" s="22">
        <v>6520854187</v>
      </c>
      <c r="W94" s="24">
        <v>44992</v>
      </c>
      <c r="X94" s="22" t="s">
        <v>103</v>
      </c>
      <c r="Y94" s="22" t="s">
        <v>75</v>
      </c>
      <c r="Z94" s="22" t="s">
        <v>70</v>
      </c>
      <c r="AA94" s="22" t="s">
        <v>70</v>
      </c>
      <c r="AB94" s="22" t="s">
        <v>70</v>
      </c>
      <c r="AC94" s="22" t="s">
        <v>76</v>
      </c>
      <c r="AD94" s="22" t="s">
        <v>77</v>
      </c>
      <c r="AE94" s="25" t="s">
        <v>115</v>
      </c>
      <c r="AF94" s="25" t="s">
        <v>79</v>
      </c>
      <c r="AG94" s="25">
        <v>6520854187</v>
      </c>
      <c r="AH94" s="25" t="s">
        <v>1492</v>
      </c>
      <c r="AI94" s="25" t="s">
        <v>132</v>
      </c>
      <c r="AJ94" s="25" t="s">
        <v>82</v>
      </c>
      <c r="AK94" s="26">
        <v>45397</v>
      </c>
      <c r="AL94" s="22">
        <v>70</v>
      </c>
      <c r="AM94" s="22" t="s">
        <v>82</v>
      </c>
      <c r="AN94" s="22" t="s">
        <v>82</v>
      </c>
      <c r="AO94" s="22" t="s">
        <v>82</v>
      </c>
      <c r="AP94" s="22" t="s">
        <v>82</v>
      </c>
      <c r="AQ94" s="22" t="s">
        <v>82</v>
      </c>
      <c r="AR94" s="22" t="s">
        <v>82</v>
      </c>
      <c r="AS94" s="6">
        <v>327499</v>
      </c>
      <c r="AT94" s="6" t="s">
        <v>1493</v>
      </c>
      <c r="AU94" s="15" t="s">
        <v>1494</v>
      </c>
      <c r="AV94" s="6" t="s">
        <v>1495</v>
      </c>
      <c r="AW94" s="6">
        <v>40</v>
      </c>
    </row>
    <row r="95" spans="1:49" ht="24.75" customHeight="1">
      <c r="A95" s="6">
        <v>104028</v>
      </c>
      <c r="B95" s="22" t="s">
        <v>124</v>
      </c>
      <c r="C95" s="22" t="b">
        <v>1</v>
      </c>
      <c r="D95" s="23" t="s">
        <v>110</v>
      </c>
      <c r="E95" s="22">
        <v>104</v>
      </c>
      <c r="F95" s="22" t="s">
        <v>64</v>
      </c>
      <c r="G95" s="22">
        <v>104028</v>
      </c>
      <c r="H95" s="22" t="s">
        <v>65</v>
      </c>
      <c r="I95" s="22" t="s">
        <v>66</v>
      </c>
      <c r="J95" s="22" t="s">
        <v>67</v>
      </c>
      <c r="K95" s="22" t="s">
        <v>128</v>
      </c>
      <c r="L95" s="22" t="s">
        <v>112</v>
      </c>
      <c r="M95" s="22" t="str">
        <f t="shared" si="1"/>
        <v>Fresh Biopsy/Aspirate</v>
      </c>
      <c r="N95" s="22" t="s">
        <v>70</v>
      </c>
      <c r="O95" s="24">
        <v>45196</v>
      </c>
      <c r="P95" s="24">
        <v>45313</v>
      </c>
      <c r="Q95" s="22" t="s">
        <v>113</v>
      </c>
      <c r="R95" s="22">
        <v>6520854194</v>
      </c>
      <c r="S95" s="24">
        <v>45195</v>
      </c>
      <c r="T95" s="22" t="s">
        <v>129</v>
      </c>
      <c r="U95" s="22">
        <v>104028</v>
      </c>
      <c r="V95" s="22">
        <v>6520854194</v>
      </c>
      <c r="W95" s="24">
        <v>45195</v>
      </c>
      <c r="X95" s="22" t="s">
        <v>103</v>
      </c>
      <c r="Y95" s="22" t="s">
        <v>130</v>
      </c>
      <c r="Z95" s="22" t="s">
        <v>70</v>
      </c>
      <c r="AA95" s="22" t="s">
        <v>70</v>
      </c>
      <c r="AB95" s="22" t="s">
        <v>70</v>
      </c>
      <c r="AC95" s="22" t="s">
        <v>76</v>
      </c>
      <c r="AD95" s="22" t="s">
        <v>114</v>
      </c>
      <c r="AE95" s="25" t="s">
        <v>122</v>
      </c>
      <c r="AF95" s="25" t="s">
        <v>79</v>
      </c>
      <c r="AG95" s="25">
        <v>6520854194</v>
      </c>
      <c r="AH95" s="25" t="s">
        <v>131</v>
      </c>
      <c r="AI95" s="25" t="s">
        <v>132</v>
      </c>
      <c r="AJ95" s="25" t="s">
        <v>82</v>
      </c>
      <c r="AK95" s="26">
        <v>45397</v>
      </c>
      <c r="AL95" s="22">
        <v>70</v>
      </c>
      <c r="AM95" s="22" t="s">
        <v>82</v>
      </c>
      <c r="AN95" s="22" t="s">
        <v>82</v>
      </c>
      <c r="AO95" s="22" t="s">
        <v>82</v>
      </c>
      <c r="AP95" s="22" t="s">
        <v>82</v>
      </c>
      <c r="AQ95" s="22" t="s">
        <v>82</v>
      </c>
      <c r="AR95" s="22" t="s">
        <v>82</v>
      </c>
      <c r="AS95" s="6">
        <v>327476</v>
      </c>
      <c r="AT95" s="6" t="s">
        <v>125</v>
      </c>
      <c r="AU95" s="15" t="s">
        <v>126</v>
      </c>
      <c r="AV95" s="6" t="s">
        <v>127</v>
      </c>
      <c r="AW95" s="6">
        <v>40</v>
      </c>
    </row>
    <row r="96" spans="1:49" ht="24.75" customHeight="1">
      <c r="A96" s="6">
        <v>104029</v>
      </c>
      <c r="B96" s="22" t="s">
        <v>1496</v>
      </c>
      <c r="C96" s="22" t="b">
        <v>0</v>
      </c>
      <c r="D96" s="23" t="s">
        <v>110</v>
      </c>
      <c r="E96" s="22">
        <v>104</v>
      </c>
      <c r="F96" s="22" t="s">
        <v>64</v>
      </c>
      <c r="G96" s="22">
        <v>104029</v>
      </c>
      <c r="H96" s="22" t="s">
        <v>121</v>
      </c>
      <c r="I96" s="22" t="s">
        <v>66</v>
      </c>
      <c r="J96" s="22" t="s">
        <v>67</v>
      </c>
      <c r="K96" s="22" t="s">
        <v>158</v>
      </c>
      <c r="L96" s="22" t="s">
        <v>69</v>
      </c>
      <c r="M96" s="22" t="str">
        <f t="shared" si="1"/>
        <v>Archival</v>
      </c>
      <c r="N96" s="22" t="s">
        <v>70</v>
      </c>
      <c r="O96" s="24">
        <v>45217</v>
      </c>
      <c r="P96" s="24">
        <v>45198</v>
      </c>
      <c r="Q96" s="22" t="s">
        <v>101</v>
      </c>
      <c r="R96" s="22">
        <v>6524567667</v>
      </c>
      <c r="S96" s="24">
        <v>44844</v>
      </c>
      <c r="T96" s="22" t="s">
        <v>73</v>
      </c>
      <c r="U96" s="22">
        <v>104029</v>
      </c>
      <c r="V96" s="22">
        <v>6524567667</v>
      </c>
      <c r="W96" s="24">
        <v>44844</v>
      </c>
      <c r="X96" s="22" t="s">
        <v>103</v>
      </c>
      <c r="Y96" s="22" t="s">
        <v>75</v>
      </c>
      <c r="Z96" s="22" t="s">
        <v>70</v>
      </c>
      <c r="AA96" s="22" t="s">
        <v>70</v>
      </c>
      <c r="AB96" s="22" t="s">
        <v>70</v>
      </c>
      <c r="AC96" s="22" t="s">
        <v>76</v>
      </c>
      <c r="AD96" s="22" t="s">
        <v>77</v>
      </c>
      <c r="AE96" s="25" t="s">
        <v>1497</v>
      </c>
      <c r="AF96" s="25" t="s">
        <v>79</v>
      </c>
      <c r="AG96" s="25">
        <v>6524567667</v>
      </c>
      <c r="AH96" s="25" t="s">
        <v>1498</v>
      </c>
      <c r="AI96" s="25" t="s">
        <v>81</v>
      </c>
      <c r="AJ96" s="25" t="s">
        <v>82</v>
      </c>
      <c r="AK96" s="26">
        <v>45397</v>
      </c>
      <c r="AL96" s="22">
        <v>70</v>
      </c>
      <c r="AM96" s="22" t="s">
        <v>82</v>
      </c>
      <c r="AN96" s="22" t="s">
        <v>82</v>
      </c>
      <c r="AO96" s="22" t="s">
        <v>82</v>
      </c>
      <c r="AP96" s="22" t="s">
        <v>82</v>
      </c>
      <c r="AQ96" s="22" t="s">
        <v>82</v>
      </c>
      <c r="AR96" s="22" t="s">
        <v>82</v>
      </c>
      <c r="AS96" s="6"/>
      <c r="AT96" s="6"/>
      <c r="AU96" s="6"/>
      <c r="AV96" s="6"/>
      <c r="AW96" s="6"/>
    </row>
    <row r="97" spans="1:49" ht="24.75" customHeight="1">
      <c r="A97" s="6">
        <v>104031</v>
      </c>
      <c r="B97" s="22" t="s">
        <v>134</v>
      </c>
      <c r="C97" s="22" t="b">
        <v>1</v>
      </c>
      <c r="D97" s="23" t="s">
        <v>110</v>
      </c>
      <c r="E97" s="22">
        <v>104</v>
      </c>
      <c r="F97" s="22" t="s">
        <v>64</v>
      </c>
      <c r="G97" s="22">
        <v>104031</v>
      </c>
      <c r="H97" s="22" t="s">
        <v>100</v>
      </c>
      <c r="I97" s="22" t="s">
        <v>100</v>
      </c>
      <c r="J97" s="22" t="s">
        <v>67</v>
      </c>
      <c r="K97" s="22" t="s">
        <v>68</v>
      </c>
      <c r="L97" s="22" t="s">
        <v>69</v>
      </c>
      <c r="M97" s="22" t="str">
        <f t="shared" si="1"/>
        <v>Archival</v>
      </c>
      <c r="N97" s="22" t="s">
        <v>70</v>
      </c>
      <c r="O97" s="24">
        <v>45245</v>
      </c>
      <c r="P97" s="24">
        <v>45315</v>
      </c>
      <c r="Q97" s="22" t="s">
        <v>113</v>
      </c>
      <c r="R97" s="22">
        <v>6524567664</v>
      </c>
      <c r="S97" s="24">
        <v>43980</v>
      </c>
      <c r="T97" s="22" t="s">
        <v>102</v>
      </c>
      <c r="U97" s="22">
        <v>104031</v>
      </c>
      <c r="V97" s="22">
        <v>6524567664</v>
      </c>
      <c r="W97" s="24">
        <v>43980</v>
      </c>
      <c r="X97" s="22" t="s">
        <v>138</v>
      </c>
      <c r="Y97" s="22" t="s">
        <v>75</v>
      </c>
      <c r="Z97" s="22" t="s">
        <v>70</v>
      </c>
      <c r="AA97" s="22" t="s">
        <v>70</v>
      </c>
      <c r="AB97" s="22" t="s">
        <v>70</v>
      </c>
      <c r="AC97" s="22" t="s">
        <v>76</v>
      </c>
      <c r="AD97" s="22" t="s">
        <v>77</v>
      </c>
      <c r="AE97" s="25" t="s">
        <v>139</v>
      </c>
      <c r="AF97" s="25" t="s">
        <v>79</v>
      </c>
      <c r="AG97" s="25">
        <v>6524567664</v>
      </c>
      <c r="AH97" s="25" t="s">
        <v>140</v>
      </c>
      <c r="AI97" s="25" t="s">
        <v>93</v>
      </c>
      <c r="AJ97" s="25" t="s">
        <v>82</v>
      </c>
      <c r="AK97" s="26">
        <v>45397</v>
      </c>
      <c r="AL97" s="22">
        <v>70</v>
      </c>
      <c r="AM97" s="22" t="s">
        <v>82</v>
      </c>
      <c r="AN97" s="22" t="s">
        <v>82</v>
      </c>
      <c r="AO97" s="22" t="s">
        <v>82</v>
      </c>
      <c r="AP97" s="22" t="s">
        <v>82</v>
      </c>
      <c r="AQ97" s="22" t="s">
        <v>82</v>
      </c>
      <c r="AR97" s="22" t="s">
        <v>82</v>
      </c>
      <c r="AS97" s="6">
        <v>328053</v>
      </c>
      <c r="AT97" s="6" t="s">
        <v>135</v>
      </c>
      <c r="AU97" s="15" t="s">
        <v>136</v>
      </c>
      <c r="AV97" s="6" t="s">
        <v>137</v>
      </c>
      <c r="AW97" s="6">
        <v>40</v>
      </c>
    </row>
    <row r="98" spans="1:49" ht="24.75" customHeight="1">
      <c r="A98" s="6">
        <v>104032</v>
      </c>
      <c r="B98" s="22" t="s">
        <v>1499</v>
      </c>
      <c r="C98" s="22" t="b">
        <v>1</v>
      </c>
      <c r="D98" s="23" t="s">
        <v>110</v>
      </c>
      <c r="E98" s="22">
        <v>104</v>
      </c>
      <c r="F98" s="22" t="s">
        <v>64</v>
      </c>
      <c r="G98" s="22">
        <v>104032</v>
      </c>
      <c r="H98" s="22" t="s">
        <v>65</v>
      </c>
      <c r="I98" s="22" t="s">
        <v>66</v>
      </c>
      <c r="J98" s="22" t="s">
        <v>1167</v>
      </c>
      <c r="K98" s="22" t="s">
        <v>1223</v>
      </c>
      <c r="L98" s="22" t="s">
        <v>82</v>
      </c>
      <c r="M98" s="22" t="str">
        <f t="shared" si="1"/>
        <v>Fresh Tumor Biopsy</v>
      </c>
      <c r="N98" s="22" t="s">
        <v>70</v>
      </c>
      <c r="O98" s="24">
        <v>45329</v>
      </c>
      <c r="P98" s="24">
        <v>45314</v>
      </c>
      <c r="Q98" s="22" t="s">
        <v>113</v>
      </c>
      <c r="R98" s="22">
        <v>6523281122</v>
      </c>
      <c r="S98" s="24">
        <v>45351</v>
      </c>
      <c r="T98" s="22" t="s">
        <v>1215</v>
      </c>
      <c r="U98" s="22">
        <v>104032</v>
      </c>
      <c r="V98" s="22">
        <v>6523281122</v>
      </c>
      <c r="W98" s="24">
        <v>45351</v>
      </c>
      <c r="X98" s="22" t="s">
        <v>1216</v>
      </c>
      <c r="Y98" s="22" t="s">
        <v>130</v>
      </c>
      <c r="Z98" s="22" t="s">
        <v>70</v>
      </c>
      <c r="AA98" s="22" t="s">
        <v>70</v>
      </c>
      <c r="AB98" s="22" t="s">
        <v>70</v>
      </c>
      <c r="AC98" s="22" t="s">
        <v>76</v>
      </c>
      <c r="AD98" s="22" t="s">
        <v>238</v>
      </c>
      <c r="AE98" s="25" t="s">
        <v>266</v>
      </c>
      <c r="AF98" s="25" t="s">
        <v>79</v>
      </c>
      <c r="AG98" s="25">
        <v>6523281122</v>
      </c>
      <c r="AH98" s="25" t="s">
        <v>1500</v>
      </c>
      <c r="AI98" s="25" t="s">
        <v>1218</v>
      </c>
      <c r="AJ98" s="25" t="s">
        <v>82</v>
      </c>
      <c r="AK98" s="26">
        <v>45460</v>
      </c>
      <c r="AL98" s="22">
        <v>7</v>
      </c>
      <c r="AM98" s="22" t="s">
        <v>82</v>
      </c>
      <c r="AN98" s="22" t="s">
        <v>82</v>
      </c>
      <c r="AO98" s="22" t="s">
        <v>82</v>
      </c>
      <c r="AP98" s="22" t="s">
        <v>82</v>
      </c>
      <c r="AQ98" s="22" t="s">
        <v>82</v>
      </c>
      <c r="AR98" s="22" t="s">
        <v>82</v>
      </c>
      <c r="AS98" s="6">
        <v>337165</v>
      </c>
      <c r="AT98" s="6" t="s">
        <v>1501</v>
      </c>
      <c r="AU98" s="15" t="s">
        <v>1502</v>
      </c>
      <c r="AV98" s="6" t="s">
        <v>1503</v>
      </c>
      <c r="AW98" s="6">
        <v>40</v>
      </c>
    </row>
    <row r="99" spans="1:49" ht="24.75" customHeight="1">
      <c r="A99" s="6">
        <v>104032</v>
      </c>
      <c r="B99" s="22" t="s">
        <v>1504</v>
      </c>
      <c r="C99" s="22" t="b">
        <v>1</v>
      </c>
      <c r="D99" s="23" t="s">
        <v>110</v>
      </c>
      <c r="E99" s="22">
        <v>104</v>
      </c>
      <c r="F99" s="22" t="s">
        <v>64</v>
      </c>
      <c r="G99" s="22">
        <v>104032</v>
      </c>
      <c r="H99" s="22" t="s">
        <v>65</v>
      </c>
      <c r="I99" s="22" t="s">
        <v>66</v>
      </c>
      <c r="J99" s="22" t="s">
        <v>67</v>
      </c>
      <c r="K99" s="22" t="s">
        <v>1214</v>
      </c>
      <c r="L99" s="22" t="s">
        <v>82</v>
      </c>
      <c r="M99" s="22" t="str">
        <f t="shared" si="1"/>
        <v>Archived c-Met testing</v>
      </c>
      <c r="N99" s="22" t="s">
        <v>70</v>
      </c>
      <c r="O99" s="24">
        <v>45329</v>
      </c>
      <c r="P99" s="24">
        <v>45314</v>
      </c>
      <c r="Q99" s="22" t="s">
        <v>113</v>
      </c>
      <c r="R99" s="22">
        <v>6525604910</v>
      </c>
      <c r="S99" s="24">
        <v>45191</v>
      </c>
      <c r="T99" s="22" t="s">
        <v>1215</v>
      </c>
      <c r="U99" s="22">
        <v>104032</v>
      </c>
      <c r="V99" s="22">
        <v>6525604910</v>
      </c>
      <c r="W99" s="24">
        <v>45191</v>
      </c>
      <c r="X99" s="22" t="s">
        <v>1216</v>
      </c>
      <c r="Y99" s="22" t="s">
        <v>75</v>
      </c>
      <c r="Z99" s="22" t="s">
        <v>70</v>
      </c>
      <c r="AA99" s="22" t="s">
        <v>70</v>
      </c>
      <c r="AB99" s="22" t="s">
        <v>70</v>
      </c>
      <c r="AC99" s="22" t="s">
        <v>76</v>
      </c>
      <c r="AD99" s="22" t="s">
        <v>77</v>
      </c>
      <c r="AE99" s="25" t="s">
        <v>266</v>
      </c>
      <c r="AF99" s="25" t="s">
        <v>79</v>
      </c>
      <c r="AG99" s="25">
        <v>6525604910</v>
      </c>
      <c r="AH99" s="25" t="s">
        <v>1505</v>
      </c>
      <c r="AI99" s="25" t="s">
        <v>1218</v>
      </c>
      <c r="AJ99" s="25" t="s">
        <v>82</v>
      </c>
      <c r="AK99" s="26">
        <v>45460</v>
      </c>
      <c r="AL99" s="22">
        <v>7</v>
      </c>
      <c r="AM99" s="22" t="s">
        <v>82</v>
      </c>
      <c r="AN99" s="22" t="s">
        <v>82</v>
      </c>
      <c r="AO99" s="22" t="s">
        <v>82</v>
      </c>
      <c r="AP99" s="22" t="s">
        <v>82</v>
      </c>
      <c r="AQ99" s="22" t="s">
        <v>82</v>
      </c>
      <c r="AR99" s="22" t="s">
        <v>82</v>
      </c>
      <c r="AS99" s="6">
        <v>348366</v>
      </c>
      <c r="AT99" s="6" t="s">
        <v>1506</v>
      </c>
      <c r="AU99" s="15" t="s">
        <v>1507</v>
      </c>
      <c r="AV99" s="6" t="s">
        <v>1508</v>
      </c>
      <c r="AW99" s="6">
        <v>40</v>
      </c>
    </row>
    <row r="100" spans="1:49" ht="24.75" customHeight="1">
      <c r="A100" s="6">
        <v>104032</v>
      </c>
      <c r="B100" s="22" t="s">
        <v>1509</v>
      </c>
      <c r="C100" s="22" t="b">
        <v>1</v>
      </c>
      <c r="D100" s="23" t="s">
        <v>110</v>
      </c>
      <c r="E100" s="22">
        <v>104</v>
      </c>
      <c r="F100" s="22" t="s">
        <v>64</v>
      </c>
      <c r="G100" s="22">
        <v>104032</v>
      </c>
      <c r="H100" s="22" t="s">
        <v>65</v>
      </c>
      <c r="I100" s="22" t="s">
        <v>66</v>
      </c>
      <c r="J100" s="22" t="s">
        <v>67</v>
      </c>
      <c r="K100" s="22" t="s">
        <v>1223</v>
      </c>
      <c r="L100" s="22" t="s">
        <v>82</v>
      </c>
      <c r="M100" s="22" t="str">
        <f t="shared" si="1"/>
        <v>Fresh Tumor Biopsy</v>
      </c>
      <c r="N100" s="22" t="s">
        <v>70</v>
      </c>
      <c r="O100" s="24">
        <v>45329</v>
      </c>
      <c r="P100" s="24">
        <v>45314</v>
      </c>
      <c r="Q100" s="22" t="s">
        <v>113</v>
      </c>
      <c r="R100" s="22">
        <v>6524567670</v>
      </c>
      <c r="S100" s="24">
        <v>45327</v>
      </c>
      <c r="T100" s="22" t="s">
        <v>1215</v>
      </c>
      <c r="U100" s="22">
        <v>104032</v>
      </c>
      <c r="V100" s="22">
        <v>6524567670</v>
      </c>
      <c r="W100" s="24">
        <v>45327</v>
      </c>
      <c r="X100" s="22" t="s">
        <v>1216</v>
      </c>
      <c r="Y100" s="22" t="s">
        <v>130</v>
      </c>
      <c r="Z100" s="22" t="s">
        <v>70</v>
      </c>
      <c r="AA100" s="22" t="s">
        <v>70</v>
      </c>
      <c r="AB100" s="22" t="s">
        <v>70</v>
      </c>
      <c r="AC100" s="22" t="s">
        <v>76</v>
      </c>
      <c r="AD100" s="22" t="s">
        <v>114</v>
      </c>
      <c r="AE100" s="25" t="s">
        <v>651</v>
      </c>
      <c r="AF100" s="25" t="s">
        <v>79</v>
      </c>
      <c r="AG100" s="25">
        <v>6524567670</v>
      </c>
      <c r="AH100" s="25" t="s">
        <v>1510</v>
      </c>
      <c r="AI100" s="25" t="s">
        <v>1218</v>
      </c>
      <c r="AJ100" s="25" t="s">
        <v>82</v>
      </c>
      <c r="AK100" s="26">
        <v>45460</v>
      </c>
      <c r="AL100" s="22">
        <v>7</v>
      </c>
      <c r="AM100" s="22" t="s">
        <v>82</v>
      </c>
      <c r="AN100" s="22" t="s">
        <v>82</v>
      </c>
      <c r="AO100" s="22" t="s">
        <v>82</v>
      </c>
      <c r="AP100" s="22" t="s">
        <v>82</v>
      </c>
      <c r="AQ100" s="22" t="s">
        <v>82</v>
      </c>
      <c r="AR100" s="22" t="s">
        <v>82</v>
      </c>
      <c r="AS100" s="6">
        <v>328032</v>
      </c>
      <c r="AT100" s="6" t="s">
        <v>1511</v>
      </c>
      <c r="AU100" s="15" t="s">
        <v>1512</v>
      </c>
      <c r="AV100" s="6" t="s">
        <v>1513</v>
      </c>
      <c r="AW100" s="6">
        <v>40</v>
      </c>
    </row>
    <row r="101" spans="1:49" ht="24.75" customHeight="1">
      <c r="A101" s="6">
        <v>104034</v>
      </c>
      <c r="B101" s="22" t="s">
        <v>1514</v>
      </c>
      <c r="C101" s="22" t="b">
        <v>1</v>
      </c>
      <c r="D101" s="23" t="s">
        <v>110</v>
      </c>
      <c r="E101" s="22">
        <v>104</v>
      </c>
      <c r="F101" s="22" t="s">
        <v>64</v>
      </c>
      <c r="G101" s="22">
        <v>104034</v>
      </c>
      <c r="H101" s="22" t="s">
        <v>100</v>
      </c>
      <c r="I101" s="22" t="s">
        <v>100</v>
      </c>
      <c r="J101" s="22" t="s">
        <v>1167</v>
      </c>
      <c r="K101" s="22" t="s">
        <v>1223</v>
      </c>
      <c r="L101" s="22" t="s">
        <v>82</v>
      </c>
      <c r="M101" s="22" t="str">
        <f t="shared" si="1"/>
        <v>Fresh Tumor Biopsy</v>
      </c>
      <c r="N101" s="22" t="s">
        <v>70</v>
      </c>
      <c r="O101" s="24">
        <v>45336</v>
      </c>
      <c r="P101" s="24">
        <v>45322</v>
      </c>
      <c r="Q101" s="22" t="s">
        <v>113</v>
      </c>
      <c r="R101" s="22">
        <v>6523354087</v>
      </c>
      <c r="S101" s="24">
        <v>45358</v>
      </c>
      <c r="T101" s="22" t="s">
        <v>1215</v>
      </c>
      <c r="U101" s="22">
        <v>104034</v>
      </c>
      <c r="V101" s="22">
        <v>6523354087</v>
      </c>
      <c r="W101" s="24">
        <v>45358</v>
      </c>
      <c r="X101" s="22" t="s">
        <v>1216</v>
      </c>
      <c r="Y101" s="22" t="s">
        <v>130</v>
      </c>
      <c r="Z101" s="22" t="s">
        <v>70</v>
      </c>
      <c r="AA101" s="22" t="s">
        <v>70</v>
      </c>
      <c r="AB101" s="22" t="s">
        <v>70</v>
      </c>
      <c r="AC101" s="22" t="s">
        <v>76</v>
      </c>
      <c r="AD101" s="22" t="s">
        <v>238</v>
      </c>
      <c r="AE101" s="25" t="s">
        <v>115</v>
      </c>
      <c r="AF101" s="25" t="s">
        <v>79</v>
      </c>
      <c r="AG101" s="25">
        <v>6523354087</v>
      </c>
      <c r="AH101" s="25" t="s">
        <v>1515</v>
      </c>
      <c r="AI101" s="25" t="s">
        <v>1218</v>
      </c>
      <c r="AJ101" s="25" t="s">
        <v>82</v>
      </c>
      <c r="AK101" s="26">
        <v>45453</v>
      </c>
      <c r="AL101" s="22">
        <v>14</v>
      </c>
      <c r="AM101" s="22" t="s">
        <v>82</v>
      </c>
      <c r="AN101" s="22" t="s">
        <v>82</v>
      </c>
      <c r="AO101" s="22" t="s">
        <v>82</v>
      </c>
      <c r="AP101" s="22" t="s">
        <v>82</v>
      </c>
      <c r="AQ101" s="22" t="s">
        <v>82</v>
      </c>
      <c r="AR101" s="22" t="s">
        <v>82</v>
      </c>
      <c r="AS101" s="6">
        <v>337193</v>
      </c>
      <c r="AT101" s="6" t="s">
        <v>1516</v>
      </c>
      <c r="AU101" s="15" t="s">
        <v>1517</v>
      </c>
      <c r="AV101" s="6" t="s">
        <v>1518</v>
      </c>
      <c r="AW101" s="6">
        <v>40</v>
      </c>
    </row>
    <row r="102" spans="1:49" ht="24.75" customHeight="1">
      <c r="A102" s="6">
        <v>104034</v>
      </c>
      <c r="B102" s="22" t="s">
        <v>1519</v>
      </c>
      <c r="C102" s="22" t="b">
        <v>1</v>
      </c>
      <c r="D102" s="23" t="s">
        <v>110</v>
      </c>
      <c r="E102" s="22">
        <v>104</v>
      </c>
      <c r="F102" s="22" t="s">
        <v>64</v>
      </c>
      <c r="G102" s="22">
        <v>104034</v>
      </c>
      <c r="H102" s="22" t="s">
        <v>100</v>
      </c>
      <c r="I102" s="22" t="s">
        <v>100</v>
      </c>
      <c r="J102" s="22" t="s">
        <v>67</v>
      </c>
      <c r="K102" s="22" t="s">
        <v>1223</v>
      </c>
      <c r="L102" s="22" t="s">
        <v>82</v>
      </c>
      <c r="M102" s="22" t="str">
        <f t="shared" si="1"/>
        <v>Fresh Tumor Biopsy</v>
      </c>
      <c r="N102" s="22" t="s">
        <v>70</v>
      </c>
      <c r="O102" s="24">
        <v>45336</v>
      </c>
      <c r="P102" s="24">
        <v>45322</v>
      </c>
      <c r="Q102" s="22" t="s">
        <v>113</v>
      </c>
      <c r="R102" s="22">
        <v>6524567671</v>
      </c>
      <c r="S102" s="24">
        <v>45335</v>
      </c>
      <c r="T102" s="22" t="s">
        <v>1215</v>
      </c>
      <c r="U102" s="22">
        <v>104034</v>
      </c>
      <c r="V102" s="22">
        <v>6524567671</v>
      </c>
      <c r="W102" s="24">
        <v>45335</v>
      </c>
      <c r="X102" s="22" t="s">
        <v>1216</v>
      </c>
      <c r="Y102" s="22" t="s">
        <v>130</v>
      </c>
      <c r="Z102" s="22" t="s">
        <v>70</v>
      </c>
      <c r="AA102" s="22" t="s">
        <v>70</v>
      </c>
      <c r="AB102" s="22" t="s">
        <v>70</v>
      </c>
      <c r="AC102" s="22" t="s">
        <v>76</v>
      </c>
      <c r="AD102" s="22" t="s">
        <v>114</v>
      </c>
      <c r="AE102" s="25" t="s">
        <v>115</v>
      </c>
      <c r="AF102" s="25" t="s">
        <v>79</v>
      </c>
      <c r="AG102" s="25">
        <v>6524567671</v>
      </c>
      <c r="AH102" s="25" t="s">
        <v>1520</v>
      </c>
      <c r="AI102" s="25" t="s">
        <v>1218</v>
      </c>
      <c r="AJ102" s="25" t="s">
        <v>82</v>
      </c>
      <c r="AK102" s="26">
        <v>45453</v>
      </c>
      <c r="AL102" s="22">
        <v>14</v>
      </c>
      <c r="AM102" s="22" t="s">
        <v>82</v>
      </c>
      <c r="AN102" s="22" t="s">
        <v>82</v>
      </c>
      <c r="AO102" s="22" t="s">
        <v>82</v>
      </c>
      <c r="AP102" s="22" t="s">
        <v>82</v>
      </c>
      <c r="AQ102" s="22" t="s">
        <v>82</v>
      </c>
      <c r="AR102" s="22" t="s">
        <v>82</v>
      </c>
      <c r="AS102" s="6">
        <v>328056</v>
      </c>
      <c r="AT102" s="6" t="s">
        <v>1521</v>
      </c>
      <c r="AU102" s="15" t="s">
        <v>1522</v>
      </c>
      <c r="AV102" s="6" t="s">
        <v>1523</v>
      </c>
      <c r="AW102" s="6">
        <v>40</v>
      </c>
    </row>
    <row r="103" spans="1:49" ht="24.75" customHeight="1">
      <c r="A103" s="6">
        <v>104035</v>
      </c>
      <c r="B103" s="22" t="s">
        <v>1524</v>
      </c>
      <c r="C103" s="22" t="b">
        <v>1</v>
      </c>
      <c r="D103" s="23" t="s">
        <v>110</v>
      </c>
      <c r="E103" s="22">
        <v>104</v>
      </c>
      <c r="F103" s="22" t="s">
        <v>64</v>
      </c>
      <c r="G103" s="22">
        <v>104035</v>
      </c>
      <c r="H103" s="22" t="s">
        <v>100</v>
      </c>
      <c r="I103" s="22" t="s">
        <v>100</v>
      </c>
      <c r="J103" s="22" t="s">
        <v>1167</v>
      </c>
      <c r="K103" s="22" t="s">
        <v>1223</v>
      </c>
      <c r="L103" s="22" t="s">
        <v>82</v>
      </c>
      <c r="M103" s="22" t="str">
        <f t="shared" si="1"/>
        <v>Fresh Tumor Biopsy</v>
      </c>
      <c r="N103" s="22" t="s">
        <v>70</v>
      </c>
      <c r="O103" s="24">
        <v>45356</v>
      </c>
      <c r="P103" s="24">
        <v>45335</v>
      </c>
      <c r="Q103" s="22" t="s">
        <v>113</v>
      </c>
      <c r="R103" s="22">
        <v>6523354090</v>
      </c>
      <c r="S103" s="24">
        <v>45385</v>
      </c>
      <c r="T103" s="22" t="s">
        <v>1215</v>
      </c>
      <c r="U103" s="22">
        <v>104035</v>
      </c>
      <c r="V103" s="22">
        <v>6523354090</v>
      </c>
      <c r="W103" s="24">
        <v>45385</v>
      </c>
      <c r="X103" s="22" t="s">
        <v>1216</v>
      </c>
      <c r="Y103" s="22" t="s">
        <v>130</v>
      </c>
      <c r="Z103" s="22" t="s">
        <v>70</v>
      </c>
      <c r="AA103" s="22" t="s">
        <v>70</v>
      </c>
      <c r="AB103" s="22" t="s">
        <v>70</v>
      </c>
      <c r="AC103" s="22" t="s">
        <v>76</v>
      </c>
      <c r="AD103" s="22" t="s">
        <v>238</v>
      </c>
      <c r="AE103" s="25" t="s">
        <v>1119</v>
      </c>
      <c r="AF103" s="25" t="s">
        <v>1120</v>
      </c>
      <c r="AG103" s="25">
        <v>6523354090</v>
      </c>
      <c r="AH103" s="25" t="s">
        <v>1525</v>
      </c>
      <c r="AI103" s="25" t="s">
        <v>1218</v>
      </c>
      <c r="AJ103" s="25" t="s">
        <v>82</v>
      </c>
      <c r="AK103" s="26">
        <v>45453</v>
      </c>
      <c r="AL103" s="22">
        <v>14</v>
      </c>
      <c r="AM103" s="22" t="s">
        <v>82</v>
      </c>
      <c r="AN103" s="22" t="s">
        <v>82</v>
      </c>
      <c r="AO103" s="22" t="s">
        <v>82</v>
      </c>
      <c r="AP103" s="22" t="s">
        <v>82</v>
      </c>
      <c r="AQ103" s="22" t="s">
        <v>82</v>
      </c>
      <c r="AR103" s="22" t="s">
        <v>82</v>
      </c>
      <c r="AS103" s="6">
        <v>337240</v>
      </c>
      <c r="AT103" s="6" t="s">
        <v>1526</v>
      </c>
      <c r="AU103" s="15" t="s">
        <v>1527</v>
      </c>
      <c r="AV103" s="6" t="s">
        <v>1528</v>
      </c>
      <c r="AW103" s="6">
        <v>40</v>
      </c>
    </row>
    <row r="104" spans="1:49" ht="24.75" customHeight="1">
      <c r="A104" s="6">
        <v>104035</v>
      </c>
      <c r="B104" s="22" t="s">
        <v>1529</v>
      </c>
      <c r="C104" s="22" t="b">
        <v>1</v>
      </c>
      <c r="D104" s="23" t="s">
        <v>110</v>
      </c>
      <c r="E104" s="22">
        <v>104</v>
      </c>
      <c r="F104" s="22" t="s">
        <v>64</v>
      </c>
      <c r="G104" s="22">
        <v>104035</v>
      </c>
      <c r="H104" s="22" t="s">
        <v>100</v>
      </c>
      <c r="I104" s="22" t="s">
        <v>100</v>
      </c>
      <c r="J104" s="22" t="s">
        <v>67</v>
      </c>
      <c r="K104" s="22" t="s">
        <v>1223</v>
      </c>
      <c r="L104" s="22" t="s">
        <v>82</v>
      </c>
      <c r="M104" s="22" t="str">
        <f t="shared" si="1"/>
        <v>Fresh Tumor Biopsy</v>
      </c>
      <c r="N104" s="22" t="s">
        <v>70</v>
      </c>
      <c r="O104" s="24">
        <v>45356</v>
      </c>
      <c r="P104" s="24">
        <v>45335</v>
      </c>
      <c r="Q104" s="22" t="s">
        <v>113</v>
      </c>
      <c r="R104" s="22">
        <v>6524567673</v>
      </c>
      <c r="S104" s="24">
        <v>45341</v>
      </c>
      <c r="T104" s="22" t="s">
        <v>1215</v>
      </c>
      <c r="U104" s="22">
        <v>104035</v>
      </c>
      <c r="V104" s="22">
        <v>6524567673</v>
      </c>
      <c r="W104" s="24">
        <v>45341</v>
      </c>
      <c r="X104" s="22" t="s">
        <v>1216</v>
      </c>
      <c r="Y104" s="22" t="s">
        <v>130</v>
      </c>
      <c r="Z104" s="22" t="s">
        <v>70</v>
      </c>
      <c r="AA104" s="22" t="s">
        <v>70</v>
      </c>
      <c r="AB104" s="22" t="s">
        <v>70</v>
      </c>
      <c r="AC104" s="22" t="s">
        <v>76</v>
      </c>
      <c r="AD104" s="22" t="s">
        <v>114</v>
      </c>
      <c r="AE104" s="25" t="s">
        <v>1119</v>
      </c>
      <c r="AF104" s="25" t="s">
        <v>1120</v>
      </c>
      <c r="AG104" s="25">
        <v>6524567673</v>
      </c>
      <c r="AH104" s="25" t="s">
        <v>1530</v>
      </c>
      <c r="AI104" s="25" t="s">
        <v>1218</v>
      </c>
      <c r="AJ104" s="25" t="s">
        <v>82</v>
      </c>
      <c r="AK104" s="26">
        <v>45453</v>
      </c>
      <c r="AL104" s="22">
        <v>14</v>
      </c>
      <c r="AM104" s="22" t="s">
        <v>82</v>
      </c>
      <c r="AN104" s="22" t="s">
        <v>82</v>
      </c>
      <c r="AO104" s="22" t="s">
        <v>82</v>
      </c>
      <c r="AP104" s="22" t="s">
        <v>82</v>
      </c>
      <c r="AQ104" s="22" t="s">
        <v>82</v>
      </c>
      <c r="AR104" s="22" t="s">
        <v>82</v>
      </c>
      <c r="AS104" s="6">
        <v>337125</v>
      </c>
      <c r="AT104" s="6" t="s">
        <v>1531</v>
      </c>
      <c r="AU104" s="15" t="s">
        <v>1532</v>
      </c>
      <c r="AV104" s="6" t="s">
        <v>1533</v>
      </c>
      <c r="AW104" s="6">
        <v>40</v>
      </c>
    </row>
    <row r="105" spans="1:49" ht="24.75" customHeight="1">
      <c r="A105" s="6">
        <v>105001</v>
      </c>
      <c r="B105" s="22" t="s">
        <v>1534</v>
      </c>
      <c r="C105" s="22" t="b">
        <v>1</v>
      </c>
      <c r="D105" s="23" t="s">
        <v>147</v>
      </c>
      <c r="E105" s="22">
        <v>105</v>
      </c>
      <c r="F105" s="22" t="s">
        <v>64</v>
      </c>
      <c r="G105" s="22">
        <v>105001</v>
      </c>
      <c r="H105" s="22" t="s">
        <v>121</v>
      </c>
      <c r="I105" s="22" t="s">
        <v>66</v>
      </c>
      <c r="J105" s="22" t="s">
        <v>67</v>
      </c>
      <c r="K105" s="22" t="s">
        <v>158</v>
      </c>
      <c r="L105" s="22" t="s">
        <v>69</v>
      </c>
      <c r="M105" s="22" t="str">
        <f t="shared" si="1"/>
        <v>Archival</v>
      </c>
      <c r="N105" s="22" t="s">
        <v>70</v>
      </c>
      <c r="O105" s="24">
        <v>44655</v>
      </c>
      <c r="P105" s="24">
        <v>44768</v>
      </c>
      <c r="Q105" s="22" t="s">
        <v>148</v>
      </c>
      <c r="R105" s="22">
        <v>6519077203</v>
      </c>
      <c r="S105" s="24">
        <v>43626</v>
      </c>
      <c r="T105" s="22" t="s">
        <v>149</v>
      </c>
      <c r="U105" s="22">
        <v>105001</v>
      </c>
      <c r="V105" s="22">
        <v>6519077203</v>
      </c>
      <c r="W105" s="24">
        <v>43626</v>
      </c>
      <c r="X105" s="22" t="s">
        <v>103</v>
      </c>
      <c r="Y105" s="22" t="s">
        <v>75</v>
      </c>
      <c r="Z105" s="22" t="s">
        <v>70</v>
      </c>
      <c r="AA105" s="22" t="s">
        <v>70</v>
      </c>
      <c r="AB105" s="22" t="s">
        <v>70</v>
      </c>
      <c r="AC105" s="22" t="s">
        <v>76</v>
      </c>
      <c r="AD105" s="22" t="s">
        <v>77</v>
      </c>
      <c r="AE105" s="25" t="s">
        <v>266</v>
      </c>
      <c r="AF105" s="25" t="s">
        <v>79</v>
      </c>
      <c r="AG105" s="25">
        <v>6519077203</v>
      </c>
      <c r="AH105" s="25" t="s">
        <v>1535</v>
      </c>
      <c r="AI105" s="25" t="s">
        <v>81</v>
      </c>
      <c r="AJ105" s="25" t="s">
        <v>82</v>
      </c>
      <c r="AK105" s="26">
        <v>45397</v>
      </c>
      <c r="AL105" s="22">
        <v>70</v>
      </c>
      <c r="AM105" s="22" t="s">
        <v>82</v>
      </c>
      <c r="AN105" s="22" t="s">
        <v>82</v>
      </c>
      <c r="AO105" s="22" t="s">
        <v>82</v>
      </c>
      <c r="AP105" s="22" t="s">
        <v>82</v>
      </c>
      <c r="AQ105" s="22" t="s">
        <v>82</v>
      </c>
      <c r="AR105" s="22" t="s">
        <v>82</v>
      </c>
      <c r="AS105" s="6">
        <v>157786</v>
      </c>
      <c r="AT105" s="6" t="s">
        <v>1536</v>
      </c>
      <c r="AU105" s="15" t="s">
        <v>1537</v>
      </c>
      <c r="AV105" s="6" t="s">
        <v>1538</v>
      </c>
      <c r="AW105" s="6">
        <v>40</v>
      </c>
    </row>
    <row r="106" spans="1:49" ht="24.75" customHeight="1">
      <c r="A106" s="6">
        <v>105002</v>
      </c>
      <c r="B106" s="22" t="s">
        <v>1539</v>
      </c>
      <c r="C106" s="22" t="b">
        <v>1</v>
      </c>
      <c r="D106" s="23" t="s">
        <v>147</v>
      </c>
      <c r="E106" s="22">
        <v>105</v>
      </c>
      <c r="F106" s="22" t="s">
        <v>64</v>
      </c>
      <c r="G106" s="22">
        <v>105002</v>
      </c>
      <c r="H106" s="22" t="s">
        <v>121</v>
      </c>
      <c r="I106" s="22" t="s">
        <v>66</v>
      </c>
      <c r="J106" s="22" t="s">
        <v>67</v>
      </c>
      <c r="K106" s="22" t="s">
        <v>158</v>
      </c>
      <c r="L106" s="22" t="s">
        <v>69</v>
      </c>
      <c r="M106" s="22" t="str">
        <f t="shared" si="1"/>
        <v>Archival</v>
      </c>
      <c r="N106" s="22" t="s">
        <v>70</v>
      </c>
      <c r="O106" s="24">
        <v>44685</v>
      </c>
      <c r="P106" s="24">
        <v>44672</v>
      </c>
      <c r="Q106" s="22" t="s">
        <v>148</v>
      </c>
      <c r="R106" s="22">
        <v>6521763123</v>
      </c>
      <c r="S106" s="24">
        <v>42787</v>
      </c>
      <c r="T106" s="22" t="s">
        <v>149</v>
      </c>
      <c r="U106" s="22">
        <v>105002</v>
      </c>
      <c r="V106" s="22">
        <v>6521763123</v>
      </c>
      <c r="W106" s="24">
        <v>42787</v>
      </c>
      <c r="X106" s="22" t="s">
        <v>103</v>
      </c>
      <c r="Y106" s="22" t="s">
        <v>75</v>
      </c>
      <c r="Z106" s="22" t="s">
        <v>70</v>
      </c>
      <c r="AA106" s="22" t="s">
        <v>70</v>
      </c>
      <c r="AB106" s="22" t="s">
        <v>70</v>
      </c>
      <c r="AC106" s="22" t="s">
        <v>76</v>
      </c>
      <c r="AD106" s="22" t="s">
        <v>77</v>
      </c>
      <c r="AE106" s="25" t="s">
        <v>122</v>
      </c>
      <c r="AF106" s="25" t="s">
        <v>79</v>
      </c>
      <c r="AG106" s="25">
        <v>6521763123</v>
      </c>
      <c r="AH106" s="25" t="s">
        <v>1540</v>
      </c>
      <c r="AI106" s="25" t="s">
        <v>81</v>
      </c>
      <c r="AJ106" s="25" t="s">
        <v>82</v>
      </c>
      <c r="AK106" s="26">
        <v>45397</v>
      </c>
      <c r="AL106" s="22">
        <v>70</v>
      </c>
      <c r="AM106" s="22" t="s">
        <v>82</v>
      </c>
      <c r="AN106" s="22" t="s">
        <v>82</v>
      </c>
      <c r="AO106" s="22" t="s">
        <v>82</v>
      </c>
      <c r="AP106" s="22" t="s">
        <v>82</v>
      </c>
      <c r="AQ106" s="22" t="s">
        <v>82</v>
      </c>
      <c r="AR106" s="22" t="s">
        <v>82</v>
      </c>
      <c r="AS106" s="6">
        <v>189119</v>
      </c>
      <c r="AT106" s="6" t="s">
        <v>1541</v>
      </c>
      <c r="AU106" s="15" t="s">
        <v>1542</v>
      </c>
      <c r="AV106" s="6" t="s">
        <v>1543</v>
      </c>
      <c r="AW106" s="6">
        <v>40</v>
      </c>
    </row>
    <row r="107" spans="1:49" ht="24.75" customHeight="1">
      <c r="A107" s="6">
        <v>105003</v>
      </c>
      <c r="B107" s="22" t="s">
        <v>1544</v>
      </c>
      <c r="C107" s="22" t="b">
        <v>1</v>
      </c>
      <c r="D107" s="23" t="s">
        <v>147</v>
      </c>
      <c r="E107" s="22">
        <v>105</v>
      </c>
      <c r="F107" s="22" t="s">
        <v>64</v>
      </c>
      <c r="G107" s="22">
        <v>105003</v>
      </c>
      <c r="H107" s="22" t="s">
        <v>65</v>
      </c>
      <c r="I107" s="22" t="s">
        <v>66</v>
      </c>
      <c r="J107" s="22" t="s">
        <v>67</v>
      </c>
      <c r="K107" s="22" t="s">
        <v>68</v>
      </c>
      <c r="L107" s="22" t="s">
        <v>69</v>
      </c>
      <c r="M107" s="22" t="str">
        <f t="shared" si="1"/>
        <v>Archival</v>
      </c>
      <c r="N107" s="22" t="s">
        <v>70</v>
      </c>
      <c r="O107" s="24">
        <v>44684</v>
      </c>
      <c r="P107" s="24">
        <v>44768</v>
      </c>
      <c r="Q107" s="22" t="s">
        <v>148</v>
      </c>
      <c r="R107" s="22">
        <v>6521763124</v>
      </c>
      <c r="S107" s="24">
        <v>42041</v>
      </c>
      <c r="T107" s="22" t="s">
        <v>149</v>
      </c>
      <c r="U107" s="22">
        <v>105003</v>
      </c>
      <c r="V107" s="22">
        <v>6521763124</v>
      </c>
      <c r="W107" s="24">
        <v>42041</v>
      </c>
      <c r="X107" s="22" t="s">
        <v>103</v>
      </c>
      <c r="Y107" s="22" t="s">
        <v>130</v>
      </c>
      <c r="Z107" s="22" t="s">
        <v>70</v>
      </c>
      <c r="AA107" s="22" t="s">
        <v>70</v>
      </c>
      <c r="AB107" s="22" t="s">
        <v>70</v>
      </c>
      <c r="AC107" s="22" t="s">
        <v>76</v>
      </c>
      <c r="AD107" s="22" t="s">
        <v>77</v>
      </c>
      <c r="AE107" s="25" t="s">
        <v>104</v>
      </c>
      <c r="AF107" s="25" t="s">
        <v>79</v>
      </c>
      <c r="AG107" s="25">
        <v>6521763124</v>
      </c>
      <c r="AH107" s="25" t="s">
        <v>1545</v>
      </c>
      <c r="AI107" s="25" t="s">
        <v>81</v>
      </c>
      <c r="AJ107" s="25" t="s">
        <v>82</v>
      </c>
      <c r="AK107" s="26">
        <v>45397</v>
      </c>
      <c r="AL107" s="22">
        <v>70</v>
      </c>
      <c r="AM107" s="22" t="s">
        <v>82</v>
      </c>
      <c r="AN107" s="22" t="s">
        <v>82</v>
      </c>
      <c r="AO107" s="22" t="s">
        <v>82</v>
      </c>
      <c r="AP107" s="22" t="s">
        <v>82</v>
      </c>
      <c r="AQ107" s="22" t="s">
        <v>82</v>
      </c>
      <c r="AR107" s="22" t="s">
        <v>82</v>
      </c>
      <c r="AS107" s="6">
        <v>189140</v>
      </c>
      <c r="AT107" s="6" t="s">
        <v>1546</v>
      </c>
      <c r="AU107" s="15" t="s">
        <v>1547</v>
      </c>
      <c r="AV107" s="6" t="s">
        <v>1548</v>
      </c>
      <c r="AW107" s="6">
        <v>40</v>
      </c>
    </row>
    <row r="108" spans="1:49" ht="24.75" customHeight="1">
      <c r="A108" s="6">
        <v>105004</v>
      </c>
      <c r="B108" s="22" t="s">
        <v>1549</v>
      </c>
      <c r="C108" s="22" t="b">
        <v>1</v>
      </c>
      <c r="D108" s="23" t="s">
        <v>147</v>
      </c>
      <c r="E108" s="22">
        <v>105</v>
      </c>
      <c r="F108" s="22" t="s">
        <v>64</v>
      </c>
      <c r="G108" s="22">
        <v>105004</v>
      </c>
      <c r="H108" s="22" t="s">
        <v>100</v>
      </c>
      <c r="I108" s="22" t="s">
        <v>100</v>
      </c>
      <c r="J108" s="22" t="s">
        <v>67</v>
      </c>
      <c r="K108" s="22" t="s">
        <v>68</v>
      </c>
      <c r="L108" s="22" t="s">
        <v>69</v>
      </c>
      <c r="M108" s="22" t="str">
        <f t="shared" si="1"/>
        <v>Archival</v>
      </c>
      <c r="N108" s="22" t="s">
        <v>70</v>
      </c>
      <c r="O108" s="24">
        <v>44692</v>
      </c>
      <c r="P108" s="24">
        <v>45323</v>
      </c>
      <c r="Q108" s="22" t="s">
        <v>113</v>
      </c>
      <c r="R108" s="22">
        <v>6519077204</v>
      </c>
      <c r="S108" s="24">
        <v>43973</v>
      </c>
      <c r="T108" s="22" t="s">
        <v>73</v>
      </c>
      <c r="U108" s="22">
        <v>105004</v>
      </c>
      <c r="V108" s="22">
        <v>6519077204</v>
      </c>
      <c r="W108" s="24">
        <v>43973</v>
      </c>
      <c r="X108" s="22" t="s">
        <v>103</v>
      </c>
      <c r="Y108" s="22" t="s">
        <v>75</v>
      </c>
      <c r="Z108" s="22" t="s">
        <v>70</v>
      </c>
      <c r="AA108" s="22" t="s">
        <v>70</v>
      </c>
      <c r="AB108" s="22" t="s">
        <v>70</v>
      </c>
      <c r="AC108" s="22" t="s">
        <v>76</v>
      </c>
      <c r="AD108" s="22" t="s">
        <v>77</v>
      </c>
      <c r="AE108" s="25" t="s">
        <v>150</v>
      </c>
      <c r="AF108" s="25" t="s">
        <v>79</v>
      </c>
      <c r="AG108" s="25">
        <v>6519077204</v>
      </c>
      <c r="AH108" s="25" t="s">
        <v>1550</v>
      </c>
      <c r="AI108" s="25" t="s">
        <v>81</v>
      </c>
      <c r="AJ108" s="25" t="s">
        <v>82</v>
      </c>
      <c r="AK108" s="26">
        <v>45397</v>
      </c>
      <c r="AL108" s="22">
        <v>70</v>
      </c>
      <c r="AM108" s="22" t="s">
        <v>82</v>
      </c>
      <c r="AN108" s="22" t="s">
        <v>82</v>
      </c>
      <c r="AO108" s="22" t="s">
        <v>82</v>
      </c>
      <c r="AP108" s="22" t="s">
        <v>82</v>
      </c>
      <c r="AQ108" s="22" t="s">
        <v>82</v>
      </c>
      <c r="AR108" s="22" t="s">
        <v>82</v>
      </c>
      <c r="AS108" s="6">
        <v>157763</v>
      </c>
      <c r="AT108" s="6" t="s">
        <v>1551</v>
      </c>
      <c r="AU108" s="15" t="s">
        <v>1552</v>
      </c>
      <c r="AV108" s="6" t="s">
        <v>1553</v>
      </c>
      <c r="AW108" s="6">
        <v>40</v>
      </c>
    </row>
    <row r="109" spans="1:49" ht="24.75" customHeight="1">
      <c r="A109" s="6">
        <v>105005</v>
      </c>
      <c r="B109" s="22" t="s">
        <v>142</v>
      </c>
      <c r="C109" s="22" t="b">
        <v>1</v>
      </c>
      <c r="D109" s="23" t="s">
        <v>147</v>
      </c>
      <c r="E109" s="22">
        <v>105</v>
      </c>
      <c r="F109" s="22" t="s">
        <v>64</v>
      </c>
      <c r="G109" s="22">
        <v>105005</v>
      </c>
      <c r="H109" s="22" t="s">
        <v>121</v>
      </c>
      <c r="I109" s="22" t="s">
        <v>66</v>
      </c>
      <c r="J109" s="22" t="s">
        <v>67</v>
      </c>
      <c r="K109" s="22" t="s">
        <v>68</v>
      </c>
      <c r="L109" s="22" t="s">
        <v>69</v>
      </c>
      <c r="M109" s="22" t="str">
        <f t="shared" si="1"/>
        <v>Archival</v>
      </c>
      <c r="N109" s="22" t="s">
        <v>70</v>
      </c>
      <c r="O109" s="24">
        <v>44725</v>
      </c>
      <c r="P109" s="24">
        <v>44781</v>
      </c>
      <c r="Q109" s="22" t="s">
        <v>148</v>
      </c>
      <c r="R109" s="22">
        <v>6519077202</v>
      </c>
      <c r="S109" s="24">
        <v>44263</v>
      </c>
      <c r="T109" s="22" t="s">
        <v>149</v>
      </c>
      <c r="U109" s="22">
        <v>105005</v>
      </c>
      <c r="V109" s="22">
        <v>6519077202</v>
      </c>
      <c r="W109" s="24">
        <v>44263</v>
      </c>
      <c r="X109" s="22" t="s">
        <v>103</v>
      </c>
      <c r="Y109" s="22" t="s">
        <v>130</v>
      </c>
      <c r="Z109" s="22" t="s">
        <v>70</v>
      </c>
      <c r="AA109" s="22" t="s">
        <v>70</v>
      </c>
      <c r="AB109" s="22" t="s">
        <v>70</v>
      </c>
      <c r="AC109" s="22" t="s">
        <v>76</v>
      </c>
      <c r="AD109" s="22" t="s">
        <v>77</v>
      </c>
      <c r="AE109" s="25" t="s">
        <v>150</v>
      </c>
      <c r="AF109" s="25" t="s">
        <v>79</v>
      </c>
      <c r="AG109" s="25">
        <v>6519077202</v>
      </c>
      <c r="AH109" s="25" t="s">
        <v>151</v>
      </c>
      <c r="AI109" s="25" t="s">
        <v>81</v>
      </c>
      <c r="AJ109" s="25" t="s">
        <v>82</v>
      </c>
      <c r="AK109" s="26">
        <v>45397</v>
      </c>
      <c r="AL109" s="22">
        <v>70</v>
      </c>
      <c r="AM109" s="22" t="s">
        <v>82</v>
      </c>
      <c r="AN109" s="22" t="s">
        <v>82</v>
      </c>
      <c r="AO109" s="22" t="s">
        <v>82</v>
      </c>
      <c r="AP109" s="22" t="s">
        <v>82</v>
      </c>
      <c r="AQ109" s="22" t="s">
        <v>82</v>
      </c>
      <c r="AR109" s="22" t="s">
        <v>82</v>
      </c>
      <c r="AS109" s="6">
        <v>190903</v>
      </c>
      <c r="AT109" s="6" t="s">
        <v>144</v>
      </c>
      <c r="AU109" s="15" t="s">
        <v>145</v>
      </c>
      <c r="AV109" s="6" t="s">
        <v>146</v>
      </c>
      <c r="AW109" s="6">
        <v>40</v>
      </c>
    </row>
    <row r="110" spans="1:49" ht="24.75" customHeight="1">
      <c r="A110" s="6">
        <v>105006</v>
      </c>
      <c r="B110" s="22" t="s">
        <v>1554</v>
      </c>
      <c r="C110" s="22" t="b">
        <v>1</v>
      </c>
      <c r="D110" s="23" t="s">
        <v>147</v>
      </c>
      <c r="E110" s="22">
        <v>105</v>
      </c>
      <c r="F110" s="22" t="s">
        <v>64</v>
      </c>
      <c r="G110" s="22">
        <v>105006</v>
      </c>
      <c r="H110" s="22" t="s">
        <v>100</v>
      </c>
      <c r="I110" s="22" t="s">
        <v>100</v>
      </c>
      <c r="J110" s="22" t="s">
        <v>67</v>
      </c>
      <c r="K110" s="22" t="s">
        <v>1223</v>
      </c>
      <c r="L110" s="22" t="s">
        <v>82</v>
      </c>
      <c r="M110" s="22" t="str">
        <f t="shared" si="1"/>
        <v>Fresh Tumor Biopsy</v>
      </c>
      <c r="N110" s="22" t="s">
        <v>70</v>
      </c>
      <c r="O110" s="24">
        <v>45399</v>
      </c>
      <c r="P110" s="24">
        <v>45385</v>
      </c>
      <c r="Q110" s="22" t="s">
        <v>113</v>
      </c>
      <c r="R110" s="22">
        <v>6521763134</v>
      </c>
      <c r="S110" s="24">
        <v>45397</v>
      </c>
      <c r="T110" s="22" t="s">
        <v>1226</v>
      </c>
      <c r="U110" s="22">
        <v>105006</v>
      </c>
      <c r="V110" s="22">
        <v>6521763134</v>
      </c>
      <c r="W110" s="24">
        <v>45397</v>
      </c>
      <c r="X110" s="22" t="s">
        <v>1216</v>
      </c>
      <c r="Y110" s="22" t="s">
        <v>130</v>
      </c>
      <c r="Z110" s="22" t="s">
        <v>70</v>
      </c>
      <c r="AA110" s="22" t="s">
        <v>70</v>
      </c>
      <c r="AB110" s="22" t="s">
        <v>70</v>
      </c>
      <c r="AC110" s="22" t="s">
        <v>76</v>
      </c>
      <c r="AD110" s="22" t="s">
        <v>114</v>
      </c>
      <c r="AE110" s="25" t="s">
        <v>115</v>
      </c>
      <c r="AF110" s="25" t="s">
        <v>79</v>
      </c>
      <c r="AG110" s="25">
        <v>6521763134</v>
      </c>
      <c r="AH110" s="25" t="s">
        <v>1555</v>
      </c>
      <c r="AI110" s="25" t="s">
        <v>1218</v>
      </c>
      <c r="AJ110" s="25" t="s">
        <v>82</v>
      </c>
      <c r="AK110" s="26">
        <v>45453</v>
      </c>
      <c r="AL110" s="22">
        <v>14</v>
      </c>
      <c r="AM110" s="22" t="s">
        <v>82</v>
      </c>
      <c r="AN110" s="22" t="s">
        <v>82</v>
      </c>
      <c r="AO110" s="22" t="s">
        <v>82</v>
      </c>
      <c r="AP110" s="22" t="s">
        <v>82</v>
      </c>
      <c r="AQ110" s="22" t="s">
        <v>82</v>
      </c>
      <c r="AR110" s="22" t="s">
        <v>82</v>
      </c>
      <c r="AS110" s="6">
        <v>354817</v>
      </c>
      <c r="AT110" s="6" t="s">
        <v>1556</v>
      </c>
      <c r="AU110" s="15" t="s">
        <v>1557</v>
      </c>
      <c r="AV110" s="6" t="s">
        <v>1558</v>
      </c>
      <c r="AW110" s="6">
        <v>40</v>
      </c>
    </row>
    <row r="111" spans="1:49" ht="24.75" customHeight="1">
      <c r="A111" s="6">
        <v>106001</v>
      </c>
      <c r="B111" s="22" t="s">
        <v>153</v>
      </c>
      <c r="C111" s="22" t="b">
        <v>1</v>
      </c>
      <c r="D111" s="23" t="s">
        <v>157</v>
      </c>
      <c r="E111" s="22">
        <v>106</v>
      </c>
      <c r="F111" s="22" t="s">
        <v>64</v>
      </c>
      <c r="G111" s="22">
        <v>106001</v>
      </c>
      <c r="H111" s="22" t="s">
        <v>121</v>
      </c>
      <c r="I111" s="22" t="s">
        <v>66</v>
      </c>
      <c r="J111" s="22" t="s">
        <v>67</v>
      </c>
      <c r="K111" s="22" t="s">
        <v>158</v>
      </c>
      <c r="L111" s="22" t="s">
        <v>69</v>
      </c>
      <c r="M111" s="22" t="str">
        <f t="shared" si="1"/>
        <v>Archival</v>
      </c>
      <c r="N111" s="22" t="s">
        <v>70</v>
      </c>
      <c r="O111" s="24">
        <v>44565</v>
      </c>
      <c r="P111" s="24">
        <v>44546</v>
      </c>
      <c r="Q111" s="22" t="s">
        <v>159</v>
      </c>
      <c r="R111" s="22">
        <v>6518848268</v>
      </c>
      <c r="S111" s="24">
        <v>44020</v>
      </c>
      <c r="T111" s="22" t="s">
        <v>160</v>
      </c>
      <c r="U111" s="22">
        <v>106001</v>
      </c>
      <c r="V111" s="22">
        <v>6518848268</v>
      </c>
      <c r="W111" s="24">
        <v>44020</v>
      </c>
      <c r="X111" s="22" t="s">
        <v>161</v>
      </c>
      <c r="Y111" s="22" t="s">
        <v>75</v>
      </c>
      <c r="Z111" s="22" t="s">
        <v>70</v>
      </c>
      <c r="AA111" s="22" t="s">
        <v>70</v>
      </c>
      <c r="AB111" s="22" t="s">
        <v>70</v>
      </c>
      <c r="AC111" s="22" t="s">
        <v>76</v>
      </c>
      <c r="AD111" s="22" t="s">
        <v>77</v>
      </c>
      <c r="AE111" s="25" t="s">
        <v>162</v>
      </c>
      <c r="AF111" s="25" t="s">
        <v>79</v>
      </c>
      <c r="AG111" s="25">
        <v>6518848268</v>
      </c>
      <c r="AH111" s="25" t="s">
        <v>163</v>
      </c>
      <c r="AI111" s="25" t="s">
        <v>81</v>
      </c>
      <c r="AJ111" s="25" t="s">
        <v>82</v>
      </c>
      <c r="AK111" s="26">
        <v>45397</v>
      </c>
      <c r="AL111" s="22">
        <v>70</v>
      </c>
      <c r="AM111" s="22" t="s">
        <v>82</v>
      </c>
      <c r="AN111" s="22" t="s">
        <v>82</v>
      </c>
      <c r="AO111" s="22" t="s">
        <v>82</v>
      </c>
      <c r="AP111" s="22" t="s">
        <v>82</v>
      </c>
      <c r="AQ111" s="22" t="s">
        <v>82</v>
      </c>
      <c r="AR111" s="22" t="s">
        <v>82</v>
      </c>
      <c r="AS111" s="6">
        <v>133583</v>
      </c>
      <c r="AT111" s="6" t="s">
        <v>154</v>
      </c>
      <c r="AU111" s="15" t="s">
        <v>155</v>
      </c>
      <c r="AV111" s="6" t="s">
        <v>156</v>
      </c>
      <c r="AW111" s="6">
        <v>40</v>
      </c>
    </row>
    <row r="112" spans="1:49" ht="24.75" customHeight="1">
      <c r="A112" s="6">
        <v>106003</v>
      </c>
      <c r="B112" s="22" t="s">
        <v>1559</v>
      </c>
      <c r="C112" s="22" t="b">
        <v>1</v>
      </c>
      <c r="D112" s="23" t="s">
        <v>157</v>
      </c>
      <c r="E112" s="22">
        <v>106</v>
      </c>
      <c r="F112" s="22" t="s">
        <v>64</v>
      </c>
      <c r="G112" s="22">
        <v>106003</v>
      </c>
      <c r="H112" s="22" t="s">
        <v>121</v>
      </c>
      <c r="I112" s="22" t="s">
        <v>66</v>
      </c>
      <c r="J112" s="22" t="s">
        <v>67</v>
      </c>
      <c r="K112" s="22" t="s">
        <v>68</v>
      </c>
      <c r="L112" s="22" t="s">
        <v>69</v>
      </c>
      <c r="M112" s="22" t="str">
        <f t="shared" si="1"/>
        <v>Archival</v>
      </c>
      <c r="N112" s="22" t="s">
        <v>70</v>
      </c>
      <c r="O112" s="24">
        <v>44706</v>
      </c>
      <c r="P112" s="24">
        <v>44874</v>
      </c>
      <c r="Q112" s="22" t="s">
        <v>246</v>
      </c>
      <c r="R112" s="22">
        <v>6518848272</v>
      </c>
      <c r="S112" s="24">
        <v>44701</v>
      </c>
      <c r="T112" s="22" t="s">
        <v>73</v>
      </c>
      <c r="U112" s="22">
        <v>106003</v>
      </c>
      <c r="V112" s="22">
        <v>6518848272</v>
      </c>
      <c r="W112" s="24">
        <v>44701</v>
      </c>
      <c r="X112" s="22" t="s">
        <v>103</v>
      </c>
      <c r="Y112" s="22" t="s">
        <v>130</v>
      </c>
      <c r="Z112" s="22" t="s">
        <v>70</v>
      </c>
      <c r="AA112" s="22" t="s">
        <v>70</v>
      </c>
      <c r="AB112" s="22" t="s">
        <v>70</v>
      </c>
      <c r="AC112" s="22" t="s">
        <v>76</v>
      </c>
      <c r="AD112" s="22" t="s">
        <v>114</v>
      </c>
      <c r="AE112" s="25" t="s">
        <v>266</v>
      </c>
      <c r="AF112" s="25" t="s">
        <v>79</v>
      </c>
      <c r="AG112" s="25">
        <v>6518848272</v>
      </c>
      <c r="AH112" s="25" t="s">
        <v>1560</v>
      </c>
      <c r="AI112" s="25" t="s">
        <v>81</v>
      </c>
      <c r="AJ112" s="25" t="s">
        <v>82</v>
      </c>
      <c r="AK112" s="26">
        <v>45397</v>
      </c>
      <c r="AL112" s="22">
        <v>70</v>
      </c>
      <c r="AM112" s="22" t="s">
        <v>82</v>
      </c>
      <c r="AN112" s="22" t="s">
        <v>82</v>
      </c>
      <c r="AO112" s="22" t="s">
        <v>82</v>
      </c>
      <c r="AP112" s="22" t="s">
        <v>82</v>
      </c>
      <c r="AQ112" s="22" t="s">
        <v>82</v>
      </c>
      <c r="AR112" s="22" t="s">
        <v>82</v>
      </c>
      <c r="AS112" s="6">
        <v>157782</v>
      </c>
      <c r="AT112" s="6" t="s">
        <v>1561</v>
      </c>
      <c r="AU112" s="15" t="s">
        <v>1562</v>
      </c>
      <c r="AV112" s="6" t="s">
        <v>1563</v>
      </c>
      <c r="AW112" s="6">
        <v>40</v>
      </c>
    </row>
    <row r="113" spans="1:49" ht="24.75" customHeight="1">
      <c r="A113" s="6">
        <v>106004</v>
      </c>
      <c r="B113" s="22" t="s">
        <v>1564</v>
      </c>
      <c r="C113" s="22" t="b">
        <v>1</v>
      </c>
      <c r="D113" s="23" t="s">
        <v>157</v>
      </c>
      <c r="E113" s="22">
        <v>106</v>
      </c>
      <c r="F113" s="22" t="s">
        <v>64</v>
      </c>
      <c r="G113" s="22">
        <v>106004</v>
      </c>
      <c r="H113" s="22" t="s">
        <v>121</v>
      </c>
      <c r="I113" s="22" t="s">
        <v>66</v>
      </c>
      <c r="J113" s="22" t="s">
        <v>67</v>
      </c>
      <c r="K113" s="22" t="s">
        <v>68</v>
      </c>
      <c r="L113" s="22" t="s">
        <v>69</v>
      </c>
      <c r="M113" s="22" t="str">
        <f t="shared" si="1"/>
        <v>Archival</v>
      </c>
      <c r="N113" s="22" t="s">
        <v>70</v>
      </c>
      <c r="O113" s="24">
        <v>44769</v>
      </c>
      <c r="P113" s="24">
        <v>44761</v>
      </c>
      <c r="Q113" s="22" t="s">
        <v>148</v>
      </c>
      <c r="R113" s="22">
        <v>6518848267</v>
      </c>
      <c r="S113" s="24">
        <v>44180</v>
      </c>
      <c r="T113" s="22" t="s">
        <v>160</v>
      </c>
      <c r="U113" s="22">
        <v>106004</v>
      </c>
      <c r="V113" s="22">
        <v>6518848267</v>
      </c>
      <c r="W113" s="24">
        <v>44180</v>
      </c>
      <c r="X113" s="22" t="s">
        <v>103</v>
      </c>
      <c r="Y113" s="22" t="s">
        <v>75</v>
      </c>
      <c r="Z113" s="22" t="s">
        <v>70</v>
      </c>
      <c r="AA113" s="22" t="s">
        <v>70</v>
      </c>
      <c r="AB113" s="22" t="s">
        <v>70</v>
      </c>
      <c r="AC113" s="22" t="s">
        <v>76</v>
      </c>
      <c r="AD113" s="22" t="s">
        <v>77</v>
      </c>
      <c r="AE113" s="25" t="s">
        <v>247</v>
      </c>
      <c r="AF113" s="25" t="s">
        <v>79</v>
      </c>
      <c r="AG113" s="25">
        <v>6518848267</v>
      </c>
      <c r="AH113" s="25" t="s">
        <v>1565</v>
      </c>
      <c r="AI113" s="25" t="s">
        <v>81</v>
      </c>
      <c r="AJ113" s="25" t="s">
        <v>82</v>
      </c>
      <c r="AK113" s="26">
        <v>45397</v>
      </c>
      <c r="AL113" s="22">
        <v>70</v>
      </c>
      <c r="AM113" s="22" t="s">
        <v>82</v>
      </c>
      <c r="AN113" s="22" t="s">
        <v>82</v>
      </c>
      <c r="AO113" s="22" t="s">
        <v>82</v>
      </c>
      <c r="AP113" s="22" t="s">
        <v>82</v>
      </c>
      <c r="AQ113" s="22" t="s">
        <v>82</v>
      </c>
      <c r="AR113" s="22" t="s">
        <v>82</v>
      </c>
      <c r="AS113" s="6">
        <v>157821</v>
      </c>
      <c r="AT113" s="6" t="s">
        <v>1566</v>
      </c>
      <c r="AU113" s="15" t="s">
        <v>1567</v>
      </c>
      <c r="AV113" s="6" t="s">
        <v>1568</v>
      </c>
      <c r="AW113" s="6">
        <v>40</v>
      </c>
    </row>
    <row r="114" spans="1:49" ht="24.75" customHeight="1">
      <c r="A114" s="6">
        <v>106005</v>
      </c>
      <c r="B114" s="22" t="s">
        <v>1569</v>
      </c>
      <c r="C114" s="22" t="b">
        <v>1</v>
      </c>
      <c r="D114" s="23" t="s">
        <v>157</v>
      </c>
      <c r="E114" s="22">
        <v>106</v>
      </c>
      <c r="F114" s="22" t="s">
        <v>64</v>
      </c>
      <c r="G114" s="22">
        <v>106005</v>
      </c>
      <c r="H114" s="22" t="s">
        <v>65</v>
      </c>
      <c r="I114" s="22" t="s">
        <v>66</v>
      </c>
      <c r="J114" s="22" t="s">
        <v>67</v>
      </c>
      <c r="K114" s="22" t="s">
        <v>68</v>
      </c>
      <c r="L114" s="22" t="s">
        <v>69</v>
      </c>
      <c r="M114" s="22" t="str">
        <f t="shared" si="1"/>
        <v>Archival</v>
      </c>
      <c r="N114" s="22" t="s">
        <v>70</v>
      </c>
      <c r="O114" s="24">
        <v>44824</v>
      </c>
      <c r="P114" s="24">
        <v>44935</v>
      </c>
      <c r="Q114" s="22" t="s">
        <v>260</v>
      </c>
      <c r="R114" s="22">
        <v>6520481644</v>
      </c>
      <c r="S114" s="24">
        <v>43837</v>
      </c>
      <c r="T114" s="22" t="s">
        <v>160</v>
      </c>
      <c r="U114" s="22">
        <v>106005</v>
      </c>
      <c r="V114" s="22">
        <v>6520481644</v>
      </c>
      <c r="W114" s="24">
        <v>43837</v>
      </c>
      <c r="X114" s="22" t="s">
        <v>103</v>
      </c>
      <c r="Y114" s="22" t="s">
        <v>75</v>
      </c>
      <c r="Z114" s="22" t="s">
        <v>70</v>
      </c>
      <c r="AA114" s="22" t="s">
        <v>70</v>
      </c>
      <c r="AB114" s="22" t="s">
        <v>70</v>
      </c>
      <c r="AC114" s="22" t="s">
        <v>76</v>
      </c>
      <c r="AD114" s="22" t="s">
        <v>77</v>
      </c>
      <c r="AE114" s="25" t="s">
        <v>651</v>
      </c>
      <c r="AF114" s="25" t="s">
        <v>79</v>
      </c>
      <c r="AG114" s="25">
        <v>6520481644</v>
      </c>
      <c r="AH114" s="25" t="s">
        <v>1570</v>
      </c>
      <c r="AI114" s="25" t="s">
        <v>81</v>
      </c>
      <c r="AJ114" s="25" t="s">
        <v>82</v>
      </c>
      <c r="AK114" s="26">
        <v>45397</v>
      </c>
      <c r="AL114" s="22">
        <v>70</v>
      </c>
      <c r="AM114" s="22" t="s">
        <v>82</v>
      </c>
      <c r="AN114" s="22" t="s">
        <v>82</v>
      </c>
      <c r="AO114" s="22" t="s">
        <v>82</v>
      </c>
      <c r="AP114" s="22" t="s">
        <v>82</v>
      </c>
      <c r="AQ114" s="22" t="s">
        <v>82</v>
      </c>
      <c r="AR114" s="22" t="s">
        <v>82</v>
      </c>
      <c r="AS114" s="6">
        <v>157804</v>
      </c>
      <c r="AT114" s="6" t="s">
        <v>1571</v>
      </c>
      <c r="AU114" s="15" t="s">
        <v>1572</v>
      </c>
      <c r="AV114" s="6" t="s">
        <v>1573</v>
      </c>
      <c r="AW114" s="6">
        <v>40</v>
      </c>
    </row>
    <row r="115" spans="1:49" ht="24.75" customHeight="1">
      <c r="A115" s="6">
        <v>106006</v>
      </c>
      <c r="B115" s="22" t="s">
        <v>1574</v>
      </c>
      <c r="C115" s="22" t="b">
        <v>1</v>
      </c>
      <c r="D115" s="23" t="s">
        <v>157</v>
      </c>
      <c r="E115" s="22">
        <v>106</v>
      </c>
      <c r="F115" s="22" t="s">
        <v>64</v>
      </c>
      <c r="G115" s="22">
        <v>106006</v>
      </c>
      <c r="H115" s="22" t="s">
        <v>121</v>
      </c>
      <c r="I115" s="22" t="s">
        <v>66</v>
      </c>
      <c r="J115" s="22" t="s">
        <v>67</v>
      </c>
      <c r="K115" s="22" t="s">
        <v>68</v>
      </c>
      <c r="L115" s="22" t="s">
        <v>69</v>
      </c>
      <c r="M115" s="22" t="str">
        <f t="shared" si="1"/>
        <v>Archival</v>
      </c>
      <c r="N115" s="22" t="s">
        <v>70</v>
      </c>
      <c r="O115" s="24">
        <v>44893</v>
      </c>
      <c r="P115" s="24">
        <v>44978</v>
      </c>
      <c r="Q115" s="22" t="s">
        <v>72</v>
      </c>
      <c r="R115" s="22">
        <v>6520481643</v>
      </c>
      <c r="S115" s="24">
        <v>44288</v>
      </c>
      <c r="T115" s="22" t="s">
        <v>73</v>
      </c>
      <c r="U115" s="22">
        <v>106006</v>
      </c>
      <c r="V115" s="22">
        <v>6520481643</v>
      </c>
      <c r="W115" s="24">
        <v>44288</v>
      </c>
      <c r="X115" s="22" t="s">
        <v>103</v>
      </c>
      <c r="Y115" s="22" t="s">
        <v>75</v>
      </c>
      <c r="Z115" s="22" t="s">
        <v>70</v>
      </c>
      <c r="AA115" s="22" t="s">
        <v>70</v>
      </c>
      <c r="AB115" s="22" t="s">
        <v>70</v>
      </c>
      <c r="AC115" s="22" t="s">
        <v>76</v>
      </c>
      <c r="AD115" s="22" t="s">
        <v>77</v>
      </c>
      <c r="AE115" s="25" t="s">
        <v>115</v>
      </c>
      <c r="AF115" s="25" t="s">
        <v>79</v>
      </c>
      <c r="AG115" s="25">
        <v>6520481643</v>
      </c>
      <c r="AH115" s="25" t="s">
        <v>1575</v>
      </c>
      <c r="AI115" s="25" t="s">
        <v>81</v>
      </c>
      <c r="AJ115" s="25" t="s">
        <v>82</v>
      </c>
      <c r="AK115" s="26">
        <v>45397</v>
      </c>
      <c r="AL115" s="22">
        <v>70</v>
      </c>
      <c r="AM115" s="22" t="s">
        <v>82</v>
      </c>
      <c r="AN115" s="22" t="s">
        <v>82</v>
      </c>
      <c r="AO115" s="22" t="s">
        <v>82</v>
      </c>
      <c r="AP115" s="22" t="s">
        <v>82</v>
      </c>
      <c r="AQ115" s="22" t="s">
        <v>82</v>
      </c>
      <c r="AR115" s="22" t="s">
        <v>82</v>
      </c>
      <c r="AS115" s="6">
        <v>203815</v>
      </c>
      <c r="AT115" s="6" t="s">
        <v>1576</v>
      </c>
      <c r="AU115" s="15" t="s">
        <v>1577</v>
      </c>
      <c r="AV115" s="6" t="s">
        <v>1578</v>
      </c>
      <c r="AW115" s="6">
        <v>40</v>
      </c>
    </row>
    <row r="116" spans="1:49" ht="24.75" customHeight="1">
      <c r="A116" s="6">
        <v>106007</v>
      </c>
      <c r="B116" s="22" t="s">
        <v>1579</v>
      </c>
      <c r="C116" s="22" t="b">
        <v>1</v>
      </c>
      <c r="D116" s="23" t="s">
        <v>157</v>
      </c>
      <c r="E116" s="22">
        <v>106</v>
      </c>
      <c r="F116" s="22" t="s">
        <v>64</v>
      </c>
      <c r="G116" s="22">
        <v>106007</v>
      </c>
      <c r="H116" s="22" t="s">
        <v>121</v>
      </c>
      <c r="I116" s="22" t="s">
        <v>66</v>
      </c>
      <c r="J116" s="22" t="s">
        <v>1167</v>
      </c>
      <c r="K116" s="22" t="s">
        <v>158</v>
      </c>
      <c r="L116" s="22" t="s">
        <v>112</v>
      </c>
      <c r="M116" s="22" t="str">
        <f t="shared" si="1"/>
        <v>Fresh Biopsy/Aspirate</v>
      </c>
      <c r="N116" s="22" t="s">
        <v>70</v>
      </c>
      <c r="O116" s="24">
        <v>44998</v>
      </c>
      <c r="P116" s="24">
        <v>45208</v>
      </c>
      <c r="Q116" s="22" t="s">
        <v>101</v>
      </c>
      <c r="R116" s="22">
        <v>6520687773</v>
      </c>
      <c r="S116" s="24">
        <v>45020</v>
      </c>
      <c r="T116" s="22" t="s">
        <v>1144</v>
      </c>
      <c r="U116" s="22">
        <v>106007</v>
      </c>
      <c r="V116" s="22">
        <v>6520687773</v>
      </c>
      <c r="W116" s="24">
        <v>45020</v>
      </c>
      <c r="X116" s="22" t="s">
        <v>103</v>
      </c>
      <c r="Y116" s="22" t="s">
        <v>130</v>
      </c>
      <c r="Z116" s="22" t="s">
        <v>70</v>
      </c>
      <c r="AA116" s="22" t="s">
        <v>70</v>
      </c>
      <c r="AB116" s="22" t="s">
        <v>70</v>
      </c>
      <c r="AC116" s="22" t="s">
        <v>76</v>
      </c>
      <c r="AD116" s="22" t="s">
        <v>238</v>
      </c>
      <c r="AE116" s="25" t="s">
        <v>651</v>
      </c>
      <c r="AF116" s="25" t="s">
        <v>79</v>
      </c>
      <c r="AG116" s="25">
        <v>6520687773</v>
      </c>
      <c r="AH116" s="25" t="s">
        <v>1580</v>
      </c>
      <c r="AI116" s="25" t="s">
        <v>1148</v>
      </c>
      <c r="AJ116" s="25" t="s">
        <v>82</v>
      </c>
      <c r="AK116" s="26">
        <v>45425</v>
      </c>
      <c r="AL116" s="22">
        <v>42</v>
      </c>
      <c r="AM116" s="22" t="s">
        <v>82</v>
      </c>
      <c r="AN116" s="22" t="s">
        <v>82</v>
      </c>
      <c r="AO116" s="22" t="s">
        <v>82</v>
      </c>
      <c r="AP116" s="22" t="s">
        <v>82</v>
      </c>
      <c r="AQ116" s="22" t="s">
        <v>82</v>
      </c>
      <c r="AR116" s="22" t="s">
        <v>82</v>
      </c>
      <c r="AS116" s="6">
        <v>225304</v>
      </c>
      <c r="AT116" s="6" t="s">
        <v>1581</v>
      </c>
      <c r="AU116" s="15" t="s">
        <v>1582</v>
      </c>
      <c r="AV116" s="6" t="s">
        <v>1583</v>
      </c>
      <c r="AW116" s="6">
        <v>40</v>
      </c>
    </row>
    <row r="117" spans="1:49" ht="24.75" customHeight="1">
      <c r="A117" s="6">
        <v>106007</v>
      </c>
      <c r="B117" s="22" t="s">
        <v>82</v>
      </c>
      <c r="C117" s="22" t="b">
        <v>0</v>
      </c>
      <c r="D117" s="23" t="s">
        <v>157</v>
      </c>
      <c r="E117" s="22">
        <v>106</v>
      </c>
      <c r="F117" s="22" t="s">
        <v>64</v>
      </c>
      <c r="G117" s="22">
        <v>106007</v>
      </c>
      <c r="H117" s="22" t="s">
        <v>121</v>
      </c>
      <c r="I117" s="22" t="s">
        <v>66</v>
      </c>
      <c r="J117" s="22" t="s">
        <v>67</v>
      </c>
      <c r="K117" s="22" t="s">
        <v>68</v>
      </c>
      <c r="L117" s="22" t="s">
        <v>69</v>
      </c>
      <c r="M117" s="22" t="str">
        <f t="shared" si="1"/>
        <v>Archival</v>
      </c>
      <c r="N117" s="22" t="s">
        <v>70</v>
      </c>
      <c r="O117" s="24">
        <v>44998</v>
      </c>
      <c r="P117" s="24">
        <v>45208</v>
      </c>
      <c r="Q117" s="22" t="s">
        <v>101</v>
      </c>
      <c r="R117" s="22">
        <v>6523501662</v>
      </c>
      <c r="S117" s="24">
        <v>44025</v>
      </c>
      <c r="T117" s="22" t="s">
        <v>1144</v>
      </c>
      <c r="U117" s="22" t="s">
        <v>82</v>
      </c>
      <c r="V117" s="27" t="s">
        <v>82</v>
      </c>
      <c r="W117" s="22" t="s">
        <v>82</v>
      </c>
      <c r="X117" s="22" t="s">
        <v>82</v>
      </c>
      <c r="Y117" s="22" t="s">
        <v>82</v>
      </c>
      <c r="Z117" s="22" t="s">
        <v>82</v>
      </c>
      <c r="AA117" s="22" t="s">
        <v>82</v>
      </c>
      <c r="AB117" s="22" t="s">
        <v>82</v>
      </c>
      <c r="AC117" s="22" t="s">
        <v>1145</v>
      </c>
      <c r="AD117" s="22" t="s">
        <v>82</v>
      </c>
      <c r="AE117" s="28" t="s">
        <v>1146</v>
      </c>
      <c r="AF117" s="28" t="s">
        <v>1146</v>
      </c>
      <c r="AG117" s="25">
        <v>6523501662</v>
      </c>
      <c r="AH117" s="25" t="s">
        <v>1584</v>
      </c>
      <c r="AI117" s="25" t="s">
        <v>1148</v>
      </c>
      <c r="AJ117" s="25" t="s">
        <v>82</v>
      </c>
      <c r="AK117" s="26">
        <v>45425</v>
      </c>
      <c r="AL117" s="22">
        <v>42</v>
      </c>
      <c r="AM117" s="22" t="s">
        <v>82</v>
      </c>
      <c r="AN117" s="22" t="s">
        <v>82</v>
      </c>
      <c r="AO117" s="22" t="s">
        <v>82</v>
      </c>
      <c r="AP117" s="22" t="s">
        <v>82</v>
      </c>
      <c r="AQ117" s="22" t="s">
        <v>82</v>
      </c>
      <c r="AR117" s="22" t="s">
        <v>82</v>
      </c>
      <c r="AS117" s="6"/>
      <c r="AT117" s="6"/>
      <c r="AU117" s="6"/>
      <c r="AV117" s="6"/>
      <c r="AW117" s="6"/>
    </row>
    <row r="118" spans="1:49" ht="24.75" customHeight="1">
      <c r="A118" s="6">
        <v>106007</v>
      </c>
      <c r="B118" s="22" t="s">
        <v>1585</v>
      </c>
      <c r="C118" s="22" t="b">
        <v>1</v>
      </c>
      <c r="D118" s="23" t="s">
        <v>157</v>
      </c>
      <c r="E118" s="22">
        <v>106</v>
      </c>
      <c r="F118" s="22" t="s">
        <v>64</v>
      </c>
      <c r="G118" s="22">
        <v>106007</v>
      </c>
      <c r="H118" s="22" t="s">
        <v>121</v>
      </c>
      <c r="I118" s="22" t="s">
        <v>66</v>
      </c>
      <c r="J118" s="22" t="s">
        <v>67</v>
      </c>
      <c r="K118" s="22" t="s">
        <v>111</v>
      </c>
      <c r="L118" s="22" t="s">
        <v>82</v>
      </c>
      <c r="M118" s="22" t="str">
        <f t="shared" si="1"/>
        <v>Fresh Tumor Biopsy Pre-dose</v>
      </c>
      <c r="N118" s="22" t="s">
        <v>70</v>
      </c>
      <c r="O118" s="24">
        <v>44998</v>
      </c>
      <c r="P118" s="24">
        <v>45208</v>
      </c>
      <c r="Q118" s="22" t="s">
        <v>101</v>
      </c>
      <c r="R118" s="22">
        <v>6518848276</v>
      </c>
      <c r="S118" s="24">
        <v>44972</v>
      </c>
      <c r="T118" s="22" t="s">
        <v>1144</v>
      </c>
      <c r="U118" s="22">
        <v>106007</v>
      </c>
      <c r="V118" s="22">
        <v>6518848276</v>
      </c>
      <c r="W118" s="24">
        <v>44972</v>
      </c>
      <c r="X118" s="22" t="s">
        <v>103</v>
      </c>
      <c r="Y118" s="22" t="s">
        <v>130</v>
      </c>
      <c r="Z118" s="22" t="s">
        <v>70</v>
      </c>
      <c r="AA118" s="22" t="s">
        <v>70</v>
      </c>
      <c r="AB118" s="22" t="s">
        <v>70</v>
      </c>
      <c r="AC118" s="22" t="s">
        <v>76</v>
      </c>
      <c r="AD118" s="22" t="s">
        <v>114</v>
      </c>
      <c r="AE118" s="25" t="s">
        <v>247</v>
      </c>
      <c r="AF118" s="25" t="s">
        <v>79</v>
      </c>
      <c r="AG118" s="25">
        <v>6518848276</v>
      </c>
      <c r="AH118" s="25" t="s">
        <v>1586</v>
      </c>
      <c r="AI118" s="25" t="s">
        <v>1148</v>
      </c>
      <c r="AJ118" s="25" t="s">
        <v>82</v>
      </c>
      <c r="AK118" s="26">
        <v>45425</v>
      </c>
      <c r="AL118" s="22">
        <v>42</v>
      </c>
      <c r="AM118" s="22" t="s">
        <v>82</v>
      </c>
      <c r="AN118" s="22" t="s">
        <v>82</v>
      </c>
      <c r="AO118" s="22" t="s">
        <v>82</v>
      </c>
      <c r="AP118" s="22" t="s">
        <v>82</v>
      </c>
      <c r="AQ118" s="22" t="s">
        <v>82</v>
      </c>
      <c r="AR118" s="22" t="s">
        <v>82</v>
      </c>
      <c r="AS118" s="6">
        <v>222486</v>
      </c>
      <c r="AT118" s="6" t="s">
        <v>1587</v>
      </c>
      <c r="AU118" s="15" t="s">
        <v>1588</v>
      </c>
      <c r="AV118" s="6" t="s">
        <v>1589</v>
      </c>
      <c r="AW118" s="6">
        <v>40</v>
      </c>
    </row>
    <row r="119" spans="1:49" ht="24.75" customHeight="1">
      <c r="A119" s="6">
        <v>106010</v>
      </c>
      <c r="B119" s="22" t="s">
        <v>1590</v>
      </c>
      <c r="C119" s="22" t="b">
        <v>1</v>
      </c>
      <c r="D119" s="23" t="s">
        <v>157</v>
      </c>
      <c r="E119" s="22">
        <v>106</v>
      </c>
      <c r="F119" s="22" t="s">
        <v>64</v>
      </c>
      <c r="G119" s="22">
        <v>106010</v>
      </c>
      <c r="H119" s="22" t="s">
        <v>65</v>
      </c>
      <c r="I119" s="22" t="s">
        <v>66</v>
      </c>
      <c r="J119" s="22" t="s">
        <v>67</v>
      </c>
      <c r="K119" s="22" t="s">
        <v>68</v>
      </c>
      <c r="L119" s="22" t="s">
        <v>69</v>
      </c>
      <c r="M119" s="22" t="str">
        <f t="shared" si="1"/>
        <v>Archival</v>
      </c>
      <c r="N119" s="22" t="s">
        <v>70</v>
      </c>
      <c r="O119" s="24">
        <v>45033</v>
      </c>
      <c r="P119" s="24">
        <v>45299</v>
      </c>
      <c r="Q119" s="22" t="s">
        <v>113</v>
      </c>
      <c r="R119" s="22">
        <v>6521763175</v>
      </c>
      <c r="S119" s="24">
        <v>44223</v>
      </c>
      <c r="T119" s="22" t="s">
        <v>1144</v>
      </c>
      <c r="U119" s="22">
        <v>106010</v>
      </c>
      <c r="V119" s="22">
        <v>6521763175</v>
      </c>
      <c r="W119" s="24">
        <v>44223</v>
      </c>
      <c r="X119" s="22" t="s">
        <v>103</v>
      </c>
      <c r="Y119" s="22" t="s">
        <v>75</v>
      </c>
      <c r="Z119" s="22" t="s">
        <v>70</v>
      </c>
      <c r="AA119" s="22" t="s">
        <v>70</v>
      </c>
      <c r="AB119" s="22" t="s">
        <v>70</v>
      </c>
      <c r="AC119" s="22" t="s">
        <v>76</v>
      </c>
      <c r="AD119" s="22" t="s">
        <v>77</v>
      </c>
      <c r="AE119" s="25" t="s">
        <v>247</v>
      </c>
      <c r="AF119" s="25" t="s">
        <v>79</v>
      </c>
      <c r="AG119" s="25">
        <v>6521763175</v>
      </c>
      <c r="AH119" s="25" t="s">
        <v>1591</v>
      </c>
      <c r="AI119" s="25" t="s">
        <v>1148</v>
      </c>
      <c r="AJ119" s="25" t="s">
        <v>82</v>
      </c>
      <c r="AK119" s="26">
        <v>45397</v>
      </c>
      <c r="AL119" s="22">
        <v>70</v>
      </c>
      <c r="AM119" s="22" t="s">
        <v>82</v>
      </c>
      <c r="AN119" s="22" t="s">
        <v>82</v>
      </c>
      <c r="AO119" s="22" t="s">
        <v>82</v>
      </c>
      <c r="AP119" s="22" t="s">
        <v>82</v>
      </c>
      <c r="AQ119" s="22" t="s">
        <v>82</v>
      </c>
      <c r="AR119" s="22" t="s">
        <v>82</v>
      </c>
      <c r="AS119" s="6">
        <v>225307</v>
      </c>
      <c r="AT119" s="6" t="s">
        <v>1592</v>
      </c>
      <c r="AU119" s="15" t="s">
        <v>1593</v>
      </c>
      <c r="AV119" s="6" t="s">
        <v>1594</v>
      </c>
      <c r="AW119" s="6">
        <v>40</v>
      </c>
    </row>
    <row r="120" spans="1:49" ht="24.75" customHeight="1">
      <c r="A120" s="6">
        <v>106011</v>
      </c>
      <c r="B120" s="22" t="s">
        <v>1595</v>
      </c>
      <c r="C120" s="22" t="b">
        <v>1</v>
      </c>
      <c r="D120" s="23" t="s">
        <v>157</v>
      </c>
      <c r="E120" s="22">
        <v>106</v>
      </c>
      <c r="F120" s="22" t="s">
        <v>64</v>
      </c>
      <c r="G120" s="22">
        <v>106011</v>
      </c>
      <c r="H120" s="22" t="s">
        <v>121</v>
      </c>
      <c r="I120" s="22" t="s">
        <v>66</v>
      </c>
      <c r="J120" s="22" t="s">
        <v>67</v>
      </c>
      <c r="K120" s="22" t="s">
        <v>68</v>
      </c>
      <c r="L120" s="22" t="s">
        <v>69</v>
      </c>
      <c r="M120" s="22" t="str">
        <f t="shared" si="1"/>
        <v>Archival</v>
      </c>
      <c r="N120" s="22" t="s">
        <v>70</v>
      </c>
      <c r="O120" s="24">
        <v>45033</v>
      </c>
      <c r="P120" s="24">
        <v>45016</v>
      </c>
      <c r="Q120" s="22" t="s">
        <v>72</v>
      </c>
      <c r="R120" s="22">
        <v>6521763180</v>
      </c>
      <c r="S120" s="24">
        <v>43925</v>
      </c>
      <c r="T120" s="22" t="s">
        <v>1144</v>
      </c>
      <c r="U120" s="22">
        <v>106011</v>
      </c>
      <c r="V120" s="22">
        <v>6521763180</v>
      </c>
      <c r="W120" s="24">
        <v>43925</v>
      </c>
      <c r="X120" s="22" t="s">
        <v>103</v>
      </c>
      <c r="Y120" s="22" t="s">
        <v>75</v>
      </c>
      <c r="Z120" s="22" t="s">
        <v>70</v>
      </c>
      <c r="AA120" s="22" t="s">
        <v>70</v>
      </c>
      <c r="AB120" s="22" t="s">
        <v>70</v>
      </c>
      <c r="AC120" s="22" t="s">
        <v>76</v>
      </c>
      <c r="AD120" s="22" t="s">
        <v>77</v>
      </c>
      <c r="AE120" s="25" t="s">
        <v>115</v>
      </c>
      <c r="AF120" s="25" t="s">
        <v>79</v>
      </c>
      <c r="AG120" s="25">
        <v>6521763180</v>
      </c>
      <c r="AH120" s="25" t="s">
        <v>1596</v>
      </c>
      <c r="AI120" s="25" t="s">
        <v>1148</v>
      </c>
      <c r="AJ120" s="25" t="s">
        <v>82</v>
      </c>
      <c r="AK120" s="26">
        <v>45397</v>
      </c>
      <c r="AL120" s="22">
        <v>70</v>
      </c>
      <c r="AM120" s="22" t="s">
        <v>82</v>
      </c>
      <c r="AN120" s="22" t="s">
        <v>82</v>
      </c>
      <c r="AO120" s="22" t="s">
        <v>82</v>
      </c>
      <c r="AP120" s="22" t="s">
        <v>82</v>
      </c>
      <c r="AQ120" s="22" t="s">
        <v>82</v>
      </c>
      <c r="AR120" s="22" t="s">
        <v>82</v>
      </c>
      <c r="AS120" s="6">
        <v>225310</v>
      </c>
      <c r="AT120" s="6" t="s">
        <v>1597</v>
      </c>
      <c r="AU120" s="15" t="s">
        <v>1598</v>
      </c>
      <c r="AV120" s="6" t="s">
        <v>1599</v>
      </c>
      <c r="AW120" s="6">
        <v>40</v>
      </c>
    </row>
    <row r="121" spans="1:49" ht="24.75" customHeight="1">
      <c r="A121" s="6">
        <v>106011</v>
      </c>
      <c r="B121" s="22" t="s">
        <v>1600</v>
      </c>
      <c r="C121" s="22" t="b">
        <v>1</v>
      </c>
      <c r="D121" s="23" t="s">
        <v>157</v>
      </c>
      <c r="E121" s="22">
        <v>106</v>
      </c>
      <c r="F121" s="22" t="s">
        <v>64</v>
      </c>
      <c r="G121" s="22">
        <v>106011</v>
      </c>
      <c r="H121" s="22" t="s">
        <v>121</v>
      </c>
      <c r="I121" s="22" t="s">
        <v>66</v>
      </c>
      <c r="J121" s="22" t="s">
        <v>67</v>
      </c>
      <c r="K121" s="22" t="s">
        <v>128</v>
      </c>
      <c r="L121" s="22" t="s">
        <v>112</v>
      </c>
      <c r="M121" s="22" t="str">
        <f t="shared" si="1"/>
        <v>Fresh Biopsy/Aspirate</v>
      </c>
      <c r="N121" s="22" t="s">
        <v>70</v>
      </c>
      <c r="O121" s="24">
        <v>45033</v>
      </c>
      <c r="P121" s="24">
        <v>45016</v>
      </c>
      <c r="Q121" s="22" t="s">
        <v>72</v>
      </c>
      <c r="R121" s="22">
        <v>6521763189</v>
      </c>
      <c r="S121" s="24">
        <v>45027</v>
      </c>
      <c r="T121" s="22" t="s">
        <v>1144</v>
      </c>
      <c r="U121" s="22">
        <v>106011</v>
      </c>
      <c r="V121" s="22">
        <v>6521763189</v>
      </c>
      <c r="W121" s="24">
        <v>45027</v>
      </c>
      <c r="X121" s="22" t="s">
        <v>103</v>
      </c>
      <c r="Y121" s="22" t="s">
        <v>130</v>
      </c>
      <c r="Z121" s="22" t="s">
        <v>70</v>
      </c>
      <c r="AA121" s="22" t="s">
        <v>70</v>
      </c>
      <c r="AB121" s="22" t="s">
        <v>70</v>
      </c>
      <c r="AC121" s="22" t="s">
        <v>76</v>
      </c>
      <c r="AD121" s="22" t="s">
        <v>114</v>
      </c>
      <c r="AE121" s="25" t="s">
        <v>115</v>
      </c>
      <c r="AF121" s="25" t="s">
        <v>79</v>
      </c>
      <c r="AG121" s="25">
        <v>6521763189</v>
      </c>
      <c r="AH121" s="25" t="s">
        <v>1601</v>
      </c>
      <c r="AI121" s="25" t="s">
        <v>1148</v>
      </c>
      <c r="AJ121" s="25" t="s">
        <v>82</v>
      </c>
      <c r="AK121" s="26">
        <v>45397</v>
      </c>
      <c r="AL121" s="22">
        <v>70</v>
      </c>
      <c r="AM121" s="22" t="s">
        <v>82</v>
      </c>
      <c r="AN121" s="22" t="s">
        <v>82</v>
      </c>
      <c r="AO121" s="22" t="s">
        <v>82</v>
      </c>
      <c r="AP121" s="22" t="s">
        <v>82</v>
      </c>
      <c r="AQ121" s="22" t="s">
        <v>82</v>
      </c>
      <c r="AR121" s="22" t="s">
        <v>82</v>
      </c>
      <c r="AS121" s="6">
        <v>222405</v>
      </c>
      <c r="AT121" s="6" t="s">
        <v>1602</v>
      </c>
      <c r="AU121" s="15" t="s">
        <v>1603</v>
      </c>
      <c r="AV121" s="6" t="s">
        <v>1604</v>
      </c>
      <c r="AW121" s="6">
        <v>40</v>
      </c>
    </row>
    <row r="122" spans="1:49" ht="24.75" customHeight="1">
      <c r="A122" s="6">
        <v>106011</v>
      </c>
      <c r="B122" s="22" t="s">
        <v>82</v>
      </c>
      <c r="C122" s="22" t="b">
        <v>0</v>
      </c>
      <c r="D122" s="23" t="s">
        <v>157</v>
      </c>
      <c r="E122" s="22">
        <v>106</v>
      </c>
      <c r="F122" s="22" t="s">
        <v>64</v>
      </c>
      <c r="G122" s="22">
        <v>106011</v>
      </c>
      <c r="H122" s="22" t="s">
        <v>121</v>
      </c>
      <c r="I122" s="22" t="s">
        <v>66</v>
      </c>
      <c r="J122" s="22" t="s">
        <v>1167</v>
      </c>
      <c r="K122" s="22" t="s">
        <v>158</v>
      </c>
      <c r="L122" s="22" t="s">
        <v>112</v>
      </c>
      <c r="M122" s="22" t="str">
        <f t="shared" si="1"/>
        <v>Fresh Biopsy/Aspirate</v>
      </c>
      <c r="N122" s="22" t="s">
        <v>70</v>
      </c>
      <c r="O122" s="24">
        <v>45033</v>
      </c>
      <c r="P122" s="24">
        <v>45016</v>
      </c>
      <c r="Q122" s="22" t="s">
        <v>72</v>
      </c>
      <c r="R122" s="22">
        <v>6523282220</v>
      </c>
      <c r="S122" s="24">
        <v>45055</v>
      </c>
      <c r="T122" s="22" t="s">
        <v>1144</v>
      </c>
      <c r="U122" s="22" t="s">
        <v>82</v>
      </c>
      <c r="V122" s="27" t="s">
        <v>82</v>
      </c>
      <c r="W122" s="22" t="s">
        <v>82</v>
      </c>
      <c r="X122" s="22" t="s">
        <v>82</v>
      </c>
      <c r="Y122" s="22" t="s">
        <v>82</v>
      </c>
      <c r="Z122" s="22" t="s">
        <v>82</v>
      </c>
      <c r="AA122" s="22" t="s">
        <v>82</v>
      </c>
      <c r="AB122" s="22" t="s">
        <v>82</v>
      </c>
      <c r="AC122" s="22" t="s">
        <v>1145</v>
      </c>
      <c r="AD122" s="22" t="s">
        <v>82</v>
      </c>
      <c r="AE122" s="28" t="s">
        <v>1146</v>
      </c>
      <c r="AF122" s="28" t="s">
        <v>1146</v>
      </c>
      <c r="AG122" s="25">
        <v>6523282220</v>
      </c>
      <c r="AH122" s="25" t="s">
        <v>1605</v>
      </c>
      <c r="AI122" s="25" t="s">
        <v>1148</v>
      </c>
      <c r="AJ122" s="25" t="s">
        <v>82</v>
      </c>
      <c r="AK122" s="26">
        <v>45397</v>
      </c>
      <c r="AL122" s="22">
        <v>70</v>
      </c>
      <c r="AM122" s="22" t="s">
        <v>82</v>
      </c>
      <c r="AN122" s="22" t="s">
        <v>82</v>
      </c>
      <c r="AO122" s="22" t="s">
        <v>82</v>
      </c>
      <c r="AP122" s="22" t="s">
        <v>82</v>
      </c>
      <c r="AQ122" s="22" t="s">
        <v>82</v>
      </c>
      <c r="AR122" s="22" t="s">
        <v>82</v>
      </c>
      <c r="AS122" s="6"/>
      <c r="AT122" s="6"/>
      <c r="AU122" s="6"/>
      <c r="AV122" s="6"/>
      <c r="AW122" s="6"/>
    </row>
    <row r="123" spans="1:49" ht="24.75" customHeight="1">
      <c r="A123" s="6">
        <v>106012</v>
      </c>
      <c r="B123" s="22" t="s">
        <v>1606</v>
      </c>
      <c r="C123" s="22" t="b">
        <v>1</v>
      </c>
      <c r="D123" s="23" t="s">
        <v>157</v>
      </c>
      <c r="E123" s="22">
        <v>106</v>
      </c>
      <c r="F123" s="22" t="s">
        <v>64</v>
      </c>
      <c r="G123" s="22">
        <v>106012</v>
      </c>
      <c r="H123" s="22" t="s">
        <v>121</v>
      </c>
      <c r="I123" s="22" t="s">
        <v>66</v>
      </c>
      <c r="J123" s="22" t="s">
        <v>67</v>
      </c>
      <c r="K123" s="22" t="s">
        <v>68</v>
      </c>
      <c r="L123" s="22" t="s">
        <v>69</v>
      </c>
      <c r="M123" s="22" t="str">
        <f t="shared" si="1"/>
        <v>Archival</v>
      </c>
      <c r="N123" s="22" t="s">
        <v>70</v>
      </c>
      <c r="O123" s="24">
        <v>45048</v>
      </c>
      <c r="P123" s="24">
        <v>45029</v>
      </c>
      <c r="Q123" s="22" t="s">
        <v>72</v>
      </c>
      <c r="R123" s="22">
        <v>6521763181</v>
      </c>
      <c r="S123" s="24">
        <v>43724</v>
      </c>
      <c r="T123" s="22" t="s">
        <v>1144</v>
      </c>
      <c r="U123" s="22">
        <v>106012</v>
      </c>
      <c r="V123" s="22">
        <v>6521763181</v>
      </c>
      <c r="W123" s="24">
        <v>43724</v>
      </c>
      <c r="X123" s="22" t="s">
        <v>198</v>
      </c>
      <c r="Y123" s="22" t="s">
        <v>130</v>
      </c>
      <c r="Z123" s="22" t="s">
        <v>70</v>
      </c>
      <c r="AA123" s="22" t="s">
        <v>70</v>
      </c>
      <c r="AB123" s="22" t="s">
        <v>70</v>
      </c>
      <c r="AC123" s="22" t="s">
        <v>76</v>
      </c>
      <c r="AD123" s="22" t="s">
        <v>77</v>
      </c>
      <c r="AE123" s="25" t="s">
        <v>115</v>
      </c>
      <c r="AF123" s="25" t="s">
        <v>79</v>
      </c>
      <c r="AG123" s="25">
        <v>6521763181</v>
      </c>
      <c r="AH123" s="25" t="s">
        <v>1607</v>
      </c>
      <c r="AI123" s="25" t="s">
        <v>1148</v>
      </c>
      <c r="AJ123" s="25" t="s">
        <v>82</v>
      </c>
      <c r="AK123" s="26">
        <v>45397</v>
      </c>
      <c r="AL123" s="22">
        <v>70</v>
      </c>
      <c r="AM123" s="22" t="s">
        <v>82</v>
      </c>
      <c r="AN123" s="22" t="s">
        <v>82</v>
      </c>
      <c r="AO123" s="22" t="s">
        <v>82</v>
      </c>
      <c r="AP123" s="22" t="s">
        <v>82</v>
      </c>
      <c r="AQ123" s="22" t="s">
        <v>82</v>
      </c>
      <c r="AR123" s="22" t="s">
        <v>82</v>
      </c>
      <c r="AS123" s="6">
        <v>264581</v>
      </c>
      <c r="AT123" s="6" t="s">
        <v>1608</v>
      </c>
      <c r="AU123" s="15" t="s">
        <v>1609</v>
      </c>
      <c r="AV123" s="6" t="s">
        <v>1610</v>
      </c>
      <c r="AW123" s="6">
        <v>40</v>
      </c>
    </row>
    <row r="124" spans="1:49" ht="24.75" customHeight="1">
      <c r="A124" s="6">
        <v>106012</v>
      </c>
      <c r="B124" s="22" t="s">
        <v>1611</v>
      </c>
      <c r="C124" s="22" t="b">
        <v>1</v>
      </c>
      <c r="D124" s="23" t="s">
        <v>157</v>
      </c>
      <c r="E124" s="22">
        <v>106</v>
      </c>
      <c r="F124" s="22" t="s">
        <v>64</v>
      </c>
      <c r="G124" s="22">
        <v>106012</v>
      </c>
      <c r="H124" s="22" t="s">
        <v>121</v>
      </c>
      <c r="I124" s="22" t="s">
        <v>66</v>
      </c>
      <c r="J124" s="22" t="s">
        <v>67</v>
      </c>
      <c r="K124" s="22" t="s">
        <v>128</v>
      </c>
      <c r="L124" s="22" t="s">
        <v>112</v>
      </c>
      <c r="M124" s="22" t="str">
        <f t="shared" si="1"/>
        <v>Fresh Biopsy/Aspirate</v>
      </c>
      <c r="N124" s="22" t="s">
        <v>70</v>
      </c>
      <c r="O124" s="24">
        <v>45048</v>
      </c>
      <c r="P124" s="24">
        <v>45029</v>
      </c>
      <c r="Q124" s="22" t="s">
        <v>72</v>
      </c>
      <c r="R124" s="22">
        <v>6521763190</v>
      </c>
      <c r="S124" s="24">
        <v>45043</v>
      </c>
      <c r="T124" s="22" t="s">
        <v>1144</v>
      </c>
      <c r="U124" s="22">
        <v>106012</v>
      </c>
      <c r="V124" s="22">
        <v>6521763190</v>
      </c>
      <c r="W124" s="24">
        <v>45043</v>
      </c>
      <c r="X124" s="22" t="s">
        <v>103</v>
      </c>
      <c r="Y124" s="22" t="s">
        <v>130</v>
      </c>
      <c r="Z124" s="22" t="s">
        <v>70</v>
      </c>
      <c r="AA124" s="22" t="s">
        <v>70</v>
      </c>
      <c r="AB124" s="22" t="s">
        <v>70</v>
      </c>
      <c r="AC124" s="22" t="s">
        <v>76</v>
      </c>
      <c r="AD124" s="22" t="s">
        <v>114</v>
      </c>
      <c r="AE124" s="25" t="s">
        <v>247</v>
      </c>
      <c r="AF124" s="25" t="s">
        <v>79</v>
      </c>
      <c r="AG124" s="25">
        <v>6521763190</v>
      </c>
      <c r="AH124" s="25" t="s">
        <v>1612</v>
      </c>
      <c r="AI124" s="25" t="s">
        <v>1148</v>
      </c>
      <c r="AJ124" s="25" t="s">
        <v>82</v>
      </c>
      <c r="AK124" s="26">
        <v>45397</v>
      </c>
      <c r="AL124" s="22">
        <v>70</v>
      </c>
      <c r="AM124" s="22" t="s">
        <v>82</v>
      </c>
      <c r="AN124" s="22" t="s">
        <v>82</v>
      </c>
      <c r="AO124" s="22" t="s">
        <v>82</v>
      </c>
      <c r="AP124" s="22" t="s">
        <v>82</v>
      </c>
      <c r="AQ124" s="22" t="s">
        <v>82</v>
      </c>
      <c r="AR124" s="22" t="s">
        <v>82</v>
      </c>
      <c r="AS124" s="6">
        <v>225313</v>
      </c>
      <c r="AT124" s="6" t="s">
        <v>1613</v>
      </c>
      <c r="AU124" s="15" t="s">
        <v>1614</v>
      </c>
      <c r="AV124" s="6" t="s">
        <v>1615</v>
      </c>
      <c r="AW124" s="6">
        <v>40</v>
      </c>
    </row>
    <row r="125" spans="1:49" ht="24.75" customHeight="1">
      <c r="A125" s="6">
        <v>106013</v>
      </c>
      <c r="B125" s="22" t="s">
        <v>1616</v>
      </c>
      <c r="C125" s="22" t="b">
        <v>1</v>
      </c>
      <c r="D125" s="23" t="s">
        <v>157</v>
      </c>
      <c r="E125" s="22">
        <v>106</v>
      </c>
      <c r="F125" s="22" t="s">
        <v>64</v>
      </c>
      <c r="G125" s="22">
        <v>106013</v>
      </c>
      <c r="H125" s="22" t="s">
        <v>121</v>
      </c>
      <c r="I125" s="22" t="s">
        <v>66</v>
      </c>
      <c r="J125" s="22" t="s">
        <v>1167</v>
      </c>
      <c r="K125" s="22" t="s">
        <v>158</v>
      </c>
      <c r="L125" s="22" t="s">
        <v>112</v>
      </c>
      <c r="M125" s="22" t="str">
        <f t="shared" si="1"/>
        <v>Fresh Biopsy/Aspirate</v>
      </c>
      <c r="N125" s="22" t="s">
        <v>70</v>
      </c>
      <c r="O125" s="24">
        <v>45054</v>
      </c>
      <c r="P125" s="24">
        <v>45201</v>
      </c>
      <c r="Q125" s="22" t="s">
        <v>101</v>
      </c>
      <c r="R125" s="22">
        <v>6523282222</v>
      </c>
      <c r="S125" s="24">
        <v>45082</v>
      </c>
      <c r="T125" s="22" t="s">
        <v>1144</v>
      </c>
      <c r="U125" s="22">
        <v>106013</v>
      </c>
      <c r="V125" s="22">
        <v>6523282222</v>
      </c>
      <c r="W125" s="24">
        <v>45082</v>
      </c>
      <c r="X125" s="22" t="s">
        <v>103</v>
      </c>
      <c r="Y125" s="22" t="s">
        <v>130</v>
      </c>
      <c r="Z125" s="22" t="s">
        <v>70</v>
      </c>
      <c r="AA125" s="22" t="s">
        <v>70</v>
      </c>
      <c r="AB125" s="22" t="s">
        <v>70</v>
      </c>
      <c r="AC125" s="22" t="s">
        <v>76</v>
      </c>
      <c r="AD125" s="22" t="s">
        <v>238</v>
      </c>
      <c r="AE125" s="25" t="s">
        <v>1119</v>
      </c>
      <c r="AF125" s="25" t="s">
        <v>1120</v>
      </c>
      <c r="AG125" s="25">
        <v>6523282222</v>
      </c>
      <c r="AH125" s="25" t="s">
        <v>1617</v>
      </c>
      <c r="AI125" s="25" t="s">
        <v>1148</v>
      </c>
      <c r="AJ125" s="25" t="s">
        <v>82</v>
      </c>
      <c r="AK125" s="26">
        <v>45425</v>
      </c>
      <c r="AL125" s="22">
        <v>42</v>
      </c>
      <c r="AM125" s="22" t="s">
        <v>82</v>
      </c>
      <c r="AN125" s="22" t="s">
        <v>82</v>
      </c>
      <c r="AO125" s="22" t="s">
        <v>82</v>
      </c>
      <c r="AP125" s="22" t="s">
        <v>82</v>
      </c>
      <c r="AQ125" s="22" t="s">
        <v>82</v>
      </c>
      <c r="AR125" s="22" t="s">
        <v>82</v>
      </c>
      <c r="AS125" s="6">
        <v>222440</v>
      </c>
      <c r="AT125" s="6" t="s">
        <v>1618</v>
      </c>
      <c r="AU125" s="15" t="s">
        <v>1619</v>
      </c>
      <c r="AV125" s="6" t="s">
        <v>1620</v>
      </c>
      <c r="AW125" s="6">
        <v>40</v>
      </c>
    </row>
    <row r="126" spans="1:49" ht="24.75" customHeight="1">
      <c r="A126" s="6">
        <v>106013</v>
      </c>
      <c r="B126" s="22" t="s">
        <v>1621</v>
      </c>
      <c r="C126" s="22" t="b">
        <v>1</v>
      </c>
      <c r="D126" s="23" t="s">
        <v>157</v>
      </c>
      <c r="E126" s="22">
        <v>106</v>
      </c>
      <c r="F126" s="22" t="s">
        <v>64</v>
      </c>
      <c r="G126" s="22">
        <v>106013</v>
      </c>
      <c r="H126" s="22" t="s">
        <v>121</v>
      </c>
      <c r="I126" s="22" t="s">
        <v>66</v>
      </c>
      <c r="J126" s="22" t="s">
        <v>67</v>
      </c>
      <c r="K126" s="22" t="s">
        <v>68</v>
      </c>
      <c r="L126" s="22" t="s">
        <v>69</v>
      </c>
      <c r="M126" s="22" t="str">
        <f t="shared" si="1"/>
        <v>Archival</v>
      </c>
      <c r="N126" s="22" t="s">
        <v>70</v>
      </c>
      <c r="O126" s="24">
        <v>45054</v>
      </c>
      <c r="P126" s="24">
        <v>45201</v>
      </c>
      <c r="Q126" s="22" t="s">
        <v>101</v>
      </c>
      <c r="R126" s="22">
        <v>6521763178</v>
      </c>
      <c r="S126" s="24">
        <v>44348</v>
      </c>
      <c r="T126" s="22" t="s">
        <v>1144</v>
      </c>
      <c r="U126" s="22">
        <v>106013</v>
      </c>
      <c r="V126" s="22">
        <v>6521763178</v>
      </c>
      <c r="W126" s="24">
        <v>44348</v>
      </c>
      <c r="X126" s="22" t="s">
        <v>103</v>
      </c>
      <c r="Y126" s="22" t="s">
        <v>75</v>
      </c>
      <c r="Z126" s="22" t="s">
        <v>70</v>
      </c>
      <c r="AA126" s="22" t="s">
        <v>70</v>
      </c>
      <c r="AB126" s="22" t="s">
        <v>70</v>
      </c>
      <c r="AC126" s="22" t="s">
        <v>76</v>
      </c>
      <c r="AD126" s="22" t="s">
        <v>77</v>
      </c>
      <c r="AE126" s="25" t="s">
        <v>150</v>
      </c>
      <c r="AF126" s="25" t="s">
        <v>79</v>
      </c>
      <c r="AG126" s="25">
        <v>6521763178</v>
      </c>
      <c r="AH126" s="25" t="s">
        <v>1622</v>
      </c>
      <c r="AI126" s="25" t="s">
        <v>1148</v>
      </c>
      <c r="AJ126" s="25" t="s">
        <v>82</v>
      </c>
      <c r="AK126" s="26">
        <v>45411</v>
      </c>
      <c r="AL126" s="22">
        <v>56</v>
      </c>
      <c r="AM126" s="22" t="s">
        <v>82</v>
      </c>
      <c r="AN126" s="22" t="s">
        <v>82</v>
      </c>
      <c r="AO126" s="22" t="s">
        <v>82</v>
      </c>
      <c r="AP126" s="22" t="s">
        <v>82</v>
      </c>
      <c r="AQ126" s="22" t="s">
        <v>82</v>
      </c>
      <c r="AR126" s="22" t="s">
        <v>82</v>
      </c>
      <c r="AS126" s="6">
        <v>225316</v>
      </c>
      <c r="AT126" s="6" t="s">
        <v>1623</v>
      </c>
      <c r="AU126" s="15" t="s">
        <v>1624</v>
      </c>
      <c r="AV126" s="6" t="s">
        <v>1625</v>
      </c>
      <c r="AW126" s="6">
        <v>40</v>
      </c>
    </row>
    <row r="127" spans="1:49" ht="24.75" customHeight="1">
      <c r="A127" s="6">
        <v>106013</v>
      </c>
      <c r="B127" s="22" t="s">
        <v>1626</v>
      </c>
      <c r="C127" s="22" t="b">
        <v>1</v>
      </c>
      <c r="D127" s="23" t="s">
        <v>157</v>
      </c>
      <c r="E127" s="22">
        <v>106</v>
      </c>
      <c r="F127" s="22" t="s">
        <v>64</v>
      </c>
      <c r="G127" s="22">
        <v>106013</v>
      </c>
      <c r="H127" s="22" t="s">
        <v>121</v>
      </c>
      <c r="I127" s="22" t="s">
        <v>66</v>
      </c>
      <c r="J127" s="22" t="s">
        <v>67</v>
      </c>
      <c r="K127" s="22" t="s">
        <v>128</v>
      </c>
      <c r="L127" s="22" t="s">
        <v>112</v>
      </c>
      <c r="M127" s="22" t="str">
        <f t="shared" si="1"/>
        <v>Fresh Biopsy/Aspirate</v>
      </c>
      <c r="N127" s="22" t="s">
        <v>70</v>
      </c>
      <c r="O127" s="24">
        <v>45054</v>
      </c>
      <c r="P127" s="24">
        <v>45201</v>
      </c>
      <c r="Q127" s="22" t="s">
        <v>101</v>
      </c>
      <c r="R127" s="22">
        <v>6518848275</v>
      </c>
      <c r="S127" s="24">
        <v>45048</v>
      </c>
      <c r="T127" s="22" t="s">
        <v>1144</v>
      </c>
      <c r="U127" s="22">
        <v>106013</v>
      </c>
      <c r="V127" s="22">
        <v>6518848275</v>
      </c>
      <c r="W127" s="24">
        <v>45048</v>
      </c>
      <c r="X127" s="22" t="s">
        <v>103</v>
      </c>
      <c r="Y127" s="22" t="s">
        <v>130</v>
      </c>
      <c r="Z127" s="22" t="s">
        <v>70</v>
      </c>
      <c r="AA127" s="22" t="s">
        <v>70</v>
      </c>
      <c r="AB127" s="22" t="s">
        <v>70</v>
      </c>
      <c r="AC127" s="22" t="s">
        <v>76</v>
      </c>
      <c r="AD127" s="22" t="s">
        <v>114</v>
      </c>
      <c r="AE127" s="25" t="s">
        <v>115</v>
      </c>
      <c r="AF127" s="25" t="s">
        <v>79</v>
      </c>
      <c r="AG127" s="25">
        <v>6518848275</v>
      </c>
      <c r="AH127" s="25" t="s">
        <v>1627</v>
      </c>
      <c r="AI127" s="25" t="s">
        <v>1148</v>
      </c>
      <c r="AJ127" s="25" t="s">
        <v>82</v>
      </c>
      <c r="AK127" s="26">
        <v>45411</v>
      </c>
      <c r="AL127" s="22">
        <v>56</v>
      </c>
      <c r="AM127" s="22" t="s">
        <v>82</v>
      </c>
      <c r="AN127" s="22" t="s">
        <v>82</v>
      </c>
      <c r="AO127" s="22" t="s">
        <v>82</v>
      </c>
      <c r="AP127" s="22" t="s">
        <v>82</v>
      </c>
      <c r="AQ127" s="22" t="s">
        <v>82</v>
      </c>
      <c r="AR127" s="22" t="s">
        <v>82</v>
      </c>
      <c r="AS127" s="6">
        <v>222423</v>
      </c>
      <c r="AT127" s="6" t="s">
        <v>1628</v>
      </c>
      <c r="AU127" s="15" t="s">
        <v>1629</v>
      </c>
      <c r="AV127" s="6" t="s">
        <v>1630</v>
      </c>
      <c r="AW127" s="6">
        <v>40</v>
      </c>
    </row>
    <row r="128" spans="1:49" ht="24.75" customHeight="1">
      <c r="A128" s="6">
        <v>106014</v>
      </c>
      <c r="B128" s="22" t="s">
        <v>1631</v>
      </c>
      <c r="C128" s="22" t="b">
        <v>1</v>
      </c>
      <c r="D128" s="23" t="s">
        <v>157</v>
      </c>
      <c r="E128" s="22">
        <v>106</v>
      </c>
      <c r="F128" s="22" t="s">
        <v>64</v>
      </c>
      <c r="G128" s="22">
        <v>106014</v>
      </c>
      <c r="H128" s="22" t="s">
        <v>121</v>
      </c>
      <c r="I128" s="22" t="s">
        <v>66</v>
      </c>
      <c r="J128" s="22" t="s">
        <v>1167</v>
      </c>
      <c r="K128" s="22" t="s">
        <v>158</v>
      </c>
      <c r="L128" s="22" t="s">
        <v>112</v>
      </c>
      <c r="M128" s="22" t="str">
        <f t="shared" si="1"/>
        <v>Fresh Biopsy/Aspirate</v>
      </c>
      <c r="N128" s="22" t="s">
        <v>70</v>
      </c>
      <c r="O128" s="24">
        <v>45063</v>
      </c>
      <c r="P128" s="24">
        <v>45196</v>
      </c>
      <c r="Q128" s="22" t="s">
        <v>101</v>
      </c>
      <c r="R128" s="22">
        <v>6523501625</v>
      </c>
      <c r="S128" s="24">
        <v>45085</v>
      </c>
      <c r="T128" s="22" t="s">
        <v>1144</v>
      </c>
      <c r="U128" s="22">
        <v>106014</v>
      </c>
      <c r="V128" s="22">
        <v>6523501625</v>
      </c>
      <c r="W128" s="24">
        <v>45085</v>
      </c>
      <c r="X128" s="22" t="s">
        <v>198</v>
      </c>
      <c r="Y128" s="22" t="s">
        <v>130</v>
      </c>
      <c r="Z128" s="22" t="s">
        <v>70</v>
      </c>
      <c r="AA128" s="22" t="s">
        <v>70</v>
      </c>
      <c r="AB128" s="22" t="s">
        <v>70</v>
      </c>
      <c r="AC128" s="22" t="s">
        <v>76</v>
      </c>
      <c r="AD128" s="22" t="s">
        <v>238</v>
      </c>
      <c r="AE128" s="25" t="s">
        <v>115</v>
      </c>
      <c r="AF128" s="25" t="s">
        <v>79</v>
      </c>
      <c r="AG128" s="25">
        <v>6523501625</v>
      </c>
      <c r="AH128" s="25" t="s">
        <v>1632</v>
      </c>
      <c r="AI128" s="25" t="s">
        <v>1148</v>
      </c>
      <c r="AJ128" s="25" t="s">
        <v>82</v>
      </c>
      <c r="AK128" s="26">
        <v>45397</v>
      </c>
      <c r="AL128" s="22">
        <v>70</v>
      </c>
      <c r="AM128" s="22" t="s">
        <v>82</v>
      </c>
      <c r="AN128" s="22" t="s">
        <v>82</v>
      </c>
      <c r="AO128" s="22" t="s">
        <v>82</v>
      </c>
      <c r="AP128" s="22" t="s">
        <v>82</v>
      </c>
      <c r="AQ128" s="22" t="s">
        <v>82</v>
      </c>
      <c r="AR128" s="22" t="s">
        <v>82</v>
      </c>
      <c r="AS128" s="6">
        <v>264587</v>
      </c>
      <c r="AT128" s="6" t="s">
        <v>1633</v>
      </c>
      <c r="AU128" s="15" t="s">
        <v>1634</v>
      </c>
      <c r="AV128" s="6" t="s">
        <v>1635</v>
      </c>
      <c r="AW128" s="6">
        <v>40</v>
      </c>
    </row>
    <row r="129" spans="1:49" ht="24.75" customHeight="1">
      <c r="A129" s="6">
        <v>106014</v>
      </c>
      <c r="B129" s="22" t="s">
        <v>82</v>
      </c>
      <c r="C129" s="22" t="b">
        <v>0</v>
      </c>
      <c r="D129" s="23" t="s">
        <v>157</v>
      </c>
      <c r="E129" s="22">
        <v>106</v>
      </c>
      <c r="F129" s="22" t="s">
        <v>64</v>
      </c>
      <c r="G129" s="22">
        <v>106014</v>
      </c>
      <c r="H129" s="22" t="s">
        <v>121</v>
      </c>
      <c r="I129" s="22" t="s">
        <v>66</v>
      </c>
      <c r="J129" s="22" t="s">
        <v>67</v>
      </c>
      <c r="K129" s="22" t="s">
        <v>68</v>
      </c>
      <c r="L129" s="22" t="s">
        <v>69</v>
      </c>
      <c r="M129" s="22" t="str">
        <f t="shared" si="1"/>
        <v>Archival</v>
      </c>
      <c r="N129" s="22" t="s">
        <v>70</v>
      </c>
      <c r="O129" s="24">
        <v>45063</v>
      </c>
      <c r="P129" s="24">
        <v>45196</v>
      </c>
      <c r="Q129" s="22" t="s">
        <v>101</v>
      </c>
      <c r="R129" s="22">
        <v>6521763182</v>
      </c>
      <c r="S129" s="24">
        <v>44082</v>
      </c>
      <c r="T129" s="22" t="s">
        <v>1144</v>
      </c>
      <c r="U129" s="22" t="s">
        <v>82</v>
      </c>
      <c r="V129" s="27" t="s">
        <v>82</v>
      </c>
      <c r="W129" s="22" t="s">
        <v>82</v>
      </c>
      <c r="X129" s="22" t="s">
        <v>82</v>
      </c>
      <c r="Y129" s="22" t="s">
        <v>82</v>
      </c>
      <c r="Z129" s="22" t="s">
        <v>82</v>
      </c>
      <c r="AA129" s="22" t="s">
        <v>82</v>
      </c>
      <c r="AB129" s="22" t="s">
        <v>82</v>
      </c>
      <c r="AC129" s="22" t="s">
        <v>1145</v>
      </c>
      <c r="AD129" s="22" t="s">
        <v>82</v>
      </c>
      <c r="AE129" s="28" t="s">
        <v>1146</v>
      </c>
      <c r="AF129" s="28" t="s">
        <v>1146</v>
      </c>
      <c r="AG129" s="25">
        <v>6521763182</v>
      </c>
      <c r="AH129" s="25" t="s">
        <v>1636</v>
      </c>
      <c r="AI129" s="25" t="s">
        <v>1148</v>
      </c>
      <c r="AJ129" s="25" t="s">
        <v>82</v>
      </c>
      <c r="AK129" s="26">
        <v>45397</v>
      </c>
      <c r="AL129" s="22">
        <v>70</v>
      </c>
      <c r="AM129" s="22" t="s">
        <v>82</v>
      </c>
      <c r="AN129" s="22" t="s">
        <v>82</v>
      </c>
      <c r="AO129" s="22" t="s">
        <v>82</v>
      </c>
      <c r="AP129" s="22" t="s">
        <v>82</v>
      </c>
      <c r="AQ129" s="22" t="s">
        <v>82</v>
      </c>
      <c r="AR129" s="22" t="s">
        <v>82</v>
      </c>
      <c r="AS129" s="6"/>
      <c r="AT129" s="6"/>
      <c r="AU129" s="6"/>
      <c r="AV129" s="6"/>
      <c r="AW129" s="6"/>
    </row>
    <row r="130" spans="1:49" ht="24.75" customHeight="1">
      <c r="A130" s="6">
        <v>106014</v>
      </c>
      <c r="B130" s="22" t="s">
        <v>1637</v>
      </c>
      <c r="C130" s="22" t="b">
        <v>1</v>
      </c>
      <c r="D130" s="23" t="s">
        <v>157</v>
      </c>
      <c r="E130" s="22">
        <v>106</v>
      </c>
      <c r="F130" s="22" t="s">
        <v>64</v>
      </c>
      <c r="G130" s="22">
        <v>106014</v>
      </c>
      <c r="H130" s="22" t="s">
        <v>121</v>
      </c>
      <c r="I130" s="22"/>
      <c r="J130" s="22" t="s">
        <v>67</v>
      </c>
      <c r="K130" s="22" t="s">
        <v>128</v>
      </c>
      <c r="L130" s="22" t="s">
        <v>112</v>
      </c>
      <c r="M130" s="22" t="str">
        <f t="shared" ref="M130:M193" si="2">IF(OR(K130="Archived or Fresh Tumor Biopsy c-Met testing (Archival)", K130="Archived or Fresh Tumor Biopsy c-Met testing", K130="Archived or Fresh Tumor Biopsy c-Met testing (Fresh Biopsy/Aspirate)"), L130, K130)</f>
        <v>Fresh Biopsy/Aspirate</v>
      </c>
      <c r="N130" s="22" t="s">
        <v>70</v>
      </c>
      <c r="O130" s="24">
        <v>45063</v>
      </c>
      <c r="P130" s="24">
        <v>45196</v>
      </c>
      <c r="Q130" s="22" t="s">
        <v>101</v>
      </c>
      <c r="R130" s="22">
        <v>6521763192</v>
      </c>
      <c r="S130" s="24">
        <v>45055</v>
      </c>
      <c r="T130" s="22" t="s">
        <v>1144</v>
      </c>
      <c r="U130" s="22">
        <v>106014</v>
      </c>
      <c r="V130" s="22">
        <v>6521763192</v>
      </c>
      <c r="W130" s="24">
        <v>45055</v>
      </c>
      <c r="X130" s="22" t="s">
        <v>198</v>
      </c>
      <c r="Y130" s="22" t="s">
        <v>130</v>
      </c>
      <c r="Z130" s="22" t="s">
        <v>70</v>
      </c>
      <c r="AA130" s="22" t="s">
        <v>70</v>
      </c>
      <c r="AB130" s="22" t="s">
        <v>70</v>
      </c>
      <c r="AC130" s="22" t="s">
        <v>76</v>
      </c>
      <c r="AD130" s="22" t="s">
        <v>114</v>
      </c>
      <c r="AE130" s="25" t="s">
        <v>115</v>
      </c>
      <c r="AF130" s="25" t="s">
        <v>79</v>
      </c>
      <c r="AG130" s="25">
        <v>6521763192</v>
      </c>
      <c r="AH130" s="25" t="s">
        <v>1638</v>
      </c>
      <c r="AI130" s="25" t="s">
        <v>1148</v>
      </c>
      <c r="AJ130" s="25" t="s">
        <v>82</v>
      </c>
      <c r="AK130" s="26">
        <v>45397</v>
      </c>
      <c r="AL130" s="22">
        <v>70</v>
      </c>
      <c r="AM130" s="22" t="s">
        <v>82</v>
      </c>
      <c r="AN130" s="22" t="s">
        <v>82</v>
      </c>
      <c r="AO130" s="22" t="s">
        <v>82</v>
      </c>
      <c r="AP130" s="22" t="s">
        <v>82</v>
      </c>
      <c r="AQ130" s="22" t="s">
        <v>82</v>
      </c>
      <c r="AR130" s="22" t="s">
        <v>82</v>
      </c>
      <c r="AS130" s="6">
        <v>222418</v>
      </c>
      <c r="AT130" s="6" t="s">
        <v>1639</v>
      </c>
      <c r="AU130" s="15" t="s">
        <v>1640</v>
      </c>
      <c r="AV130" s="6" t="s">
        <v>1641</v>
      </c>
      <c r="AW130" s="6">
        <v>40</v>
      </c>
    </row>
    <row r="131" spans="1:49" ht="24.75" customHeight="1">
      <c r="A131" s="6">
        <v>106015</v>
      </c>
      <c r="B131" s="22" t="s">
        <v>1642</v>
      </c>
      <c r="C131" s="22" t="b">
        <v>1</v>
      </c>
      <c r="D131" s="23" t="s">
        <v>157</v>
      </c>
      <c r="E131" s="22">
        <v>106</v>
      </c>
      <c r="F131" s="22" t="s">
        <v>64</v>
      </c>
      <c r="G131" s="22">
        <v>106015</v>
      </c>
      <c r="H131" s="22" t="s">
        <v>65</v>
      </c>
      <c r="I131" s="22" t="s">
        <v>66</v>
      </c>
      <c r="J131" s="22" t="s">
        <v>67</v>
      </c>
      <c r="K131" s="22" t="s">
        <v>68</v>
      </c>
      <c r="L131" s="22" t="s">
        <v>69</v>
      </c>
      <c r="M131" s="22" t="str">
        <f t="shared" si="2"/>
        <v>Archival</v>
      </c>
      <c r="N131" s="22" t="s">
        <v>70</v>
      </c>
      <c r="O131" s="24">
        <v>45068</v>
      </c>
      <c r="P131" s="24">
        <v>45195</v>
      </c>
      <c r="Q131" s="22" t="s">
        <v>101</v>
      </c>
      <c r="R131" s="22">
        <v>6521763173</v>
      </c>
      <c r="S131" s="24">
        <v>44223</v>
      </c>
      <c r="T131" s="22" t="s">
        <v>1191</v>
      </c>
      <c r="U131" s="22">
        <v>106015</v>
      </c>
      <c r="V131" s="22">
        <v>6521763173</v>
      </c>
      <c r="W131" s="24">
        <v>44223</v>
      </c>
      <c r="X131" s="22" t="s">
        <v>198</v>
      </c>
      <c r="Y131" s="22" t="s">
        <v>75</v>
      </c>
      <c r="Z131" s="22" t="s">
        <v>70</v>
      </c>
      <c r="AA131" s="22" t="s">
        <v>70</v>
      </c>
      <c r="AB131" s="22" t="s">
        <v>70</v>
      </c>
      <c r="AC131" s="22" t="s">
        <v>76</v>
      </c>
      <c r="AD131" s="22" t="s">
        <v>77</v>
      </c>
      <c r="AE131" s="25" t="s">
        <v>150</v>
      </c>
      <c r="AF131" s="25" t="s">
        <v>79</v>
      </c>
      <c r="AG131" s="25">
        <v>6521763173</v>
      </c>
      <c r="AH131" s="25" t="s">
        <v>1643</v>
      </c>
      <c r="AI131" s="25" t="s">
        <v>1148</v>
      </c>
      <c r="AJ131" s="25" t="s">
        <v>82</v>
      </c>
      <c r="AK131" s="26">
        <v>45453</v>
      </c>
      <c r="AL131" s="22">
        <v>14</v>
      </c>
      <c r="AM131" s="22" t="s">
        <v>82</v>
      </c>
      <c r="AN131" s="22" t="s">
        <v>82</v>
      </c>
      <c r="AO131" s="22" t="s">
        <v>82</v>
      </c>
      <c r="AP131" s="22" t="s">
        <v>82</v>
      </c>
      <c r="AQ131" s="22" t="s">
        <v>82</v>
      </c>
      <c r="AR131" s="22" t="s">
        <v>82</v>
      </c>
      <c r="AS131" s="6">
        <v>327370</v>
      </c>
      <c r="AT131" s="6" t="s">
        <v>1644</v>
      </c>
      <c r="AU131" s="15" t="s">
        <v>1645</v>
      </c>
      <c r="AV131" s="6" t="s">
        <v>1646</v>
      </c>
      <c r="AW131" s="6">
        <v>40</v>
      </c>
    </row>
    <row r="132" spans="1:49" ht="24.75" customHeight="1">
      <c r="A132" s="6">
        <v>106016</v>
      </c>
      <c r="B132" s="22" t="s">
        <v>1647</v>
      </c>
      <c r="C132" s="22" t="b">
        <v>1</v>
      </c>
      <c r="D132" s="23" t="s">
        <v>157</v>
      </c>
      <c r="E132" s="22">
        <v>106</v>
      </c>
      <c r="F132" s="22" t="s">
        <v>64</v>
      </c>
      <c r="G132" s="22">
        <v>106016</v>
      </c>
      <c r="H132" s="22" t="s">
        <v>65</v>
      </c>
      <c r="I132" s="22" t="s">
        <v>66</v>
      </c>
      <c r="J132" s="22" t="s">
        <v>67</v>
      </c>
      <c r="K132" s="22" t="s">
        <v>68</v>
      </c>
      <c r="L132" s="22" t="s">
        <v>69</v>
      </c>
      <c r="M132" s="22" t="str">
        <f t="shared" si="2"/>
        <v>Archival</v>
      </c>
      <c r="N132" s="22" t="s">
        <v>70</v>
      </c>
      <c r="O132" s="24">
        <v>45061</v>
      </c>
      <c r="P132" s="24">
        <v>45208</v>
      </c>
      <c r="Q132" s="22" t="s">
        <v>101</v>
      </c>
      <c r="R132" s="22">
        <v>6521763177</v>
      </c>
      <c r="S132" s="24">
        <v>44123</v>
      </c>
      <c r="T132" s="22" t="s">
        <v>1144</v>
      </c>
      <c r="U132" s="22">
        <v>106016</v>
      </c>
      <c r="V132" s="22">
        <v>6521763177</v>
      </c>
      <c r="W132" s="24">
        <v>44123</v>
      </c>
      <c r="X132" s="22" t="s">
        <v>198</v>
      </c>
      <c r="Y132" s="22" t="s">
        <v>75</v>
      </c>
      <c r="Z132" s="22" t="s">
        <v>70</v>
      </c>
      <c r="AA132" s="22" t="s">
        <v>70</v>
      </c>
      <c r="AB132" s="22" t="s">
        <v>70</v>
      </c>
      <c r="AC132" s="22" t="s">
        <v>76</v>
      </c>
      <c r="AD132" s="22" t="s">
        <v>77</v>
      </c>
      <c r="AE132" s="25" t="s">
        <v>1648</v>
      </c>
      <c r="AF132" s="25" t="s">
        <v>79</v>
      </c>
      <c r="AG132" s="25">
        <v>6521763177</v>
      </c>
      <c r="AH132" s="25" t="s">
        <v>1649</v>
      </c>
      <c r="AI132" s="25" t="s">
        <v>1148</v>
      </c>
      <c r="AJ132" s="25" t="s">
        <v>82</v>
      </c>
      <c r="AK132" s="26">
        <v>45397</v>
      </c>
      <c r="AL132" s="22">
        <v>70</v>
      </c>
      <c r="AM132" s="22" t="s">
        <v>82</v>
      </c>
      <c r="AN132" s="22" t="s">
        <v>82</v>
      </c>
      <c r="AO132" s="22" t="s">
        <v>82</v>
      </c>
      <c r="AP132" s="22" t="s">
        <v>82</v>
      </c>
      <c r="AQ132" s="22" t="s">
        <v>82</v>
      </c>
      <c r="AR132" s="22" t="s">
        <v>82</v>
      </c>
      <c r="AS132" s="6">
        <v>264584</v>
      </c>
      <c r="AT132" s="6" t="s">
        <v>1650</v>
      </c>
      <c r="AU132" s="15" t="s">
        <v>1651</v>
      </c>
      <c r="AV132" s="6" t="s">
        <v>1652</v>
      </c>
      <c r="AW132" s="6">
        <v>40</v>
      </c>
    </row>
    <row r="133" spans="1:49" ht="24.75" customHeight="1">
      <c r="A133" s="6">
        <v>106017</v>
      </c>
      <c r="B133" s="22" t="s">
        <v>1653</v>
      </c>
      <c r="C133" s="22" t="b">
        <v>1</v>
      </c>
      <c r="D133" s="23" t="s">
        <v>157</v>
      </c>
      <c r="E133" s="22">
        <v>106</v>
      </c>
      <c r="F133" s="22" t="s">
        <v>64</v>
      </c>
      <c r="G133" s="22">
        <v>106017</v>
      </c>
      <c r="H133" s="22" t="s">
        <v>65</v>
      </c>
      <c r="I133" s="22" t="s">
        <v>66</v>
      </c>
      <c r="J133" s="22" t="s">
        <v>1167</v>
      </c>
      <c r="K133" s="22" t="s">
        <v>158</v>
      </c>
      <c r="L133" s="22" t="s">
        <v>112</v>
      </c>
      <c r="M133" s="22" t="str">
        <f t="shared" si="2"/>
        <v>Fresh Biopsy/Aspirate</v>
      </c>
      <c r="N133" s="22" t="s">
        <v>70</v>
      </c>
      <c r="O133" s="24">
        <v>45069</v>
      </c>
      <c r="P133" s="24">
        <v>45302</v>
      </c>
      <c r="Q133" s="22" t="s">
        <v>113</v>
      </c>
      <c r="R133" s="22">
        <v>6523501626</v>
      </c>
      <c r="S133" s="24">
        <v>45091</v>
      </c>
      <c r="T133" s="22" t="s">
        <v>1191</v>
      </c>
      <c r="U133" s="22">
        <v>106017</v>
      </c>
      <c r="V133" s="22">
        <v>6523501626</v>
      </c>
      <c r="W133" s="24">
        <v>45091</v>
      </c>
      <c r="X133" s="22" t="s">
        <v>198</v>
      </c>
      <c r="Y133" s="22" t="s">
        <v>130</v>
      </c>
      <c r="Z133" s="22" t="s">
        <v>70</v>
      </c>
      <c r="AA133" s="22" t="s">
        <v>70</v>
      </c>
      <c r="AB133" s="22" t="s">
        <v>70</v>
      </c>
      <c r="AC133" s="22" t="s">
        <v>76</v>
      </c>
      <c r="AD133" s="22" t="s">
        <v>238</v>
      </c>
      <c r="AE133" s="25" t="s">
        <v>122</v>
      </c>
      <c r="AF133" s="25" t="s">
        <v>79</v>
      </c>
      <c r="AG133" s="25">
        <v>6523501626</v>
      </c>
      <c r="AH133" s="25" t="s">
        <v>1654</v>
      </c>
      <c r="AI133" s="25" t="s">
        <v>1148</v>
      </c>
      <c r="AJ133" s="25" t="s">
        <v>82</v>
      </c>
      <c r="AK133" s="26">
        <v>45460</v>
      </c>
      <c r="AL133" s="22">
        <v>7</v>
      </c>
      <c r="AM133" s="22" t="s">
        <v>82</v>
      </c>
      <c r="AN133" s="22" t="s">
        <v>82</v>
      </c>
      <c r="AO133" s="22" t="s">
        <v>82</v>
      </c>
      <c r="AP133" s="22" t="s">
        <v>82</v>
      </c>
      <c r="AQ133" s="22" t="s">
        <v>82</v>
      </c>
      <c r="AR133" s="22" t="s">
        <v>82</v>
      </c>
      <c r="AS133" s="6">
        <v>327384</v>
      </c>
      <c r="AT133" s="6" t="s">
        <v>1655</v>
      </c>
      <c r="AU133" s="15" t="s">
        <v>1656</v>
      </c>
      <c r="AV133" s="6" t="s">
        <v>1657</v>
      </c>
      <c r="AW133" s="6">
        <v>40</v>
      </c>
    </row>
    <row r="134" spans="1:49" ht="24.75" customHeight="1">
      <c r="A134" s="6">
        <v>106017</v>
      </c>
      <c r="B134" s="22" t="s">
        <v>1658</v>
      </c>
      <c r="C134" s="22" t="b">
        <v>1</v>
      </c>
      <c r="D134" s="23" t="s">
        <v>157</v>
      </c>
      <c r="E134" s="22">
        <v>106</v>
      </c>
      <c r="F134" s="22" t="s">
        <v>64</v>
      </c>
      <c r="G134" s="22">
        <v>106017</v>
      </c>
      <c r="H134" s="22" t="s">
        <v>65</v>
      </c>
      <c r="I134" s="22" t="s">
        <v>66</v>
      </c>
      <c r="J134" s="22" t="s">
        <v>67</v>
      </c>
      <c r="K134" s="22" t="s">
        <v>68</v>
      </c>
      <c r="L134" s="22" t="s">
        <v>69</v>
      </c>
      <c r="M134" s="22" t="str">
        <f t="shared" si="2"/>
        <v>Archival</v>
      </c>
      <c r="N134" s="22" t="s">
        <v>70</v>
      </c>
      <c r="O134" s="24">
        <v>45069</v>
      </c>
      <c r="P134" s="24">
        <v>45302</v>
      </c>
      <c r="Q134" s="22" t="s">
        <v>113</v>
      </c>
      <c r="R134" s="22">
        <v>6520481642</v>
      </c>
      <c r="S134" s="24">
        <v>44020</v>
      </c>
      <c r="T134" s="22" t="s">
        <v>1191</v>
      </c>
      <c r="U134" s="22">
        <v>106017</v>
      </c>
      <c r="V134" s="22">
        <v>6520481642</v>
      </c>
      <c r="W134" s="24">
        <v>44020</v>
      </c>
      <c r="X134" s="22" t="s">
        <v>198</v>
      </c>
      <c r="Y134" s="22" t="s">
        <v>75</v>
      </c>
      <c r="Z134" s="22" t="s">
        <v>70</v>
      </c>
      <c r="AA134" s="22" t="s">
        <v>70</v>
      </c>
      <c r="AB134" s="22" t="s">
        <v>70</v>
      </c>
      <c r="AC134" s="22" t="s">
        <v>76</v>
      </c>
      <c r="AD134" s="22" t="s">
        <v>77</v>
      </c>
      <c r="AE134" s="25" t="s">
        <v>428</v>
      </c>
      <c r="AF134" s="25" t="s">
        <v>79</v>
      </c>
      <c r="AG134" s="25">
        <v>6520481642</v>
      </c>
      <c r="AH134" s="25" t="s">
        <v>1659</v>
      </c>
      <c r="AI134" s="25" t="s">
        <v>1148</v>
      </c>
      <c r="AJ134" s="25" t="s">
        <v>82</v>
      </c>
      <c r="AK134" s="26">
        <v>45460</v>
      </c>
      <c r="AL134" s="22">
        <v>7</v>
      </c>
      <c r="AM134" s="22" t="s">
        <v>82</v>
      </c>
      <c r="AN134" s="22" t="s">
        <v>82</v>
      </c>
      <c r="AO134" s="22" t="s">
        <v>82</v>
      </c>
      <c r="AP134" s="22" t="s">
        <v>82</v>
      </c>
      <c r="AQ134" s="22" t="s">
        <v>82</v>
      </c>
      <c r="AR134" s="22" t="s">
        <v>82</v>
      </c>
      <c r="AS134" s="6">
        <v>327392</v>
      </c>
      <c r="AT134" s="6" t="s">
        <v>1660</v>
      </c>
      <c r="AU134" s="15" t="s">
        <v>1661</v>
      </c>
      <c r="AV134" s="6" t="s">
        <v>1662</v>
      </c>
      <c r="AW134" s="6">
        <v>40</v>
      </c>
    </row>
    <row r="135" spans="1:49" ht="24.75" customHeight="1">
      <c r="A135" s="6">
        <v>106017</v>
      </c>
      <c r="B135" s="22" t="s">
        <v>1663</v>
      </c>
      <c r="C135" s="22" t="b">
        <v>1</v>
      </c>
      <c r="D135" s="23" t="s">
        <v>157</v>
      </c>
      <c r="E135" s="22">
        <v>106</v>
      </c>
      <c r="F135" s="22" t="s">
        <v>64</v>
      </c>
      <c r="G135" s="22">
        <v>106017</v>
      </c>
      <c r="H135" s="22" t="s">
        <v>65</v>
      </c>
      <c r="I135" s="22" t="s">
        <v>66</v>
      </c>
      <c r="J135" s="22" t="s">
        <v>67</v>
      </c>
      <c r="K135" s="22" t="s">
        <v>111</v>
      </c>
      <c r="L135" s="22" t="s">
        <v>82</v>
      </c>
      <c r="M135" s="22" t="str">
        <f t="shared" si="2"/>
        <v>Fresh Tumor Biopsy Pre-dose</v>
      </c>
      <c r="N135" s="22" t="s">
        <v>70</v>
      </c>
      <c r="O135" s="24">
        <v>45069</v>
      </c>
      <c r="P135" s="24">
        <v>45302</v>
      </c>
      <c r="Q135" s="22" t="s">
        <v>113</v>
      </c>
      <c r="R135" s="22">
        <v>6521763191</v>
      </c>
      <c r="S135" s="24">
        <v>45064</v>
      </c>
      <c r="T135" s="22" t="s">
        <v>1191</v>
      </c>
      <c r="U135" s="22">
        <v>106017</v>
      </c>
      <c r="V135" s="22">
        <v>6521763191</v>
      </c>
      <c r="W135" s="24">
        <v>45064</v>
      </c>
      <c r="X135" s="22" t="s">
        <v>103</v>
      </c>
      <c r="Y135" s="22" t="s">
        <v>130</v>
      </c>
      <c r="Z135" s="22" t="s">
        <v>70</v>
      </c>
      <c r="AA135" s="22" t="s">
        <v>70</v>
      </c>
      <c r="AB135" s="22" t="s">
        <v>70</v>
      </c>
      <c r="AC135" s="22" t="s">
        <v>76</v>
      </c>
      <c r="AD135" s="22" t="s">
        <v>114</v>
      </c>
      <c r="AE135" s="25" t="s">
        <v>1119</v>
      </c>
      <c r="AF135" s="25" t="s">
        <v>1120</v>
      </c>
      <c r="AG135" s="25">
        <v>6521763191</v>
      </c>
      <c r="AH135" s="25" t="s">
        <v>1664</v>
      </c>
      <c r="AI135" s="25" t="s">
        <v>1148</v>
      </c>
      <c r="AJ135" s="25" t="s">
        <v>82</v>
      </c>
      <c r="AK135" s="26">
        <v>45460</v>
      </c>
      <c r="AL135" s="22">
        <v>7</v>
      </c>
      <c r="AM135" s="22" t="s">
        <v>82</v>
      </c>
      <c r="AN135" s="22" t="s">
        <v>82</v>
      </c>
      <c r="AO135" s="22" t="s">
        <v>82</v>
      </c>
      <c r="AP135" s="22" t="s">
        <v>82</v>
      </c>
      <c r="AQ135" s="22" t="s">
        <v>82</v>
      </c>
      <c r="AR135" s="22" t="s">
        <v>82</v>
      </c>
      <c r="AS135" s="6">
        <v>222430</v>
      </c>
      <c r="AT135" s="6" t="s">
        <v>1665</v>
      </c>
      <c r="AU135" s="15" t="s">
        <v>1666</v>
      </c>
      <c r="AV135" s="6" t="s">
        <v>1667</v>
      </c>
      <c r="AW135" s="6">
        <v>40</v>
      </c>
    </row>
    <row r="136" spans="1:49" ht="24.75" customHeight="1">
      <c r="A136" s="6">
        <v>106018</v>
      </c>
      <c r="B136" s="22" t="s">
        <v>1668</v>
      </c>
      <c r="C136" s="22" t="b">
        <v>1</v>
      </c>
      <c r="D136" s="23" t="s">
        <v>157</v>
      </c>
      <c r="E136" s="22">
        <v>106</v>
      </c>
      <c r="F136" s="22" t="s">
        <v>64</v>
      </c>
      <c r="G136" s="22">
        <v>106018</v>
      </c>
      <c r="H136" s="22" t="s">
        <v>65</v>
      </c>
      <c r="I136" s="22" t="s">
        <v>66</v>
      </c>
      <c r="J136" s="22" t="s">
        <v>1167</v>
      </c>
      <c r="K136" s="22" t="s">
        <v>158</v>
      </c>
      <c r="L136" s="22" t="s">
        <v>112</v>
      </c>
      <c r="M136" s="22" t="str">
        <f t="shared" si="2"/>
        <v>Fresh Biopsy/Aspirate</v>
      </c>
      <c r="N136" s="22" t="s">
        <v>70</v>
      </c>
      <c r="O136" s="24">
        <v>45090</v>
      </c>
      <c r="P136" s="24">
        <v>45071</v>
      </c>
      <c r="Q136" s="22" t="s">
        <v>72</v>
      </c>
      <c r="R136" s="22">
        <v>6523501627</v>
      </c>
      <c r="S136" s="24">
        <v>45113</v>
      </c>
      <c r="T136" s="22" t="s">
        <v>1191</v>
      </c>
      <c r="U136" s="22">
        <v>106018</v>
      </c>
      <c r="V136" s="22">
        <v>6523501627</v>
      </c>
      <c r="W136" s="24">
        <v>45113</v>
      </c>
      <c r="X136" s="22" t="s">
        <v>198</v>
      </c>
      <c r="Y136" s="22" t="s">
        <v>130</v>
      </c>
      <c r="Z136" s="22" t="s">
        <v>70</v>
      </c>
      <c r="AA136" s="22" t="s">
        <v>70</v>
      </c>
      <c r="AB136" s="22" t="s">
        <v>70</v>
      </c>
      <c r="AC136" s="22" t="s">
        <v>76</v>
      </c>
      <c r="AD136" s="22" t="s">
        <v>238</v>
      </c>
      <c r="AE136" s="25" t="s">
        <v>115</v>
      </c>
      <c r="AF136" s="25" t="s">
        <v>79</v>
      </c>
      <c r="AG136" s="25">
        <v>6523501627</v>
      </c>
      <c r="AH136" s="25" t="s">
        <v>1669</v>
      </c>
      <c r="AI136" s="25" t="s">
        <v>1148</v>
      </c>
      <c r="AJ136" s="29" t="s">
        <v>82</v>
      </c>
      <c r="AK136" s="26">
        <v>45453</v>
      </c>
      <c r="AL136" s="22">
        <v>14</v>
      </c>
      <c r="AM136" s="22" t="s">
        <v>82</v>
      </c>
      <c r="AN136" s="22" t="s">
        <v>82</v>
      </c>
      <c r="AO136" s="22" t="s">
        <v>82</v>
      </c>
      <c r="AP136" s="22" t="s">
        <v>82</v>
      </c>
      <c r="AQ136" s="22" t="s">
        <v>82</v>
      </c>
      <c r="AR136" s="22" t="s">
        <v>82</v>
      </c>
      <c r="AS136" s="6">
        <v>327381</v>
      </c>
      <c r="AT136" s="6" t="s">
        <v>1670</v>
      </c>
      <c r="AU136" s="15" t="s">
        <v>1671</v>
      </c>
      <c r="AV136" s="6" t="s">
        <v>1672</v>
      </c>
      <c r="AW136" s="6">
        <v>40</v>
      </c>
    </row>
    <row r="137" spans="1:49" ht="24.75" customHeight="1">
      <c r="A137" s="6">
        <v>106018</v>
      </c>
      <c r="B137" s="22" t="s">
        <v>1673</v>
      </c>
      <c r="C137" s="22" t="b">
        <v>1</v>
      </c>
      <c r="D137" s="23" t="s">
        <v>157</v>
      </c>
      <c r="E137" s="22">
        <v>106</v>
      </c>
      <c r="F137" s="22" t="s">
        <v>64</v>
      </c>
      <c r="G137" s="22">
        <v>106018</v>
      </c>
      <c r="H137" s="22" t="s">
        <v>65</v>
      </c>
      <c r="I137" s="22" t="s">
        <v>66</v>
      </c>
      <c r="J137" s="22" t="s">
        <v>67</v>
      </c>
      <c r="K137" s="22" t="s">
        <v>68</v>
      </c>
      <c r="L137" s="22" t="s">
        <v>69</v>
      </c>
      <c r="M137" s="22" t="str">
        <f t="shared" si="2"/>
        <v>Archival</v>
      </c>
      <c r="N137" s="22" t="s">
        <v>70</v>
      </c>
      <c r="O137" s="24">
        <v>45090</v>
      </c>
      <c r="P137" s="24">
        <v>45071</v>
      </c>
      <c r="Q137" s="22" t="s">
        <v>72</v>
      </c>
      <c r="R137" s="22">
        <v>6521763174</v>
      </c>
      <c r="S137" s="24">
        <v>45033</v>
      </c>
      <c r="T137" s="22" t="s">
        <v>1191</v>
      </c>
      <c r="U137" s="22">
        <v>106018</v>
      </c>
      <c r="V137" s="22">
        <v>6521763174</v>
      </c>
      <c r="W137" s="24">
        <v>45033</v>
      </c>
      <c r="X137" s="22" t="s">
        <v>198</v>
      </c>
      <c r="Y137" s="22" t="s">
        <v>75</v>
      </c>
      <c r="Z137" s="22" t="s">
        <v>70</v>
      </c>
      <c r="AA137" s="22" t="s">
        <v>70</v>
      </c>
      <c r="AB137" s="22" t="s">
        <v>70</v>
      </c>
      <c r="AC137" s="22" t="s">
        <v>76</v>
      </c>
      <c r="AD137" s="22" t="s">
        <v>77</v>
      </c>
      <c r="AE137" s="25" t="s">
        <v>1674</v>
      </c>
      <c r="AF137" s="25" t="s">
        <v>79</v>
      </c>
      <c r="AG137" s="25">
        <v>6521763174</v>
      </c>
      <c r="AH137" s="25" t="s">
        <v>1675</v>
      </c>
      <c r="AI137" s="25" t="s">
        <v>1148</v>
      </c>
      <c r="AJ137" s="25" t="s">
        <v>82</v>
      </c>
      <c r="AK137" s="26">
        <v>45453</v>
      </c>
      <c r="AL137" s="22">
        <v>14</v>
      </c>
      <c r="AM137" s="22" t="s">
        <v>82</v>
      </c>
      <c r="AN137" s="22" t="s">
        <v>82</v>
      </c>
      <c r="AO137" s="22" t="s">
        <v>82</v>
      </c>
      <c r="AP137" s="22" t="s">
        <v>82</v>
      </c>
      <c r="AQ137" s="22" t="s">
        <v>82</v>
      </c>
      <c r="AR137" s="22" t="s">
        <v>82</v>
      </c>
      <c r="AS137" s="6">
        <v>327378</v>
      </c>
      <c r="AT137" s="6" t="s">
        <v>1676</v>
      </c>
      <c r="AU137" s="15" t="s">
        <v>1677</v>
      </c>
      <c r="AV137" s="6" t="s">
        <v>1678</v>
      </c>
      <c r="AW137" s="6">
        <v>40</v>
      </c>
    </row>
    <row r="138" spans="1:49" ht="24.75" customHeight="1">
      <c r="A138" s="6">
        <v>106019</v>
      </c>
      <c r="B138" s="22" t="s">
        <v>1679</v>
      </c>
      <c r="C138" s="22" t="b">
        <v>1</v>
      </c>
      <c r="D138" s="23" t="s">
        <v>157</v>
      </c>
      <c r="E138" s="22">
        <v>106</v>
      </c>
      <c r="F138" s="22" t="s">
        <v>64</v>
      </c>
      <c r="G138" s="22">
        <v>106019</v>
      </c>
      <c r="H138" s="22" t="s">
        <v>65</v>
      </c>
      <c r="I138" s="22" t="s">
        <v>66</v>
      </c>
      <c r="J138" s="22" t="s">
        <v>1167</v>
      </c>
      <c r="K138" s="22" t="s">
        <v>158</v>
      </c>
      <c r="L138" s="22" t="s">
        <v>112</v>
      </c>
      <c r="M138" s="22" t="str">
        <f t="shared" si="2"/>
        <v>Fresh Biopsy/Aspirate</v>
      </c>
      <c r="N138" s="22" t="s">
        <v>70</v>
      </c>
      <c r="O138" s="24">
        <v>45210</v>
      </c>
      <c r="P138" s="24">
        <v>45294</v>
      </c>
      <c r="Q138" s="22" t="s">
        <v>113</v>
      </c>
      <c r="R138" s="22">
        <v>6523282223</v>
      </c>
      <c r="S138" s="24">
        <v>45239</v>
      </c>
      <c r="T138" s="22" t="s">
        <v>169</v>
      </c>
      <c r="U138" s="22">
        <v>106019</v>
      </c>
      <c r="V138" s="22">
        <v>6523282223</v>
      </c>
      <c r="W138" s="24">
        <v>45239</v>
      </c>
      <c r="X138" s="22" t="s">
        <v>170</v>
      </c>
      <c r="Y138" s="22" t="s">
        <v>130</v>
      </c>
      <c r="Z138" s="22" t="s">
        <v>70</v>
      </c>
      <c r="AA138" s="22" t="s">
        <v>70</v>
      </c>
      <c r="AB138" s="22" t="s">
        <v>70</v>
      </c>
      <c r="AC138" s="22" t="s">
        <v>76</v>
      </c>
      <c r="AD138" s="22" t="s">
        <v>238</v>
      </c>
      <c r="AE138" s="25" t="s">
        <v>150</v>
      </c>
      <c r="AF138" s="25" t="s">
        <v>79</v>
      </c>
      <c r="AG138" s="25">
        <v>6523282223</v>
      </c>
      <c r="AH138" s="25" t="s">
        <v>1680</v>
      </c>
      <c r="AI138" s="25" t="s">
        <v>172</v>
      </c>
      <c r="AJ138" s="25" t="s">
        <v>82</v>
      </c>
      <c r="AK138" s="26">
        <v>45397</v>
      </c>
      <c r="AL138" s="22">
        <v>70</v>
      </c>
      <c r="AM138" s="22" t="s">
        <v>82</v>
      </c>
      <c r="AN138" s="22" t="s">
        <v>82</v>
      </c>
      <c r="AO138" s="22" t="s">
        <v>82</v>
      </c>
      <c r="AP138" s="22" t="s">
        <v>82</v>
      </c>
      <c r="AQ138" s="22" t="s">
        <v>82</v>
      </c>
      <c r="AR138" s="22" t="s">
        <v>82</v>
      </c>
      <c r="AS138" s="6">
        <v>337106</v>
      </c>
      <c r="AT138" s="6" t="s">
        <v>1681</v>
      </c>
      <c r="AU138" s="15" t="s">
        <v>1682</v>
      </c>
      <c r="AV138" s="6" t="s">
        <v>1683</v>
      </c>
      <c r="AW138" s="6">
        <v>40</v>
      </c>
    </row>
    <row r="139" spans="1:49" ht="24.75" customHeight="1">
      <c r="A139" s="6">
        <v>106019</v>
      </c>
      <c r="B139" s="22" t="s">
        <v>82</v>
      </c>
      <c r="C139" s="22" t="b">
        <v>0</v>
      </c>
      <c r="D139" s="23" t="s">
        <v>157</v>
      </c>
      <c r="E139" s="22">
        <v>106</v>
      </c>
      <c r="F139" s="22" t="s">
        <v>64</v>
      </c>
      <c r="G139" s="22">
        <v>106019</v>
      </c>
      <c r="H139" s="22" t="s">
        <v>65</v>
      </c>
      <c r="I139" s="22" t="s">
        <v>66</v>
      </c>
      <c r="J139" s="22" t="s">
        <v>67</v>
      </c>
      <c r="K139" s="22" t="s">
        <v>68</v>
      </c>
      <c r="L139" s="22" t="s">
        <v>69</v>
      </c>
      <c r="M139" s="22" t="str">
        <f t="shared" si="2"/>
        <v>Archival</v>
      </c>
      <c r="N139" s="22" t="s">
        <v>70</v>
      </c>
      <c r="O139" s="24">
        <v>45210</v>
      </c>
      <c r="P139" s="24">
        <v>45294</v>
      </c>
      <c r="Q139" s="22" t="s">
        <v>113</v>
      </c>
      <c r="R139" s="22">
        <v>6521763176</v>
      </c>
      <c r="S139" s="24">
        <v>45061</v>
      </c>
      <c r="T139" s="22" t="s">
        <v>169</v>
      </c>
      <c r="U139" s="22" t="s">
        <v>82</v>
      </c>
      <c r="V139" s="27" t="s">
        <v>82</v>
      </c>
      <c r="W139" s="22" t="s">
        <v>82</v>
      </c>
      <c r="X139" s="22" t="s">
        <v>82</v>
      </c>
      <c r="Y139" s="22" t="s">
        <v>82</v>
      </c>
      <c r="Z139" s="22" t="s">
        <v>82</v>
      </c>
      <c r="AA139" s="22" t="s">
        <v>82</v>
      </c>
      <c r="AB139" s="22" t="s">
        <v>82</v>
      </c>
      <c r="AC139" s="22" t="s">
        <v>1145</v>
      </c>
      <c r="AD139" s="22" t="s">
        <v>82</v>
      </c>
      <c r="AE139" s="28" t="s">
        <v>1146</v>
      </c>
      <c r="AF139" s="28" t="s">
        <v>1146</v>
      </c>
      <c r="AG139" s="25">
        <v>6521763176</v>
      </c>
      <c r="AH139" s="25" t="s">
        <v>1684</v>
      </c>
      <c r="AI139" s="25" t="s">
        <v>172</v>
      </c>
      <c r="AJ139" s="25" t="s">
        <v>82</v>
      </c>
      <c r="AK139" s="26">
        <v>45397</v>
      </c>
      <c r="AL139" s="22">
        <v>70</v>
      </c>
      <c r="AM139" s="22" t="s">
        <v>82</v>
      </c>
      <c r="AN139" s="22" t="s">
        <v>82</v>
      </c>
      <c r="AO139" s="22" t="s">
        <v>82</v>
      </c>
      <c r="AP139" s="22" t="s">
        <v>82</v>
      </c>
      <c r="AQ139" s="22" t="s">
        <v>82</v>
      </c>
      <c r="AR139" s="22" t="s">
        <v>82</v>
      </c>
      <c r="AS139" s="6"/>
      <c r="AT139" s="6"/>
      <c r="AU139" s="6"/>
      <c r="AV139" s="6"/>
      <c r="AW139" s="6"/>
    </row>
    <row r="140" spans="1:49" ht="24.75" customHeight="1">
      <c r="A140" s="6">
        <v>106019</v>
      </c>
      <c r="B140" s="22" t="s">
        <v>165</v>
      </c>
      <c r="C140" s="22" t="b">
        <v>1</v>
      </c>
      <c r="D140" s="23" t="s">
        <v>157</v>
      </c>
      <c r="E140" s="22">
        <v>106</v>
      </c>
      <c r="F140" s="22" t="s">
        <v>64</v>
      </c>
      <c r="G140" s="22">
        <v>106019</v>
      </c>
      <c r="H140" s="22" t="s">
        <v>65</v>
      </c>
      <c r="I140" s="22" t="s">
        <v>66</v>
      </c>
      <c r="J140" s="22" t="s">
        <v>67</v>
      </c>
      <c r="K140" s="22" t="s">
        <v>128</v>
      </c>
      <c r="L140" s="22" t="s">
        <v>112</v>
      </c>
      <c r="M140" s="22" t="str">
        <f t="shared" si="2"/>
        <v>Fresh Biopsy/Aspirate</v>
      </c>
      <c r="N140" s="22" t="s">
        <v>70</v>
      </c>
      <c r="O140" s="24">
        <v>45210</v>
      </c>
      <c r="P140" s="24">
        <v>45294</v>
      </c>
      <c r="Q140" s="22" t="s">
        <v>113</v>
      </c>
      <c r="R140" s="22">
        <v>6521763196</v>
      </c>
      <c r="S140" s="24">
        <v>45202</v>
      </c>
      <c r="T140" s="22" t="s">
        <v>169</v>
      </c>
      <c r="U140" s="22">
        <v>106019</v>
      </c>
      <c r="V140" s="22">
        <v>6521763196</v>
      </c>
      <c r="W140" s="24">
        <v>45202</v>
      </c>
      <c r="X140" s="22" t="s">
        <v>170</v>
      </c>
      <c r="Y140" s="22" t="s">
        <v>130</v>
      </c>
      <c r="Z140" s="22" t="s">
        <v>70</v>
      </c>
      <c r="AA140" s="22" t="s">
        <v>70</v>
      </c>
      <c r="AB140" s="22" t="s">
        <v>70</v>
      </c>
      <c r="AC140" s="22" t="s">
        <v>76</v>
      </c>
      <c r="AD140" s="22" t="s">
        <v>114</v>
      </c>
      <c r="AE140" s="25" t="s">
        <v>150</v>
      </c>
      <c r="AF140" s="25" t="s">
        <v>79</v>
      </c>
      <c r="AG140" s="25">
        <v>6521763196</v>
      </c>
      <c r="AH140" s="25" t="s">
        <v>171</v>
      </c>
      <c r="AI140" s="25" t="s">
        <v>172</v>
      </c>
      <c r="AJ140" s="25" t="s">
        <v>82</v>
      </c>
      <c r="AK140" s="26">
        <v>45397</v>
      </c>
      <c r="AL140" s="22">
        <v>70</v>
      </c>
      <c r="AM140" s="22" t="s">
        <v>82</v>
      </c>
      <c r="AN140" s="22" t="s">
        <v>82</v>
      </c>
      <c r="AO140" s="22" t="s">
        <v>82</v>
      </c>
      <c r="AP140" s="22" t="s">
        <v>82</v>
      </c>
      <c r="AQ140" s="22" t="s">
        <v>82</v>
      </c>
      <c r="AR140" s="22" t="s">
        <v>82</v>
      </c>
      <c r="AS140" s="6">
        <v>337110</v>
      </c>
      <c r="AT140" s="6" t="s">
        <v>166</v>
      </c>
      <c r="AU140" s="15" t="s">
        <v>167</v>
      </c>
      <c r="AV140" s="6" t="s">
        <v>168</v>
      </c>
      <c r="AW140" s="6">
        <v>40</v>
      </c>
    </row>
    <row r="141" spans="1:49" ht="24.75" customHeight="1">
      <c r="A141" s="6">
        <v>106020</v>
      </c>
      <c r="B141" s="22" t="s">
        <v>174</v>
      </c>
      <c r="C141" s="22" t="b">
        <v>1</v>
      </c>
      <c r="D141" s="23" t="s">
        <v>157</v>
      </c>
      <c r="E141" s="22">
        <v>106</v>
      </c>
      <c r="F141" s="22" t="s">
        <v>64</v>
      </c>
      <c r="G141" s="22">
        <v>106020</v>
      </c>
      <c r="H141" s="22" t="s">
        <v>65</v>
      </c>
      <c r="I141" s="22" t="s">
        <v>66</v>
      </c>
      <c r="J141" s="22" t="s">
        <v>67</v>
      </c>
      <c r="K141" s="22" t="s">
        <v>128</v>
      </c>
      <c r="L141" s="22" t="s">
        <v>112</v>
      </c>
      <c r="M141" s="22" t="str">
        <f t="shared" si="2"/>
        <v>Fresh Biopsy/Aspirate</v>
      </c>
      <c r="N141" s="22" t="s">
        <v>70</v>
      </c>
      <c r="O141" s="24">
        <v>45229</v>
      </c>
      <c r="P141" s="24">
        <v>45294</v>
      </c>
      <c r="Q141" s="22" t="s">
        <v>113</v>
      </c>
      <c r="R141" s="22">
        <v>6521763188</v>
      </c>
      <c r="S141" s="24">
        <v>45225</v>
      </c>
      <c r="T141" s="22" t="s">
        <v>102</v>
      </c>
      <c r="U141" s="22">
        <v>106020</v>
      </c>
      <c r="V141" s="22">
        <v>6521763188</v>
      </c>
      <c r="W141" s="24">
        <v>45225</v>
      </c>
      <c r="X141" s="22" t="s">
        <v>103</v>
      </c>
      <c r="Y141" s="22" t="s">
        <v>130</v>
      </c>
      <c r="Z141" s="22" t="s">
        <v>70</v>
      </c>
      <c r="AA141" s="22" t="s">
        <v>70</v>
      </c>
      <c r="AB141" s="22" t="s">
        <v>70</v>
      </c>
      <c r="AC141" s="22" t="s">
        <v>76</v>
      </c>
      <c r="AD141" s="22" t="s">
        <v>114</v>
      </c>
      <c r="AE141" s="25" t="s">
        <v>178</v>
      </c>
      <c r="AF141" s="25" t="s">
        <v>79</v>
      </c>
      <c r="AG141" s="25">
        <v>6521763188</v>
      </c>
      <c r="AH141" s="25" t="s">
        <v>179</v>
      </c>
      <c r="AI141" s="25" t="s">
        <v>93</v>
      </c>
      <c r="AJ141" s="25" t="s">
        <v>82</v>
      </c>
      <c r="AK141" s="26">
        <v>45467</v>
      </c>
      <c r="AL141" s="22">
        <v>0</v>
      </c>
      <c r="AM141" s="22" t="s">
        <v>82</v>
      </c>
      <c r="AN141" s="22" t="s">
        <v>82</v>
      </c>
      <c r="AO141" s="22" t="s">
        <v>82</v>
      </c>
      <c r="AP141" s="22" t="s">
        <v>82</v>
      </c>
      <c r="AQ141" s="22" t="s">
        <v>82</v>
      </c>
      <c r="AR141" s="22" t="s">
        <v>82</v>
      </c>
      <c r="AS141" s="6">
        <v>327924</v>
      </c>
      <c r="AT141" s="6" t="s">
        <v>175</v>
      </c>
      <c r="AU141" s="15" t="s">
        <v>176</v>
      </c>
      <c r="AV141" s="6" t="s">
        <v>177</v>
      </c>
      <c r="AW141" s="6">
        <v>40</v>
      </c>
    </row>
    <row r="142" spans="1:49" ht="24.75" customHeight="1">
      <c r="A142" s="6">
        <v>106021</v>
      </c>
      <c r="B142" s="22" t="s">
        <v>853</v>
      </c>
      <c r="C142" s="22" t="b">
        <v>1</v>
      </c>
      <c r="D142" s="23" t="s">
        <v>157</v>
      </c>
      <c r="E142" s="22">
        <v>106</v>
      </c>
      <c r="F142" s="22" t="s">
        <v>64</v>
      </c>
      <c r="G142" s="22">
        <v>106021</v>
      </c>
      <c r="H142" s="22" t="s">
        <v>121</v>
      </c>
      <c r="I142" s="22" t="s">
        <v>66</v>
      </c>
      <c r="J142" s="22" t="s">
        <v>67</v>
      </c>
      <c r="K142" s="22" t="s">
        <v>111</v>
      </c>
      <c r="L142" s="22" t="s">
        <v>82</v>
      </c>
      <c r="M142" s="22" t="str">
        <f t="shared" si="2"/>
        <v>Fresh Tumor Biopsy Pre-dose</v>
      </c>
      <c r="N142" s="22" t="s">
        <v>70</v>
      </c>
      <c r="O142" s="24">
        <v>45258</v>
      </c>
      <c r="P142" s="24">
        <v>45300</v>
      </c>
      <c r="Q142" s="22" t="s">
        <v>113</v>
      </c>
      <c r="R142" s="22">
        <v>6518848271</v>
      </c>
      <c r="S142" s="24">
        <v>45251</v>
      </c>
      <c r="T142" s="22" t="s">
        <v>854</v>
      </c>
      <c r="U142" s="22">
        <v>106021</v>
      </c>
      <c r="V142" s="22">
        <v>6518848271</v>
      </c>
      <c r="W142" s="24">
        <v>45251</v>
      </c>
      <c r="X142" s="22" t="s">
        <v>103</v>
      </c>
      <c r="Y142" s="22" t="s">
        <v>130</v>
      </c>
      <c r="Z142" s="22" t="s">
        <v>70</v>
      </c>
      <c r="AA142" s="22" t="s">
        <v>70</v>
      </c>
      <c r="AB142" s="22" t="s">
        <v>70</v>
      </c>
      <c r="AC142" s="22" t="s">
        <v>76</v>
      </c>
      <c r="AD142" s="22" t="s">
        <v>114</v>
      </c>
      <c r="AE142" s="25" t="s">
        <v>428</v>
      </c>
      <c r="AF142" s="25" t="s">
        <v>79</v>
      </c>
      <c r="AG142" s="25">
        <v>6518848271</v>
      </c>
      <c r="AH142" s="25" t="s">
        <v>855</v>
      </c>
      <c r="AI142" s="25" t="s">
        <v>856</v>
      </c>
      <c r="AJ142" s="25" t="s">
        <v>82</v>
      </c>
      <c r="AK142" s="26">
        <v>45411</v>
      </c>
      <c r="AL142" s="22">
        <v>56</v>
      </c>
      <c r="AM142" s="22" t="s">
        <v>82</v>
      </c>
      <c r="AN142" s="22" t="s">
        <v>82</v>
      </c>
      <c r="AO142" s="22" t="s">
        <v>82</v>
      </c>
      <c r="AP142" s="22" t="s">
        <v>82</v>
      </c>
      <c r="AQ142" s="22" t="s">
        <v>82</v>
      </c>
      <c r="AR142" s="22" t="s">
        <v>82</v>
      </c>
      <c r="AS142" s="6">
        <v>327927</v>
      </c>
      <c r="AT142" s="6" t="s">
        <v>1685</v>
      </c>
      <c r="AU142" s="15" t="s">
        <v>1686</v>
      </c>
      <c r="AV142" s="6" t="s">
        <v>1687</v>
      </c>
      <c r="AW142" s="6">
        <v>40</v>
      </c>
    </row>
    <row r="143" spans="1:49" ht="24.75" customHeight="1">
      <c r="A143" s="6">
        <v>106022</v>
      </c>
      <c r="B143" s="22" t="s">
        <v>82</v>
      </c>
      <c r="C143" s="22" t="b">
        <v>0</v>
      </c>
      <c r="D143" s="23" t="s">
        <v>157</v>
      </c>
      <c r="E143" s="22">
        <v>106</v>
      </c>
      <c r="F143" s="22" t="s">
        <v>64</v>
      </c>
      <c r="G143" s="22">
        <v>106022</v>
      </c>
      <c r="H143" s="22" t="s">
        <v>100</v>
      </c>
      <c r="I143" s="22" t="s">
        <v>1315</v>
      </c>
      <c r="J143" s="22" t="s">
        <v>67</v>
      </c>
      <c r="K143" s="22" t="s">
        <v>1223</v>
      </c>
      <c r="L143" s="22" t="s">
        <v>82</v>
      </c>
      <c r="M143" s="22" t="str">
        <f t="shared" si="2"/>
        <v>Fresh Tumor Biopsy</v>
      </c>
      <c r="N143" s="22" t="s">
        <v>70</v>
      </c>
      <c r="O143" s="24">
        <v>45314</v>
      </c>
      <c r="P143" s="24">
        <v>45294</v>
      </c>
      <c r="Q143" s="22" t="s">
        <v>113</v>
      </c>
      <c r="R143" s="22" t="s">
        <v>82</v>
      </c>
      <c r="S143" s="24">
        <v>45309</v>
      </c>
      <c r="T143" s="22" t="s">
        <v>1316</v>
      </c>
      <c r="U143" s="22" t="s">
        <v>82</v>
      </c>
      <c r="V143" s="27" t="s">
        <v>82</v>
      </c>
      <c r="W143" s="22" t="s">
        <v>82</v>
      </c>
      <c r="X143" s="22" t="s">
        <v>82</v>
      </c>
      <c r="Y143" s="22" t="s">
        <v>82</v>
      </c>
      <c r="Z143" s="22" t="s">
        <v>82</v>
      </c>
      <c r="AA143" s="22" t="s">
        <v>82</v>
      </c>
      <c r="AB143" s="22" t="s">
        <v>82</v>
      </c>
      <c r="AC143" s="22" t="s">
        <v>1145</v>
      </c>
      <c r="AD143" s="22" t="s">
        <v>82</v>
      </c>
      <c r="AE143" s="28" t="s">
        <v>1146</v>
      </c>
      <c r="AF143" s="28" t="s">
        <v>1146</v>
      </c>
      <c r="AG143" s="27" t="s">
        <v>82</v>
      </c>
      <c r="AH143" s="25" t="s">
        <v>1688</v>
      </c>
      <c r="AI143" s="25" t="s">
        <v>1318</v>
      </c>
      <c r="AJ143" s="25" t="s">
        <v>82</v>
      </c>
      <c r="AK143" s="26">
        <v>45453</v>
      </c>
      <c r="AL143" s="22">
        <v>14</v>
      </c>
      <c r="AM143" s="22" t="s">
        <v>82</v>
      </c>
      <c r="AN143" s="22" t="s">
        <v>82</v>
      </c>
      <c r="AO143" s="22" t="s">
        <v>82</v>
      </c>
      <c r="AP143" s="22" t="s">
        <v>82</v>
      </c>
      <c r="AQ143" s="22" t="s">
        <v>82</v>
      </c>
      <c r="AR143" s="22" t="s">
        <v>82</v>
      </c>
      <c r="AS143" s="6"/>
      <c r="AT143" s="6"/>
      <c r="AU143" s="6"/>
      <c r="AV143" s="6"/>
      <c r="AW143" s="6"/>
    </row>
    <row r="144" spans="1:49" ht="24.75" customHeight="1">
      <c r="A144" s="6">
        <v>106025</v>
      </c>
      <c r="B144" s="22" t="s">
        <v>82</v>
      </c>
      <c r="C144" s="22" t="b">
        <v>0</v>
      </c>
      <c r="D144" s="23" t="s">
        <v>157</v>
      </c>
      <c r="E144" s="22">
        <v>106</v>
      </c>
      <c r="F144" s="22" t="s">
        <v>64</v>
      </c>
      <c r="G144" s="22">
        <v>106025</v>
      </c>
      <c r="H144" s="22" t="s">
        <v>100</v>
      </c>
      <c r="I144" s="22" t="s">
        <v>1315</v>
      </c>
      <c r="J144" s="22" t="s">
        <v>67</v>
      </c>
      <c r="K144" s="22" t="s">
        <v>1223</v>
      </c>
      <c r="L144" s="22" t="s">
        <v>82</v>
      </c>
      <c r="M144" s="22" t="str">
        <f t="shared" si="2"/>
        <v>Fresh Tumor Biopsy</v>
      </c>
      <c r="N144" s="22" t="s">
        <v>70</v>
      </c>
      <c r="O144" s="24">
        <v>45433</v>
      </c>
      <c r="P144" s="24">
        <v>45412</v>
      </c>
      <c r="Q144" s="22" t="s">
        <v>113</v>
      </c>
      <c r="R144" s="22" t="s">
        <v>82</v>
      </c>
      <c r="S144" s="24">
        <v>45425</v>
      </c>
      <c r="T144" s="22" t="s">
        <v>1316</v>
      </c>
      <c r="U144" s="22" t="s">
        <v>82</v>
      </c>
      <c r="V144" s="27" t="s">
        <v>82</v>
      </c>
      <c r="W144" s="22" t="s">
        <v>82</v>
      </c>
      <c r="X144" s="22" t="s">
        <v>82</v>
      </c>
      <c r="Y144" s="22" t="s">
        <v>82</v>
      </c>
      <c r="Z144" s="22" t="s">
        <v>82</v>
      </c>
      <c r="AA144" s="22" t="s">
        <v>82</v>
      </c>
      <c r="AB144" s="22" t="s">
        <v>82</v>
      </c>
      <c r="AC144" s="22" t="s">
        <v>1145</v>
      </c>
      <c r="AD144" s="22" t="s">
        <v>82</v>
      </c>
      <c r="AE144" s="28" t="s">
        <v>1146</v>
      </c>
      <c r="AF144" s="28" t="s">
        <v>1146</v>
      </c>
      <c r="AG144" s="27" t="s">
        <v>82</v>
      </c>
      <c r="AH144" s="25" t="s">
        <v>1689</v>
      </c>
      <c r="AI144" s="25" t="s">
        <v>1318</v>
      </c>
      <c r="AJ144" s="25" t="s">
        <v>82</v>
      </c>
      <c r="AK144" s="26">
        <v>45453</v>
      </c>
      <c r="AL144" s="22">
        <v>14</v>
      </c>
      <c r="AM144" s="22" t="s">
        <v>82</v>
      </c>
      <c r="AN144" s="22" t="s">
        <v>82</v>
      </c>
      <c r="AO144" s="22" t="s">
        <v>82</v>
      </c>
      <c r="AP144" s="22" t="s">
        <v>82</v>
      </c>
      <c r="AQ144" s="22" t="s">
        <v>82</v>
      </c>
      <c r="AR144" s="22" t="s">
        <v>82</v>
      </c>
      <c r="AS144" s="6"/>
      <c r="AT144" s="6"/>
      <c r="AU144" s="6"/>
      <c r="AV144" s="6"/>
      <c r="AW144" s="6"/>
    </row>
    <row r="145" spans="1:49" ht="24.75" customHeight="1">
      <c r="A145" s="6">
        <v>106026</v>
      </c>
      <c r="B145" s="22" t="s">
        <v>82</v>
      </c>
      <c r="C145" s="22" t="b">
        <v>0</v>
      </c>
      <c r="D145" s="23" t="s">
        <v>157</v>
      </c>
      <c r="E145" s="22">
        <v>106</v>
      </c>
      <c r="F145" s="22" t="s">
        <v>64</v>
      </c>
      <c r="G145" s="22">
        <v>106026</v>
      </c>
      <c r="H145" s="22" t="s">
        <v>100</v>
      </c>
      <c r="I145" s="22" t="s">
        <v>1315</v>
      </c>
      <c r="J145" s="22" t="s">
        <v>67</v>
      </c>
      <c r="K145" s="22" t="s">
        <v>1214</v>
      </c>
      <c r="L145" s="22" t="s">
        <v>82</v>
      </c>
      <c r="M145" s="22" t="str">
        <f t="shared" si="2"/>
        <v>Archived c-Met testing</v>
      </c>
      <c r="N145" s="22" t="s">
        <v>70</v>
      </c>
      <c r="O145" s="24">
        <v>45455</v>
      </c>
      <c r="P145" s="24">
        <v>45442</v>
      </c>
      <c r="Q145" s="22" t="s">
        <v>113</v>
      </c>
      <c r="R145" s="22" t="s">
        <v>82</v>
      </c>
      <c r="S145" s="24">
        <v>44502</v>
      </c>
      <c r="T145" s="22" t="s">
        <v>1690</v>
      </c>
      <c r="U145" s="22" t="s">
        <v>82</v>
      </c>
      <c r="V145" s="27" t="s">
        <v>82</v>
      </c>
      <c r="W145" s="22" t="s">
        <v>82</v>
      </c>
      <c r="X145" s="22" t="s">
        <v>82</v>
      </c>
      <c r="Y145" s="22" t="s">
        <v>82</v>
      </c>
      <c r="Z145" s="22" t="s">
        <v>82</v>
      </c>
      <c r="AA145" s="22" t="s">
        <v>82</v>
      </c>
      <c r="AB145" s="22" t="s">
        <v>82</v>
      </c>
      <c r="AC145" s="22" t="s">
        <v>1145</v>
      </c>
      <c r="AD145" s="22" t="s">
        <v>82</v>
      </c>
      <c r="AE145" s="28" t="s">
        <v>1146</v>
      </c>
      <c r="AF145" s="28" t="s">
        <v>1146</v>
      </c>
      <c r="AG145" s="27" t="s">
        <v>82</v>
      </c>
      <c r="AH145" s="25" t="s">
        <v>1691</v>
      </c>
      <c r="AI145" s="25" t="s">
        <v>1692</v>
      </c>
      <c r="AJ145" s="25" t="s">
        <v>82</v>
      </c>
      <c r="AK145" s="26">
        <v>45460</v>
      </c>
      <c r="AL145" s="22">
        <v>7</v>
      </c>
      <c r="AM145" s="22" t="s">
        <v>82</v>
      </c>
      <c r="AN145" s="22" t="s">
        <v>82</v>
      </c>
      <c r="AO145" s="22" t="s">
        <v>82</v>
      </c>
      <c r="AP145" s="22" t="s">
        <v>82</v>
      </c>
      <c r="AQ145" s="22" t="s">
        <v>82</v>
      </c>
      <c r="AR145" s="22" t="s">
        <v>82</v>
      </c>
      <c r="AS145" s="6"/>
      <c r="AT145" s="6"/>
      <c r="AU145" s="6"/>
      <c r="AV145" s="6"/>
      <c r="AW145" s="6"/>
    </row>
    <row r="146" spans="1:49" ht="24.75" customHeight="1">
      <c r="A146" s="6">
        <v>107002</v>
      </c>
      <c r="B146" s="22" t="s">
        <v>1693</v>
      </c>
      <c r="C146" s="22" t="b">
        <v>1</v>
      </c>
      <c r="D146" s="23" t="s">
        <v>184</v>
      </c>
      <c r="E146" s="22">
        <v>107</v>
      </c>
      <c r="F146" s="22" t="s">
        <v>64</v>
      </c>
      <c r="G146" s="22">
        <v>107002</v>
      </c>
      <c r="H146" s="22" t="s">
        <v>121</v>
      </c>
      <c r="I146" s="22" t="s">
        <v>66</v>
      </c>
      <c r="J146" s="22" t="s">
        <v>67</v>
      </c>
      <c r="K146" s="22" t="s">
        <v>68</v>
      </c>
      <c r="L146" s="22" t="s">
        <v>69</v>
      </c>
      <c r="M146" s="22" t="str">
        <f t="shared" si="2"/>
        <v>Archival</v>
      </c>
      <c r="N146" s="22" t="s">
        <v>70</v>
      </c>
      <c r="O146" s="24">
        <v>45103</v>
      </c>
      <c r="P146" s="24">
        <v>45089</v>
      </c>
      <c r="Q146" s="22" t="s">
        <v>72</v>
      </c>
      <c r="R146" s="22">
        <v>6522407508</v>
      </c>
      <c r="S146" s="24">
        <v>44652</v>
      </c>
      <c r="T146" s="22" t="s">
        <v>1191</v>
      </c>
      <c r="U146" s="22">
        <v>107002</v>
      </c>
      <c r="V146" s="22">
        <v>6522407508</v>
      </c>
      <c r="W146" s="24">
        <v>44652</v>
      </c>
      <c r="X146" s="22" t="s">
        <v>198</v>
      </c>
      <c r="Y146" s="22" t="s">
        <v>75</v>
      </c>
      <c r="Z146" s="22" t="s">
        <v>70</v>
      </c>
      <c r="AA146" s="22" t="s">
        <v>70</v>
      </c>
      <c r="AB146" s="22" t="s">
        <v>70</v>
      </c>
      <c r="AC146" s="22" t="s">
        <v>76</v>
      </c>
      <c r="AD146" s="22" t="s">
        <v>77</v>
      </c>
      <c r="AE146" s="25" t="s">
        <v>115</v>
      </c>
      <c r="AF146" s="25" t="s">
        <v>79</v>
      </c>
      <c r="AG146" s="25">
        <v>6522407508</v>
      </c>
      <c r="AH146" s="25" t="s">
        <v>1694</v>
      </c>
      <c r="AI146" s="25" t="s">
        <v>1148</v>
      </c>
      <c r="AJ146" s="25" t="s">
        <v>82</v>
      </c>
      <c r="AK146" s="26">
        <v>45453</v>
      </c>
      <c r="AL146" s="22">
        <v>14</v>
      </c>
      <c r="AM146" s="22" t="s">
        <v>82</v>
      </c>
      <c r="AN146" s="22" t="s">
        <v>82</v>
      </c>
      <c r="AO146" s="22" t="s">
        <v>82</v>
      </c>
      <c r="AP146" s="22" t="s">
        <v>82</v>
      </c>
      <c r="AQ146" s="22" t="s">
        <v>82</v>
      </c>
      <c r="AR146" s="22" t="s">
        <v>82</v>
      </c>
      <c r="AS146" s="6">
        <v>225488</v>
      </c>
      <c r="AT146" s="6" t="s">
        <v>1695</v>
      </c>
      <c r="AU146" s="15" t="s">
        <v>1696</v>
      </c>
      <c r="AV146" s="6" t="s">
        <v>1697</v>
      </c>
      <c r="AW146" s="6">
        <v>40</v>
      </c>
    </row>
    <row r="147" spans="1:49" ht="24.75" customHeight="1">
      <c r="A147" s="6">
        <v>107002</v>
      </c>
      <c r="B147" s="22" t="s">
        <v>82</v>
      </c>
      <c r="C147" s="22" t="b">
        <v>0</v>
      </c>
      <c r="D147" s="23" t="s">
        <v>184</v>
      </c>
      <c r="E147" s="22">
        <v>107</v>
      </c>
      <c r="F147" s="22" t="s">
        <v>64</v>
      </c>
      <c r="G147" s="22">
        <v>107002</v>
      </c>
      <c r="H147" s="22" t="s">
        <v>121</v>
      </c>
      <c r="I147" s="22" t="s">
        <v>66</v>
      </c>
      <c r="J147" s="22" t="s">
        <v>67</v>
      </c>
      <c r="K147" s="22" t="s">
        <v>111</v>
      </c>
      <c r="L147" s="22" t="s">
        <v>82</v>
      </c>
      <c r="M147" s="22" t="str">
        <f t="shared" si="2"/>
        <v>Fresh Tumor Biopsy Pre-dose</v>
      </c>
      <c r="N147" s="22" t="s">
        <v>70</v>
      </c>
      <c r="O147" s="24">
        <v>45103</v>
      </c>
      <c r="P147" s="24">
        <v>45089</v>
      </c>
      <c r="Q147" s="22" t="s">
        <v>72</v>
      </c>
      <c r="R147" s="22">
        <v>6522407519</v>
      </c>
      <c r="S147" s="24">
        <v>45099</v>
      </c>
      <c r="T147" s="22" t="s">
        <v>1191</v>
      </c>
      <c r="U147" s="22" t="s">
        <v>82</v>
      </c>
      <c r="V147" s="27" t="s">
        <v>82</v>
      </c>
      <c r="W147" s="22" t="s">
        <v>82</v>
      </c>
      <c r="X147" s="22" t="s">
        <v>82</v>
      </c>
      <c r="Y147" s="22" t="s">
        <v>82</v>
      </c>
      <c r="Z147" s="22" t="s">
        <v>82</v>
      </c>
      <c r="AA147" s="22" t="s">
        <v>82</v>
      </c>
      <c r="AB147" s="22" t="s">
        <v>82</v>
      </c>
      <c r="AC147" s="22" t="s">
        <v>1145</v>
      </c>
      <c r="AD147" s="22" t="s">
        <v>82</v>
      </c>
      <c r="AE147" s="28" t="s">
        <v>1146</v>
      </c>
      <c r="AF147" s="28" t="s">
        <v>1146</v>
      </c>
      <c r="AG147" s="25">
        <v>6522407519</v>
      </c>
      <c r="AH147" s="25" t="s">
        <v>1698</v>
      </c>
      <c r="AI147" s="25" t="s">
        <v>1148</v>
      </c>
      <c r="AJ147" s="25" t="s">
        <v>82</v>
      </c>
      <c r="AK147" s="26">
        <v>45453</v>
      </c>
      <c r="AL147" s="22">
        <v>14</v>
      </c>
      <c r="AM147" s="22" t="s">
        <v>82</v>
      </c>
      <c r="AN147" s="22" t="s">
        <v>82</v>
      </c>
      <c r="AO147" s="22" t="s">
        <v>82</v>
      </c>
      <c r="AP147" s="22" t="s">
        <v>82</v>
      </c>
      <c r="AQ147" s="22" t="s">
        <v>82</v>
      </c>
      <c r="AR147" s="22" t="s">
        <v>82</v>
      </c>
      <c r="AS147" s="6"/>
      <c r="AT147" s="6"/>
      <c r="AU147" s="6"/>
      <c r="AV147" s="6"/>
      <c r="AW147" s="6"/>
    </row>
    <row r="148" spans="1:49" ht="24.75" customHeight="1">
      <c r="A148" s="6">
        <v>107003</v>
      </c>
      <c r="B148" s="22" t="s">
        <v>1699</v>
      </c>
      <c r="C148" s="22" t="b">
        <v>1</v>
      </c>
      <c r="D148" s="23" t="s">
        <v>184</v>
      </c>
      <c r="E148" s="22">
        <v>107</v>
      </c>
      <c r="F148" s="22" t="s">
        <v>64</v>
      </c>
      <c r="G148" s="22">
        <v>107003</v>
      </c>
      <c r="H148" s="22" t="s">
        <v>121</v>
      </c>
      <c r="I148" s="22" t="s">
        <v>66</v>
      </c>
      <c r="J148" s="22" t="s">
        <v>67</v>
      </c>
      <c r="K148" s="22" t="s">
        <v>68</v>
      </c>
      <c r="L148" s="22" t="s">
        <v>69</v>
      </c>
      <c r="M148" s="22" t="str">
        <f t="shared" si="2"/>
        <v>Archival</v>
      </c>
      <c r="N148" s="22" t="s">
        <v>70</v>
      </c>
      <c r="O148" s="24">
        <v>45118</v>
      </c>
      <c r="P148" s="24">
        <v>45092</v>
      </c>
      <c r="Q148" s="22" t="s">
        <v>72</v>
      </c>
      <c r="R148" s="22">
        <v>6523703533</v>
      </c>
      <c r="S148" s="24">
        <v>44697</v>
      </c>
      <c r="T148" s="22" t="s">
        <v>73</v>
      </c>
      <c r="U148" s="22">
        <v>107003</v>
      </c>
      <c r="V148" s="22">
        <v>6523703533</v>
      </c>
      <c r="W148" s="24">
        <v>44697</v>
      </c>
      <c r="X148" s="22" t="s">
        <v>103</v>
      </c>
      <c r="Y148" s="22" t="s">
        <v>75</v>
      </c>
      <c r="Z148" s="22" t="s">
        <v>70</v>
      </c>
      <c r="AA148" s="22" t="s">
        <v>70</v>
      </c>
      <c r="AB148" s="22" t="s">
        <v>70</v>
      </c>
      <c r="AC148" s="22" t="s">
        <v>76</v>
      </c>
      <c r="AD148" s="22" t="s">
        <v>77</v>
      </c>
      <c r="AE148" s="25" t="s">
        <v>115</v>
      </c>
      <c r="AF148" s="25" t="s">
        <v>79</v>
      </c>
      <c r="AG148" s="25">
        <v>6523703533</v>
      </c>
      <c r="AH148" s="25" t="s">
        <v>1700</v>
      </c>
      <c r="AI148" s="25" t="s">
        <v>81</v>
      </c>
      <c r="AJ148" s="25" t="s">
        <v>82</v>
      </c>
      <c r="AK148" s="26">
        <v>45397</v>
      </c>
      <c r="AL148" s="22">
        <v>70</v>
      </c>
      <c r="AM148" s="22" t="s">
        <v>82</v>
      </c>
      <c r="AN148" s="22" t="s">
        <v>82</v>
      </c>
      <c r="AO148" s="22" t="s">
        <v>82</v>
      </c>
      <c r="AP148" s="22" t="s">
        <v>82</v>
      </c>
      <c r="AQ148" s="22" t="s">
        <v>82</v>
      </c>
      <c r="AR148" s="22" t="s">
        <v>82</v>
      </c>
      <c r="AS148" s="6">
        <v>327343</v>
      </c>
      <c r="AT148" s="6" t="s">
        <v>1701</v>
      </c>
      <c r="AU148" s="15" t="s">
        <v>1702</v>
      </c>
      <c r="AV148" s="6" t="s">
        <v>1703</v>
      </c>
      <c r="AW148" s="6">
        <v>40</v>
      </c>
    </row>
    <row r="149" spans="1:49" ht="24.75" customHeight="1">
      <c r="A149" s="6">
        <v>107004</v>
      </c>
      <c r="B149" s="22" t="s">
        <v>1704</v>
      </c>
      <c r="C149" s="22" t="b">
        <v>1</v>
      </c>
      <c r="D149" s="23" t="s">
        <v>184</v>
      </c>
      <c r="E149" s="22">
        <v>107</v>
      </c>
      <c r="F149" s="22" t="s">
        <v>64</v>
      </c>
      <c r="G149" s="22">
        <v>107004</v>
      </c>
      <c r="H149" s="22" t="s">
        <v>65</v>
      </c>
      <c r="I149" s="22" t="s">
        <v>66</v>
      </c>
      <c r="J149" s="22" t="s">
        <v>67</v>
      </c>
      <c r="K149" s="22" t="s">
        <v>68</v>
      </c>
      <c r="L149" s="22" t="s">
        <v>69</v>
      </c>
      <c r="M149" s="22" t="str">
        <f t="shared" si="2"/>
        <v>Archival</v>
      </c>
      <c r="N149" s="22" t="s">
        <v>70</v>
      </c>
      <c r="O149" s="24">
        <v>45126</v>
      </c>
      <c r="P149" s="24">
        <v>45335</v>
      </c>
      <c r="Q149" s="22" t="s">
        <v>113</v>
      </c>
      <c r="R149" s="22">
        <v>6522505027</v>
      </c>
      <c r="S149" s="24">
        <v>44720</v>
      </c>
      <c r="T149" s="22" t="s">
        <v>1191</v>
      </c>
      <c r="U149" s="22">
        <v>107004</v>
      </c>
      <c r="V149" s="22">
        <v>6522505027</v>
      </c>
      <c r="W149" s="24">
        <v>44720</v>
      </c>
      <c r="X149" s="22" t="s">
        <v>103</v>
      </c>
      <c r="Y149" s="22" t="s">
        <v>75</v>
      </c>
      <c r="Z149" s="22" t="s">
        <v>70</v>
      </c>
      <c r="AA149" s="22" t="s">
        <v>70</v>
      </c>
      <c r="AB149" s="22" t="s">
        <v>70</v>
      </c>
      <c r="AC149" s="22" t="s">
        <v>76</v>
      </c>
      <c r="AD149" s="22" t="s">
        <v>77</v>
      </c>
      <c r="AE149" s="25" t="s">
        <v>122</v>
      </c>
      <c r="AF149" s="25" t="s">
        <v>79</v>
      </c>
      <c r="AG149" s="25">
        <v>6522505027</v>
      </c>
      <c r="AH149" s="25" t="s">
        <v>1705</v>
      </c>
      <c r="AI149" s="25" t="s">
        <v>1148</v>
      </c>
      <c r="AJ149" s="25" t="s">
        <v>82</v>
      </c>
      <c r="AK149" s="26">
        <v>45453</v>
      </c>
      <c r="AL149" s="22">
        <v>14</v>
      </c>
      <c r="AM149" s="22" t="s">
        <v>82</v>
      </c>
      <c r="AN149" s="22" t="s">
        <v>82</v>
      </c>
      <c r="AO149" s="22" t="s">
        <v>82</v>
      </c>
      <c r="AP149" s="22" t="s">
        <v>82</v>
      </c>
      <c r="AQ149" s="22" t="s">
        <v>82</v>
      </c>
      <c r="AR149" s="22" t="s">
        <v>82</v>
      </c>
      <c r="AS149" s="6">
        <v>327632</v>
      </c>
      <c r="AT149" s="6" t="s">
        <v>1706</v>
      </c>
      <c r="AU149" s="15" t="s">
        <v>1707</v>
      </c>
      <c r="AV149" s="6" t="s">
        <v>1708</v>
      </c>
      <c r="AW149" s="6">
        <v>40</v>
      </c>
    </row>
    <row r="150" spans="1:49" ht="24.75" customHeight="1">
      <c r="A150" s="6">
        <v>107004</v>
      </c>
      <c r="B150" s="22" t="s">
        <v>1709</v>
      </c>
      <c r="C150" s="22" t="b">
        <v>1</v>
      </c>
      <c r="D150" s="23" t="s">
        <v>184</v>
      </c>
      <c r="E150" s="22">
        <v>107</v>
      </c>
      <c r="F150" s="22" t="s">
        <v>64</v>
      </c>
      <c r="G150" s="22">
        <v>107004</v>
      </c>
      <c r="H150" s="22" t="s">
        <v>65</v>
      </c>
      <c r="I150" s="22" t="s">
        <v>66</v>
      </c>
      <c r="J150" s="22" t="s">
        <v>67</v>
      </c>
      <c r="K150" s="22" t="s">
        <v>128</v>
      </c>
      <c r="L150" s="22" t="s">
        <v>112</v>
      </c>
      <c r="M150" s="22" t="str">
        <f t="shared" si="2"/>
        <v>Fresh Biopsy/Aspirate</v>
      </c>
      <c r="N150" s="22" t="s">
        <v>70</v>
      </c>
      <c r="O150" s="24">
        <v>45126</v>
      </c>
      <c r="P150" s="24">
        <v>45335</v>
      </c>
      <c r="Q150" s="22" t="s">
        <v>113</v>
      </c>
      <c r="R150" s="22">
        <v>6523771376</v>
      </c>
      <c r="S150" s="24">
        <v>45119</v>
      </c>
      <c r="T150" s="22" t="s">
        <v>1191</v>
      </c>
      <c r="U150" s="22">
        <v>107004</v>
      </c>
      <c r="V150" s="22">
        <v>6523771376</v>
      </c>
      <c r="W150" s="24">
        <v>45119</v>
      </c>
      <c r="X150" s="22" t="s">
        <v>198</v>
      </c>
      <c r="Y150" s="22" t="s">
        <v>130</v>
      </c>
      <c r="Z150" s="22" t="s">
        <v>70</v>
      </c>
      <c r="AA150" s="22" t="s">
        <v>70</v>
      </c>
      <c r="AB150" s="22" t="s">
        <v>70</v>
      </c>
      <c r="AC150" s="22" t="s">
        <v>76</v>
      </c>
      <c r="AD150" s="22" t="s">
        <v>114</v>
      </c>
      <c r="AE150" s="25" t="s">
        <v>247</v>
      </c>
      <c r="AF150" s="25" t="s">
        <v>79</v>
      </c>
      <c r="AG150" s="25">
        <v>6523771376</v>
      </c>
      <c r="AH150" s="25" t="s">
        <v>1710</v>
      </c>
      <c r="AI150" s="25" t="s">
        <v>1148</v>
      </c>
      <c r="AJ150" s="25" t="s">
        <v>82</v>
      </c>
      <c r="AK150" s="26">
        <v>45453</v>
      </c>
      <c r="AL150" s="22">
        <v>14</v>
      </c>
      <c r="AM150" s="22" t="s">
        <v>82</v>
      </c>
      <c r="AN150" s="22" t="s">
        <v>82</v>
      </c>
      <c r="AO150" s="22" t="s">
        <v>82</v>
      </c>
      <c r="AP150" s="22" t="s">
        <v>82</v>
      </c>
      <c r="AQ150" s="22" t="s">
        <v>82</v>
      </c>
      <c r="AR150" s="22" t="s">
        <v>82</v>
      </c>
      <c r="AS150" s="6">
        <v>264578</v>
      </c>
      <c r="AT150" s="6" t="s">
        <v>1711</v>
      </c>
      <c r="AU150" s="15" t="s">
        <v>1712</v>
      </c>
      <c r="AV150" s="6" t="s">
        <v>1713</v>
      </c>
      <c r="AW150" s="6">
        <v>40</v>
      </c>
    </row>
    <row r="151" spans="1:49" ht="24.75" customHeight="1">
      <c r="A151" s="6">
        <v>107006</v>
      </c>
      <c r="B151" s="22" t="s">
        <v>180</v>
      </c>
      <c r="C151" s="22" t="b">
        <v>1</v>
      </c>
      <c r="D151" s="23" t="s">
        <v>184</v>
      </c>
      <c r="E151" s="22">
        <v>107</v>
      </c>
      <c r="F151" s="22" t="s">
        <v>64</v>
      </c>
      <c r="G151" s="22">
        <v>107006</v>
      </c>
      <c r="H151" s="22" t="s">
        <v>121</v>
      </c>
      <c r="I151" s="22" t="s">
        <v>66</v>
      </c>
      <c r="J151" s="22" t="s">
        <v>67</v>
      </c>
      <c r="K151" s="22" t="s">
        <v>68</v>
      </c>
      <c r="L151" s="22" t="s">
        <v>69</v>
      </c>
      <c r="M151" s="22" t="str">
        <f t="shared" si="2"/>
        <v>Archival</v>
      </c>
      <c r="N151" s="22" t="s">
        <v>70</v>
      </c>
      <c r="O151" s="24">
        <v>45145</v>
      </c>
      <c r="P151" s="24">
        <v>45342</v>
      </c>
      <c r="Q151" s="22" t="s">
        <v>113</v>
      </c>
      <c r="R151" s="22">
        <v>6522407507</v>
      </c>
      <c r="S151" s="24">
        <v>45035</v>
      </c>
      <c r="T151" s="22" t="s">
        <v>185</v>
      </c>
      <c r="U151" s="22">
        <v>107006</v>
      </c>
      <c r="V151" s="22">
        <v>6522407507</v>
      </c>
      <c r="W151" s="24">
        <v>45035</v>
      </c>
      <c r="X151" s="22" t="s">
        <v>186</v>
      </c>
      <c r="Y151" s="22" t="s">
        <v>75</v>
      </c>
      <c r="Z151" s="22" t="s">
        <v>70</v>
      </c>
      <c r="AA151" s="22" t="s">
        <v>70</v>
      </c>
      <c r="AB151" s="22" t="s">
        <v>70</v>
      </c>
      <c r="AC151" s="22" t="s">
        <v>76</v>
      </c>
      <c r="AD151" s="22" t="s">
        <v>77</v>
      </c>
      <c r="AE151" s="25" t="s">
        <v>187</v>
      </c>
      <c r="AF151" s="25" t="s">
        <v>79</v>
      </c>
      <c r="AG151" s="25">
        <v>6522407507</v>
      </c>
      <c r="AH151" s="25" t="s">
        <v>188</v>
      </c>
      <c r="AI151" s="25" t="s">
        <v>132</v>
      </c>
      <c r="AJ151" s="25" t="s">
        <v>82</v>
      </c>
      <c r="AK151" s="26">
        <v>45397</v>
      </c>
      <c r="AL151" s="22">
        <v>70</v>
      </c>
      <c r="AM151" s="22" t="s">
        <v>82</v>
      </c>
      <c r="AN151" s="22" t="s">
        <v>82</v>
      </c>
      <c r="AO151" s="22" t="s">
        <v>82</v>
      </c>
      <c r="AP151" s="22" t="s">
        <v>82</v>
      </c>
      <c r="AQ151" s="22" t="s">
        <v>82</v>
      </c>
      <c r="AR151" s="22" t="s">
        <v>82</v>
      </c>
      <c r="AS151" s="6">
        <v>331272</v>
      </c>
      <c r="AT151" s="6" t="s">
        <v>181</v>
      </c>
      <c r="AU151" s="15" t="s">
        <v>182</v>
      </c>
      <c r="AV151" s="6" t="s">
        <v>183</v>
      </c>
      <c r="AW151" s="6">
        <v>40</v>
      </c>
    </row>
    <row r="152" spans="1:49" ht="24.75" customHeight="1">
      <c r="A152" s="6">
        <v>107008</v>
      </c>
      <c r="B152" s="22" t="s">
        <v>1714</v>
      </c>
      <c r="C152" s="22" t="b">
        <v>1</v>
      </c>
      <c r="D152" s="23" t="s">
        <v>184</v>
      </c>
      <c r="E152" s="22">
        <v>107</v>
      </c>
      <c r="F152" s="22" t="s">
        <v>64</v>
      </c>
      <c r="G152" s="22">
        <v>107008</v>
      </c>
      <c r="H152" s="22" t="s">
        <v>100</v>
      </c>
      <c r="I152" s="22" t="s">
        <v>1315</v>
      </c>
      <c r="J152" s="22" t="s">
        <v>67</v>
      </c>
      <c r="K152" s="22" t="s">
        <v>1214</v>
      </c>
      <c r="L152" s="22" t="s">
        <v>82</v>
      </c>
      <c r="M152" s="22" t="str">
        <f t="shared" si="2"/>
        <v>Archived c-Met testing</v>
      </c>
      <c r="N152" s="22" t="s">
        <v>70</v>
      </c>
      <c r="O152" s="24">
        <v>45321</v>
      </c>
      <c r="P152" s="24">
        <v>45307</v>
      </c>
      <c r="Q152" s="22" t="s">
        <v>101</v>
      </c>
      <c r="R152" s="22">
        <v>6522407509</v>
      </c>
      <c r="S152" s="24">
        <v>45091</v>
      </c>
      <c r="T152" s="22" t="s">
        <v>1316</v>
      </c>
      <c r="U152" s="22">
        <v>107008</v>
      </c>
      <c r="V152" s="22">
        <v>6522407509</v>
      </c>
      <c r="W152" s="24">
        <v>45091</v>
      </c>
      <c r="X152" s="22" t="s">
        <v>161</v>
      </c>
      <c r="Y152" s="22" t="s">
        <v>75</v>
      </c>
      <c r="Z152" s="22" t="s">
        <v>70</v>
      </c>
      <c r="AA152" s="22" t="s">
        <v>70</v>
      </c>
      <c r="AB152" s="22" t="s">
        <v>70</v>
      </c>
      <c r="AC152" s="22" t="s">
        <v>76</v>
      </c>
      <c r="AD152" s="22" t="s">
        <v>77</v>
      </c>
      <c r="AE152" s="25" t="s">
        <v>1715</v>
      </c>
      <c r="AF152" s="25" t="s">
        <v>79</v>
      </c>
      <c r="AG152" s="25">
        <v>6522407509</v>
      </c>
      <c r="AH152" s="25" t="s">
        <v>1716</v>
      </c>
      <c r="AI152" s="25" t="s">
        <v>1318</v>
      </c>
      <c r="AJ152" s="25" t="s">
        <v>82</v>
      </c>
      <c r="AK152" s="26">
        <v>45453</v>
      </c>
      <c r="AL152" s="22">
        <v>14</v>
      </c>
      <c r="AM152" s="22" t="s">
        <v>82</v>
      </c>
      <c r="AN152" s="22" t="s">
        <v>82</v>
      </c>
      <c r="AO152" s="22" t="s">
        <v>82</v>
      </c>
      <c r="AP152" s="22" t="s">
        <v>82</v>
      </c>
      <c r="AQ152" s="22" t="s">
        <v>82</v>
      </c>
      <c r="AR152" s="22" t="s">
        <v>82</v>
      </c>
      <c r="AS152" s="6">
        <v>331359</v>
      </c>
      <c r="AT152" s="6" t="s">
        <v>1717</v>
      </c>
      <c r="AU152" s="15" t="s">
        <v>1718</v>
      </c>
      <c r="AV152" s="6" t="s">
        <v>1719</v>
      </c>
      <c r="AW152" s="6">
        <v>40</v>
      </c>
    </row>
    <row r="153" spans="1:49" ht="24.75" customHeight="1">
      <c r="A153" s="6">
        <v>107009</v>
      </c>
      <c r="B153" s="22" t="s">
        <v>1720</v>
      </c>
      <c r="C153" s="22" t="b">
        <v>1</v>
      </c>
      <c r="D153" s="23" t="s">
        <v>184</v>
      </c>
      <c r="E153" s="22">
        <v>107</v>
      </c>
      <c r="F153" s="22" t="s">
        <v>64</v>
      </c>
      <c r="G153" s="22">
        <v>107009</v>
      </c>
      <c r="H153" s="22" t="s">
        <v>100</v>
      </c>
      <c r="I153" s="22" t="s">
        <v>100</v>
      </c>
      <c r="J153" s="22" t="s">
        <v>67</v>
      </c>
      <c r="K153" s="22" t="s">
        <v>68</v>
      </c>
      <c r="L153" s="22" t="s">
        <v>69</v>
      </c>
      <c r="M153" s="22" t="str">
        <f t="shared" si="2"/>
        <v>Archival</v>
      </c>
      <c r="N153" s="22" t="s">
        <v>70</v>
      </c>
      <c r="O153" s="24">
        <v>45230</v>
      </c>
      <c r="P153" s="24">
        <v>45314</v>
      </c>
      <c r="Q153" s="22" t="s">
        <v>113</v>
      </c>
      <c r="R153" s="22">
        <v>6522505035</v>
      </c>
      <c r="S153" s="24">
        <v>44375</v>
      </c>
      <c r="T153" s="22" t="s">
        <v>102</v>
      </c>
      <c r="U153" s="22">
        <v>107009</v>
      </c>
      <c r="V153" s="22">
        <v>6522505035</v>
      </c>
      <c r="W153" s="24">
        <v>44375</v>
      </c>
      <c r="X153" s="22" t="s">
        <v>90</v>
      </c>
      <c r="Y153" s="22" t="s">
        <v>75</v>
      </c>
      <c r="Z153" s="22" t="s">
        <v>70</v>
      </c>
      <c r="AA153" s="22" t="s">
        <v>70</v>
      </c>
      <c r="AB153" s="22" t="s">
        <v>70</v>
      </c>
      <c r="AC153" s="22" t="s">
        <v>76</v>
      </c>
      <c r="AD153" s="22" t="s">
        <v>77</v>
      </c>
      <c r="AE153" s="25" t="s">
        <v>1721</v>
      </c>
      <c r="AF153" s="25" t="s">
        <v>79</v>
      </c>
      <c r="AG153" s="25">
        <v>6522505035</v>
      </c>
      <c r="AH153" s="25" t="s">
        <v>1722</v>
      </c>
      <c r="AI153" s="25" t="s">
        <v>93</v>
      </c>
      <c r="AJ153" s="25" t="s">
        <v>82</v>
      </c>
      <c r="AK153" s="26">
        <v>45397</v>
      </c>
      <c r="AL153" s="22">
        <v>70</v>
      </c>
      <c r="AM153" s="22" t="s">
        <v>82</v>
      </c>
      <c r="AN153" s="22" t="s">
        <v>82</v>
      </c>
      <c r="AO153" s="22" t="s">
        <v>82</v>
      </c>
      <c r="AP153" s="22" t="s">
        <v>82</v>
      </c>
      <c r="AQ153" s="22" t="s">
        <v>82</v>
      </c>
      <c r="AR153" s="22" t="s">
        <v>82</v>
      </c>
      <c r="AS153" s="6">
        <v>331414</v>
      </c>
      <c r="AT153" s="6" t="s">
        <v>1723</v>
      </c>
      <c r="AU153" s="15" t="s">
        <v>1724</v>
      </c>
      <c r="AV153" s="6" t="s">
        <v>1725</v>
      </c>
      <c r="AW153" s="6">
        <v>40</v>
      </c>
    </row>
    <row r="154" spans="1:49" ht="24.75" customHeight="1">
      <c r="A154" s="6">
        <v>107009</v>
      </c>
      <c r="B154" s="22" t="s">
        <v>189</v>
      </c>
      <c r="C154" s="22" t="b">
        <v>1</v>
      </c>
      <c r="D154" s="23" t="s">
        <v>184</v>
      </c>
      <c r="E154" s="22">
        <v>107</v>
      </c>
      <c r="F154" s="22" t="s">
        <v>64</v>
      </c>
      <c r="G154" s="22">
        <v>107009</v>
      </c>
      <c r="H154" s="22" t="s">
        <v>100</v>
      </c>
      <c r="I154" s="22" t="s">
        <v>100</v>
      </c>
      <c r="J154" s="22" t="s">
        <v>67</v>
      </c>
      <c r="K154" s="22" t="s">
        <v>111</v>
      </c>
      <c r="L154" s="22" t="s">
        <v>82</v>
      </c>
      <c r="M154" s="22" t="str">
        <f t="shared" si="2"/>
        <v>Fresh Tumor Biopsy Pre-dose</v>
      </c>
      <c r="N154" s="22" t="s">
        <v>70</v>
      </c>
      <c r="O154" s="24">
        <v>45230</v>
      </c>
      <c r="P154" s="24">
        <v>45314</v>
      </c>
      <c r="Q154" s="22" t="s">
        <v>113</v>
      </c>
      <c r="R154" s="22">
        <v>6523881803</v>
      </c>
      <c r="S154" s="24">
        <v>45218</v>
      </c>
      <c r="T154" s="22" t="s">
        <v>102</v>
      </c>
      <c r="U154" s="22">
        <v>107009</v>
      </c>
      <c r="V154" s="22">
        <v>6523881803</v>
      </c>
      <c r="W154" s="24">
        <v>45218</v>
      </c>
      <c r="X154" s="22" t="s">
        <v>103</v>
      </c>
      <c r="Y154" s="22" t="s">
        <v>130</v>
      </c>
      <c r="Z154" s="22" t="s">
        <v>70</v>
      </c>
      <c r="AA154" s="22" t="s">
        <v>70</v>
      </c>
      <c r="AB154" s="22" t="s">
        <v>70</v>
      </c>
      <c r="AC154" s="22" t="s">
        <v>76</v>
      </c>
      <c r="AD154" s="22" t="s">
        <v>114</v>
      </c>
      <c r="AE154" s="25" t="s">
        <v>115</v>
      </c>
      <c r="AF154" s="25" t="s">
        <v>79</v>
      </c>
      <c r="AG154" s="25">
        <v>6523881803</v>
      </c>
      <c r="AH154" s="25" t="s">
        <v>193</v>
      </c>
      <c r="AI154" s="25" t="s">
        <v>93</v>
      </c>
      <c r="AJ154" s="25" t="s">
        <v>82</v>
      </c>
      <c r="AK154" s="26">
        <v>45397</v>
      </c>
      <c r="AL154" s="22">
        <v>70</v>
      </c>
      <c r="AM154" s="22" t="s">
        <v>82</v>
      </c>
      <c r="AN154" s="22" t="s">
        <v>82</v>
      </c>
      <c r="AO154" s="22" t="s">
        <v>82</v>
      </c>
      <c r="AP154" s="22" t="s">
        <v>82</v>
      </c>
      <c r="AQ154" s="22" t="s">
        <v>82</v>
      </c>
      <c r="AR154" s="22" t="s">
        <v>82</v>
      </c>
      <c r="AS154" s="6">
        <v>327607</v>
      </c>
      <c r="AT154" s="6" t="s">
        <v>190</v>
      </c>
      <c r="AU154" s="15" t="s">
        <v>191</v>
      </c>
      <c r="AV154" s="6" t="s">
        <v>192</v>
      </c>
      <c r="AW154" s="6">
        <v>40</v>
      </c>
    </row>
    <row r="155" spans="1:49" ht="24.75" customHeight="1">
      <c r="A155" s="6">
        <v>107012</v>
      </c>
      <c r="B155" s="22" t="s">
        <v>1726</v>
      </c>
      <c r="C155" s="22" t="b">
        <v>1</v>
      </c>
      <c r="D155" s="23" t="s">
        <v>184</v>
      </c>
      <c r="E155" s="22">
        <v>107</v>
      </c>
      <c r="F155" s="22" t="s">
        <v>64</v>
      </c>
      <c r="G155" s="22">
        <v>107012</v>
      </c>
      <c r="H155" s="22" t="s">
        <v>121</v>
      </c>
      <c r="I155" s="22" t="s">
        <v>66</v>
      </c>
      <c r="J155" s="22" t="s">
        <v>67</v>
      </c>
      <c r="K155" s="22" t="s">
        <v>68</v>
      </c>
      <c r="L155" s="22" t="s">
        <v>69</v>
      </c>
      <c r="M155" s="22" t="str">
        <f t="shared" si="2"/>
        <v>Archival</v>
      </c>
      <c r="N155" s="22" t="s">
        <v>70</v>
      </c>
      <c r="O155" s="24">
        <v>45208</v>
      </c>
      <c r="P155" s="24">
        <v>45180</v>
      </c>
      <c r="Q155" s="22" t="s">
        <v>101</v>
      </c>
      <c r="R155" s="22">
        <v>6523703529</v>
      </c>
      <c r="S155" s="24">
        <v>43376</v>
      </c>
      <c r="T155" s="22" t="s">
        <v>129</v>
      </c>
      <c r="U155" s="22">
        <v>107012</v>
      </c>
      <c r="V155" s="22">
        <v>6523703529</v>
      </c>
      <c r="W155" s="24">
        <v>43376</v>
      </c>
      <c r="X155" s="22" t="s">
        <v>103</v>
      </c>
      <c r="Y155" s="22" t="s">
        <v>75</v>
      </c>
      <c r="Z155" s="22" t="s">
        <v>70</v>
      </c>
      <c r="AA155" s="22" t="s">
        <v>70</v>
      </c>
      <c r="AB155" s="22" t="s">
        <v>70</v>
      </c>
      <c r="AC155" s="22" t="s">
        <v>76</v>
      </c>
      <c r="AD155" s="22" t="s">
        <v>77</v>
      </c>
      <c r="AE155" s="25" t="s">
        <v>1727</v>
      </c>
      <c r="AF155" s="25" t="s">
        <v>79</v>
      </c>
      <c r="AG155" s="25">
        <v>6523703529</v>
      </c>
      <c r="AH155" s="25" t="s">
        <v>1728</v>
      </c>
      <c r="AI155" s="25" t="s">
        <v>132</v>
      </c>
      <c r="AJ155" s="25" t="s">
        <v>82</v>
      </c>
      <c r="AK155" s="26">
        <v>45397</v>
      </c>
      <c r="AL155" s="22">
        <v>70</v>
      </c>
      <c r="AM155" s="22" t="s">
        <v>82</v>
      </c>
      <c r="AN155" s="22" t="s">
        <v>82</v>
      </c>
      <c r="AO155" s="22" t="s">
        <v>82</v>
      </c>
      <c r="AP155" s="22" t="s">
        <v>82</v>
      </c>
      <c r="AQ155" s="22" t="s">
        <v>82</v>
      </c>
      <c r="AR155" s="22" t="s">
        <v>82</v>
      </c>
      <c r="AS155" s="6">
        <v>327440</v>
      </c>
      <c r="AT155" s="6" t="s">
        <v>1729</v>
      </c>
      <c r="AU155" s="15" t="s">
        <v>1730</v>
      </c>
      <c r="AV155" s="6" t="s">
        <v>1731</v>
      </c>
      <c r="AW155" s="6">
        <v>40</v>
      </c>
    </row>
    <row r="156" spans="1:49" ht="24.75" customHeight="1">
      <c r="A156" s="6">
        <v>107012</v>
      </c>
      <c r="B156" s="22" t="s">
        <v>194</v>
      </c>
      <c r="C156" s="22" t="b">
        <v>1</v>
      </c>
      <c r="D156" s="23" t="s">
        <v>184</v>
      </c>
      <c r="E156" s="22">
        <v>107</v>
      </c>
      <c r="F156" s="22" t="s">
        <v>64</v>
      </c>
      <c r="G156" s="22">
        <v>107012</v>
      </c>
      <c r="H156" s="22" t="s">
        <v>121</v>
      </c>
      <c r="I156" s="22" t="s">
        <v>66</v>
      </c>
      <c r="J156" s="22" t="s">
        <v>67</v>
      </c>
      <c r="K156" s="22" t="s">
        <v>111</v>
      </c>
      <c r="L156" s="22" t="s">
        <v>82</v>
      </c>
      <c r="M156" s="22" t="str">
        <f t="shared" si="2"/>
        <v>Fresh Tumor Biopsy Pre-dose</v>
      </c>
      <c r="N156" s="22" t="s">
        <v>70</v>
      </c>
      <c r="O156" s="24">
        <v>45208</v>
      </c>
      <c r="P156" s="24">
        <v>45180</v>
      </c>
      <c r="Q156" s="22" t="s">
        <v>101</v>
      </c>
      <c r="R156" s="22">
        <v>6523881804</v>
      </c>
      <c r="S156" s="24">
        <v>45204</v>
      </c>
      <c r="T156" s="22" t="s">
        <v>129</v>
      </c>
      <c r="U156" s="22">
        <v>107012</v>
      </c>
      <c r="V156" s="22">
        <v>6523881804</v>
      </c>
      <c r="W156" s="24">
        <v>45204</v>
      </c>
      <c r="X156" s="22" t="s">
        <v>198</v>
      </c>
      <c r="Y156" s="22" t="s">
        <v>75</v>
      </c>
      <c r="Z156" s="22" t="s">
        <v>70</v>
      </c>
      <c r="AA156" s="22" t="s">
        <v>70</v>
      </c>
      <c r="AB156" s="22" t="s">
        <v>70</v>
      </c>
      <c r="AC156" s="22" t="s">
        <v>76</v>
      </c>
      <c r="AD156" s="22" t="s">
        <v>114</v>
      </c>
      <c r="AE156" s="25" t="s">
        <v>122</v>
      </c>
      <c r="AF156" s="25" t="s">
        <v>79</v>
      </c>
      <c r="AG156" s="25">
        <v>6523881804</v>
      </c>
      <c r="AH156" s="25" t="s">
        <v>199</v>
      </c>
      <c r="AI156" s="25" t="s">
        <v>132</v>
      </c>
      <c r="AJ156" s="25" t="s">
        <v>82</v>
      </c>
      <c r="AK156" s="26">
        <v>45397</v>
      </c>
      <c r="AL156" s="22">
        <v>70</v>
      </c>
      <c r="AM156" s="22" t="s">
        <v>82</v>
      </c>
      <c r="AN156" s="22" t="s">
        <v>82</v>
      </c>
      <c r="AO156" s="22" t="s">
        <v>82</v>
      </c>
      <c r="AP156" s="22" t="s">
        <v>82</v>
      </c>
      <c r="AQ156" s="22" t="s">
        <v>82</v>
      </c>
      <c r="AR156" s="22" t="s">
        <v>82</v>
      </c>
      <c r="AS156" s="6">
        <v>327610</v>
      </c>
      <c r="AT156" s="6" t="s">
        <v>195</v>
      </c>
      <c r="AU156" s="15" t="s">
        <v>196</v>
      </c>
      <c r="AV156" s="6" t="s">
        <v>197</v>
      </c>
      <c r="AW156" s="6">
        <v>40</v>
      </c>
    </row>
    <row r="157" spans="1:49" ht="24.75" customHeight="1">
      <c r="A157" s="6">
        <v>107013</v>
      </c>
      <c r="B157" s="22" t="s">
        <v>858</v>
      </c>
      <c r="C157" s="22" t="b">
        <v>1</v>
      </c>
      <c r="D157" s="23" t="s">
        <v>184</v>
      </c>
      <c r="E157" s="22">
        <v>107</v>
      </c>
      <c r="F157" s="22" t="s">
        <v>64</v>
      </c>
      <c r="G157" s="22">
        <v>107013</v>
      </c>
      <c r="H157" s="22" t="s">
        <v>65</v>
      </c>
      <c r="I157" s="22" t="s">
        <v>66</v>
      </c>
      <c r="J157" s="22" t="s">
        <v>67</v>
      </c>
      <c r="K157" s="22" t="s">
        <v>111</v>
      </c>
      <c r="L157" s="22" t="s">
        <v>82</v>
      </c>
      <c r="M157" s="22" t="str">
        <f t="shared" si="2"/>
        <v>Fresh Tumor Biopsy Pre-dose</v>
      </c>
      <c r="N157" s="22" t="s">
        <v>70</v>
      </c>
      <c r="O157" s="24">
        <v>45266</v>
      </c>
      <c r="P157" s="24">
        <v>45251</v>
      </c>
      <c r="Q157" s="22" t="s">
        <v>101</v>
      </c>
      <c r="R157" s="22">
        <v>6524503847</v>
      </c>
      <c r="S157" s="24">
        <v>45250</v>
      </c>
      <c r="T157" s="22" t="s">
        <v>854</v>
      </c>
      <c r="U157" s="22">
        <v>107013</v>
      </c>
      <c r="V157" s="22">
        <v>6524503847</v>
      </c>
      <c r="W157" s="24">
        <v>45250</v>
      </c>
      <c r="X157" s="22" t="s">
        <v>103</v>
      </c>
      <c r="Y157" s="22" t="s">
        <v>75</v>
      </c>
      <c r="Z157" s="22" t="s">
        <v>70</v>
      </c>
      <c r="AA157" s="22" t="s">
        <v>70</v>
      </c>
      <c r="AB157" s="22" t="s">
        <v>70</v>
      </c>
      <c r="AC157" s="22" t="s">
        <v>76</v>
      </c>
      <c r="AD157" s="22" t="s">
        <v>114</v>
      </c>
      <c r="AE157" s="25" t="s">
        <v>1732</v>
      </c>
      <c r="AF157" s="25" t="s">
        <v>79</v>
      </c>
      <c r="AG157" s="25">
        <v>6524503847</v>
      </c>
      <c r="AH157" s="25" t="s">
        <v>1733</v>
      </c>
      <c r="AI157" s="25" t="s">
        <v>856</v>
      </c>
      <c r="AJ157" s="25" t="s">
        <v>82</v>
      </c>
      <c r="AK157" s="26">
        <v>45425</v>
      </c>
      <c r="AL157" s="22">
        <v>42</v>
      </c>
      <c r="AM157" s="22" t="s">
        <v>82</v>
      </c>
      <c r="AN157" s="22" t="s">
        <v>82</v>
      </c>
      <c r="AO157" s="22" t="s">
        <v>82</v>
      </c>
      <c r="AP157" s="22" t="s">
        <v>82</v>
      </c>
      <c r="AQ157" s="22" t="s">
        <v>82</v>
      </c>
      <c r="AR157" s="22" t="s">
        <v>82</v>
      </c>
      <c r="AS157" s="6">
        <v>327808</v>
      </c>
      <c r="AT157" s="6" t="s">
        <v>1734</v>
      </c>
      <c r="AU157" s="15" t="s">
        <v>1735</v>
      </c>
      <c r="AV157" s="6" t="s">
        <v>1736</v>
      </c>
      <c r="AW157" s="6">
        <v>40</v>
      </c>
    </row>
    <row r="158" spans="1:49" ht="24.75" customHeight="1">
      <c r="A158" s="6">
        <v>109004</v>
      </c>
      <c r="B158" s="22" t="s">
        <v>1737</v>
      </c>
      <c r="C158" s="22" t="b">
        <v>1</v>
      </c>
      <c r="D158" s="23" t="s">
        <v>204</v>
      </c>
      <c r="E158" s="22">
        <v>109</v>
      </c>
      <c r="F158" s="22" t="s">
        <v>64</v>
      </c>
      <c r="G158" s="22">
        <v>109004</v>
      </c>
      <c r="H158" s="22" t="s">
        <v>121</v>
      </c>
      <c r="I158" s="22" t="s">
        <v>66</v>
      </c>
      <c r="J158" s="22" t="s">
        <v>1167</v>
      </c>
      <c r="K158" s="22" t="s">
        <v>158</v>
      </c>
      <c r="L158" s="22" t="s">
        <v>112</v>
      </c>
      <c r="M158" s="22" t="str">
        <f t="shared" si="2"/>
        <v>Fresh Biopsy/Aspirate</v>
      </c>
      <c r="N158" s="22" t="s">
        <v>70</v>
      </c>
      <c r="O158" s="24">
        <v>45005</v>
      </c>
      <c r="P158" s="24">
        <v>44979</v>
      </c>
      <c r="Q158" s="22" t="s">
        <v>72</v>
      </c>
      <c r="R158" s="22">
        <v>6522839804</v>
      </c>
      <c r="S158" s="24">
        <v>45030</v>
      </c>
      <c r="T158" s="22" t="s">
        <v>1144</v>
      </c>
      <c r="U158" s="22">
        <v>109004</v>
      </c>
      <c r="V158" s="22">
        <v>6522839804</v>
      </c>
      <c r="W158" s="24">
        <v>45030</v>
      </c>
      <c r="X158" s="22" t="s">
        <v>103</v>
      </c>
      <c r="Y158" s="22" t="s">
        <v>130</v>
      </c>
      <c r="Z158" s="22" t="s">
        <v>70</v>
      </c>
      <c r="AA158" s="22" t="s">
        <v>70</v>
      </c>
      <c r="AB158" s="22" t="s">
        <v>70</v>
      </c>
      <c r="AC158" s="22" t="s">
        <v>76</v>
      </c>
      <c r="AD158" s="22" t="s">
        <v>238</v>
      </c>
      <c r="AE158" s="25" t="s">
        <v>115</v>
      </c>
      <c r="AF158" s="25" t="s">
        <v>79</v>
      </c>
      <c r="AG158" s="25">
        <v>6522839804</v>
      </c>
      <c r="AH158" s="25" t="s">
        <v>1738</v>
      </c>
      <c r="AI158" s="25" t="s">
        <v>1148</v>
      </c>
      <c r="AJ158" s="25" t="s">
        <v>82</v>
      </c>
      <c r="AK158" s="26">
        <v>45397</v>
      </c>
      <c r="AL158" s="22">
        <v>70</v>
      </c>
      <c r="AM158" s="22" t="s">
        <v>82</v>
      </c>
      <c r="AN158" s="22" t="s">
        <v>82</v>
      </c>
      <c r="AO158" s="22" t="s">
        <v>82</v>
      </c>
      <c r="AP158" s="22" t="s">
        <v>82</v>
      </c>
      <c r="AQ158" s="22" t="s">
        <v>82</v>
      </c>
      <c r="AR158" s="22" t="s">
        <v>82</v>
      </c>
      <c r="AS158" s="6">
        <v>196035</v>
      </c>
      <c r="AT158" s="6" t="s">
        <v>1739</v>
      </c>
      <c r="AU158" s="15" t="s">
        <v>1740</v>
      </c>
      <c r="AV158" s="6" t="s">
        <v>1741</v>
      </c>
      <c r="AW158" s="6">
        <v>40</v>
      </c>
    </row>
    <row r="159" spans="1:49" ht="24.75" customHeight="1">
      <c r="A159" s="6">
        <v>109004</v>
      </c>
      <c r="B159" s="22" t="s">
        <v>1742</v>
      </c>
      <c r="C159" s="22" t="b">
        <v>1</v>
      </c>
      <c r="D159" s="23" t="s">
        <v>204</v>
      </c>
      <c r="E159" s="22">
        <v>109</v>
      </c>
      <c r="F159" s="22" t="s">
        <v>64</v>
      </c>
      <c r="G159" s="22">
        <v>109004</v>
      </c>
      <c r="H159" s="22" t="s">
        <v>121</v>
      </c>
      <c r="I159" s="22" t="s">
        <v>66</v>
      </c>
      <c r="J159" s="22" t="s">
        <v>67</v>
      </c>
      <c r="K159" s="22" t="s">
        <v>68</v>
      </c>
      <c r="L159" s="22" t="s">
        <v>69</v>
      </c>
      <c r="M159" s="22" t="str">
        <f t="shared" si="2"/>
        <v>Archival</v>
      </c>
      <c r="N159" s="22" t="s">
        <v>70</v>
      </c>
      <c r="O159" s="24">
        <v>45005</v>
      </c>
      <c r="P159" s="24">
        <v>44979</v>
      </c>
      <c r="Q159" s="22" t="s">
        <v>72</v>
      </c>
      <c r="R159" s="22">
        <v>6522336212</v>
      </c>
      <c r="S159" s="24">
        <v>42187</v>
      </c>
      <c r="T159" s="22" t="s">
        <v>1144</v>
      </c>
      <c r="U159" s="22">
        <v>109004</v>
      </c>
      <c r="V159" s="22">
        <v>6522336212</v>
      </c>
      <c r="W159" s="24">
        <v>42187</v>
      </c>
      <c r="X159" s="22" t="s">
        <v>103</v>
      </c>
      <c r="Y159" s="22" t="s">
        <v>130</v>
      </c>
      <c r="Z159" s="22" t="s">
        <v>70</v>
      </c>
      <c r="AA159" s="22" t="s">
        <v>70</v>
      </c>
      <c r="AB159" s="22" t="s">
        <v>70</v>
      </c>
      <c r="AC159" s="22" t="s">
        <v>76</v>
      </c>
      <c r="AD159" s="22" t="s">
        <v>77</v>
      </c>
      <c r="AE159" s="25" t="s">
        <v>651</v>
      </c>
      <c r="AF159" s="25" t="s">
        <v>79</v>
      </c>
      <c r="AG159" s="25">
        <v>6522336212</v>
      </c>
      <c r="AH159" s="25" t="s">
        <v>1743</v>
      </c>
      <c r="AI159" s="25" t="s">
        <v>1148</v>
      </c>
      <c r="AJ159" s="25" t="s">
        <v>82</v>
      </c>
      <c r="AK159" s="26">
        <v>45397</v>
      </c>
      <c r="AL159" s="22">
        <v>70</v>
      </c>
      <c r="AM159" s="22" t="s">
        <v>82</v>
      </c>
      <c r="AN159" s="22" t="s">
        <v>82</v>
      </c>
      <c r="AO159" s="22" t="s">
        <v>82</v>
      </c>
      <c r="AP159" s="22" t="s">
        <v>82</v>
      </c>
      <c r="AQ159" s="22" t="s">
        <v>82</v>
      </c>
      <c r="AR159" s="22" t="s">
        <v>82</v>
      </c>
      <c r="AS159" s="6">
        <v>203803</v>
      </c>
      <c r="AT159" s="6" t="s">
        <v>1744</v>
      </c>
      <c r="AU159" s="15" t="s">
        <v>1745</v>
      </c>
      <c r="AV159" s="6" t="s">
        <v>1746</v>
      </c>
      <c r="AW159" s="6">
        <v>40</v>
      </c>
    </row>
    <row r="160" spans="1:49" ht="24.75" customHeight="1">
      <c r="A160" s="6">
        <v>109004</v>
      </c>
      <c r="B160" s="22" t="s">
        <v>1747</v>
      </c>
      <c r="C160" s="22" t="b">
        <v>0</v>
      </c>
      <c r="D160" s="23" t="s">
        <v>204</v>
      </c>
      <c r="E160" s="22">
        <v>109</v>
      </c>
      <c r="F160" s="22" t="s">
        <v>64</v>
      </c>
      <c r="G160" s="22">
        <v>109004</v>
      </c>
      <c r="H160" s="22" t="s">
        <v>121</v>
      </c>
      <c r="I160" s="22" t="s">
        <v>66</v>
      </c>
      <c r="J160" s="22" t="s">
        <v>1748</v>
      </c>
      <c r="K160" s="22" t="s">
        <v>158</v>
      </c>
      <c r="L160" s="22" t="s">
        <v>69</v>
      </c>
      <c r="M160" s="22" t="str">
        <f t="shared" si="2"/>
        <v>Archival</v>
      </c>
      <c r="N160" s="22" t="s">
        <v>70</v>
      </c>
      <c r="O160" s="24">
        <v>45005</v>
      </c>
      <c r="P160" s="24">
        <v>44979</v>
      </c>
      <c r="Q160" s="22" t="s">
        <v>72</v>
      </c>
      <c r="R160" s="22">
        <v>6522336218</v>
      </c>
      <c r="S160" s="24">
        <v>44189</v>
      </c>
      <c r="T160" s="22" t="s">
        <v>1144</v>
      </c>
      <c r="U160" s="22">
        <v>109004</v>
      </c>
      <c r="V160" s="22">
        <v>6522336218</v>
      </c>
      <c r="W160" s="24">
        <v>44189</v>
      </c>
      <c r="X160" s="22" t="s">
        <v>103</v>
      </c>
      <c r="Y160" s="22" t="s">
        <v>130</v>
      </c>
      <c r="Z160" s="22" t="s">
        <v>70</v>
      </c>
      <c r="AA160" s="22" t="s">
        <v>70</v>
      </c>
      <c r="AB160" s="22" t="s">
        <v>70</v>
      </c>
      <c r="AC160" s="22" t="s">
        <v>76</v>
      </c>
      <c r="AD160" s="22" t="s">
        <v>77</v>
      </c>
      <c r="AE160" s="25" t="s">
        <v>1119</v>
      </c>
      <c r="AF160" s="25" t="s">
        <v>1120</v>
      </c>
      <c r="AG160" s="25">
        <v>6522336218</v>
      </c>
      <c r="AH160" s="25" t="s">
        <v>1749</v>
      </c>
      <c r="AI160" s="25" t="s">
        <v>1148</v>
      </c>
      <c r="AJ160" s="25" t="s">
        <v>82</v>
      </c>
      <c r="AK160" s="26">
        <v>45397</v>
      </c>
      <c r="AL160" s="22">
        <v>70</v>
      </c>
      <c r="AM160" s="22" t="s">
        <v>82</v>
      </c>
      <c r="AN160" s="22" t="s">
        <v>82</v>
      </c>
      <c r="AO160" s="22" t="s">
        <v>82</v>
      </c>
      <c r="AP160" s="22" t="s">
        <v>82</v>
      </c>
      <c r="AQ160" s="22" t="s">
        <v>82</v>
      </c>
      <c r="AR160" s="22" t="s">
        <v>82</v>
      </c>
      <c r="AS160" s="6"/>
      <c r="AT160" s="6"/>
      <c r="AU160" s="6"/>
      <c r="AV160" s="6"/>
      <c r="AW160" s="6"/>
    </row>
    <row r="161" spans="1:49" ht="24.75" customHeight="1">
      <c r="A161" s="6">
        <v>109004</v>
      </c>
      <c r="B161" s="22" t="s">
        <v>1750</v>
      </c>
      <c r="C161" s="22" t="b">
        <v>1</v>
      </c>
      <c r="D161" s="23" t="s">
        <v>204</v>
      </c>
      <c r="E161" s="22">
        <v>109</v>
      </c>
      <c r="F161" s="22" t="s">
        <v>64</v>
      </c>
      <c r="G161" s="22">
        <v>109004</v>
      </c>
      <c r="H161" s="22" t="s">
        <v>121</v>
      </c>
      <c r="I161" s="22" t="s">
        <v>66</v>
      </c>
      <c r="J161" s="22" t="s">
        <v>1281</v>
      </c>
      <c r="K161" s="22" t="s">
        <v>1282</v>
      </c>
      <c r="L161" s="22" t="s">
        <v>82</v>
      </c>
      <c r="M161" s="22" t="str">
        <f t="shared" si="2"/>
        <v>Tumor Biopsy at Progression</v>
      </c>
      <c r="N161" s="22" t="s">
        <v>70</v>
      </c>
      <c r="O161" s="24">
        <v>45005</v>
      </c>
      <c r="P161" s="24">
        <v>44979</v>
      </c>
      <c r="Q161" s="22" t="s">
        <v>72</v>
      </c>
      <c r="R161" s="22">
        <v>6523143938</v>
      </c>
      <c r="S161" s="24">
        <v>45169</v>
      </c>
      <c r="T161" s="22" t="s">
        <v>1144</v>
      </c>
      <c r="U161" s="22">
        <v>109004</v>
      </c>
      <c r="V161" s="22">
        <v>6523143938</v>
      </c>
      <c r="W161" s="24">
        <v>45169</v>
      </c>
      <c r="X161" s="22" t="s">
        <v>198</v>
      </c>
      <c r="Y161" s="22" t="s">
        <v>130</v>
      </c>
      <c r="Z161" s="22" t="s">
        <v>70</v>
      </c>
      <c r="AA161" s="22" t="s">
        <v>70</v>
      </c>
      <c r="AB161" s="22" t="s">
        <v>70</v>
      </c>
      <c r="AC161" s="22" t="s">
        <v>76</v>
      </c>
      <c r="AD161" s="22" t="s">
        <v>238</v>
      </c>
      <c r="AE161" s="25" t="s">
        <v>1751</v>
      </c>
      <c r="AF161" s="25" t="s">
        <v>79</v>
      </c>
      <c r="AG161" s="25">
        <v>6523143938</v>
      </c>
      <c r="AH161" s="25" t="s">
        <v>1752</v>
      </c>
      <c r="AI161" s="25" t="s">
        <v>1148</v>
      </c>
      <c r="AJ161" s="25" t="s">
        <v>82</v>
      </c>
      <c r="AK161" s="26">
        <v>45397</v>
      </c>
      <c r="AL161" s="22">
        <v>70</v>
      </c>
      <c r="AM161" s="22" t="s">
        <v>82</v>
      </c>
      <c r="AN161" s="22" t="s">
        <v>82</v>
      </c>
      <c r="AO161" s="22" t="s">
        <v>82</v>
      </c>
      <c r="AP161" s="22" t="s">
        <v>82</v>
      </c>
      <c r="AQ161" s="22" t="s">
        <v>82</v>
      </c>
      <c r="AR161" s="22" t="s">
        <v>82</v>
      </c>
      <c r="AS161" s="6">
        <v>264623</v>
      </c>
      <c r="AT161" s="6" t="s">
        <v>1753</v>
      </c>
      <c r="AU161" s="15" t="s">
        <v>1754</v>
      </c>
      <c r="AV161" s="6" t="s">
        <v>1755</v>
      </c>
      <c r="AW161" s="6">
        <v>40</v>
      </c>
    </row>
    <row r="162" spans="1:49" ht="24.75" customHeight="1">
      <c r="A162" s="6">
        <v>109006</v>
      </c>
      <c r="B162" s="22" t="s">
        <v>1756</v>
      </c>
      <c r="C162" s="22" t="b">
        <v>1</v>
      </c>
      <c r="D162" s="23" t="s">
        <v>204</v>
      </c>
      <c r="E162" s="22">
        <v>109</v>
      </c>
      <c r="F162" s="22" t="s">
        <v>64</v>
      </c>
      <c r="G162" s="22"/>
      <c r="H162" s="22" t="s">
        <v>121</v>
      </c>
      <c r="I162" s="22" t="s">
        <v>66</v>
      </c>
      <c r="J162" s="22" t="s">
        <v>1167</v>
      </c>
      <c r="K162" s="22" t="s">
        <v>158</v>
      </c>
      <c r="L162" s="22" t="s">
        <v>112</v>
      </c>
      <c r="M162" s="22" t="str">
        <f t="shared" si="2"/>
        <v>Fresh Biopsy/Aspirate</v>
      </c>
      <c r="N162" s="22" t="s">
        <v>70</v>
      </c>
      <c r="O162" s="24">
        <v>44998</v>
      </c>
      <c r="P162" s="24">
        <v>45131</v>
      </c>
      <c r="Q162" s="22" t="s">
        <v>101</v>
      </c>
      <c r="R162" s="22">
        <v>6522735615</v>
      </c>
      <c r="S162" s="24">
        <v>45020</v>
      </c>
      <c r="T162" s="22" t="s">
        <v>1144</v>
      </c>
      <c r="U162" s="22">
        <v>109006</v>
      </c>
      <c r="V162" s="22">
        <v>6522735615</v>
      </c>
      <c r="W162" s="24">
        <v>45020</v>
      </c>
      <c r="X162" s="22" t="s">
        <v>103</v>
      </c>
      <c r="Y162" s="22" t="s">
        <v>130</v>
      </c>
      <c r="Z162" s="22" t="s">
        <v>70</v>
      </c>
      <c r="AA162" s="22" t="s">
        <v>70</v>
      </c>
      <c r="AB162" s="22" t="s">
        <v>70</v>
      </c>
      <c r="AC162" s="22" t="s">
        <v>76</v>
      </c>
      <c r="AD162" s="22" t="s">
        <v>238</v>
      </c>
      <c r="AE162" s="25" t="s">
        <v>266</v>
      </c>
      <c r="AF162" s="25" t="s">
        <v>79</v>
      </c>
      <c r="AG162" s="25">
        <v>6522735615</v>
      </c>
      <c r="AH162" s="25" t="s">
        <v>1757</v>
      </c>
      <c r="AI162" s="25" t="s">
        <v>1148</v>
      </c>
      <c r="AJ162" s="25" t="s">
        <v>82</v>
      </c>
      <c r="AK162" s="26">
        <v>45397</v>
      </c>
      <c r="AL162" s="22">
        <v>70</v>
      </c>
      <c r="AM162" s="22" t="s">
        <v>82</v>
      </c>
      <c r="AN162" s="22" t="s">
        <v>82</v>
      </c>
      <c r="AO162" s="22" t="s">
        <v>82</v>
      </c>
      <c r="AP162" s="22" t="s">
        <v>82</v>
      </c>
      <c r="AQ162" s="22" t="s">
        <v>82</v>
      </c>
      <c r="AR162" s="22" t="s">
        <v>82</v>
      </c>
      <c r="AS162" s="6">
        <v>196029</v>
      </c>
      <c r="AT162" s="6" t="s">
        <v>1758</v>
      </c>
      <c r="AU162" s="15" t="s">
        <v>1759</v>
      </c>
      <c r="AV162" s="6" t="s">
        <v>1760</v>
      </c>
      <c r="AW162" s="6">
        <v>40</v>
      </c>
    </row>
    <row r="163" spans="1:49" ht="24.75" customHeight="1">
      <c r="A163" s="6">
        <v>109006</v>
      </c>
      <c r="B163" s="22" t="s">
        <v>1761</v>
      </c>
      <c r="C163" s="22" t="b">
        <v>0</v>
      </c>
      <c r="D163" s="23" t="s">
        <v>204</v>
      </c>
      <c r="E163" s="22">
        <v>109</v>
      </c>
      <c r="F163" s="22" t="s">
        <v>64</v>
      </c>
      <c r="G163" s="22">
        <v>109006</v>
      </c>
      <c r="H163" s="22" t="s">
        <v>121</v>
      </c>
      <c r="I163" s="22" t="s">
        <v>66</v>
      </c>
      <c r="J163" s="22" t="s">
        <v>67</v>
      </c>
      <c r="K163" s="22" t="s">
        <v>68</v>
      </c>
      <c r="L163" s="22" t="s">
        <v>69</v>
      </c>
      <c r="M163" s="22" t="str">
        <f t="shared" si="2"/>
        <v>Archival</v>
      </c>
      <c r="N163" s="22" t="s">
        <v>70</v>
      </c>
      <c r="O163" s="24">
        <v>44998</v>
      </c>
      <c r="P163" s="24">
        <v>45131</v>
      </c>
      <c r="Q163" s="22" t="s">
        <v>101</v>
      </c>
      <c r="R163" s="22">
        <v>6522336228</v>
      </c>
      <c r="S163" s="24">
        <v>44505</v>
      </c>
      <c r="T163" s="22" t="s">
        <v>1144</v>
      </c>
      <c r="U163" s="22">
        <v>109006</v>
      </c>
      <c r="V163" s="22">
        <v>6522336228</v>
      </c>
      <c r="W163" s="24">
        <v>44505</v>
      </c>
      <c r="X163" s="22" t="s">
        <v>103</v>
      </c>
      <c r="Y163" s="22" t="s">
        <v>130</v>
      </c>
      <c r="Z163" s="22" t="s">
        <v>70</v>
      </c>
      <c r="AA163" s="22" t="s">
        <v>70</v>
      </c>
      <c r="AB163" s="22" t="s">
        <v>70</v>
      </c>
      <c r="AC163" s="22" t="s">
        <v>76</v>
      </c>
      <c r="AD163" s="22" t="s">
        <v>77</v>
      </c>
      <c r="AE163" s="25" t="s">
        <v>115</v>
      </c>
      <c r="AF163" s="25" t="s">
        <v>79</v>
      </c>
      <c r="AG163" s="25">
        <v>6522336228</v>
      </c>
      <c r="AH163" s="25" t="s">
        <v>1762</v>
      </c>
      <c r="AI163" s="25" t="s">
        <v>1148</v>
      </c>
      <c r="AJ163" s="25" t="s">
        <v>82</v>
      </c>
      <c r="AK163" s="26">
        <v>45397</v>
      </c>
      <c r="AL163" s="22">
        <v>70</v>
      </c>
      <c r="AM163" s="22" t="s">
        <v>82</v>
      </c>
      <c r="AN163" s="22" t="s">
        <v>82</v>
      </c>
      <c r="AO163" s="22" t="s">
        <v>82</v>
      </c>
      <c r="AP163" s="22" t="s">
        <v>82</v>
      </c>
      <c r="AQ163" s="22" t="s">
        <v>82</v>
      </c>
      <c r="AR163" s="22" t="s">
        <v>82</v>
      </c>
      <c r="AS163" s="6"/>
      <c r="AT163" s="6"/>
      <c r="AU163" s="6"/>
      <c r="AV163" s="6"/>
      <c r="AW163" s="6"/>
    </row>
    <row r="164" spans="1:49" ht="24.75" customHeight="1">
      <c r="A164" s="6">
        <v>109006</v>
      </c>
      <c r="B164" s="22" t="s">
        <v>1763</v>
      </c>
      <c r="C164" s="22" t="b">
        <v>1</v>
      </c>
      <c r="D164" s="23" t="s">
        <v>204</v>
      </c>
      <c r="E164" s="22">
        <v>109</v>
      </c>
      <c r="F164" s="22" t="s">
        <v>64</v>
      </c>
      <c r="G164" s="22">
        <v>109006</v>
      </c>
      <c r="H164" s="22" t="s">
        <v>121</v>
      </c>
      <c r="I164" s="22" t="s">
        <v>66</v>
      </c>
      <c r="J164" s="22" t="s">
        <v>67</v>
      </c>
      <c r="K164" s="22" t="s">
        <v>111</v>
      </c>
      <c r="L164" s="22" t="s">
        <v>82</v>
      </c>
      <c r="M164" s="22" t="str">
        <f t="shared" si="2"/>
        <v>Fresh Tumor Biopsy Pre-dose</v>
      </c>
      <c r="N164" s="22" t="s">
        <v>70</v>
      </c>
      <c r="O164" s="24">
        <v>44998</v>
      </c>
      <c r="P164" s="24">
        <v>45131</v>
      </c>
      <c r="Q164" s="22" t="s">
        <v>101</v>
      </c>
      <c r="R164" s="22">
        <v>6521662742</v>
      </c>
      <c r="S164" s="24">
        <v>44988</v>
      </c>
      <c r="T164" s="22" t="s">
        <v>1144</v>
      </c>
      <c r="U164" s="22">
        <v>109006</v>
      </c>
      <c r="V164" s="22">
        <v>6521662742</v>
      </c>
      <c r="W164" s="24">
        <v>44988</v>
      </c>
      <c r="X164" s="22" t="s">
        <v>103</v>
      </c>
      <c r="Y164" s="22" t="s">
        <v>130</v>
      </c>
      <c r="Z164" s="22" t="s">
        <v>70</v>
      </c>
      <c r="AA164" s="22" t="s">
        <v>70</v>
      </c>
      <c r="AB164" s="22" t="s">
        <v>70</v>
      </c>
      <c r="AC164" s="22" t="s">
        <v>76</v>
      </c>
      <c r="AD164" s="22" t="s">
        <v>114</v>
      </c>
      <c r="AE164" s="25" t="s">
        <v>122</v>
      </c>
      <c r="AF164" s="25" t="s">
        <v>79</v>
      </c>
      <c r="AG164" s="25">
        <v>6521662742</v>
      </c>
      <c r="AH164" s="25" t="s">
        <v>1764</v>
      </c>
      <c r="AI164" s="25" t="s">
        <v>1148</v>
      </c>
      <c r="AJ164" s="25" t="s">
        <v>82</v>
      </c>
      <c r="AK164" s="26">
        <v>45397</v>
      </c>
      <c r="AL164" s="22">
        <v>70</v>
      </c>
      <c r="AM164" s="22" t="s">
        <v>82</v>
      </c>
      <c r="AN164" s="22" t="s">
        <v>82</v>
      </c>
      <c r="AO164" s="22" t="s">
        <v>82</v>
      </c>
      <c r="AP164" s="22" t="s">
        <v>82</v>
      </c>
      <c r="AQ164" s="22" t="s">
        <v>82</v>
      </c>
      <c r="AR164" s="22" t="s">
        <v>82</v>
      </c>
      <c r="AS164" s="6">
        <v>189131</v>
      </c>
      <c r="AT164" s="6" t="s">
        <v>1765</v>
      </c>
      <c r="AU164" s="15" t="s">
        <v>1766</v>
      </c>
      <c r="AV164" s="6" t="s">
        <v>1767</v>
      </c>
      <c r="AW164" s="6">
        <v>40</v>
      </c>
    </row>
    <row r="165" spans="1:49" ht="24.75" customHeight="1">
      <c r="A165" s="6">
        <v>109007</v>
      </c>
      <c r="B165" s="22" t="s">
        <v>1768</v>
      </c>
      <c r="C165" s="22" t="b">
        <v>1</v>
      </c>
      <c r="D165" s="23" t="s">
        <v>204</v>
      </c>
      <c r="E165" s="22">
        <v>109</v>
      </c>
      <c r="F165" s="22" t="s">
        <v>64</v>
      </c>
      <c r="G165" s="22">
        <v>109007</v>
      </c>
      <c r="H165" s="22" t="s">
        <v>100</v>
      </c>
      <c r="I165" s="22" t="s">
        <v>1315</v>
      </c>
      <c r="J165" s="22" t="s">
        <v>1167</v>
      </c>
      <c r="K165" s="22" t="s">
        <v>158</v>
      </c>
      <c r="L165" s="22" t="s">
        <v>112</v>
      </c>
      <c r="M165" s="22" t="str">
        <f t="shared" si="2"/>
        <v>Fresh Biopsy/Aspirate</v>
      </c>
      <c r="N165" s="22" t="s">
        <v>70</v>
      </c>
      <c r="O165" s="24">
        <v>44993</v>
      </c>
      <c r="P165" s="24">
        <v>45399</v>
      </c>
      <c r="Q165" s="22" t="s">
        <v>1769</v>
      </c>
      <c r="R165" s="22">
        <v>6522735614</v>
      </c>
      <c r="S165" s="24">
        <v>45021</v>
      </c>
      <c r="T165" s="22" t="s">
        <v>1144</v>
      </c>
      <c r="U165" s="22">
        <v>109007</v>
      </c>
      <c r="V165" s="22">
        <v>6522735614</v>
      </c>
      <c r="W165" s="24">
        <v>45021</v>
      </c>
      <c r="X165" s="22" t="s">
        <v>103</v>
      </c>
      <c r="Y165" s="22" t="s">
        <v>130</v>
      </c>
      <c r="Z165" s="22" t="s">
        <v>70</v>
      </c>
      <c r="AA165" s="22" t="s">
        <v>70</v>
      </c>
      <c r="AB165" s="22" t="s">
        <v>70</v>
      </c>
      <c r="AC165" s="22" t="s">
        <v>76</v>
      </c>
      <c r="AD165" s="22" t="s">
        <v>238</v>
      </c>
      <c r="AE165" s="25" t="s">
        <v>266</v>
      </c>
      <c r="AF165" s="25" t="s">
        <v>79</v>
      </c>
      <c r="AG165" s="25">
        <v>6522735614</v>
      </c>
      <c r="AH165" s="25" t="s">
        <v>1770</v>
      </c>
      <c r="AI165" s="25" t="s">
        <v>1148</v>
      </c>
      <c r="AJ165" s="25" t="s">
        <v>82</v>
      </c>
      <c r="AK165" s="26">
        <v>45411</v>
      </c>
      <c r="AL165" s="22">
        <v>56</v>
      </c>
      <c r="AM165" s="22" t="s">
        <v>82</v>
      </c>
      <c r="AN165" s="22" t="s">
        <v>82</v>
      </c>
      <c r="AO165" s="22" t="s">
        <v>82</v>
      </c>
      <c r="AP165" s="22" t="s">
        <v>82</v>
      </c>
      <c r="AQ165" s="22" t="s">
        <v>82</v>
      </c>
      <c r="AR165" s="22" t="s">
        <v>82</v>
      </c>
      <c r="AS165" s="6">
        <v>196032</v>
      </c>
      <c r="AT165" s="6" t="s">
        <v>1771</v>
      </c>
      <c r="AU165" s="15" t="s">
        <v>1772</v>
      </c>
      <c r="AV165" s="6" t="s">
        <v>1773</v>
      </c>
      <c r="AW165" s="6">
        <v>40</v>
      </c>
    </row>
    <row r="166" spans="1:49" ht="24.75" customHeight="1">
      <c r="A166" s="6">
        <v>109007</v>
      </c>
      <c r="B166" s="22" t="s">
        <v>1774</v>
      </c>
      <c r="C166" s="22" t="b">
        <v>1</v>
      </c>
      <c r="D166" s="23" t="s">
        <v>204</v>
      </c>
      <c r="E166" s="22">
        <v>109</v>
      </c>
      <c r="F166" s="22" t="s">
        <v>64</v>
      </c>
      <c r="G166" s="22">
        <v>109007</v>
      </c>
      <c r="H166" s="22" t="s">
        <v>100</v>
      </c>
      <c r="I166" s="22" t="s">
        <v>1315</v>
      </c>
      <c r="J166" s="22" t="s">
        <v>67</v>
      </c>
      <c r="K166" s="22" t="s">
        <v>68</v>
      </c>
      <c r="L166" s="22" t="s">
        <v>69</v>
      </c>
      <c r="M166" s="22" t="str">
        <f t="shared" si="2"/>
        <v>Archival</v>
      </c>
      <c r="N166" s="22" t="s">
        <v>70</v>
      </c>
      <c r="O166" s="24">
        <v>44993</v>
      </c>
      <c r="P166" s="24">
        <v>45399</v>
      </c>
      <c r="Q166" s="22" t="s">
        <v>1769</v>
      </c>
      <c r="R166" s="22">
        <v>6522336224</v>
      </c>
      <c r="S166" s="24">
        <v>44349</v>
      </c>
      <c r="T166" s="22" t="s">
        <v>1144</v>
      </c>
      <c r="U166" s="22">
        <v>109007</v>
      </c>
      <c r="V166" s="22">
        <v>6522336224</v>
      </c>
      <c r="W166" s="24">
        <v>44349</v>
      </c>
      <c r="X166" s="22" t="s">
        <v>103</v>
      </c>
      <c r="Y166" s="22" t="s">
        <v>75</v>
      </c>
      <c r="Z166" s="22" t="s">
        <v>70</v>
      </c>
      <c r="AA166" s="22" t="s">
        <v>70</v>
      </c>
      <c r="AB166" s="22" t="s">
        <v>70</v>
      </c>
      <c r="AC166" s="22" t="s">
        <v>76</v>
      </c>
      <c r="AD166" s="22" t="s">
        <v>77</v>
      </c>
      <c r="AE166" s="25" t="s">
        <v>651</v>
      </c>
      <c r="AF166" s="25" t="s">
        <v>79</v>
      </c>
      <c r="AG166" s="25">
        <v>6522336224</v>
      </c>
      <c r="AH166" s="25" t="s">
        <v>1775</v>
      </c>
      <c r="AI166" s="25" t="s">
        <v>1148</v>
      </c>
      <c r="AJ166" s="25" t="s">
        <v>82</v>
      </c>
      <c r="AK166" s="26">
        <v>45411</v>
      </c>
      <c r="AL166" s="22">
        <v>56</v>
      </c>
      <c r="AM166" s="22" t="s">
        <v>82</v>
      </c>
      <c r="AN166" s="22" t="s">
        <v>82</v>
      </c>
      <c r="AO166" s="22" t="s">
        <v>82</v>
      </c>
      <c r="AP166" s="22" t="s">
        <v>82</v>
      </c>
      <c r="AQ166" s="22" t="s">
        <v>82</v>
      </c>
      <c r="AR166" s="22" t="s">
        <v>82</v>
      </c>
      <c r="AS166" s="6">
        <v>189128</v>
      </c>
      <c r="AT166" s="6" t="s">
        <v>1776</v>
      </c>
      <c r="AU166" s="15" t="s">
        <v>1777</v>
      </c>
      <c r="AV166" s="6" t="s">
        <v>1778</v>
      </c>
      <c r="AW166" s="6">
        <v>40</v>
      </c>
    </row>
    <row r="167" spans="1:49" ht="24.75" customHeight="1">
      <c r="A167" s="6">
        <v>109007</v>
      </c>
      <c r="B167" s="22" t="s">
        <v>1779</v>
      </c>
      <c r="C167" s="22" t="b">
        <v>1</v>
      </c>
      <c r="D167" s="23" t="s">
        <v>204</v>
      </c>
      <c r="E167" s="22">
        <v>109</v>
      </c>
      <c r="F167" s="22" t="s">
        <v>64</v>
      </c>
      <c r="G167" s="22">
        <v>109007</v>
      </c>
      <c r="H167" s="22" t="s">
        <v>100</v>
      </c>
      <c r="I167" s="22" t="s">
        <v>1315</v>
      </c>
      <c r="J167" s="22" t="s">
        <v>67</v>
      </c>
      <c r="K167" s="22" t="s">
        <v>111</v>
      </c>
      <c r="L167" s="22" t="s">
        <v>82</v>
      </c>
      <c r="M167" s="22" t="str">
        <f t="shared" si="2"/>
        <v>Fresh Tumor Biopsy Pre-dose</v>
      </c>
      <c r="N167" s="22" t="s">
        <v>70</v>
      </c>
      <c r="O167" s="24">
        <v>44993</v>
      </c>
      <c r="P167" s="24">
        <v>45399</v>
      </c>
      <c r="Q167" s="22" t="s">
        <v>1769</v>
      </c>
      <c r="R167" s="22">
        <v>6521662743</v>
      </c>
      <c r="S167" s="24">
        <v>44992</v>
      </c>
      <c r="T167" s="22" t="s">
        <v>1144</v>
      </c>
      <c r="U167" s="22">
        <v>109007</v>
      </c>
      <c r="V167" s="22">
        <v>6521662743</v>
      </c>
      <c r="W167" s="24">
        <v>44992</v>
      </c>
      <c r="X167" s="22" t="s">
        <v>103</v>
      </c>
      <c r="Y167" s="22" t="s">
        <v>130</v>
      </c>
      <c r="Z167" s="22" t="s">
        <v>70</v>
      </c>
      <c r="AA167" s="22" t="s">
        <v>70</v>
      </c>
      <c r="AB167" s="22" t="s">
        <v>70</v>
      </c>
      <c r="AC167" s="22" t="s">
        <v>76</v>
      </c>
      <c r="AD167" s="22" t="s">
        <v>114</v>
      </c>
      <c r="AE167" s="25" t="s">
        <v>115</v>
      </c>
      <c r="AF167" s="25" t="s">
        <v>79</v>
      </c>
      <c r="AG167" s="25">
        <v>6521662743</v>
      </c>
      <c r="AH167" s="25" t="s">
        <v>1780</v>
      </c>
      <c r="AI167" s="25" t="s">
        <v>1148</v>
      </c>
      <c r="AJ167" s="25" t="s">
        <v>82</v>
      </c>
      <c r="AK167" s="26">
        <v>45411</v>
      </c>
      <c r="AL167" s="22">
        <v>56</v>
      </c>
      <c r="AM167" s="22" t="s">
        <v>82</v>
      </c>
      <c r="AN167" s="22" t="s">
        <v>82</v>
      </c>
      <c r="AO167" s="22" t="s">
        <v>82</v>
      </c>
      <c r="AP167" s="22" t="s">
        <v>82</v>
      </c>
      <c r="AQ167" s="22" t="s">
        <v>82</v>
      </c>
      <c r="AR167" s="22" t="s">
        <v>82</v>
      </c>
      <c r="AS167" s="6">
        <v>203806</v>
      </c>
      <c r="AT167" s="6" t="s">
        <v>1781</v>
      </c>
      <c r="AU167" s="15" t="s">
        <v>1782</v>
      </c>
      <c r="AV167" s="6" t="s">
        <v>1783</v>
      </c>
      <c r="AW167" s="6">
        <v>40</v>
      </c>
    </row>
    <row r="168" spans="1:49" ht="24.75" customHeight="1">
      <c r="A168" s="6">
        <v>109008</v>
      </c>
      <c r="B168" s="22" t="s">
        <v>1784</v>
      </c>
      <c r="C168" s="22" t="b">
        <v>0</v>
      </c>
      <c r="D168" s="23" t="s">
        <v>204</v>
      </c>
      <c r="E168" s="22">
        <v>109</v>
      </c>
      <c r="F168" s="22" t="s">
        <v>64</v>
      </c>
      <c r="G168" s="22">
        <v>109008</v>
      </c>
      <c r="H168" s="22" t="s">
        <v>65</v>
      </c>
      <c r="I168" s="22" t="s">
        <v>66</v>
      </c>
      <c r="J168" s="22" t="s">
        <v>1281</v>
      </c>
      <c r="K168" s="22" t="s">
        <v>1282</v>
      </c>
      <c r="L168" s="22" t="s">
        <v>82</v>
      </c>
      <c r="M168" s="22" t="str">
        <f t="shared" si="2"/>
        <v>Tumor Biopsy at Progression</v>
      </c>
      <c r="N168" s="22" t="s">
        <v>70</v>
      </c>
      <c r="O168" s="24">
        <v>45014</v>
      </c>
      <c r="P168" s="24">
        <v>45301</v>
      </c>
      <c r="Q168" s="22" t="s">
        <v>113</v>
      </c>
      <c r="R168" s="22">
        <v>6521662725</v>
      </c>
      <c r="S168" s="24">
        <v>45350</v>
      </c>
      <c r="T168" s="22" t="s">
        <v>1144</v>
      </c>
      <c r="U168" s="22">
        <v>109008</v>
      </c>
      <c r="V168" s="22">
        <v>6521662725</v>
      </c>
      <c r="W168" s="24">
        <v>45350</v>
      </c>
      <c r="X168" s="22" t="s">
        <v>237</v>
      </c>
      <c r="Y168" s="22" t="s">
        <v>130</v>
      </c>
      <c r="Z168" s="22" t="s">
        <v>70</v>
      </c>
      <c r="AA168" s="22" t="s">
        <v>70</v>
      </c>
      <c r="AB168" s="22" t="s">
        <v>70</v>
      </c>
      <c r="AC168" s="22" t="s">
        <v>76</v>
      </c>
      <c r="AD168" s="22" t="s">
        <v>238</v>
      </c>
      <c r="AE168" s="25" t="s">
        <v>1119</v>
      </c>
      <c r="AF168" s="25" t="s">
        <v>1120</v>
      </c>
      <c r="AG168" s="25">
        <v>6521662725</v>
      </c>
      <c r="AH168" s="25" t="s">
        <v>1785</v>
      </c>
      <c r="AI168" s="25" t="s">
        <v>1148</v>
      </c>
      <c r="AJ168" s="25" t="s">
        <v>82</v>
      </c>
      <c r="AK168" s="26">
        <v>45460</v>
      </c>
      <c r="AL168" s="22">
        <v>7</v>
      </c>
      <c r="AM168" s="22" t="s">
        <v>82</v>
      </c>
      <c r="AN168" s="22" t="s">
        <v>82</v>
      </c>
      <c r="AO168" s="22" t="s">
        <v>82</v>
      </c>
      <c r="AP168" s="22" t="s">
        <v>82</v>
      </c>
      <c r="AQ168" s="22" t="s">
        <v>82</v>
      </c>
      <c r="AR168" s="22" t="s">
        <v>82</v>
      </c>
      <c r="AS168" s="6"/>
      <c r="AT168" s="6"/>
      <c r="AU168" s="6"/>
      <c r="AV168" s="6"/>
      <c r="AW168" s="6"/>
    </row>
    <row r="169" spans="1:49" ht="24.75" customHeight="1">
      <c r="A169" s="6">
        <v>109008</v>
      </c>
      <c r="B169" s="22" t="s">
        <v>1786</v>
      </c>
      <c r="C169" s="22" t="b">
        <v>1</v>
      </c>
      <c r="D169" s="23" t="s">
        <v>204</v>
      </c>
      <c r="E169" s="22">
        <v>109</v>
      </c>
      <c r="F169" s="22" t="s">
        <v>64</v>
      </c>
      <c r="G169" s="22">
        <v>109008</v>
      </c>
      <c r="H169" s="22" t="s">
        <v>65</v>
      </c>
      <c r="I169" s="22" t="s">
        <v>66</v>
      </c>
      <c r="J169" s="22" t="s">
        <v>1167</v>
      </c>
      <c r="K169" s="22" t="s">
        <v>158</v>
      </c>
      <c r="L169" s="22" t="s">
        <v>112</v>
      </c>
      <c r="M169" s="22" t="str">
        <f t="shared" si="2"/>
        <v>Fresh Biopsy/Aspirate</v>
      </c>
      <c r="N169" s="22" t="s">
        <v>70</v>
      </c>
      <c r="O169" s="24">
        <v>45014</v>
      </c>
      <c r="P169" s="24">
        <v>45301</v>
      </c>
      <c r="Q169" s="22" t="s">
        <v>113</v>
      </c>
      <c r="R169" s="22">
        <v>6522839810</v>
      </c>
      <c r="S169" s="24">
        <v>45036</v>
      </c>
      <c r="T169" s="22" t="s">
        <v>1144</v>
      </c>
      <c r="U169" s="22">
        <v>109008</v>
      </c>
      <c r="V169" s="22">
        <v>6522839810</v>
      </c>
      <c r="W169" s="24">
        <v>45036</v>
      </c>
      <c r="X169" s="22" t="s">
        <v>198</v>
      </c>
      <c r="Y169" s="22" t="s">
        <v>130</v>
      </c>
      <c r="Z169" s="22" t="s">
        <v>70</v>
      </c>
      <c r="AA169" s="22" t="s">
        <v>70</v>
      </c>
      <c r="AB169" s="22" t="s">
        <v>70</v>
      </c>
      <c r="AC169" s="22" t="s">
        <v>76</v>
      </c>
      <c r="AD169" s="22" t="s">
        <v>238</v>
      </c>
      <c r="AE169" s="25" t="s">
        <v>266</v>
      </c>
      <c r="AF169" s="25" t="s">
        <v>79</v>
      </c>
      <c r="AG169" s="25">
        <v>6522839810</v>
      </c>
      <c r="AH169" s="25" t="s">
        <v>1787</v>
      </c>
      <c r="AI169" s="25" t="s">
        <v>1148</v>
      </c>
      <c r="AJ169" s="25" t="s">
        <v>82</v>
      </c>
      <c r="AK169" s="26">
        <v>45397</v>
      </c>
      <c r="AL169" s="22">
        <v>70</v>
      </c>
      <c r="AM169" s="22" t="s">
        <v>82</v>
      </c>
      <c r="AN169" s="22" t="s">
        <v>82</v>
      </c>
      <c r="AO169" s="22" t="s">
        <v>82</v>
      </c>
      <c r="AP169" s="22" t="s">
        <v>82</v>
      </c>
      <c r="AQ169" s="22" t="s">
        <v>82</v>
      </c>
      <c r="AR169" s="22" t="s">
        <v>82</v>
      </c>
      <c r="AS169" s="6">
        <v>203824</v>
      </c>
      <c r="AT169" s="6" t="s">
        <v>1788</v>
      </c>
      <c r="AU169" s="15" t="s">
        <v>1789</v>
      </c>
      <c r="AV169" s="6" t="s">
        <v>1790</v>
      </c>
      <c r="AW169" s="6">
        <v>40</v>
      </c>
    </row>
    <row r="170" spans="1:49" ht="24.75" customHeight="1">
      <c r="A170" s="6">
        <v>109008</v>
      </c>
      <c r="B170" s="22" t="s">
        <v>1791</v>
      </c>
      <c r="C170" s="22" t="b">
        <v>1</v>
      </c>
      <c r="D170" s="23" t="s">
        <v>204</v>
      </c>
      <c r="E170" s="22">
        <v>109</v>
      </c>
      <c r="F170" s="22" t="s">
        <v>64</v>
      </c>
      <c r="G170" s="22">
        <v>109008</v>
      </c>
      <c r="H170" s="22" t="s">
        <v>65</v>
      </c>
      <c r="I170" s="22" t="s">
        <v>66</v>
      </c>
      <c r="J170" s="22" t="s">
        <v>67</v>
      </c>
      <c r="K170" s="22" t="s">
        <v>68</v>
      </c>
      <c r="L170" s="22" t="s">
        <v>69</v>
      </c>
      <c r="M170" s="22" t="str">
        <f t="shared" si="2"/>
        <v>Archival</v>
      </c>
      <c r="N170" s="22" t="s">
        <v>70</v>
      </c>
      <c r="O170" s="24">
        <v>45014</v>
      </c>
      <c r="P170" s="24">
        <v>45301</v>
      </c>
      <c r="Q170" s="22" t="s">
        <v>113</v>
      </c>
      <c r="R170" s="22">
        <v>6522336210</v>
      </c>
      <c r="S170" s="24">
        <v>44732</v>
      </c>
      <c r="T170" s="22" t="s">
        <v>1144</v>
      </c>
      <c r="U170" s="22">
        <v>109008</v>
      </c>
      <c r="V170" s="22">
        <v>6522336210</v>
      </c>
      <c r="W170" s="24">
        <v>44732</v>
      </c>
      <c r="X170" s="22" t="s">
        <v>103</v>
      </c>
      <c r="Y170" s="22" t="s">
        <v>75</v>
      </c>
      <c r="Z170" s="22" t="s">
        <v>70</v>
      </c>
      <c r="AA170" s="22" t="s">
        <v>70</v>
      </c>
      <c r="AB170" s="22" t="s">
        <v>70</v>
      </c>
      <c r="AC170" s="22" t="s">
        <v>76</v>
      </c>
      <c r="AD170" s="22" t="s">
        <v>77</v>
      </c>
      <c r="AE170" s="25" t="s">
        <v>651</v>
      </c>
      <c r="AF170" s="25" t="s">
        <v>79</v>
      </c>
      <c r="AG170" s="25">
        <v>6522336210</v>
      </c>
      <c r="AH170" s="25" t="s">
        <v>1792</v>
      </c>
      <c r="AI170" s="25" t="s">
        <v>1148</v>
      </c>
      <c r="AJ170" s="25" t="s">
        <v>82</v>
      </c>
      <c r="AK170" s="26">
        <v>45397</v>
      </c>
      <c r="AL170" s="22">
        <v>70</v>
      </c>
      <c r="AM170" s="22" t="s">
        <v>82</v>
      </c>
      <c r="AN170" s="22" t="s">
        <v>82</v>
      </c>
      <c r="AO170" s="22" t="s">
        <v>82</v>
      </c>
      <c r="AP170" s="22" t="s">
        <v>82</v>
      </c>
      <c r="AQ170" s="22" t="s">
        <v>82</v>
      </c>
      <c r="AR170" s="22" t="s">
        <v>82</v>
      </c>
      <c r="AS170" s="6">
        <v>196008</v>
      </c>
      <c r="AT170" s="6" t="s">
        <v>1793</v>
      </c>
      <c r="AU170" s="15" t="s">
        <v>1794</v>
      </c>
      <c r="AV170" s="6" t="s">
        <v>1795</v>
      </c>
      <c r="AW170" s="6">
        <v>40</v>
      </c>
    </row>
    <row r="171" spans="1:49" ht="24.75" customHeight="1">
      <c r="A171" s="6">
        <v>109008</v>
      </c>
      <c r="B171" s="22" t="s">
        <v>1796</v>
      </c>
      <c r="C171" s="22" t="b">
        <v>1</v>
      </c>
      <c r="D171" s="23" t="s">
        <v>204</v>
      </c>
      <c r="E171" s="22">
        <v>109</v>
      </c>
      <c r="F171" s="22" t="s">
        <v>64</v>
      </c>
      <c r="G171" s="22">
        <v>109008</v>
      </c>
      <c r="H171" s="22" t="s">
        <v>65</v>
      </c>
      <c r="I171" s="22" t="s">
        <v>66</v>
      </c>
      <c r="J171" s="22" t="s">
        <v>67</v>
      </c>
      <c r="K171" s="22" t="s">
        <v>128</v>
      </c>
      <c r="L171" s="22" t="s">
        <v>112</v>
      </c>
      <c r="M171" s="22" t="str">
        <f t="shared" si="2"/>
        <v>Fresh Biopsy/Aspirate</v>
      </c>
      <c r="N171" s="22" t="s">
        <v>70</v>
      </c>
      <c r="O171" s="24">
        <v>45014</v>
      </c>
      <c r="P171" s="24">
        <v>45301</v>
      </c>
      <c r="Q171" s="22" t="s">
        <v>113</v>
      </c>
      <c r="R171" s="22">
        <v>6522762729</v>
      </c>
      <c r="S171" s="24">
        <v>45009</v>
      </c>
      <c r="T171" s="22" t="s">
        <v>1144</v>
      </c>
      <c r="U171" s="22">
        <v>109008</v>
      </c>
      <c r="V171" s="22">
        <v>6522762729</v>
      </c>
      <c r="W171" s="24">
        <v>45009</v>
      </c>
      <c r="X171" s="22" t="s">
        <v>103</v>
      </c>
      <c r="Y171" s="22" t="s">
        <v>130</v>
      </c>
      <c r="Z171" s="22" t="s">
        <v>70</v>
      </c>
      <c r="AA171" s="22" t="s">
        <v>70</v>
      </c>
      <c r="AB171" s="22" t="s">
        <v>70</v>
      </c>
      <c r="AC171" s="22" t="s">
        <v>76</v>
      </c>
      <c r="AD171" s="22" t="s">
        <v>114</v>
      </c>
      <c r="AE171" s="25" t="s">
        <v>115</v>
      </c>
      <c r="AF171" s="25" t="s">
        <v>79</v>
      </c>
      <c r="AG171" s="25">
        <v>6522762729</v>
      </c>
      <c r="AH171" s="25" t="s">
        <v>1797</v>
      </c>
      <c r="AI171" s="25" t="s">
        <v>1148</v>
      </c>
      <c r="AJ171" s="25" t="s">
        <v>82</v>
      </c>
      <c r="AK171" s="26">
        <v>45397</v>
      </c>
      <c r="AL171" s="22">
        <v>70</v>
      </c>
      <c r="AM171" s="22" t="s">
        <v>82</v>
      </c>
      <c r="AN171" s="22" t="s">
        <v>82</v>
      </c>
      <c r="AO171" s="22" t="s">
        <v>82</v>
      </c>
      <c r="AP171" s="22" t="s">
        <v>82</v>
      </c>
      <c r="AQ171" s="22" t="s">
        <v>82</v>
      </c>
      <c r="AR171" s="22" t="s">
        <v>82</v>
      </c>
      <c r="AS171" s="6">
        <v>203818</v>
      </c>
      <c r="AT171" s="6" t="s">
        <v>1798</v>
      </c>
      <c r="AU171" s="15" t="s">
        <v>1799</v>
      </c>
      <c r="AV171" s="6" t="s">
        <v>1800</v>
      </c>
      <c r="AW171" s="6">
        <v>40</v>
      </c>
    </row>
    <row r="172" spans="1:49" ht="24.75" customHeight="1">
      <c r="A172" s="6">
        <v>109012</v>
      </c>
      <c r="B172" s="22" t="s">
        <v>1801</v>
      </c>
      <c r="C172" s="22" t="b">
        <v>1</v>
      </c>
      <c r="D172" s="23" t="s">
        <v>204</v>
      </c>
      <c r="E172" s="22">
        <v>109</v>
      </c>
      <c r="F172" s="22" t="s">
        <v>64</v>
      </c>
      <c r="G172" s="22">
        <v>109012</v>
      </c>
      <c r="H172" s="22" t="s">
        <v>65</v>
      </c>
      <c r="I172" s="22" t="s">
        <v>66</v>
      </c>
      <c r="J172" s="22" t="s">
        <v>1167</v>
      </c>
      <c r="K172" s="22" t="s">
        <v>158</v>
      </c>
      <c r="L172" s="22" t="s">
        <v>112</v>
      </c>
      <c r="M172" s="22" t="str">
        <f t="shared" si="2"/>
        <v>Fresh Biopsy/Aspirate</v>
      </c>
      <c r="N172" s="22" t="s">
        <v>70</v>
      </c>
      <c r="O172" s="24">
        <v>45028</v>
      </c>
      <c r="P172" s="24">
        <v>45015</v>
      </c>
      <c r="Q172" s="22" t="s">
        <v>72</v>
      </c>
      <c r="R172" s="22">
        <v>6522839812</v>
      </c>
      <c r="S172" s="24">
        <v>45050</v>
      </c>
      <c r="T172" s="22" t="s">
        <v>1144</v>
      </c>
      <c r="U172" s="22">
        <v>109012</v>
      </c>
      <c r="V172" s="22">
        <v>6522839812</v>
      </c>
      <c r="W172" s="24">
        <v>45050</v>
      </c>
      <c r="X172" s="22" t="s">
        <v>198</v>
      </c>
      <c r="Y172" s="22" t="s">
        <v>130</v>
      </c>
      <c r="Z172" s="22" t="s">
        <v>70</v>
      </c>
      <c r="AA172" s="22" t="s">
        <v>70</v>
      </c>
      <c r="AB172" s="22" t="s">
        <v>70</v>
      </c>
      <c r="AC172" s="22" t="s">
        <v>76</v>
      </c>
      <c r="AD172" s="22" t="s">
        <v>238</v>
      </c>
      <c r="AE172" s="25" t="s">
        <v>1119</v>
      </c>
      <c r="AF172" s="25" t="s">
        <v>1120</v>
      </c>
      <c r="AG172" s="25">
        <v>6522839812</v>
      </c>
      <c r="AH172" s="25" t="s">
        <v>1802</v>
      </c>
      <c r="AI172" s="25" t="s">
        <v>1148</v>
      </c>
      <c r="AJ172" s="25" t="s">
        <v>82</v>
      </c>
      <c r="AK172" s="26">
        <v>45397</v>
      </c>
      <c r="AL172" s="22">
        <v>70</v>
      </c>
      <c r="AM172" s="22" t="s">
        <v>82</v>
      </c>
      <c r="AN172" s="22" t="s">
        <v>82</v>
      </c>
      <c r="AO172" s="22" t="s">
        <v>82</v>
      </c>
      <c r="AP172" s="22" t="s">
        <v>82</v>
      </c>
      <c r="AQ172" s="22" t="s">
        <v>82</v>
      </c>
      <c r="AR172" s="22" t="s">
        <v>82</v>
      </c>
      <c r="AS172" s="6">
        <v>203092</v>
      </c>
      <c r="AT172" s="6" t="s">
        <v>1803</v>
      </c>
      <c r="AU172" s="15" t="s">
        <v>1804</v>
      </c>
      <c r="AV172" s="6" t="s">
        <v>1805</v>
      </c>
      <c r="AW172" s="6">
        <v>40</v>
      </c>
    </row>
    <row r="173" spans="1:49" ht="24.75" customHeight="1">
      <c r="A173" s="6">
        <v>109012</v>
      </c>
      <c r="B173" s="22" t="s">
        <v>1806</v>
      </c>
      <c r="C173" s="22" t="b">
        <v>1</v>
      </c>
      <c r="D173" s="23" t="s">
        <v>204</v>
      </c>
      <c r="E173" s="22">
        <v>109</v>
      </c>
      <c r="F173" s="22" t="s">
        <v>64</v>
      </c>
      <c r="G173" s="22">
        <v>109012</v>
      </c>
      <c r="H173" s="22" t="s">
        <v>65</v>
      </c>
      <c r="I173" s="22" t="s">
        <v>66</v>
      </c>
      <c r="J173" s="22" t="s">
        <v>67</v>
      </c>
      <c r="K173" s="22" t="s">
        <v>68</v>
      </c>
      <c r="L173" s="22" t="s">
        <v>69</v>
      </c>
      <c r="M173" s="22" t="str">
        <f t="shared" si="2"/>
        <v>Archival</v>
      </c>
      <c r="N173" s="22" t="s">
        <v>70</v>
      </c>
      <c r="O173" s="24">
        <v>45028</v>
      </c>
      <c r="P173" s="24">
        <v>45015</v>
      </c>
      <c r="Q173" s="22" t="s">
        <v>72</v>
      </c>
      <c r="R173" s="22">
        <v>6522336227</v>
      </c>
      <c r="S173" s="24">
        <v>44179</v>
      </c>
      <c r="T173" s="22" t="s">
        <v>1144</v>
      </c>
      <c r="U173" s="22">
        <v>109012</v>
      </c>
      <c r="V173" s="22">
        <v>6522336227</v>
      </c>
      <c r="W173" s="24">
        <v>44179</v>
      </c>
      <c r="X173" s="22" t="s">
        <v>103</v>
      </c>
      <c r="Y173" s="22" t="s">
        <v>130</v>
      </c>
      <c r="Z173" s="22" t="s">
        <v>70</v>
      </c>
      <c r="AA173" s="22" t="s">
        <v>70</v>
      </c>
      <c r="AB173" s="22" t="s">
        <v>70</v>
      </c>
      <c r="AC173" s="22" t="s">
        <v>76</v>
      </c>
      <c r="AD173" s="22" t="s">
        <v>77</v>
      </c>
      <c r="AE173" s="25" t="s">
        <v>115</v>
      </c>
      <c r="AF173" s="25" t="s">
        <v>79</v>
      </c>
      <c r="AG173" s="25">
        <v>6522336227</v>
      </c>
      <c r="AH173" s="25" t="s">
        <v>1807</v>
      </c>
      <c r="AI173" s="25" t="s">
        <v>1148</v>
      </c>
      <c r="AJ173" s="25" t="s">
        <v>82</v>
      </c>
      <c r="AK173" s="26">
        <v>45397</v>
      </c>
      <c r="AL173" s="22">
        <v>70</v>
      </c>
      <c r="AM173" s="22" t="s">
        <v>82</v>
      </c>
      <c r="AN173" s="22" t="s">
        <v>82</v>
      </c>
      <c r="AO173" s="22" t="s">
        <v>82</v>
      </c>
      <c r="AP173" s="22" t="s">
        <v>82</v>
      </c>
      <c r="AQ173" s="22" t="s">
        <v>82</v>
      </c>
      <c r="AR173" s="22" t="s">
        <v>82</v>
      </c>
      <c r="AS173" s="6">
        <v>196023</v>
      </c>
      <c r="AT173" s="6" t="s">
        <v>1808</v>
      </c>
      <c r="AU173" s="15" t="s">
        <v>1809</v>
      </c>
      <c r="AV173" s="6" t="s">
        <v>1810</v>
      </c>
      <c r="AW173" s="6">
        <v>40</v>
      </c>
    </row>
    <row r="174" spans="1:49" ht="24.75" customHeight="1">
      <c r="A174" s="6">
        <v>109012</v>
      </c>
      <c r="B174" s="22" t="s">
        <v>1811</v>
      </c>
      <c r="C174" s="22" t="b">
        <v>1</v>
      </c>
      <c r="D174" s="23" t="s">
        <v>204</v>
      </c>
      <c r="E174" s="22">
        <v>109</v>
      </c>
      <c r="F174" s="22" t="s">
        <v>64</v>
      </c>
      <c r="G174" s="22">
        <v>109012</v>
      </c>
      <c r="H174" s="22" t="s">
        <v>65</v>
      </c>
      <c r="I174" s="22" t="s">
        <v>66</v>
      </c>
      <c r="J174" s="22" t="s">
        <v>67</v>
      </c>
      <c r="K174" s="22" t="s">
        <v>128</v>
      </c>
      <c r="L174" s="22" t="s">
        <v>112</v>
      </c>
      <c r="M174" s="22" t="str">
        <f t="shared" si="2"/>
        <v>Fresh Biopsy/Aspirate</v>
      </c>
      <c r="N174" s="22" t="s">
        <v>70</v>
      </c>
      <c r="O174" s="24">
        <v>45028</v>
      </c>
      <c r="P174" s="24">
        <v>45015</v>
      </c>
      <c r="Q174" s="22" t="s">
        <v>72</v>
      </c>
      <c r="R174" s="22">
        <v>6522762728</v>
      </c>
      <c r="S174" s="24">
        <v>45023</v>
      </c>
      <c r="T174" s="22" t="s">
        <v>1144</v>
      </c>
      <c r="U174" s="22">
        <v>109012</v>
      </c>
      <c r="V174" s="22">
        <v>6522762728</v>
      </c>
      <c r="W174" s="24">
        <v>45023</v>
      </c>
      <c r="X174" s="22" t="s">
        <v>103</v>
      </c>
      <c r="Y174" s="22" t="s">
        <v>130</v>
      </c>
      <c r="Z174" s="22" t="s">
        <v>70</v>
      </c>
      <c r="AA174" s="22" t="s">
        <v>70</v>
      </c>
      <c r="AB174" s="22" t="s">
        <v>70</v>
      </c>
      <c r="AC174" s="22" t="s">
        <v>76</v>
      </c>
      <c r="AD174" s="22" t="s">
        <v>114</v>
      </c>
      <c r="AE174" s="25" t="s">
        <v>115</v>
      </c>
      <c r="AF174" s="25" t="s">
        <v>79</v>
      </c>
      <c r="AG174" s="25">
        <v>6522762728</v>
      </c>
      <c r="AH174" s="25" t="s">
        <v>1812</v>
      </c>
      <c r="AI174" s="25" t="s">
        <v>1148</v>
      </c>
      <c r="AJ174" s="25" t="s">
        <v>82</v>
      </c>
      <c r="AK174" s="26">
        <v>45397</v>
      </c>
      <c r="AL174" s="22">
        <v>70</v>
      </c>
      <c r="AM174" s="22" t="s">
        <v>82</v>
      </c>
      <c r="AN174" s="22" t="s">
        <v>82</v>
      </c>
      <c r="AO174" s="22" t="s">
        <v>82</v>
      </c>
      <c r="AP174" s="22" t="s">
        <v>82</v>
      </c>
      <c r="AQ174" s="22" t="s">
        <v>82</v>
      </c>
      <c r="AR174" s="22" t="s">
        <v>82</v>
      </c>
      <c r="AS174" s="6">
        <v>196026</v>
      </c>
      <c r="AT174" s="6" t="s">
        <v>1813</v>
      </c>
      <c r="AU174" s="15" t="s">
        <v>1814</v>
      </c>
      <c r="AV174" s="6" t="s">
        <v>1815</v>
      </c>
      <c r="AW174" s="6">
        <v>40</v>
      </c>
    </row>
    <row r="175" spans="1:49" ht="24.75" customHeight="1">
      <c r="A175" s="6">
        <v>109013</v>
      </c>
      <c r="B175" s="22" t="s">
        <v>1816</v>
      </c>
      <c r="C175" s="22" t="b">
        <v>1</v>
      </c>
      <c r="D175" s="23" t="s">
        <v>204</v>
      </c>
      <c r="E175" s="22">
        <v>109</v>
      </c>
      <c r="F175" s="22" t="s">
        <v>64</v>
      </c>
      <c r="G175" s="22">
        <v>109013</v>
      </c>
      <c r="H175" s="22" t="s">
        <v>121</v>
      </c>
      <c r="I175" s="22" t="s">
        <v>66</v>
      </c>
      <c r="J175" s="22" t="s">
        <v>1167</v>
      </c>
      <c r="K175" s="22" t="s">
        <v>158</v>
      </c>
      <c r="L175" s="22" t="s">
        <v>112</v>
      </c>
      <c r="M175" s="22" t="str">
        <f t="shared" si="2"/>
        <v>Fresh Biopsy/Aspirate</v>
      </c>
      <c r="N175" s="22" t="s">
        <v>70</v>
      </c>
      <c r="O175" s="24">
        <v>45047</v>
      </c>
      <c r="P175" s="24">
        <v>45140</v>
      </c>
      <c r="Q175" s="22" t="s">
        <v>101</v>
      </c>
      <c r="R175" s="22">
        <v>6523257486</v>
      </c>
      <c r="S175" s="24">
        <v>45078</v>
      </c>
      <c r="T175" s="22" t="s">
        <v>1144</v>
      </c>
      <c r="U175" s="22">
        <v>109013</v>
      </c>
      <c r="V175" s="22">
        <v>6523257486</v>
      </c>
      <c r="W175" s="24">
        <v>45078</v>
      </c>
      <c r="X175" s="22" t="s">
        <v>198</v>
      </c>
      <c r="Y175" s="22" t="s">
        <v>130</v>
      </c>
      <c r="Z175" s="22" t="s">
        <v>70</v>
      </c>
      <c r="AA175" s="22" t="s">
        <v>70</v>
      </c>
      <c r="AB175" s="22" t="s">
        <v>70</v>
      </c>
      <c r="AC175" s="22" t="s">
        <v>76</v>
      </c>
      <c r="AD175" s="22" t="s">
        <v>238</v>
      </c>
      <c r="AE175" s="25" t="s">
        <v>266</v>
      </c>
      <c r="AF175" s="25" t="s">
        <v>79</v>
      </c>
      <c r="AG175" s="25">
        <v>6523257486</v>
      </c>
      <c r="AH175" s="25" t="s">
        <v>1817</v>
      </c>
      <c r="AI175" s="25" t="s">
        <v>1148</v>
      </c>
      <c r="AJ175" s="25" t="s">
        <v>82</v>
      </c>
      <c r="AK175" s="26">
        <v>45397</v>
      </c>
      <c r="AL175" s="22">
        <v>70</v>
      </c>
      <c r="AM175" s="22" t="s">
        <v>82</v>
      </c>
      <c r="AN175" s="22" t="s">
        <v>82</v>
      </c>
      <c r="AO175" s="22" t="s">
        <v>82</v>
      </c>
      <c r="AP175" s="22" t="s">
        <v>82</v>
      </c>
      <c r="AQ175" s="22" t="s">
        <v>82</v>
      </c>
      <c r="AR175" s="22" t="s">
        <v>82</v>
      </c>
      <c r="AS175" s="6">
        <v>225362</v>
      </c>
      <c r="AT175" s="6" t="s">
        <v>1818</v>
      </c>
      <c r="AU175" s="15" t="s">
        <v>1819</v>
      </c>
      <c r="AV175" s="6" t="s">
        <v>1820</v>
      </c>
      <c r="AW175" s="6">
        <v>40</v>
      </c>
    </row>
    <row r="176" spans="1:49" ht="24.75" customHeight="1">
      <c r="A176" s="6">
        <v>109013</v>
      </c>
      <c r="B176" s="22" t="s">
        <v>1821</v>
      </c>
      <c r="C176" s="22" t="b">
        <v>1</v>
      </c>
      <c r="D176" s="23" t="s">
        <v>204</v>
      </c>
      <c r="E176" s="22">
        <v>109</v>
      </c>
      <c r="F176" s="22" t="s">
        <v>64</v>
      </c>
      <c r="G176" s="22">
        <v>109013</v>
      </c>
      <c r="H176" s="22" t="s">
        <v>121</v>
      </c>
      <c r="I176" s="22" t="s">
        <v>66</v>
      </c>
      <c r="J176" s="22" t="s">
        <v>67</v>
      </c>
      <c r="K176" s="22" t="s">
        <v>68</v>
      </c>
      <c r="L176" s="22" t="s">
        <v>69</v>
      </c>
      <c r="M176" s="22" t="str">
        <f t="shared" si="2"/>
        <v>Archival</v>
      </c>
      <c r="N176" s="22" t="s">
        <v>70</v>
      </c>
      <c r="O176" s="24">
        <v>45047</v>
      </c>
      <c r="P176" s="24">
        <v>45140</v>
      </c>
      <c r="Q176" s="22" t="s">
        <v>101</v>
      </c>
      <c r="R176" s="22">
        <v>6522336223</v>
      </c>
      <c r="S176" s="24">
        <v>44902</v>
      </c>
      <c r="T176" s="22" t="s">
        <v>1144</v>
      </c>
      <c r="U176" s="22">
        <v>109013</v>
      </c>
      <c r="V176" s="22">
        <v>6522336223</v>
      </c>
      <c r="W176" s="24">
        <v>44902</v>
      </c>
      <c r="X176" s="22" t="s">
        <v>198</v>
      </c>
      <c r="Y176" s="22" t="s">
        <v>130</v>
      </c>
      <c r="Z176" s="22" t="s">
        <v>70</v>
      </c>
      <c r="AA176" s="22" t="s">
        <v>70</v>
      </c>
      <c r="AB176" s="22" t="s">
        <v>70</v>
      </c>
      <c r="AC176" s="22" t="s">
        <v>76</v>
      </c>
      <c r="AD176" s="22" t="s">
        <v>77</v>
      </c>
      <c r="AE176" s="25" t="s">
        <v>115</v>
      </c>
      <c r="AF176" s="25" t="s">
        <v>79</v>
      </c>
      <c r="AG176" s="25">
        <v>6522336223</v>
      </c>
      <c r="AH176" s="25" t="s">
        <v>1822</v>
      </c>
      <c r="AI176" s="25" t="s">
        <v>1148</v>
      </c>
      <c r="AJ176" s="25" t="s">
        <v>82</v>
      </c>
      <c r="AK176" s="26">
        <v>45397</v>
      </c>
      <c r="AL176" s="22">
        <v>70</v>
      </c>
      <c r="AM176" s="22" t="s">
        <v>82</v>
      </c>
      <c r="AN176" s="22" t="s">
        <v>82</v>
      </c>
      <c r="AO176" s="22" t="s">
        <v>82</v>
      </c>
      <c r="AP176" s="22" t="s">
        <v>82</v>
      </c>
      <c r="AQ176" s="22" t="s">
        <v>82</v>
      </c>
      <c r="AR176" s="22" t="s">
        <v>82</v>
      </c>
      <c r="AS176" s="6">
        <v>220748</v>
      </c>
      <c r="AT176" s="6" t="s">
        <v>1823</v>
      </c>
      <c r="AU176" s="15" t="s">
        <v>1824</v>
      </c>
      <c r="AV176" s="6" t="s">
        <v>1825</v>
      </c>
      <c r="AW176" s="6">
        <v>40</v>
      </c>
    </row>
    <row r="177" spans="1:49" ht="24.75" customHeight="1">
      <c r="A177" s="6">
        <v>109013</v>
      </c>
      <c r="B177" s="22" t="s">
        <v>1826</v>
      </c>
      <c r="C177" s="22" t="b">
        <v>1</v>
      </c>
      <c r="D177" s="23" t="s">
        <v>204</v>
      </c>
      <c r="E177" s="22">
        <v>109</v>
      </c>
      <c r="F177" s="22" t="s">
        <v>64</v>
      </c>
      <c r="G177" s="22">
        <v>109013</v>
      </c>
      <c r="H177" s="22" t="s">
        <v>121</v>
      </c>
      <c r="I177" s="22" t="s">
        <v>66</v>
      </c>
      <c r="J177" s="22" t="s">
        <v>67</v>
      </c>
      <c r="K177" s="22" t="s">
        <v>111</v>
      </c>
      <c r="L177" s="22" t="s">
        <v>82</v>
      </c>
      <c r="M177" s="22" t="str">
        <f t="shared" si="2"/>
        <v>Fresh Tumor Biopsy Pre-dose</v>
      </c>
      <c r="N177" s="22" t="s">
        <v>70</v>
      </c>
      <c r="O177" s="24">
        <v>45047</v>
      </c>
      <c r="P177" s="24">
        <v>45140</v>
      </c>
      <c r="Q177" s="22" t="s">
        <v>101</v>
      </c>
      <c r="R177" s="22">
        <v>6522762726</v>
      </c>
      <c r="S177" s="24">
        <v>45041</v>
      </c>
      <c r="T177" s="22" t="s">
        <v>1144</v>
      </c>
      <c r="U177" s="22">
        <v>109013</v>
      </c>
      <c r="V177" s="22">
        <v>6522762726</v>
      </c>
      <c r="W177" s="24">
        <v>45041</v>
      </c>
      <c r="X177" s="22" t="s">
        <v>198</v>
      </c>
      <c r="Y177" s="22" t="s">
        <v>130</v>
      </c>
      <c r="Z177" s="22" t="s">
        <v>70</v>
      </c>
      <c r="AA177" s="22" t="s">
        <v>70</v>
      </c>
      <c r="AB177" s="22" t="s">
        <v>70</v>
      </c>
      <c r="AC177" s="22" t="s">
        <v>76</v>
      </c>
      <c r="AD177" s="22" t="s">
        <v>114</v>
      </c>
      <c r="AE177" s="25" t="s">
        <v>122</v>
      </c>
      <c r="AF177" s="25" t="s">
        <v>79</v>
      </c>
      <c r="AG177" s="25">
        <v>6522762726</v>
      </c>
      <c r="AH177" s="25" t="s">
        <v>1827</v>
      </c>
      <c r="AI177" s="25" t="s">
        <v>1148</v>
      </c>
      <c r="AJ177" s="25" t="s">
        <v>82</v>
      </c>
      <c r="AK177" s="26">
        <v>45397</v>
      </c>
      <c r="AL177" s="22">
        <v>70</v>
      </c>
      <c r="AM177" s="22" t="s">
        <v>82</v>
      </c>
      <c r="AN177" s="22" t="s">
        <v>82</v>
      </c>
      <c r="AO177" s="22" t="s">
        <v>82</v>
      </c>
      <c r="AP177" s="22" t="s">
        <v>82</v>
      </c>
      <c r="AQ177" s="22" t="s">
        <v>82</v>
      </c>
      <c r="AR177" s="22" t="s">
        <v>82</v>
      </c>
      <c r="AS177" s="6">
        <v>327620</v>
      </c>
      <c r="AT177" s="6" t="s">
        <v>1828</v>
      </c>
      <c r="AU177" s="15" t="s">
        <v>1829</v>
      </c>
      <c r="AV177" s="6" t="s">
        <v>1830</v>
      </c>
      <c r="AW177" s="6">
        <v>40</v>
      </c>
    </row>
    <row r="178" spans="1:49" ht="24.75" customHeight="1">
      <c r="A178" s="6">
        <v>109014</v>
      </c>
      <c r="B178" s="22" t="s">
        <v>1831</v>
      </c>
      <c r="C178" s="22" t="b">
        <v>1</v>
      </c>
      <c r="D178" s="23" t="s">
        <v>204</v>
      </c>
      <c r="E178" s="22">
        <v>109</v>
      </c>
      <c r="F178" s="22" t="s">
        <v>64</v>
      </c>
      <c r="G178" s="22">
        <v>109014</v>
      </c>
      <c r="H178" s="22" t="s">
        <v>121</v>
      </c>
      <c r="I178" s="22" t="s">
        <v>66</v>
      </c>
      <c r="J178" s="22" t="s">
        <v>67</v>
      </c>
      <c r="K178" s="22" t="s">
        <v>68</v>
      </c>
      <c r="L178" s="22" t="s">
        <v>69</v>
      </c>
      <c r="M178" s="22" t="str">
        <f t="shared" si="2"/>
        <v>Archival</v>
      </c>
      <c r="N178" s="22" t="s">
        <v>70</v>
      </c>
      <c r="O178" s="24">
        <v>45061</v>
      </c>
      <c r="P178" s="24">
        <v>45050</v>
      </c>
      <c r="Q178" s="22" t="s">
        <v>72</v>
      </c>
      <c r="R178" s="22">
        <v>6522336213</v>
      </c>
      <c r="S178" s="24">
        <v>44841</v>
      </c>
      <c r="T178" s="22" t="s">
        <v>1144</v>
      </c>
      <c r="U178" s="22">
        <v>109014</v>
      </c>
      <c r="V178" s="22">
        <v>6522336213</v>
      </c>
      <c r="W178" s="24">
        <v>44841</v>
      </c>
      <c r="X178" s="22" t="s">
        <v>198</v>
      </c>
      <c r="Y178" s="22" t="s">
        <v>130</v>
      </c>
      <c r="Z178" s="22" t="s">
        <v>70</v>
      </c>
      <c r="AA178" s="22" t="s">
        <v>70</v>
      </c>
      <c r="AB178" s="22" t="s">
        <v>70</v>
      </c>
      <c r="AC178" s="22" t="s">
        <v>76</v>
      </c>
      <c r="AD178" s="22" t="s">
        <v>77</v>
      </c>
      <c r="AE178" s="25" t="s">
        <v>115</v>
      </c>
      <c r="AF178" s="25" t="s">
        <v>79</v>
      </c>
      <c r="AG178" s="25">
        <v>6522336213</v>
      </c>
      <c r="AH178" s="25" t="s">
        <v>1832</v>
      </c>
      <c r="AI178" s="25" t="s">
        <v>1148</v>
      </c>
      <c r="AJ178" s="25" t="s">
        <v>82</v>
      </c>
      <c r="AK178" s="26">
        <v>45397</v>
      </c>
      <c r="AL178" s="22">
        <v>70</v>
      </c>
      <c r="AM178" s="22" t="s">
        <v>82</v>
      </c>
      <c r="AN178" s="22" t="s">
        <v>82</v>
      </c>
      <c r="AO178" s="22" t="s">
        <v>82</v>
      </c>
      <c r="AP178" s="22" t="s">
        <v>82</v>
      </c>
      <c r="AQ178" s="22" t="s">
        <v>82</v>
      </c>
      <c r="AR178" s="22" t="s">
        <v>82</v>
      </c>
      <c r="AS178" s="6">
        <v>220751</v>
      </c>
      <c r="AT178" s="6" t="s">
        <v>1833</v>
      </c>
      <c r="AU178" s="15" t="s">
        <v>1834</v>
      </c>
      <c r="AV178" s="6" t="s">
        <v>1835</v>
      </c>
      <c r="AW178" s="6">
        <v>40</v>
      </c>
    </row>
    <row r="179" spans="1:49" ht="24.75" customHeight="1">
      <c r="A179" s="6">
        <v>109014</v>
      </c>
      <c r="B179" s="22" t="s">
        <v>1836</v>
      </c>
      <c r="C179" s="22" t="b">
        <v>1</v>
      </c>
      <c r="D179" s="23" t="s">
        <v>204</v>
      </c>
      <c r="E179" s="22">
        <v>109</v>
      </c>
      <c r="F179" s="22" t="s">
        <v>64</v>
      </c>
      <c r="G179" s="22">
        <v>109014</v>
      </c>
      <c r="H179" s="22" t="s">
        <v>121</v>
      </c>
      <c r="I179" s="22" t="s">
        <v>66</v>
      </c>
      <c r="J179" s="22" t="s">
        <v>67</v>
      </c>
      <c r="K179" s="22" t="s">
        <v>111</v>
      </c>
      <c r="L179" s="22" t="s">
        <v>82</v>
      </c>
      <c r="M179" s="22" t="str">
        <f t="shared" si="2"/>
        <v>Fresh Tumor Biopsy Pre-dose</v>
      </c>
      <c r="N179" s="22" t="s">
        <v>70</v>
      </c>
      <c r="O179" s="24">
        <v>45061</v>
      </c>
      <c r="P179" s="24">
        <v>45050</v>
      </c>
      <c r="Q179" s="22" t="s">
        <v>72</v>
      </c>
      <c r="R179" s="22">
        <v>6523257536</v>
      </c>
      <c r="S179" s="24">
        <v>45054</v>
      </c>
      <c r="T179" s="22" t="s">
        <v>1144</v>
      </c>
      <c r="U179" s="22">
        <v>109014</v>
      </c>
      <c r="V179" s="22">
        <v>6523257536</v>
      </c>
      <c r="W179" s="24">
        <v>45054</v>
      </c>
      <c r="X179" s="22" t="s">
        <v>198</v>
      </c>
      <c r="Y179" s="22" t="s">
        <v>130</v>
      </c>
      <c r="Z179" s="22" t="s">
        <v>70</v>
      </c>
      <c r="AA179" s="22" t="s">
        <v>70</v>
      </c>
      <c r="AB179" s="22" t="s">
        <v>70</v>
      </c>
      <c r="AC179" s="22" t="s">
        <v>76</v>
      </c>
      <c r="AD179" s="22" t="s">
        <v>114</v>
      </c>
      <c r="AE179" s="25" t="s">
        <v>651</v>
      </c>
      <c r="AF179" s="25" t="s">
        <v>79</v>
      </c>
      <c r="AG179" s="25">
        <v>6523257536</v>
      </c>
      <c r="AH179" s="25" t="s">
        <v>1837</v>
      </c>
      <c r="AI179" s="25" t="s">
        <v>1148</v>
      </c>
      <c r="AJ179" s="25" t="s">
        <v>82</v>
      </c>
      <c r="AK179" s="26">
        <v>45397</v>
      </c>
      <c r="AL179" s="22">
        <v>70</v>
      </c>
      <c r="AM179" s="22" t="s">
        <v>82</v>
      </c>
      <c r="AN179" s="22" t="s">
        <v>82</v>
      </c>
      <c r="AO179" s="22" t="s">
        <v>82</v>
      </c>
      <c r="AP179" s="22" t="s">
        <v>82</v>
      </c>
      <c r="AQ179" s="22" t="s">
        <v>82</v>
      </c>
      <c r="AR179" s="22" t="s">
        <v>82</v>
      </c>
      <c r="AS179" s="6">
        <v>221082</v>
      </c>
      <c r="AT179" s="6" t="s">
        <v>1838</v>
      </c>
      <c r="AU179" s="15" t="s">
        <v>1839</v>
      </c>
      <c r="AV179" s="6" t="s">
        <v>1840</v>
      </c>
      <c r="AW179" s="6">
        <v>40</v>
      </c>
    </row>
    <row r="180" spans="1:49" ht="24.75" customHeight="1">
      <c r="A180" s="6">
        <v>109015</v>
      </c>
      <c r="B180" s="22" t="s">
        <v>1841</v>
      </c>
      <c r="C180" s="22" t="b">
        <v>0</v>
      </c>
      <c r="D180" s="23" t="s">
        <v>204</v>
      </c>
      <c r="E180" s="22">
        <v>109</v>
      </c>
      <c r="F180" s="22" t="s">
        <v>64</v>
      </c>
      <c r="G180" s="22">
        <v>109015</v>
      </c>
      <c r="H180" s="22" t="s">
        <v>121</v>
      </c>
      <c r="I180" s="22" t="s">
        <v>66</v>
      </c>
      <c r="J180" s="22" t="s">
        <v>67</v>
      </c>
      <c r="K180" s="22" t="s">
        <v>68</v>
      </c>
      <c r="L180" s="22" t="s">
        <v>69</v>
      </c>
      <c r="M180" s="22" t="str">
        <f t="shared" si="2"/>
        <v>Archival</v>
      </c>
      <c r="N180" s="22" t="s">
        <v>70</v>
      </c>
      <c r="O180" s="24">
        <v>45062</v>
      </c>
      <c r="P180" s="24">
        <v>45050</v>
      </c>
      <c r="Q180" s="22" t="s">
        <v>72</v>
      </c>
      <c r="R180" s="22">
        <v>6523188087</v>
      </c>
      <c r="S180" s="24">
        <v>45009</v>
      </c>
      <c r="T180" s="22" t="s">
        <v>1144</v>
      </c>
      <c r="U180" s="22">
        <v>109015</v>
      </c>
      <c r="V180" s="22">
        <v>6523188087</v>
      </c>
      <c r="W180" s="24">
        <v>45009</v>
      </c>
      <c r="X180" s="22" t="s">
        <v>198</v>
      </c>
      <c r="Y180" s="22" t="s">
        <v>130</v>
      </c>
      <c r="Z180" s="22" t="s">
        <v>70</v>
      </c>
      <c r="AA180" s="22" t="s">
        <v>70</v>
      </c>
      <c r="AB180" s="22" t="s">
        <v>70</v>
      </c>
      <c r="AC180" s="22" t="s">
        <v>76</v>
      </c>
      <c r="AD180" s="22" t="s">
        <v>77</v>
      </c>
      <c r="AE180" s="25" t="s">
        <v>1119</v>
      </c>
      <c r="AF180" s="25" t="s">
        <v>1120</v>
      </c>
      <c r="AG180" s="25">
        <v>6523188087</v>
      </c>
      <c r="AH180" s="25" t="s">
        <v>1842</v>
      </c>
      <c r="AI180" s="25" t="s">
        <v>1148</v>
      </c>
      <c r="AJ180" s="25" t="s">
        <v>82</v>
      </c>
      <c r="AK180" s="26">
        <v>45397</v>
      </c>
      <c r="AL180" s="22">
        <v>70</v>
      </c>
      <c r="AM180" s="22" t="s">
        <v>82</v>
      </c>
      <c r="AN180" s="22" t="s">
        <v>82</v>
      </c>
      <c r="AO180" s="22" t="s">
        <v>82</v>
      </c>
      <c r="AP180" s="22" t="s">
        <v>82</v>
      </c>
      <c r="AQ180" s="22" t="s">
        <v>82</v>
      </c>
      <c r="AR180" s="22" t="s">
        <v>82</v>
      </c>
      <c r="AS180" s="6"/>
      <c r="AT180" s="6"/>
      <c r="AU180" s="6"/>
      <c r="AV180" s="6"/>
      <c r="AW180" s="6"/>
    </row>
    <row r="181" spans="1:49" ht="24.75" customHeight="1">
      <c r="A181" s="6">
        <v>109015</v>
      </c>
      <c r="B181" s="22" t="s">
        <v>1843</v>
      </c>
      <c r="C181" s="22" t="b">
        <v>1</v>
      </c>
      <c r="D181" s="23" t="s">
        <v>204</v>
      </c>
      <c r="E181" s="22">
        <v>109</v>
      </c>
      <c r="F181" s="22" t="s">
        <v>64</v>
      </c>
      <c r="G181" s="22">
        <v>109015</v>
      </c>
      <c r="H181" s="22" t="s">
        <v>121</v>
      </c>
      <c r="I181" s="22" t="s">
        <v>66</v>
      </c>
      <c r="J181" s="22" t="s">
        <v>1167</v>
      </c>
      <c r="K181" s="22" t="s">
        <v>158</v>
      </c>
      <c r="L181" s="22" t="s">
        <v>112</v>
      </c>
      <c r="M181" s="22" t="str">
        <f t="shared" si="2"/>
        <v>Fresh Biopsy/Aspirate</v>
      </c>
      <c r="N181" s="22" t="s">
        <v>70</v>
      </c>
      <c r="O181" s="24">
        <v>45062</v>
      </c>
      <c r="P181" s="24">
        <v>45050</v>
      </c>
      <c r="Q181" s="22" t="s">
        <v>72</v>
      </c>
      <c r="R181" s="22">
        <v>6523257487</v>
      </c>
      <c r="S181" s="24">
        <v>45084</v>
      </c>
      <c r="T181" s="22" t="s">
        <v>1144</v>
      </c>
      <c r="U181" s="22">
        <v>109015</v>
      </c>
      <c r="V181" s="22">
        <v>6524180258</v>
      </c>
      <c r="W181" s="24">
        <v>45084</v>
      </c>
      <c r="X181" s="22" t="s">
        <v>198</v>
      </c>
      <c r="Y181" s="22" t="s">
        <v>130</v>
      </c>
      <c r="Z181" s="22" t="s">
        <v>707</v>
      </c>
      <c r="AA181" s="22" t="s">
        <v>70</v>
      </c>
      <c r="AB181" s="22" t="s">
        <v>70</v>
      </c>
      <c r="AC181" s="22" t="s">
        <v>708</v>
      </c>
      <c r="AD181" s="22" t="s">
        <v>238</v>
      </c>
      <c r="AE181" s="25" t="s">
        <v>1844</v>
      </c>
      <c r="AF181" s="25" t="s">
        <v>79</v>
      </c>
      <c r="AG181" s="25">
        <v>6524180258</v>
      </c>
      <c r="AH181" s="25" t="s">
        <v>1845</v>
      </c>
      <c r="AI181" s="25" t="s">
        <v>1148</v>
      </c>
      <c r="AJ181" s="25" t="s">
        <v>82</v>
      </c>
      <c r="AK181" s="26">
        <v>45397</v>
      </c>
      <c r="AL181" s="22">
        <v>70</v>
      </c>
      <c r="AM181" s="22" t="s">
        <v>82</v>
      </c>
      <c r="AN181" s="22" t="s">
        <v>82</v>
      </c>
      <c r="AO181" s="22" t="s">
        <v>82</v>
      </c>
      <c r="AP181" s="22" t="s">
        <v>82</v>
      </c>
      <c r="AQ181" s="22" t="s">
        <v>82</v>
      </c>
      <c r="AR181" s="22" t="s">
        <v>82</v>
      </c>
      <c r="AS181" s="6">
        <v>327960</v>
      </c>
      <c r="AT181" s="6" t="s">
        <v>1846</v>
      </c>
      <c r="AU181" s="15" t="s">
        <v>1847</v>
      </c>
      <c r="AV181" s="6" t="s">
        <v>1848</v>
      </c>
      <c r="AW181" s="6">
        <v>40</v>
      </c>
    </row>
    <row r="182" spans="1:49" ht="24.75" customHeight="1">
      <c r="A182" s="6">
        <v>109017</v>
      </c>
      <c r="B182" s="22" t="s">
        <v>1849</v>
      </c>
      <c r="C182" s="22" t="b">
        <v>0</v>
      </c>
      <c r="D182" s="23" t="s">
        <v>204</v>
      </c>
      <c r="E182" s="22">
        <v>109</v>
      </c>
      <c r="F182" s="22" t="s">
        <v>64</v>
      </c>
      <c r="G182" s="22">
        <v>109017</v>
      </c>
      <c r="H182" s="22" t="s">
        <v>121</v>
      </c>
      <c r="I182" s="22" t="s">
        <v>66</v>
      </c>
      <c r="J182" s="22" t="s">
        <v>1167</v>
      </c>
      <c r="K182" s="22" t="s">
        <v>158</v>
      </c>
      <c r="L182" s="22" t="s">
        <v>112</v>
      </c>
      <c r="M182" s="22" t="str">
        <f t="shared" si="2"/>
        <v>Fresh Biopsy/Aspirate</v>
      </c>
      <c r="N182" s="22" t="s">
        <v>70</v>
      </c>
      <c r="O182" s="24">
        <v>45082</v>
      </c>
      <c r="P182" s="24">
        <v>45163</v>
      </c>
      <c r="Q182" s="22" t="s">
        <v>101</v>
      </c>
      <c r="R182" s="22">
        <v>6522839803</v>
      </c>
      <c r="S182" s="24">
        <v>45104</v>
      </c>
      <c r="T182" s="22" t="s">
        <v>1191</v>
      </c>
      <c r="U182" s="22">
        <v>109017</v>
      </c>
      <c r="V182" s="22">
        <v>6522839803</v>
      </c>
      <c r="W182" s="24">
        <v>45104</v>
      </c>
      <c r="X182" s="22" t="s">
        <v>198</v>
      </c>
      <c r="Y182" s="22" t="s">
        <v>130</v>
      </c>
      <c r="Z182" s="22" t="s">
        <v>70</v>
      </c>
      <c r="AA182" s="22" t="s">
        <v>70</v>
      </c>
      <c r="AB182" s="22" t="s">
        <v>70</v>
      </c>
      <c r="AC182" s="22" t="s">
        <v>76</v>
      </c>
      <c r="AD182" s="22" t="s">
        <v>238</v>
      </c>
      <c r="AE182" s="25" t="s">
        <v>1119</v>
      </c>
      <c r="AF182" s="25" t="s">
        <v>1120</v>
      </c>
      <c r="AG182" s="25">
        <v>6522839803</v>
      </c>
      <c r="AH182" s="25" t="s">
        <v>1850</v>
      </c>
      <c r="AI182" s="25" t="s">
        <v>1148</v>
      </c>
      <c r="AJ182" s="25" t="s">
        <v>82</v>
      </c>
      <c r="AK182" s="26">
        <v>45453</v>
      </c>
      <c r="AL182" s="22">
        <v>14</v>
      </c>
      <c r="AM182" s="22" t="s">
        <v>82</v>
      </c>
      <c r="AN182" s="22" t="s">
        <v>82</v>
      </c>
      <c r="AO182" s="22" t="s">
        <v>82</v>
      </c>
      <c r="AP182" s="22" t="s">
        <v>82</v>
      </c>
      <c r="AQ182" s="22" t="s">
        <v>82</v>
      </c>
      <c r="AR182" s="22" t="s">
        <v>82</v>
      </c>
      <c r="AS182" s="6"/>
      <c r="AT182" s="6"/>
      <c r="AU182" s="6"/>
      <c r="AV182" s="6"/>
      <c r="AW182" s="6"/>
    </row>
    <row r="183" spans="1:49" ht="24.75" customHeight="1">
      <c r="A183" s="6">
        <v>109017</v>
      </c>
      <c r="B183" s="22" t="s">
        <v>1851</v>
      </c>
      <c r="C183" s="22" t="b">
        <v>1</v>
      </c>
      <c r="D183" s="23" t="s">
        <v>204</v>
      </c>
      <c r="E183" s="22">
        <v>109</v>
      </c>
      <c r="F183" s="22" t="s">
        <v>64</v>
      </c>
      <c r="G183" s="22">
        <v>109017</v>
      </c>
      <c r="H183" s="22" t="s">
        <v>121</v>
      </c>
      <c r="I183" s="22" t="s">
        <v>66</v>
      </c>
      <c r="J183" s="22" t="s">
        <v>67</v>
      </c>
      <c r="K183" s="22" t="s">
        <v>68</v>
      </c>
      <c r="L183" s="22" t="s">
        <v>69</v>
      </c>
      <c r="M183" s="22" t="str">
        <f t="shared" si="2"/>
        <v>Archival</v>
      </c>
      <c r="N183" s="22" t="s">
        <v>70</v>
      </c>
      <c r="O183" s="24">
        <v>45082</v>
      </c>
      <c r="P183" s="24">
        <v>45163</v>
      </c>
      <c r="Q183" s="22" t="s">
        <v>101</v>
      </c>
      <c r="R183" s="22">
        <v>6522336209</v>
      </c>
      <c r="S183" s="24">
        <v>44537</v>
      </c>
      <c r="T183" s="22" t="s">
        <v>1191</v>
      </c>
      <c r="U183" s="22">
        <v>109017</v>
      </c>
      <c r="V183" s="22">
        <v>6522336209</v>
      </c>
      <c r="W183" s="24">
        <v>44537</v>
      </c>
      <c r="X183" s="22" t="s">
        <v>198</v>
      </c>
      <c r="Y183" s="22" t="s">
        <v>130</v>
      </c>
      <c r="Z183" s="22" t="s">
        <v>70</v>
      </c>
      <c r="AA183" s="22" t="s">
        <v>70</v>
      </c>
      <c r="AB183" s="22" t="s">
        <v>70</v>
      </c>
      <c r="AC183" s="22" t="s">
        <v>76</v>
      </c>
      <c r="AD183" s="22" t="s">
        <v>77</v>
      </c>
      <c r="AE183" s="25" t="s">
        <v>122</v>
      </c>
      <c r="AF183" s="25" t="s">
        <v>79</v>
      </c>
      <c r="AG183" s="25">
        <v>6522336209</v>
      </c>
      <c r="AH183" s="25" t="s">
        <v>1852</v>
      </c>
      <c r="AI183" s="25" t="s">
        <v>1148</v>
      </c>
      <c r="AJ183" s="25" t="s">
        <v>82</v>
      </c>
      <c r="AK183" s="26">
        <v>45453</v>
      </c>
      <c r="AL183" s="22">
        <v>14</v>
      </c>
      <c r="AM183" s="22" t="s">
        <v>82</v>
      </c>
      <c r="AN183" s="22" t="s">
        <v>82</v>
      </c>
      <c r="AO183" s="22" t="s">
        <v>82</v>
      </c>
      <c r="AP183" s="22" t="s">
        <v>82</v>
      </c>
      <c r="AQ183" s="22" t="s">
        <v>82</v>
      </c>
      <c r="AR183" s="22" t="s">
        <v>82</v>
      </c>
      <c r="AS183" s="6">
        <v>225421</v>
      </c>
      <c r="AT183" s="6" t="s">
        <v>1853</v>
      </c>
      <c r="AU183" s="15" t="s">
        <v>1854</v>
      </c>
      <c r="AV183" s="6" t="s">
        <v>1855</v>
      </c>
      <c r="AW183" s="6">
        <v>40</v>
      </c>
    </row>
    <row r="184" spans="1:49" ht="24.75" customHeight="1">
      <c r="A184" s="6">
        <v>109017</v>
      </c>
      <c r="B184" s="22" t="s">
        <v>1856</v>
      </c>
      <c r="C184" s="22" t="b">
        <v>0</v>
      </c>
      <c r="D184" s="23" t="s">
        <v>204</v>
      </c>
      <c r="E184" s="22">
        <v>109</v>
      </c>
      <c r="F184" s="22" t="s">
        <v>64</v>
      </c>
      <c r="G184" s="22">
        <v>109017</v>
      </c>
      <c r="H184" s="22" t="s">
        <v>121</v>
      </c>
      <c r="I184" s="22" t="s">
        <v>66</v>
      </c>
      <c r="J184" s="22" t="s">
        <v>67</v>
      </c>
      <c r="K184" s="22" t="s">
        <v>111</v>
      </c>
      <c r="L184" s="22" t="s">
        <v>82</v>
      </c>
      <c r="M184" s="22" t="str">
        <f t="shared" si="2"/>
        <v>Fresh Tumor Biopsy Pre-dose</v>
      </c>
      <c r="N184" s="22" t="s">
        <v>70</v>
      </c>
      <c r="O184" s="24">
        <v>45082</v>
      </c>
      <c r="P184" s="24">
        <v>45163</v>
      </c>
      <c r="Q184" s="22" t="s">
        <v>101</v>
      </c>
      <c r="R184" s="22">
        <v>6523257537</v>
      </c>
      <c r="S184" s="24">
        <v>45077</v>
      </c>
      <c r="T184" s="22" t="s">
        <v>1191</v>
      </c>
      <c r="U184" s="22">
        <v>109017</v>
      </c>
      <c r="V184" s="22">
        <v>6523257537</v>
      </c>
      <c r="W184" s="24">
        <v>45077</v>
      </c>
      <c r="X184" s="22" t="s">
        <v>198</v>
      </c>
      <c r="Y184" s="22" t="s">
        <v>130</v>
      </c>
      <c r="Z184" s="22" t="s">
        <v>70</v>
      </c>
      <c r="AA184" s="22" t="s">
        <v>70</v>
      </c>
      <c r="AB184" s="22" t="s">
        <v>70</v>
      </c>
      <c r="AC184" s="22" t="s">
        <v>76</v>
      </c>
      <c r="AD184" s="22" t="s">
        <v>114</v>
      </c>
      <c r="AE184" s="25" t="s">
        <v>651</v>
      </c>
      <c r="AF184" s="25" t="s">
        <v>79</v>
      </c>
      <c r="AG184" s="25">
        <v>6523257537</v>
      </c>
      <c r="AH184" s="25" t="s">
        <v>1857</v>
      </c>
      <c r="AI184" s="25" t="s">
        <v>1148</v>
      </c>
      <c r="AJ184" s="25" t="s">
        <v>82</v>
      </c>
      <c r="AK184" s="26">
        <v>45453</v>
      </c>
      <c r="AL184" s="22">
        <v>14</v>
      </c>
      <c r="AM184" s="22" t="s">
        <v>82</v>
      </c>
      <c r="AN184" s="22" t="s">
        <v>82</v>
      </c>
      <c r="AO184" s="22" t="s">
        <v>82</v>
      </c>
      <c r="AP184" s="22" t="s">
        <v>82</v>
      </c>
      <c r="AQ184" s="22" t="s">
        <v>82</v>
      </c>
      <c r="AR184" s="22" t="s">
        <v>82</v>
      </c>
      <c r="AS184" s="6"/>
      <c r="AT184" s="6"/>
      <c r="AU184" s="6"/>
      <c r="AV184" s="6"/>
      <c r="AW184" s="6"/>
    </row>
    <row r="185" spans="1:49" ht="24.75" customHeight="1">
      <c r="A185" s="6">
        <v>109018</v>
      </c>
      <c r="B185" s="22" t="s">
        <v>1858</v>
      </c>
      <c r="C185" s="22" t="b">
        <v>1</v>
      </c>
      <c r="D185" s="23" t="s">
        <v>204</v>
      </c>
      <c r="E185" s="22">
        <v>109</v>
      </c>
      <c r="F185" s="22" t="s">
        <v>64</v>
      </c>
      <c r="G185" s="22">
        <v>109018</v>
      </c>
      <c r="H185" s="22" t="s">
        <v>121</v>
      </c>
      <c r="I185" s="22" t="s">
        <v>66</v>
      </c>
      <c r="J185" s="22" t="s">
        <v>67</v>
      </c>
      <c r="K185" s="22" t="s">
        <v>111</v>
      </c>
      <c r="L185" s="22" t="s">
        <v>82</v>
      </c>
      <c r="M185" s="22" t="str">
        <f t="shared" si="2"/>
        <v>Fresh Tumor Biopsy Pre-dose</v>
      </c>
      <c r="N185" s="22" t="s">
        <v>70</v>
      </c>
      <c r="O185" s="24">
        <v>45103</v>
      </c>
      <c r="P185" s="24">
        <v>45077</v>
      </c>
      <c r="Q185" s="22" t="s">
        <v>72</v>
      </c>
      <c r="R185" s="22">
        <v>6521662744</v>
      </c>
      <c r="S185" s="24">
        <v>45091</v>
      </c>
      <c r="T185" s="22" t="s">
        <v>1191</v>
      </c>
      <c r="U185" s="22">
        <v>109018</v>
      </c>
      <c r="V185" s="22">
        <v>6521662744</v>
      </c>
      <c r="W185" s="24">
        <v>45091</v>
      </c>
      <c r="X185" s="22" t="s">
        <v>198</v>
      </c>
      <c r="Y185" s="22" t="s">
        <v>130</v>
      </c>
      <c r="Z185" s="22" t="s">
        <v>70</v>
      </c>
      <c r="AA185" s="22" t="s">
        <v>70</v>
      </c>
      <c r="AB185" s="22" t="s">
        <v>70</v>
      </c>
      <c r="AC185" s="22" t="s">
        <v>76</v>
      </c>
      <c r="AD185" s="22" t="s">
        <v>114</v>
      </c>
      <c r="AE185" s="25" t="s">
        <v>115</v>
      </c>
      <c r="AF185" s="25" t="s">
        <v>79</v>
      </c>
      <c r="AG185" s="25">
        <v>6521662744</v>
      </c>
      <c r="AH185" s="25" t="s">
        <v>1859</v>
      </c>
      <c r="AI185" s="25" t="s">
        <v>1148</v>
      </c>
      <c r="AJ185" s="25" t="s">
        <v>82</v>
      </c>
      <c r="AK185" s="26">
        <v>45453</v>
      </c>
      <c r="AL185" s="22">
        <v>14</v>
      </c>
      <c r="AM185" s="22" t="s">
        <v>82</v>
      </c>
      <c r="AN185" s="22" t="s">
        <v>82</v>
      </c>
      <c r="AO185" s="22" t="s">
        <v>82</v>
      </c>
      <c r="AP185" s="22" t="s">
        <v>82</v>
      </c>
      <c r="AQ185" s="22" t="s">
        <v>82</v>
      </c>
      <c r="AR185" s="22" t="s">
        <v>82</v>
      </c>
      <c r="AS185" s="6">
        <v>225441</v>
      </c>
      <c r="AT185" s="6" t="s">
        <v>1860</v>
      </c>
      <c r="AU185" s="15" t="s">
        <v>1861</v>
      </c>
      <c r="AV185" s="6" t="s">
        <v>1862</v>
      </c>
      <c r="AW185" s="6">
        <v>40</v>
      </c>
    </row>
    <row r="186" spans="1:49" ht="24.75" customHeight="1">
      <c r="A186" s="6">
        <v>109018</v>
      </c>
      <c r="B186" s="22" t="s">
        <v>1863</v>
      </c>
      <c r="C186" s="22" t="b">
        <v>1</v>
      </c>
      <c r="D186" s="23" t="s">
        <v>204</v>
      </c>
      <c r="E186" s="22">
        <v>109</v>
      </c>
      <c r="F186" s="22" t="s">
        <v>64</v>
      </c>
      <c r="G186" s="22">
        <v>109018</v>
      </c>
      <c r="H186" s="22" t="s">
        <v>121</v>
      </c>
      <c r="I186" s="22" t="s">
        <v>66</v>
      </c>
      <c r="J186" s="22" t="s">
        <v>67</v>
      </c>
      <c r="K186" s="22" t="s">
        <v>68</v>
      </c>
      <c r="L186" s="22" t="s">
        <v>69</v>
      </c>
      <c r="M186" s="22" t="str">
        <f t="shared" si="2"/>
        <v>Archival</v>
      </c>
      <c r="N186" s="22" t="s">
        <v>70</v>
      </c>
      <c r="O186" s="24">
        <v>45103</v>
      </c>
      <c r="P186" s="24">
        <v>45077</v>
      </c>
      <c r="Q186" s="22" t="s">
        <v>72</v>
      </c>
      <c r="R186" s="22">
        <v>6521662732</v>
      </c>
      <c r="S186" s="24">
        <v>44078</v>
      </c>
      <c r="T186" s="22" t="s">
        <v>1191</v>
      </c>
      <c r="U186" s="22">
        <v>109018</v>
      </c>
      <c r="V186" s="22">
        <v>6521662732</v>
      </c>
      <c r="W186" s="24">
        <v>44078</v>
      </c>
      <c r="X186" s="22" t="s">
        <v>198</v>
      </c>
      <c r="Y186" s="22" t="s">
        <v>130</v>
      </c>
      <c r="Z186" s="22" t="s">
        <v>70</v>
      </c>
      <c r="AA186" s="22" t="s">
        <v>70</v>
      </c>
      <c r="AB186" s="22" t="s">
        <v>70</v>
      </c>
      <c r="AC186" s="22" t="s">
        <v>76</v>
      </c>
      <c r="AD186" s="22" t="s">
        <v>77</v>
      </c>
      <c r="AE186" s="25" t="s">
        <v>115</v>
      </c>
      <c r="AF186" s="25" t="s">
        <v>79</v>
      </c>
      <c r="AG186" s="25">
        <v>6521662732</v>
      </c>
      <c r="AH186" s="25" t="s">
        <v>1864</v>
      </c>
      <c r="AI186" s="25" t="s">
        <v>1148</v>
      </c>
      <c r="AJ186" s="25" t="s">
        <v>82</v>
      </c>
      <c r="AK186" s="26">
        <v>45453</v>
      </c>
      <c r="AL186" s="22">
        <v>14</v>
      </c>
      <c r="AM186" s="22" t="s">
        <v>82</v>
      </c>
      <c r="AN186" s="22" t="s">
        <v>82</v>
      </c>
      <c r="AO186" s="22" t="s">
        <v>82</v>
      </c>
      <c r="AP186" s="22" t="s">
        <v>82</v>
      </c>
      <c r="AQ186" s="22" t="s">
        <v>82</v>
      </c>
      <c r="AR186" s="22" t="s">
        <v>82</v>
      </c>
      <c r="AS186" s="6">
        <v>225319</v>
      </c>
      <c r="AT186" s="6" t="s">
        <v>1865</v>
      </c>
      <c r="AU186" s="15" t="s">
        <v>1866</v>
      </c>
      <c r="AV186" s="6" t="s">
        <v>1867</v>
      </c>
      <c r="AW186" s="6">
        <v>40</v>
      </c>
    </row>
    <row r="187" spans="1:49" ht="24.75" customHeight="1">
      <c r="A187" s="6">
        <v>109019</v>
      </c>
      <c r="B187" s="22" t="s">
        <v>1868</v>
      </c>
      <c r="C187" s="22" t="b">
        <v>0</v>
      </c>
      <c r="D187" s="23" t="s">
        <v>204</v>
      </c>
      <c r="E187" s="22">
        <v>109</v>
      </c>
      <c r="F187" s="22" t="s">
        <v>64</v>
      </c>
      <c r="G187" s="22">
        <v>109019</v>
      </c>
      <c r="H187" s="22" t="s">
        <v>121</v>
      </c>
      <c r="I187" s="22" t="s">
        <v>66</v>
      </c>
      <c r="J187" s="22" t="s">
        <v>1167</v>
      </c>
      <c r="K187" s="22" t="s">
        <v>158</v>
      </c>
      <c r="L187" s="22" t="s">
        <v>112</v>
      </c>
      <c r="M187" s="22" t="str">
        <f t="shared" si="2"/>
        <v>Fresh Biopsy/Aspirate</v>
      </c>
      <c r="N187" s="22" t="s">
        <v>70</v>
      </c>
      <c r="O187" s="24">
        <v>45098</v>
      </c>
      <c r="P187" s="24">
        <v>45127</v>
      </c>
      <c r="Q187" s="22" t="s">
        <v>101</v>
      </c>
      <c r="R187" s="22">
        <v>6523261725</v>
      </c>
      <c r="S187" s="24">
        <v>45121</v>
      </c>
      <c r="T187" s="22" t="s">
        <v>1191</v>
      </c>
      <c r="U187" s="22">
        <v>109019</v>
      </c>
      <c r="V187" s="22">
        <v>6523261725</v>
      </c>
      <c r="W187" s="24">
        <v>45121</v>
      </c>
      <c r="X187" s="22" t="s">
        <v>198</v>
      </c>
      <c r="Y187" s="22" t="s">
        <v>130</v>
      </c>
      <c r="Z187" s="22" t="s">
        <v>70</v>
      </c>
      <c r="AA187" s="22" t="s">
        <v>70</v>
      </c>
      <c r="AB187" s="22" t="s">
        <v>70</v>
      </c>
      <c r="AC187" s="22" t="s">
        <v>76</v>
      </c>
      <c r="AD187" s="22" t="s">
        <v>238</v>
      </c>
      <c r="AE187" s="25" t="s">
        <v>122</v>
      </c>
      <c r="AF187" s="25" t="s">
        <v>79</v>
      </c>
      <c r="AG187" s="25">
        <v>6523261725</v>
      </c>
      <c r="AH187" s="25" t="s">
        <v>1869</v>
      </c>
      <c r="AI187" s="25" t="s">
        <v>1148</v>
      </c>
      <c r="AJ187" s="25" t="s">
        <v>82</v>
      </c>
      <c r="AK187" s="26">
        <v>45453</v>
      </c>
      <c r="AL187" s="22">
        <v>14</v>
      </c>
      <c r="AM187" s="22" t="s">
        <v>82</v>
      </c>
      <c r="AN187" s="22" t="s">
        <v>82</v>
      </c>
      <c r="AO187" s="22" t="s">
        <v>82</v>
      </c>
      <c r="AP187" s="22" t="s">
        <v>82</v>
      </c>
      <c r="AQ187" s="22" t="s">
        <v>82</v>
      </c>
      <c r="AR187" s="22" t="s">
        <v>82</v>
      </c>
      <c r="AS187" s="6"/>
      <c r="AT187" s="6"/>
      <c r="AU187" s="6"/>
      <c r="AV187" s="6"/>
      <c r="AW187" s="6"/>
    </row>
    <row r="188" spans="1:49" ht="24.75" customHeight="1">
      <c r="A188" s="6">
        <v>109019</v>
      </c>
      <c r="B188" s="22" t="s">
        <v>1870</v>
      </c>
      <c r="C188" s="22" t="b">
        <v>1</v>
      </c>
      <c r="D188" s="23" t="s">
        <v>204</v>
      </c>
      <c r="E188" s="22">
        <v>109</v>
      </c>
      <c r="F188" s="22" t="s">
        <v>64</v>
      </c>
      <c r="G188" s="22">
        <v>109019</v>
      </c>
      <c r="H188" s="22" t="s">
        <v>121</v>
      </c>
      <c r="I188" s="22" t="s">
        <v>66</v>
      </c>
      <c r="J188" s="22" t="s">
        <v>67</v>
      </c>
      <c r="K188" s="22" t="s">
        <v>111</v>
      </c>
      <c r="L188" s="22" t="s">
        <v>82</v>
      </c>
      <c r="M188" s="22" t="str">
        <f t="shared" si="2"/>
        <v>Fresh Tumor Biopsy Pre-dose</v>
      </c>
      <c r="N188" s="22" t="s">
        <v>70</v>
      </c>
      <c r="O188" s="24">
        <v>45098</v>
      </c>
      <c r="P188" s="24">
        <v>45127</v>
      </c>
      <c r="Q188" s="22" t="s">
        <v>101</v>
      </c>
      <c r="R188" s="22">
        <v>6523188088</v>
      </c>
      <c r="S188" s="24">
        <v>45092</v>
      </c>
      <c r="T188" s="22" t="s">
        <v>1191</v>
      </c>
      <c r="U188" s="22">
        <v>109019</v>
      </c>
      <c r="V188" s="22">
        <v>6523188088</v>
      </c>
      <c r="W188" s="24">
        <v>45092</v>
      </c>
      <c r="X188" s="22" t="s">
        <v>198</v>
      </c>
      <c r="Y188" s="22" t="s">
        <v>130</v>
      </c>
      <c r="Z188" s="22" t="s">
        <v>70</v>
      </c>
      <c r="AA188" s="22" t="s">
        <v>70</v>
      </c>
      <c r="AB188" s="22" t="s">
        <v>70</v>
      </c>
      <c r="AC188" s="22" t="s">
        <v>76</v>
      </c>
      <c r="AD188" s="22" t="s">
        <v>114</v>
      </c>
      <c r="AE188" s="25" t="s">
        <v>1119</v>
      </c>
      <c r="AF188" s="25" t="s">
        <v>1120</v>
      </c>
      <c r="AG188" s="25">
        <v>6523188088</v>
      </c>
      <c r="AH188" s="25" t="s">
        <v>1871</v>
      </c>
      <c r="AI188" s="25" t="s">
        <v>1148</v>
      </c>
      <c r="AJ188" s="25" t="s">
        <v>82</v>
      </c>
      <c r="AK188" s="26">
        <v>45453</v>
      </c>
      <c r="AL188" s="22">
        <v>14</v>
      </c>
      <c r="AM188" s="22" t="s">
        <v>82</v>
      </c>
      <c r="AN188" s="22" t="s">
        <v>82</v>
      </c>
      <c r="AO188" s="22" t="s">
        <v>82</v>
      </c>
      <c r="AP188" s="22" t="s">
        <v>82</v>
      </c>
      <c r="AQ188" s="22" t="s">
        <v>82</v>
      </c>
      <c r="AR188" s="22" t="s">
        <v>82</v>
      </c>
      <c r="AS188" s="6">
        <v>225444</v>
      </c>
      <c r="AT188" s="6" t="s">
        <v>1872</v>
      </c>
      <c r="AU188" s="15" t="s">
        <v>1873</v>
      </c>
      <c r="AV188" s="6" t="s">
        <v>1874</v>
      </c>
      <c r="AW188" s="6">
        <v>40</v>
      </c>
    </row>
    <row r="189" spans="1:49" ht="24.75" customHeight="1">
      <c r="A189" s="6">
        <v>109019</v>
      </c>
      <c r="B189" s="22" t="s">
        <v>1875</v>
      </c>
      <c r="C189" s="22" t="b">
        <v>1</v>
      </c>
      <c r="D189" s="23" t="s">
        <v>204</v>
      </c>
      <c r="E189" s="22">
        <v>109</v>
      </c>
      <c r="F189" s="22" t="s">
        <v>64</v>
      </c>
      <c r="G189" s="22">
        <v>109019</v>
      </c>
      <c r="H189" s="22" t="s">
        <v>121</v>
      </c>
      <c r="I189" s="22" t="s">
        <v>66</v>
      </c>
      <c r="J189" s="22" t="s">
        <v>67</v>
      </c>
      <c r="K189" s="22" t="s">
        <v>68</v>
      </c>
      <c r="L189" s="22" t="s">
        <v>69</v>
      </c>
      <c r="M189" s="22" t="str">
        <f t="shared" si="2"/>
        <v>Archival</v>
      </c>
      <c r="N189" s="22" t="s">
        <v>70</v>
      </c>
      <c r="O189" s="24">
        <v>45098</v>
      </c>
      <c r="P189" s="24">
        <v>45127</v>
      </c>
      <c r="Q189" s="22" t="s">
        <v>101</v>
      </c>
      <c r="R189" s="22">
        <v>6521662731</v>
      </c>
      <c r="S189" s="24">
        <v>44291</v>
      </c>
      <c r="T189" s="22" t="s">
        <v>1191</v>
      </c>
      <c r="U189" s="22">
        <v>109019</v>
      </c>
      <c r="V189" s="22">
        <v>6521662731</v>
      </c>
      <c r="W189" s="24">
        <v>44291</v>
      </c>
      <c r="X189" s="22" t="s">
        <v>198</v>
      </c>
      <c r="Y189" s="22" t="s">
        <v>130</v>
      </c>
      <c r="Z189" s="22" t="s">
        <v>70</v>
      </c>
      <c r="AA189" s="22" t="s">
        <v>70</v>
      </c>
      <c r="AB189" s="22" t="s">
        <v>70</v>
      </c>
      <c r="AC189" s="22" t="s">
        <v>76</v>
      </c>
      <c r="AD189" s="22" t="s">
        <v>77</v>
      </c>
      <c r="AE189" s="25" t="s">
        <v>266</v>
      </c>
      <c r="AF189" s="25" t="s">
        <v>79</v>
      </c>
      <c r="AG189" s="25">
        <v>6521662731</v>
      </c>
      <c r="AH189" s="25" t="s">
        <v>1876</v>
      </c>
      <c r="AI189" s="25" t="s">
        <v>1148</v>
      </c>
      <c r="AJ189" s="25" t="s">
        <v>82</v>
      </c>
      <c r="AK189" s="26">
        <v>45453</v>
      </c>
      <c r="AL189" s="22">
        <v>14</v>
      </c>
      <c r="AM189" s="22" t="s">
        <v>82</v>
      </c>
      <c r="AN189" s="22" t="s">
        <v>82</v>
      </c>
      <c r="AO189" s="22" t="s">
        <v>82</v>
      </c>
      <c r="AP189" s="22" t="s">
        <v>82</v>
      </c>
      <c r="AQ189" s="22" t="s">
        <v>82</v>
      </c>
      <c r="AR189" s="22" t="s">
        <v>82</v>
      </c>
      <c r="AS189" s="6">
        <v>225359</v>
      </c>
      <c r="AT189" s="6" t="s">
        <v>1877</v>
      </c>
      <c r="AU189" s="15" t="s">
        <v>1878</v>
      </c>
      <c r="AV189" s="6" t="s">
        <v>1879</v>
      </c>
      <c r="AW189" s="6">
        <v>40</v>
      </c>
    </row>
    <row r="190" spans="1:49" ht="24.75" customHeight="1">
      <c r="A190" s="6">
        <v>109021</v>
      </c>
      <c r="B190" s="22" t="s">
        <v>1880</v>
      </c>
      <c r="C190" s="22" t="b">
        <v>1</v>
      </c>
      <c r="D190" s="23" t="s">
        <v>204</v>
      </c>
      <c r="E190" s="22">
        <v>109</v>
      </c>
      <c r="F190" s="22" t="s">
        <v>64</v>
      </c>
      <c r="G190" s="22">
        <v>109021</v>
      </c>
      <c r="H190" s="22" t="s">
        <v>121</v>
      </c>
      <c r="I190" s="22" t="s">
        <v>66</v>
      </c>
      <c r="J190" s="22" t="s">
        <v>1167</v>
      </c>
      <c r="K190" s="22" t="s">
        <v>158</v>
      </c>
      <c r="L190" s="22" t="s">
        <v>112</v>
      </c>
      <c r="M190" s="22" t="str">
        <f t="shared" si="2"/>
        <v>Fresh Biopsy/Aspirate</v>
      </c>
      <c r="N190" s="22" t="s">
        <v>70</v>
      </c>
      <c r="O190" s="24">
        <v>45104</v>
      </c>
      <c r="P190" s="24">
        <v>45293</v>
      </c>
      <c r="Q190" s="22" t="s">
        <v>113</v>
      </c>
      <c r="R190" s="22">
        <v>6523759655</v>
      </c>
      <c r="S190" s="24">
        <v>45126</v>
      </c>
      <c r="T190" s="22" t="s">
        <v>1191</v>
      </c>
      <c r="U190" s="22">
        <v>109021</v>
      </c>
      <c r="V190" s="22">
        <v>6523759655</v>
      </c>
      <c r="W190" s="24">
        <v>45126</v>
      </c>
      <c r="X190" s="22" t="s">
        <v>198</v>
      </c>
      <c r="Y190" s="22" t="s">
        <v>130</v>
      </c>
      <c r="Z190" s="22" t="s">
        <v>70</v>
      </c>
      <c r="AA190" s="22" t="s">
        <v>70</v>
      </c>
      <c r="AB190" s="22" t="s">
        <v>70</v>
      </c>
      <c r="AC190" s="22" t="s">
        <v>76</v>
      </c>
      <c r="AD190" s="22" t="s">
        <v>238</v>
      </c>
      <c r="AE190" s="25" t="s">
        <v>1119</v>
      </c>
      <c r="AF190" s="25" t="s">
        <v>1120</v>
      </c>
      <c r="AG190" s="25">
        <v>6523759655</v>
      </c>
      <c r="AH190" s="25" t="s">
        <v>1881</v>
      </c>
      <c r="AI190" s="25" t="s">
        <v>1148</v>
      </c>
      <c r="AJ190" s="25" t="s">
        <v>82</v>
      </c>
      <c r="AK190" s="26">
        <v>45453</v>
      </c>
      <c r="AL190" s="22">
        <v>14</v>
      </c>
      <c r="AM190" s="22" t="s">
        <v>82</v>
      </c>
      <c r="AN190" s="22" t="s">
        <v>82</v>
      </c>
      <c r="AO190" s="22" t="s">
        <v>82</v>
      </c>
      <c r="AP190" s="22" t="s">
        <v>82</v>
      </c>
      <c r="AQ190" s="22" t="s">
        <v>82</v>
      </c>
      <c r="AR190" s="22" t="s">
        <v>82</v>
      </c>
      <c r="AS190" s="6">
        <v>327407</v>
      </c>
      <c r="AT190" s="6" t="s">
        <v>1882</v>
      </c>
      <c r="AU190" s="15" t="s">
        <v>1883</v>
      </c>
      <c r="AV190" s="6" t="s">
        <v>1884</v>
      </c>
      <c r="AW190" s="6">
        <v>40</v>
      </c>
    </row>
    <row r="191" spans="1:49" ht="24.75" customHeight="1">
      <c r="A191" s="6">
        <v>109021</v>
      </c>
      <c r="B191" s="22" t="s">
        <v>1885</v>
      </c>
      <c r="C191" s="22" t="b">
        <v>1</v>
      </c>
      <c r="D191" s="23" t="s">
        <v>204</v>
      </c>
      <c r="E191" s="22">
        <v>109</v>
      </c>
      <c r="F191" s="22" t="s">
        <v>64</v>
      </c>
      <c r="G191" s="22">
        <v>109021</v>
      </c>
      <c r="H191" s="22" t="s">
        <v>121</v>
      </c>
      <c r="I191" s="22" t="s">
        <v>66</v>
      </c>
      <c r="J191" s="22" t="s">
        <v>67</v>
      </c>
      <c r="K191" s="22" t="s">
        <v>68</v>
      </c>
      <c r="L191" s="22" t="s">
        <v>69</v>
      </c>
      <c r="M191" s="22" t="str">
        <f t="shared" si="2"/>
        <v>Archival</v>
      </c>
      <c r="N191" s="22" t="s">
        <v>70</v>
      </c>
      <c r="O191" s="24">
        <v>45104</v>
      </c>
      <c r="P191" s="24">
        <v>45293</v>
      </c>
      <c r="Q191" s="22" t="s">
        <v>113</v>
      </c>
      <c r="R191" s="22">
        <v>6522336233</v>
      </c>
      <c r="S191" s="24">
        <v>43890</v>
      </c>
      <c r="T191" s="22" t="s">
        <v>1191</v>
      </c>
      <c r="U191" s="22">
        <v>109021</v>
      </c>
      <c r="V191" s="22">
        <v>6522336233</v>
      </c>
      <c r="W191" s="24">
        <v>43890</v>
      </c>
      <c r="X191" s="22" t="s">
        <v>198</v>
      </c>
      <c r="Y191" s="22" t="s">
        <v>130</v>
      </c>
      <c r="Z191" s="22" t="s">
        <v>70</v>
      </c>
      <c r="AA191" s="22" t="s">
        <v>70</v>
      </c>
      <c r="AB191" s="22" t="s">
        <v>70</v>
      </c>
      <c r="AC191" s="22" t="s">
        <v>76</v>
      </c>
      <c r="AD191" s="22" t="s">
        <v>77</v>
      </c>
      <c r="AE191" s="25" t="s">
        <v>266</v>
      </c>
      <c r="AF191" s="25" t="s">
        <v>79</v>
      </c>
      <c r="AG191" s="25">
        <v>6522336233</v>
      </c>
      <c r="AH191" s="25" t="s">
        <v>1886</v>
      </c>
      <c r="AI191" s="25" t="s">
        <v>1148</v>
      </c>
      <c r="AJ191" s="25" t="s">
        <v>82</v>
      </c>
      <c r="AK191" s="26">
        <v>45453</v>
      </c>
      <c r="AL191" s="22">
        <v>14</v>
      </c>
      <c r="AM191" s="22" t="s">
        <v>82</v>
      </c>
      <c r="AN191" s="22" t="s">
        <v>82</v>
      </c>
      <c r="AO191" s="22" t="s">
        <v>82</v>
      </c>
      <c r="AP191" s="22" t="s">
        <v>82</v>
      </c>
      <c r="AQ191" s="22" t="s">
        <v>82</v>
      </c>
      <c r="AR191" s="22" t="s">
        <v>82</v>
      </c>
      <c r="AS191" s="6">
        <v>225385</v>
      </c>
      <c r="AT191" s="6" t="s">
        <v>1887</v>
      </c>
      <c r="AU191" s="15" t="s">
        <v>1888</v>
      </c>
      <c r="AV191" s="6" t="s">
        <v>1889</v>
      </c>
      <c r="AW191" s="6">
        <v>40</v>
      </c>
    </row>
    <row r="192" spans="1:49" ht="24.75" customHeight="1">
      <c r="A192" s="6">
        <v>109021</v>
      </c>
      <c r="B192" s="22" t="s">
        <v>1890</v>
      </c>
      <c r="C192" s="22" t="b">
        <v>1</v>
      </c>
      <c r="D192" s="23" t="s">
        <v>204</v>
      </c>
      <c r="E192" s="22">
        <v>109</v>
      </c>
      <c r="F192" s="22" t="s">
        <v>64</v>
      </c>
      <c r="G192" s="22">
        <v>109021</v>
      </c>
      <c r="H192" s="22" t="s">
        <v>121</v>
      </c>
      <c r="I192" s="22" t="s">
        <v>66</v>
      </c>
      <c r="J192" s="22" t="s">
        <v>67</v>
      </c>
      <c r="K192" s="22" t="s">
        <v>128</v>
      </c>
      <c r="L192" s="22" t="s">
        <v>112</v>
      </c>
      <c r="M192" s="22" t="str">
        <f t="shared" si="2"/>
        <v>Fresh Biopsy/Aspirate</v>
      </c>
      <c r="N192" s="22" t="s">
        <v>70</v>
      </c>
      <c r="O192" s="24">
        <v>45104</v>
      </c>
      <c r="P192" s="24">
        <v>45293</v>
      </c>
      <c r="Q192" s="22" t="s">
        <v>113</v>
      </c>
      <c r="R192" s="22">
        <v>6523257535</v>
      </c>
      <c r="S192" s="24">
        <v>45100</v>
      </c>
      <c r="T192" s="22" t="s">
        <v>1191</v>
      </c>
      <c r="U192" s="22">
        <v>109021</v>
      </c>
      <c r="V192" s="22">
        <v>6523257535</v>
      </c>
      <c r="W192" s="24">
        <v>45100</v>
      </c>
      <c r="X192" s="22" t="s">
        <v>198</v>
      </c>
      <c r="Y192" s="22" t="s">
        <v>130</v>
      </c>
      <c r="Z192" s="22" t="s">
        <v>70</v>
      </c>
      <c r="AA192" s="22" t="s">
        <v>70</v>
      </c>
      <c r="AB192" s="22" t="s">
        <v>70</v>
      </c>
      <c r="AC192" s="22" t="s">
        <v>76</v>
      </c>
      <c r="AD192" s="22" t="s">
        <v>114</v>
      </c>
      <c r="AE192" s="25" t="s">
        <v>115</v>
      </c>
      <c r="AF192" s="25" t="s">
        <v>79</v>
      </c>
      <c r="AG192" s="25">
        <v>6523257535</v>
      </c>
      <c r="AH192" s="25" t="s">
        <v>1891</v>
      </c>
      <c r="AI192" s="25" t="s">
        <v>1148</v>
      </c>
      <c r="AJ192" s="25" t="s">
        <v>82</v>
      </c>
      <c r="AK192" s="26">
        <v>45453</v>
      </c>
      <c r="AL192" s="22">
        <v>14</v>
      </c>
      <c r="AM192" s="22" t="s">
        <v>82</v>
      </c>
      <c r="AN192" s="22" t="s">
        <v>82</v>
      </c>
      <c r="AO192" s="22" t="s">
        <v>82</v>
      </c>
      <c r="AP192" s="22" t="s">
        <v>82</v>
      </c>
      <c r="AQ192" s="22" t="s">
        <v>82</v>
      </c>
      <c r="AR192" s="22" t="s">
        <v>82</v>
      </c>
      <c r="AS192" s="6">
        <v>225482</v>
      </c>
      <c r="AT192" s="6" t="s">
        <v>1892</v>
      </c>
      <c r="AU192" s="15" t="s">
        <v>1893</v>
      </c>
      <c r="AV192" s="6" t="s">
        <v>1894</v>
      </c>
      <c r="AW192" s="6">
        <v>40</v>
      </c>
    </row>
    <row r="193" spans="1:49" ht="24.75" customHeight="1">
      <c r="A193" s="6">
        <v>109023</v>
      </c>
      <c r="B193" s="22" t="s">
        <v>1895</v>
      </c>
      <c r="C193" s="22" t="b">
        <v>1</v>
      </c>
      <c r="D193" s="23" t="s">
        <v>204</v>
      </c>
      <c r="E193" s="22">
        <v>109</v>
      </c>
      <c r="F193" s="22" t="s">
        <v>64</v>
      </c>
      <c r="G193" s="22">
        <v>109023</v>
      </c>
      <c r="H193" s="22" t="s">
        <v>121</v>
      </c>
      <c r="I193" s="22" t="s">
        <v>66</v>
      </c>
      <c r="J193" s="22" t="s">
        <v>1167</v>
      </c>
      <c r="K193" s="22" t="s">
        <v>158</v>
      </c>
      <c r="L193" s="22" t="s">
        <v>112</v>
      </c>
      <c r="M193" s="22" t="str">
        <f t="shared" si="2"/>
        <v>Fresh Biopsy/Aspirate</v>
      </c>
      <c r="N193" s="22" t="s">
        <v>70</v>
      </c>
      <c r="O193" s="24">
        <v>45146</v>
      </c>
      <c r="P193" s="24">
        <v>45139</v>
      </c>
      <c r="Q193" s="22" t="s">
        <v>101</v>
      </c>
      <c r="R193" s="22">
        <v>6523884365</v>
      </c>
      <c r="S193" s="24">
        <v>45175</v>
      </c>
      <c r="T193" s="22" t="s">
        <v>169</v>
      </c>
      <c r="U193" s="22">
        <v>109023</v>
      </c>
      <c r="V193" s="22">
        <v>6523884365</v>
      </c>
      <c r="W193" s="24">
        <v>45175</v>
      </c>
      <c r="X193" s="22" t="s">
        <v>103</v>
      </c>
      <c r="Y193" s="22" t="s">
        <v>130</v>
      </c>
      <c r="Z193" s="22" t="s">
        <v>70</v>
      </c>
      <c r="AA193" s="22" t="s">
        <v>70</v>
      </c>
      <c r="AB193" s="22" t="s">
        <v>70</v>
      </c>
      <c r="AC193" s="22" t="s">
        <v>76</v>
      </c>
      <c r="AD193" s="22" t="s">
        <v>238</v>
      </c>
      <c r="AE193" s="25" t="s">
        <v>115</v>
      </c>
      <c r="AF193" s="25" t="s">
        <v>79</v>
      </c>
      <c r="AG193" s="25">
        <v>6523884365</v>
      </c>
      <c r="AH193" s="25" t="s">
        <v>1896</v>
      </c>
      <c r="AI193" s="25" t="s">
        <v>172</v>
      </c>
      <c r="AJ193" s="25" t="s">
        <v>82</v>
      </c>
      <c r="AK193" s="26">
        <v>45397</v>
      </c>
      <c r="AL193" s="22">
        <v>70</v>
      </c>
      <c r="AM193" s="22" t="s">
        <v>82</v>
      </c>
      <c r="AN193" s="22" t="s">
        <v>82</v>
      </c>
      <c r="AO193" s="22" t="s">
        <v>82</v>
      </c>
      <c r="AP193" s="22" t="s">
        <v>82</v>
      </c>
      <c r="AQ193" s="22" t="s">
        <v>82</v>
      </c>
      <c r="AR193" s="22" t="s">
        <v>82</v>
      </c>
      <c r="AS193" s="6">
        <v>327470</v>
      </c>
      <c r="AT193" s="6" t="s">
        <v>1897</v>
      </c>
      <c r="AU193" s="15" t="s">
        <v>1898</v>
      </c>
      <c r="AV193" s="6" t="s">
        <v>1899</v>
      </c>
      <c r="AW193" s="6">
        <v>40</v>
      </c>
    </row>
    <row r="194" spans="1:49" ht="24.75" customHeight="1">
      <c r="A194" s="6">
        <v>109023</v>
      </c>
      <c r="B194" s="22" t="s">
        <v>1900</v>
      </c>
      <c r="C194" s="22" t="b">
        <v>0</v>
      </c>
      <c r="D194" s="23" t="s">
        <v>204</v>
      </c>
      <c r="E194" s="22">
        <v>109</v>
      </c>
      <c r="F194" s="22" t="s">
        <v>64</v>
      </c>
      <c r="G194" s="22">
        <v>109023</v>
      </c>
      <c r="H194" s="22" t="s">
        <v>121</v>
      </c>
      <c r="I194" s="22" t="s">
        <v>66</v>
      </c>
      <c r="J194" s="22" t="s">
        <v>67</v>
      </c>
      <c r="K194" s="22" t="s">
        <v>68</v>
      </c>
      <c r="L194" s="22" t="s">
        <v>69</v>
      </c>
      <c r="M194" s="22" t="str">
        <f t="shared" ref="M194:M257" si="3">IF(OR(K194="Archived or Fresh Tumor Biopsy c-Met testing (Archival)", K194="Archived or Fresh Tumor Biopsy c-Met testing", K194="Archived or Fresh Tumor Biopsy c-Met testing (Fresh Biopsy/Aspirate)"), L194, K194)</f>
        <v>Archival</v>
      </c>
      <c r="N194" s="22" t="s">
        <v>70</v>
      </c>
      <c r="O194" s="24">
        <v>45146</v>
      </c>
      <c r="P194" s="24">
        <v>45139</v>
      </c>
      <c r="Q194" s="22" t="s">
        <v>101</v>
      </c>
      <c r="R194" s="22">
        <v>6522505057</v>
      </c>
      <c r="S194" s="24">
        <v>44937</v>
      </c>
      <c r="T194" s="22" t="s">
        <v>169</v>
      </c>
      <c r="U194" s="22">
        <v>109023</v>
      </c>
      <c r="V194" s="22">
        <v>6522505057</v>
      </c>
      <c r="W194" s="24">
        <v>44937</v>
      </c>
      <c r="X194" s="22" t="s">
        <v>103</v>
      </c>
      <c r="Y194" s="22" t="s">
        <v>75</v>
      </c>
      <c r="Z194" s="22" t="s">
        <v>70</v>
      </c>
      <c r="AA194" s="22" t="s">
        <v>70</v>
      </c>
      <c r="AB194" s="22" t="s">
        <v>70</v>
      </c>
      <c r="AC194" s="22" t="s">
        <v>76</v>
      </c>
      <c r="AD194" s="22" t="s">
        <v>77</v>
      </c>
      <c r="AE194" s="25" t="s">
        <v>1119</v>
      </c>
      <c r="AF194" s="25" t="s">
        <v>1120</v>
      </c>
      <c r="AG194" s="25">
        <v>6522505057</v>
      </c>
      <c r="AH194" s="25" t="s">
        <v>1901</v>
      </c>
      <c r="AI194" s="25" t="s">
        <v>172</v>
      </c>
      <c r="AJ194" s="25" t="s">
        <v>82</v>
      </c>
      <c r="AK194" s="26">
        <v>45425</v>
      </c>
      <c r="AL194" s="22">
        <v>42</v>
      </c>
      <c r="AM194" s="22" t="s">
        <v>82</v>
      </c>
      <c r="AN194" s="22" t="s">
        <v>82</v>
      </c>
      <c r="AO194" s="22" t="s">
        <v>82</v>
      </c>
      <c r="AP194" s="22" t="s">
        <v>82</v>
      </c>
      <c r="AQ194" s="22" t="s">
        <v>82</v>
      </c>
      <c r="AR194" s="22" t="s">
        <v>82</v>
      </c>
      <c r="AS194" s="6"/>
      <c r="AT194" s="6"/>
      <c r="AU194" s="6"/>
      <c r="AV194" s="6"/>
      <c r="AW194" s="6"/>
    </row>
    <row r="195" spans="1:49" ht="24.75" customHeight="1">
      <c r="A195" s="6">
        <v>109023</v>
      </c>
      <c r="B195" s="22" t="s">
        <v>200</v>
      </c>
      <c r="C195" s="22" t="b">
        <v>1</v>
      </c>
      <c r="D195" s="23" t="s">
        <v>204</v>
      </c>
      <c r="E195" s="22">
        <v>109</v>
      </c>
      <c r="F195" s="22" t="s">
        <v>64</v>
      </c>
      <c r="G195" s="22">
        <v>109023</v>
      </c>
      <c r="H195" s="22" t="s">
        <v>121</v>
      </c>
      <c r="I195" s="22" t="s">
        <v>66</v>
      </c>
      <c r="J195" s="22" t="s">
        <v>67</v>
      </c>
      <c r="K195" s="22" t="s">
        <v>111</v>
      </c>
      <c r="L195" s="22" t="s">
        <v>82</v>
      </c>
      <c r="M195" s="22" t="str">
        <f t="shared" si="3"/>
        <v>Fresh Tumor Biopsy Pre-dose</v>
      </c>
      <c r="N195" s="22" t="s">
        <v>70</v>
      </c>
      <c r="O195" s="24">
        <v>45146</v>
      </c>
      <c r="P195" s="24">
        <v>45139</v>
      </c>
      <c r="Q195" s="22" t="s">
        <v>101</v>
      </c>
      <c r="R195" s="22">
        <v>6523188086</v>
      </c>
      <c r="S195" s="24">
        <v>45145</v>
      </c>
      <c r="T195" s="22" t="s">
        <v>169</v>
      </c>
      <c r="U195" s="22">
        <v>109023</v>
      </c>
      <c r="V195" s="22">
        <v>6523188086</v>
      </c>
      <c r="W195" s="24">
        <v>45145</v>
      </c>
      <c r="X195" s="22" t="s">
        <v>103</v>
      </c>
      <c r="Y195" s="22" t="s">
        <v>130</v>
      </c>
      <c r="Z195" s="22" t="s">
        <v>70</v>
      </c>
      <c r="AA195" s="22" t="s">
        <v>70</v>
      </c>
      <c r="AB195" s="22" t="s">
        <v>70</v>
      </c>
      <c r="AC195" s="22" t="s">
        <v>76</v>
      </c>
      <c r="AD195" s="22" t="s">
        <v>114</v>
      </c>
      <c r="AE195" s="25" t="s">
        <v>115</v>
      </c>
      <c r="AF195" s="25" t="s">
        <v>79</v>
      </c>
      <c r="AG195" s="25">
        <v>6523188086</v>
      </c>
      <c r="AH195" s="25" t="s">
        <v>205</v>
      </c>
      <c r="AI195" s="25" t="s">
        <v>172</v>
      </c>
      <c r="AJ195" s="25" t="s">
        <v>82</v>
      </c>
      <c r="AK195" s="26">
        <v>45397</v>
      </c>
      <c r="AL195" s="22">
        <v>70</v>
      </c>
      <c r="AM195" s="22" t="s">
        <v>82</v>
      </c>
      <c r="AN195" s="22" t="s">
        <v>82</v>
      </c>
      <c r="AO195" s="22" t="s">
        <v>82</v>
      </c>
      <c r="AP195" s="22" t="s">
        <v>82</v>
      </c>
      <c r="AQ195" s="22" t="s">
        <v>82</v>
      </c>
      <c r="AR195" s="22" t="s">
        <v>82</v>
      </c>
      <c r="AS195" s="6">
        <v>235065</v>
      </c>
      <c r="AT195" s="6" t="s">
        <v>201</v>
      </c>
      <c r="AU195" s="15" t="s">
        <v>202</v>
      </c>
      <c r="AV195" s="6" t="s">
        <v>203</v>
      </c>
      <c r="AW195" s="6">
        <v>40</v>
      </c>
    </row>
    <row r="196" spans="1:49" ht="24.75" customHeight="1">
      <c r="A196" s="6">
        <v>109024</v>
      </c>
      <c r="B196" s="22" t="s">
        <v>82</v>
      </c>
      <c r="C196" s="22" t="b">
        <v>0</v>
      </c>
      <c r="D196" s="23" t="s">
        <v>204</v>
      </c>
      <c r="E196" s="22">
        <v>109</v>
      </c>
      <c r="F196" s="22" t="s">
        <v>64</v>
      </c>
      <c r="G196" s="22">
        <v>109024</v>
      </c>
      <c r="H196" s="22" t="s">
        <v>100</v>
      </c>
      <c r="I196" s="22" t="s">
        <v>1315</v>
      </c>
      <c r="J196" s="22" t="s">
        <v>67</v>
      </c>
      <c r="K196" s="22" t="s">
        <v>1223</v>
      </c>
      <c r="L196" s="22" t="s">
        <v>82</v>
      </c>
      <c r="M196" s="22" t="str">
        <f t="shared" si="3"/>
        <v>Fresh Tumor Biopsy</v>
      </c>
      <c r="N196" s="22" t="s">
        <v>70</v>
      </c>
      <c r="O196" s="24">
        <v>45461</v>
      </c>
      <c r="P196" s="24">
        <v>45442</v>
      </c>
      <c r="Q196" s="22" t="s">
        <v>113</v>
      </c>
      <c r="R196" s="22">
        <v>6526127364</v>
      </c>
      <c r="S196" s="24">
        <v>45447</v>
      </c>
      <c r="T196" s="22" t="s">
        <v>1690</v>
      </c>
      <c r="U196" s="22" t="s">
        <v>82</v>
      </c>
      <c r="V196" s="27" t="s">
        <v>82</v>
      </c>
      <c r="W196" s="22" t="s">
        <v>82</v>
      </c>
      <c r="X196" s="22" t="s">
        <v>82</v>
      </c>
      <c r="Y196" s="22" t="s">
        <v>82</v>
      </c>
      <c r="Z196" s="22" t="s">
        <v>82</v>
      </c>
      <c r="AA196" s="22" t="s">
        <v>82</v>
      </c>
      <c r="AB196" s="22" t="s">
        <v>82</v>
      </c>
      <c r="AC196" s="22" t="s">
        <v>1145</v>
      </c>
      <c r="AD196" s="22" t="s">
        <v>82</v>
      </c>
      <c r="AE196" s="28" t="s">
        <v>1146</v>
      </c>
      <c r="AF196" s="28" t="s">
        <v>1146</v>
      </c>
      <c r="AG196" s="25">
        <v>6526127364</v>
      </c>
      <c r="AH196" s="25" t="s">
        <v>1902</v>
      </c>
      <c r="AI196" s="25" t="s">
        <v>1692</v>
      </c>
      <c r="AJ196" s="25" t="s">
        <v>82</v>
      </c>
      <c r="AK196" s="26">
        <v>45467</v>
      </c>
      <c r="AL196" s="22">
        <v>0</v>
      </c>
      <c r="AM196" s="22" t="s">
        <v>82</v>
      </c>
      <c r="AN196" s="22" t="s">
        <v>82</v>
      </c>
      <c r="AO196" s="22" t="s">
        <v>82</v>
      </c>
      <c r="AP196" s="22" t="s">
        <v>82</v>
      </c>
      <c r="AQ196" s="22" t="s">
        <v>82</v>
      </c>
      <c r="AR196" s="22" t="s">
        <v>82</v>
      </c>
      <c r="AS196" s="6"/>
      <c r="AT196" s="6"/>
      <c r="AU196" s="6"/>
      <c r="AV196" s="6"/>
      <c r="AW196" s="6"/>
    </row>
    <row r="197" spans="1:49" ht="24.75" customHeight="1">
      <c r="A197" s="6">
        <v>115001</v>
      </c>
      <c r="B197" s="22" t="s">
        <v>207</v>
      </c>
      <c r="C197" s="22" t="b">
        <v>1</v>
      </c>
      <c r="D197" s="23" t="s">
        <v>211</v>
      </c>
      <c r="E197" s="22">
        <v>115</v>
      </c>
      <c r="F197" s="22" t="s">
        <v>64</v>
      </c>
      <c r="G197" s="22">
        <v>115001</v>
      </c>
      <c r="H197" s="22" t="s">
        <v>100</v>
      </c>
      <c r="I197" s="22" t="s">
        <v>100</v>
      </c>
      <c r="J197" s="22" t="s">
        <v>67</v>
      </c>
      <c r="K197" s="22" t="s">
        <v>68</v>
      </c>
      <c r="L197" s="22" t="s">
        <v>69</v>
      </c>
      <c r="M197" s="22" t="str">
        <f t="shared" si="3"/>
        <v>Archival</v>
      </c>
      <c r="N197" s="22" t="s">
        <v>70</v>
      </c>
      <c r="O197" s="24">
        <v>44984</v>
      </c>
      <c r="P197" s="24">
        <v>45400</v>
      </c>
      <c r="Q197" s="22" t="s">
        <v>113</v>
      </c>
      <c r="R197" s="22">
        <v>6522505184</v>
      </c>
      <c r="S197" s="24">
        <v>44735</v>
      </c>
      <c r="T197" s="22" t="s">
        <v>160</v>
      </c>
      <c r="U197" s="22">
        <v>115001</v>
      </c>
      <c r="V197" s="22">
        <v>6522505184</v>
      </c>
      <c r="W197" s="24">
        <v>44735</v>
      </c>
      <c r="X197" s="22" t="s">
        <v>103</v>
      </c>
      <c r="Y197" s="22" t="s">
        <v>130</v>
      </c>
      <c r="Z197" s="22" t="s">
        <v>70</v>
      </c>
      <c r="AA197" s="22" t="s">
        <v>70</v>
      </c>
      <c r="AB197" s="22" t="s">
        <v>70</v>
      </c>
      <c r="AC197" s="22" t="s">
        <v>76</v>
      </c>
      <c r="AD197" s="22" t="s">
        <v>77</v>
      </c>
      <c r="AE197" s="25" t="s">
        <v>104</v>
      </c>
      <c r="AF197" s="25" t="s">
        <v>79</v>
      </c>
      <c r="AG197" s="25">
        <v>6522505184</v>
      </c>
      <c r="AH197" s="25" t="s">
        <v>212</v>
      </c>
      <c r="AI197" s="25" t="s">
        <v>81</v>
      </c>
      <c r="AJ197" s="25" t="s">
        <v>82</v>
      </c>
      <c r="AK197" s="26">
        <v>45432</v>
      </c>
      <c r="AL197" s="22">
        <v>35</v>
      </c>
      <c r="AM197" s="22" t="s">
        <v>82</v>
      </c>
      <c r="AN197" s="22" t="s">
        <v>82</v>
      </c>
      <c r="AO197" s="22" t="s">
        <v>82</v>
      </c>
      <c r="AP197" s="22" t="s">
        <v>82</v>
      </c>
      <c r="AQ197" s="22" t="s">
        <v>82</v>
      </c>
      <c r="AR197" s="22" t="s">
        <v>82</v>
      </c>
      <c r="AS197" s="6">
        <v>220926</v>
      </c>
      <c r="AT197" s="6" t="s">
        <v>208</v>
      </c>
      <c r="AU197" s="15" t="s">
        <v>209</v>
      </c>
      <c r="AV197" s="6" t="s">
        <v>210</v>
      </c>
      <c r="AW197" s="6">
        <v>40</v>
      </c>
    </row>
    <row r="198" spans="1:49" ht="24.75" customHeight="1">
      <c r="A198" s="6">
        <v>115005</v>
      </c>
      <c r="B198" s="22" t="s">
        <v>1903</v>
      </c>
      <c r="C198" s="22" t="b">
        <v>1</v>
      </c>
      <c r="D198" s="23" t="s">
        <v>211</v>
      </c>
      <c r="E198" s="22">
        <v>115</v>
      </c>
      <c r="F198" s="22" t="s">
        <v>64</v>
      </c>
      <c r="G198" s="22">
        <v>115005</v>
      </c>
      <c r="H198" s="22" t="s">
        <v>121</v>
      </c>
      <c r="I198" s="22" t="s">
        <v>66</v>
      </c>
      <c r="J198" s="22" t="s">
        <v>1167</v>
      </c>
      <c r="K198" s="22" t="s">
        <v>158</v>
      </c>
      <c r="L198" s="22" t="s">
        <v>112</v>
      </c>
      <c r="M198" s="22" t="str">
        <f t="shared" si="3"/>
        <v>Fresh Biopsy/Aspirate</v>
      </c>
      <c r="N198" s="22" t="s">
        <v>70</v>
      </c>
      <c r="O198" s="24">
        <v>45028</v>
      </c>
      <c r="P198" s="24">
        <v>45014</v>
      </c>
      <c r="Q198" s="22" t="s">
        <v>72</v>
      </c>
      <c r="R198" s="22">
        <v>6522735622</v>
      </c>
      <c r="S198" s="24">
        <v>45050</v>
      </c>
      <c r="T198" s="22" t="s">
        <v>1144</v>
      </c>
      <c r="U198" s="22">
        <v>115005</v>
      </c>
      <c r="V198" s="22">
        <v>6522735622</v>
      </c>
      <c r="W198" s="24">
        <v>45050</v>
      </c>
      <c r="X198" s="22" t="s">
        <v>198</v>
      </c>
      <c r="Y198" s="22" t="s">
        <v>130</v>
      </c>
      <c r="Z198" s="22" t="s">
        <v>70</v>
      </c>
      <c r="AA198" s="22" t="s">
        <v>70</v>
      </c>
      <c r="AB198" s="22" t="s">
        <v>70</v>
      </c>
      <c r="AC198" s="22" t="s">
        <v>76</v>
      </c>
      <c r="AD198" s="22" t="s">
        <v>238</v>
      </c>
      <c r="AE198" s="25" t="s">
        <v>266</v>
      </c>
      <c r="AF198" s="25" t="s">
        <v>79</v>
      </c>
      <c r="AG198" s="25">
        <v>6522735622</v>
      </c>
      <c r="AH198" s="25" t="s">
        <v>1904</v>
      </c>
      <c r="AI198" s="25" t="s">
        <v>1148</v>
      </c>
      <c r="AJ198" s="25" t="s">
        <v>82</v>
      </c>
      <c r="AK198" s="26">
        <v>45397</v>
      </c>
      <c r="AL198" s="22">
        <v>70</v>
      </c>
      <c r="AM198" s="22" t="s">
        <v>82</v>
      </c>
      <c r="AN198" s="22" t="s">
        <v>82</v>
      </c>
      <c r="AO198" s="22" t="s">
        <v>82</v>
      </c>
      <c r="AP198" s="22" t="s">
        <v>82</v>
      </c>
      <c r="AQ198" s="22" t="s">
        <v>82</v>
      </c>
      <c r="AR198" s="22" t="s">
        <v>82</v>
      </c>
      <c r="AS198" s="6">
        <v>234996</v>
      </c>
      <c r="AT198" s="6" t="s">
        <v>1905</v>
      </c>
      <c r="AU198" s="15" t="s">
        <v>1906</v>
      </c>
      <c r="AV198" s="6" t="s">
        <v>1907</v>
      </c>
      <c r="AW198" s="6">
        <v>40</v>
      </c>
    </row>
    <row r="199" spans="1:49" ht="24.75" customHeight="1">
      <c r="A199" s="6">
        <v>115005</v>
      </c>
      <c r="B199" s="22" t="s">
        <v>1908</v>
      </c>
      <c r="C199" s="22" t="b">
        <v>1</v>
      </c>
      <c r="D199" s="23" t="s">
        <v>211</v>
      </c>
      <c r="E199" s="22">
        <v>115</v>
      </c>
      <c r="F199" s="22" t="s">
        <v>64</v>
      </c>
      <c r="G199" s="22">
        <v>115005</v>
      </c>
      <c r="H199" s="22" t="s">
        <v>121</v>
      </c>
      <c r="I199" s="22" t="s">
        <v>66</v>
      </c>
      <c r="J199" s="22" t="s">
        <v>67</v>
      </c>
      <c r="K199" s="22" t="s">
        <v>68</v>
      </c>
      <c r="L199" s="22" t="s">
        <v>69</v>
      </c>
      <c r="M199" s="22" t="str">
        <f t="shared" si="3"/>
        <v>Archival</v>
      </c>
      <c r="N199" s="22" t="s">
        <v>70</v>
      </c>
      <c r="O199" s="24">
        <v>45028</v>
      </c>
      <c r="P199" s="24">
        <v>45014</v>
      </c>
      <c r="Q199" s="22" t="s">
        <v>72</v>
      </c>
      <c r="R199" s="22">
        <v>6522505183</v>
      </c>
      <c r="S199" s="24">
        <v>43270</v>
      </c>
      <c r="T199" s="22" t="s">
        <v>1144</v>
      </c>
      <c r="U199" s="22">
        <v>115005</v>
      </c>
      <c r="V199" s="22">
        <v>6522505183</v>
      </c>
      <c r="W199" s="24">
        <v>43270</v>
      </c>
      <c r="X199" s="22" t="s">
        <v>198</v>
      </c>
      <c r="Y199" s="22" t="s">
        <v>75</v>
      </c>
      <c r="Z199" s="22" t="s">
        <v>70</v>
      </c>
      <c r="AA199" s="22" t="s">
        <v>70</v>
      </c>
      <c r="AB199" s="22" t="s">
        <v>70</v>
      </c>
      <c r="AC199" s="22" t="s">
        <v>76</v>
      </c>
      <c r="AD199" s="22" t="s">
        <v>77</v>
      </c>
      <c r="AE199" s="25" t="s">
        <v>115</v>
      </c>
      <c r="AF199" s="25" t="s">
        <v>79</v>
      </c>
      <c r="AG199" s="25">
        <v>6522505183</v>
      </c>
      <c r="AH199" s="25" t="s">
        <v>1909</v>
      </c>
      <c r="AI199" s="25" t="s">
        <v>1148</v>
      </c>
      <c r="AJ199" s="25" t="s">
        <v>82</v>
      </c>
      <c r="AK199" s="26">
        <v>45397</v>
      </c>
      <c r="AL199" s="22">
        <v>70</v>
      </c>
      <c r="AM199" s="22" t="s">
        <v>82</v>
      </c>
      <c r="AN199" s="22" t="s">
        <v>82</v>
      </c>
      <c r="AO199" s="22" t="s">
        <v>82</v>
      </c>
      <c r="AP199" s="22" t="s">
        <v>82</v>
      </c>
      <c r="AQ199" s="22" t="s">
        <v>82</v>
      </c>
      <c r="AR199" s="22" t="s">
        <v>82</v>
      </c>
      <c r="AS199" s="6">
        <v>196041</v>
      </c>
      <c r="AT199" s="6" t="s">
        <v>1910</v>
      </c>
      <c r="AU199" s="15" t="s">
        <v>1911</v>
      </c>
      <c r="AV199" s="6" t="s">
        <v>1912</v>
      </c>
      <c r="AW199" s="6">
        <v>40</v>
      </c>
    </row>
    <row r="200" spans="1:49" ht="24.75" customHeight="1">
      <c r="A200" s="6">
        <v>115005</v>
      </c>
      <c r="B200" s="22" t="s">
        <v>1913</v>
      </c>
      <c r="C200" s="22" t="b">
        <v>1</v>
      </c>
      <c r="D200" s="23" t="s">
        <v>211</v>
      </c>
      <c r="E200" s="22">
        <v>115</v>
      </c>
      <c r="F200" s="22" t="s">
        <v>64</v>
      </c>
      <c r="G200" s="22">
        <v>115005</v>
      </c>
      <c r="H200" s="22" t="s">
        <v>121</v>
      </c>
      <c r="I200" s="22" t="s">
        <v>66</v>
      </c>
      <c r="J200" s="22" t="s">
        <v>67</v>
      </c>
      <c r="K200" s="22" t="s">
        <v>128</v>
      </c>
      <c r="L200" s="22" t="s">
        <v>112</v>
      </c>
      <c r="M200" s="22" t="str">
        <f t="shared" si="3"/>
        <v>Fresh Biopsy/Aspirate</v>
      </c>
      <c r="N200" s="22" t="s">
        <v>70</v>
      </c>
      <c r="O200" s="24">
        <v>45028</v>
      </c>
      <c r="P200" s="24">
        <v>45014</v>
      </c>
      <c r="Q200" s="22" t="s">
        <v>72</v>
      </c>
      <c r="R200" s="22">
        <v>6522256653</v>
      </c>
      <c r="S200" s="24">
        <v>45019</v>
      </c>
      <c r="T200" s="22" t="s">
        <v>1144</v>
      </c>
      <c r="U200" s="22">
        <v>115005</v>
      </c>
      <c r="V200" s="22">
        <v>6522256653</v>
      </c>
      <c r="W200" s="24">
        <v>45019</v>
      </c>
      <c r="X200" s="22" t="s">
        <v>198</v>
      </c>
      <c r="Y200" s="22" t="s">
        <v>130</v>
      </c>
      <c r="Z200" s="22" t="s">
        <v>70</v>
      </c>
      <c r="AA200" s="22" t="s">
        <v>70</v>
      </c>
      <c r="AB200" s="22" t="s">
        <v>70</v>
      </c>
      <c r="AC200" s="22" t="s">
        <v>76</v>
      </c>
      <c r="AD200" s="22" t="s">
        <v>114</v>
      </c>
      <c r="AE200" s="25" t="s">
        <v>1119</v>
      </c>
      <c r="AF200" s="25" t="s">
        <v>1120</v>
      </c>
      <c r="AG200" s="25">
        <v>6522256653</v>
      </c>
      <c r="AH200" s="25" t="s">
        <v>1914</v>
      </c>
      <c r="AI200" s="25" t="s">
        <v>1148</v>
      </c>
      <c r="AJ200" s="25" t="s">
        <v>82</v>
      </c>
      <c r="AK200" s="26">
        <v>45397</v>
      </c>
      <c r="AL200" s="22">
        <v>70</v>
      </c>
      <c r="AM200" s="22" t="s">
        <v>82</v>
      </c>
      <c r="AN200" s="22" t="s">
        <v>82</v>
      </c>
      <c r="AO200" s="22" t="s">
        <v>82</v>
      </c>
      <c r="AP200" s="22" t="s">
        <v>82</v>
      </c>
      <c r="AQ200" s="22" t="s">
        <v>82</v>
      </c>
      <c r="AR200" s="22" t="s">
        <v>82</v>
      </c>
      <c r="AS200" s="6">
        <v>234993</v>
      </c>
      <c r="AT200" s="6" t="s">
        <v>1915</v>
      </c>
      <c r="AU200" s="15" t="s">
        <v>1916</v>
      </c>
      <c r="AV200" s="6" t="s">
        <v>1917</v>
      </c>
      <c r="AW200" s="6">
        <v>40</v>
      </c>
    </row>
    <row r="201" spans="1:49" ht="24.75" customHeight="1">
      <c r="A201" s="6">
        <v>115006</v>
      </c>
      <c r="B201" s="22" t="s">
        <v>1918</v>
      </c>
      <c r="C201" s="22" t="b">
        <v>1</v>
      </c>
      <c r="D201" s="23" t="s">
        <v>211</v>
      </c>
      <c r="E201" s="22">
        <v>115</v>
      </c>
      <c r="F201" s="22" t="s">
        <v>64</v>
      </c>
      <c r="G201" s="22">
        <v>115006</v>
      </c>
      <c r="H201" s="22" t="s">
        <v>121</v>
      </c>
      <c r="I201" s="22" t="s">
        <v>66</v>
      </c>
      <c r="J201" s="22" t="s">
        <v>67</v>
      </c>
      <c r="K201" s="22" t="s">
        <v>68</v>
      </c>
      <c r="L201" s="22" t="s">
        <v>69</v>
      </c>
      <c r="M201" s="22" t="str">
        <f t="shared" si="3"/>
        <v>Archival</v>
      </c>
      <c r="N201" s="22" t="s">
        <v>70</v>
      </c>
      <c r="O201" s="24">
        <v>45041</v>
      </c>
      <c r="P201" s="24">
        <v>45015</v>
      </c>
      <c r="Q201" s="22" t="s">
        <v>72</v>
      </c>
      <c r="R201" s="22">
        <v>6522505180</v>
      </c>
      <c r="S201" s="24">
        <v>44414</v>
      </c>
      <c r="T201" s="22" t="s">
        <v>1144</v>
      </c>
      <c r="U201" s="22">
        <v>115006</v>
      </c>
      <c r="V201" s="22">
        <v>6522505180</v>
      </c>
      <c r="W201" s="24">
        <v>44414</v>
      </c>
      <c r="X201" s="22" t="s">
        <v>198</v>
      </c>
      <c r="Y201" s="22" t="s">
        <v>130</v>
      </c>
      <c r="Z201" s="22" t="s">
        <v>70</v>
      </c>
      <c r="AA201" s="22" t="s">
        <v>70</v>
      </c>
      <c r="AB201" s="22" t="s">
        <v>70</v>
      </c>
      <c r="AC201" s="22" t="s">
        <v>76</v>
      </c>
      <c r="AD201" s="22" t="s">
        <v>77</v>
      </c>
      <c r="AE201" s="25" t="s">
        <v>115</v>
      </c>
      <c r="AF201" s="25" t="s">
        <v>79</v>
      </c>
      <c r="AG201" s="25">
        <v>6522505180</v>
      </c>
      <c r="AH201" s="25" t="s">
        <v>1919</v>
      </c>
      <c r="AI201" s="25" t="s">
        <v>1148</v>
      </c>
      <c r="AJ201" s="25" t="s">
        <v>82</v>
      </c>
      <c r="AK201" s="26">
        <v>45397</v>
      </c>
      <c r="AL201" s="22">
        <v>70</v>
      </c>
      <c r="AM201" s="22" t="s">
        <v>82</v>
      </c>
      <c r="AN201" s="22" t="s">
        <v>82</v>
      </c>
      <c r="AO201" s="22" t="s">
        <v>82</v>
      </c>
      <c r="AP201" s="22" t="s">
        <v>82</v>
      </c>
      <c r="AQ201" s="22" t="s">
        <v>82</v>
      </c>
      <c r="AR201" s="22" t="s">
        <v>82</v>
      </c>
      <c r="AS201" s="6">
        <v>203821</v>
      </c>
      <c r="AT201" s="6" t="s">
        <v>1920</v>
      </c>
      <c r="AU201" s="15" t="s">
        <v>1921</v>
      </c>
      <c r="AV201" s="6" t="s">
        <v>1922</v>
      </c>
      <c r="AW201" s="6">
        <v>40</v>
      </c>
    </row>
    <row r="202" spans="1:49" ht="24.75" customHeight="1">
      <c r="A202" s="6">
        <v>115006</v>
      </c>
      <c r="B202" s="22" t="s">
        <v>1923</v>
      </c>
      <c r="C202" s="22" t="b">
        <v>1</v>
      </c>
      <c r="D202" s="23" t="s">
        <v>211</v>
      </c>
      <c r="E202" s="22">
        <v>115</v>
      </c>
      <c r="F202" s="22" t="s">
        <v>64</v>
      </c>
      <c r="G202" s="22">
        <v>115006</v>
      </c>
      <c r="H202" s="22" t="s">
        <v>121</v>
      </c>
      <c r="I202" s="22" t="s">
        <v>66</v>
      </c>
      <c r="J202" s="22" t="s">
        <v>67</v>
      </c>
      <c r="K202" s="22" t="s">
        <v>111</v>
      </c>
      <c r="L202" s="22" t="s">
        <v>82</v>
      </c>
      <c r="M202" s="22" t="str">
        <f t="shared" si="3"/>
        <v>Fresh Tumor Biopsy Pre-dose</v>
      </c>
      <c r="N202" s="22" t="s">
        <v>70</v>
      </c>
      <c r="O202" s="24">
        <v>45041</v>
      </c>
      <c r="P202" s="24">
        <v>45015</v>
      </c>
      <c r="Q202" s="22" t="s">
        <v>72</v>
      </c>
      <c r="R202" s="22">
        <v>6522256655</v>
      </c>
      <c r="S202" s="24">
        <v>45035</v>
      </c>
      <c r="T202" s="22" t="s">
        <v>1144</v>
      </c>
      <c r="U202" s="22">
        <v>115006</v>
      </c>
      <c r="V202" s="22">
        <v>6522256655</v>
      </c>
      <c r="W202" s="24">
        <v>45035</v>
      </c>
      <c r="X202" s="22" t="s">
        <v>198</v>
      </c>
      <c r="Y202" s="22" t="s">
        <v>75</v>
      </c>
      <c r="Z202" s="22" t="s">
        <v>70</v>
      </c>
      <c r="AA202" s="22" t="s">
        <v>70</v>
      </c>
      <c r="AB202" s="22" t="s">
        <v>70</v>
      </c>
      <c r="AC202" s="22" t="s">
        <v>76</v>
      </c>
      <c r="AD202" s="22" t="s">
        <v>114</v>
      </c>
      <c r="AE202" s="25" t="s">
        <v>1119</v>
      </c>
      <c r="AF202" s="25" t="s">
        <v>1120</v>
      </c>
      <c r="AG202" s="25">
        <v>6522256655</v>
      </c>
      <c r="AH202" s="25" t="s">
        <v>1924</v>
      </c>
      <c r="AI202" s="25" t="s">
        <v>1148</v>
      </c>
      <c r="AJ202" s="25" t="s">
        <v>82</v>
      </c>
      <c r="AK202" s="26">
        <v>45397</v>
      </c>
      <c r="AL202" s="22">
        <v>70</v>
      </c>
      <c r="AM202" s="22" t="s">
        <v>82</v>
      </c>
      <c r="AN202" s="22" t="s">
        <v>82</v>
      </c>
      <c r="AO202" s="22" t="s">
        <v>82</v>
      </c>
      <c r="AP202" s="22" t="s">
        <v>82</v>
      </c>
      <c r="AQ202" s="22" t="s">
        <v>82</v>
      </c>
      <c r="AR202" s="22" t="s">
        <v>82</v>
      </c>
      <c r="AS202" s="6">
        <v>225449</v>
      </c>
      <c r="AT202" s="6" t="s">
        <v>1925</v>
      </c>
      <c r="AU202" s="15" t="s">
        <v>1926</v>
      </c>
      <c r="AV202" s="6" t="s">
        <v>1927</v>
      </c>
      <c r="AW202" s="6">
        <v>40</v>
      </c>
    </row>
    <row r="203" spans="1:49" ht="24.75" customHeight="1">
      <c r="A203" s="6">
        <v>115007</v>
      </c>
      <c r="B203" s="22" t="s">
        <v>1928</v>
      </c>
      <c r="C203" s="22" t="b">
        <v>1</v>
      </c>
      <c r="D203" s="23" t="s">
        <v>211</v>
      </c>
      <c r="E203" s="22">
        <v>115</v>
      </c>
      <c r="F203" s="22" t="s">
        <v>64</v>
      </c>
      <c r="G203" s="22">
        <v>115007</v>
      </c>
      <c r="H203" s="22" t="s">
        <v>121</v>
      </c>
      <c r="I203" s="22" t="s">
        <v>66</v>
      </c>
      <c r="J203" s="22" t="s">
        <v>1167</v>
      </c>
      <c r="K203" s="22" t="s">
        <v>158</v>
      </c>
      <c r="L203" s="22" t="s">
        <v>112</v>
      </c>
      <c r="M203" s="22" t="str">
        <f t="shared" si="3"/>
        <v>Fresh Biopsy/Aspirate</v>
      </c>
      <c r="N203" s="22" t="s">
        <v>70</v>
      </c>
      <c r="O203" s="24">
        <v>45056</v>
      </c>
      <c r="P203" s="24">
        <v>45035</v>
      </c>
      <c r="Q203" s="22" t="s">
        <v>72</v>
      </c>
      <c r="R203" s="22">
        <v>6523289645</v>
      </c>
      <c r="S203" s="24">
        <v>45078</v>
      </c>
      <c r="T203" s="22" t="s">
        <v>1144</v>
      </c>
      <c r="U203" s="22">
        <v>115007</v>
      </c>
      <c r="V203" s="22">
        <v>6523289645</v>
      </c>
      <c r="W203" s="24">
        <v>45078</v>
      </c>
      <c r="X203" s="22" t="s">
        <v>198</v>
      </c>
      <c r="Y203" s="22" t="s">
        <v>130</v>
      </c>
      <c r="Z203" s="22" t="s">
        <v>70</v>
      </c>
      <c r="AA203" s="22" t="s">
        <v>70</v>
      </c>
      <c r="AB203" s="22" t="s">
        <v>70</v>
      </c>
      <c r="AC203" s="22" t="s">
        <v>76</v>
      </c>
      <c r="AD203" s="22" t="s">
        <v>238</v>
      </c>
      <c r="AE203" s="25" t="s">
        <v>104</v>
      </c>
      <c r="AF203" s="25" t="s">
        <v>79</v>
      </c>
      <c r="AG203" s="25">
        <v>6523289645</v>
      </c>
      <c r="AH203" s="25" t="s">
        <v>1929</v>
      </c>
      <c r="AI203" s="25" t="s">
        <v>1148</v>
      </c>
      <c r="AJ203" s="25" t="s">
        <v>82</v>
      </c>
      <c r="AK203" s="26">
        <v>45397</v>
      </c>
      <c r="AL203" s="22">
        <v>70</v>
      </c>
      <c r="AM203" s="22" t="s">
        <v>82</v>
      </c>
      <c r="AN203" s="22" t="s">
        <v>82</v>
      </c>
      <c r="AO203" s="22" t="s">
        <v>82</v>
      </c>
      <c r="AP203" s="22" t="s">
        <v>82</v>
      </c>
      <c r="AQ203" s="22" t="s">
        <v>82</v>
      </c>
      <c r="AR203" s="22" t="s">
        <v>82</v>
      </c>
      <c r="AS203" s="6">
        <v>234999</v>
      </c>
      <c r="AT203" s="6" t="s">
        <v>1930</v>
      </c>
      <c r="AU203" s="15" t="s">
        <v>1931</v>
      </c>
      <c r="AV203" s="6" t="s">
        <v>1932</v>
      </c>
      <c r="AW203" s="6">
        <v>40</v>
      </c>
    </row>
    <row r="204" spans="1:49" ht="24.75" customHeight="1">
      <c r="A204" s="6">
        <v>115007</v>
      </c>
      <c r="B204" s="22" t="s">
        <v>1933</v>
      </c>
      <c r="C204" s="22" t="b">
        <v>1</v>
      </c>
      <c r="D204" s="23" t="s">
        <v>211</v>
      </c>
      <c r="E204" s="22">
        <v>115</v>
      </c>
      <c r="F204" s="22" t="s">
        <v>64</v>
      </c>
      <c r="G204" s="22">
        <v>115007</v>
      </c>
      <c r="H204" s="22" t="s">
        <v>121</v>
      </c>
      <c r="I204" s="22" t="s">
        <v>66</v>
      </c>
      <c r="J204" s="22" t="s">
        <v>67</v>
      </c>
      <c r="K204" s="22" t="s">
        <v>68</v>
      </c>
      <c r="L204" s="22" t="s">
        <v>69</v>
      </c>
      <c r="M204" s="22" t="str">
        <f t="shared" si="3"/>
        <v>Archival</v>
      </c>
      <c r="N204" s="22" t="s">
        <v>70</v>
      </c>
      <c r="O204" s="24">
        <v>45056</v>
      </c>
      <c r="P204" s="24">
        <v>45035</v>
      </c>
      <c r="Q204" s="22" t="s">
        <v>72</v>
      </c>
      <c r="R204" s="22">
        <v>6522505182</v>
      </c>
      <c r="S204" s="24">
        <v>44595</v>
      </c>
      <c r="T204" s="22" t="s">
        <v>1144</v>
      </c>
      <c r="U204" s="22">
        <v>115007</v>
      </c>
      <c r="V204" s="22">
        <v>6522505182</v>
      </c>
      <c r="W204" s="24">
        <v>44595</v>
      </c>
      <c r="X204" s="22" t="s">
        <v>198</v>
      </c>
      <c r="Y204" s="22" t="s">
        <v>130</v>
      </c>
      <c r="Z204" s="22" t="s">
        <v>70</v>
      </c>
      <c r="AA204" s="22" t="s">
        <v>70</v>
      </c>
      <c r="AB204" s="22" t="s">
        <v>70</v>
      </c>
      <c r="AC204" s="22" t="s">
        <v>76</v>
      </c>
      <c r="AD204" s="22" t="s">
        <v>77</v>
      </c>
      <c r="AE204" s="25" t="s">
        <v>122</v>
      </c>
      <c r="AF204" s="25" t="s">
        <v>79</v>
      </c>
      <c r="AG204" s="25">
        <v>6522505182</v>
      </c>
      <c r="AH204" s="25" t="s">
        <v>1934</v>
      </c>
      <c r="AI204" s="25" t="s">
        <v>1148</v>
      </c>
      <c r="AJ204" s="25" t="s">
        <v>82</v>
      </c>
      <c r="AK204" s="26">
        <v>45397</v>
      </c>
      <c r="AL204" s="22">
        <v>70</v>
      </c>
      <c r="AM204" s="22" t="s">
        <v>82</v>
      </c>
      <c r="AN204" s="22" t="s">
        <v>82</v>
      </c>
      <c r="AO204" s="22" t="s">
        <v>82</v>
      </c>
      <c r="AP204" s="22" t="s">
        <v>82</v>
      </c>
      <c r="AQ204" s="22" t="s">
        <v>82</v>
      </c>
      <c r="AR204" s="22" t="s">
        <v>82</v>
      </c>
      <c r="AS204" s="6">
        <v>221773</v>
      </c>
      <c r="AT204" s="6" t="s">
        <v>1935</v>
      </c>
      <c r="AU204" s="15" t="s">
        <v>1936</v>
      </c>
      <c r="AV204" s="6" t="s">
        <v>1937</v>
      </c>
      <c r="AW204" s="6">
        <v>40</v>
      </c>
    </row>
    <row r="205" spans="1:49" ht="24.75" customHeight="1">
      <c r="A205" s="6">
        <v>115007</v>
      </c>
      <c r="B205" s="22" t="s">
        <v>1938</v>
      </c>
      <c r="C205" s="22" t="b">
        <v>1</v>
      </c>
      <c r="D205" s="23" t="s">
        <v>211</v>
      </c>
      <c r="E205" s="22">
        <v>115</v>
      </c>
      <c r="F205" s="22" t="s">
        <v>64</v>
      </c>
      <c r="G205" s="22">
        <v>115007</v>
      </c>
      <c r="H205" s="22" t="s">
        <v>121</v>
      </c>
      <c r="I205" s="22" t="s">
        <v>66</v>
      </c>
      <c r="J205" s="22" t="s">
        <v>67</v>
      </c>
      <c r="K205" s="22" t="s">
        <v>111</v>
      </c>
      <c r="L205" s="22" t="s">
        <v>82</v>
      </c>
      <c r="M205" s="22" t="str">
        <f t="shared" si="3"/>
        <v>Fresh Tumor Biopsy Pre-dose</v>
      </c>
      <c r="N205" s="22" t="s">
        <v>70</v>
      </c>
      <c r="O205" s="24">
        <v>45056</v>
      </c>
      <c r="P205" s="24">
        <v>45035</v>
      </c>
      <c r="Q205" s="22" t="s">
        <v>72</v>
      </c>
      <c r="R205" s="22">
        <v>6523166578</v>
      </c>
      <c r="S205" s="24">
        <v>45047</v>
      </c>
      <c r="T205" s="22" t="s">
        <v>1144</v>
      </c>
      <c r="U205" s="22">
        <v>115007</v>
      </c>
      <c r="V205" s="22">
        <v>6523166578</v>
      </c>
      <c r="W205" s="24">
        <v>45047</v>
      </c>
      <c r="X205" s="22" t="s">
        <v>198</v>
      </c>
      <c r="Y205" s="22" t="s">
        <v>130</v>
      </c>
      <c r="Z205" s="22" t="s">
        <v>70</v>
      </c>
      <c r="AA205" s="22" t="s">
        <v>70</v>
      </c>
      <c r="AB205" s="22" t="s">
        <v>70</v>
      </c>
      <c r="AC205" s="22" t="s">
        <v>76</v>
      </c>
      <c r="AD205" s="22" t="s">
        <v>114</v>
      </c>
      <c r="AE205" s="25" t="s">
        <v>266</v>
      </c>
      <c r="AF205" s="25" t="s">
        <v>79</v>
      </c>
      <c r="AG205" s="25">
        <v>6523166578</v>
      </c>
      <c r="AH205" s="25" t="s">
        <v>1939</v>
      </c>
      <c r="AI205" s="25" t="s">
        <v>1148</v>
      </c>
      <c r="AJ205" s="25" t="s">
        <v>82</v>
      </c>
      <c r="AK205" s="26">
        <v>45397</v>
      </c>
      <c r="AL205" s="22">
        <v>70</v>
      </c>
      <c r="AM205" s="22" t="s">
        <v>82</v>
      </c>
      <c r="AN205" s="22" t="s">
        <v>82</v>
      </c>
      <c r="AO205" s="22" t="s">
        <v>82</v>
      </c>
      <c r="AP205" s="22" t="s">
        <v>82</v>
      </c>
      <c r="AQ205" s="22" t="s">
        <v>82</v>
      </c>
      <c r="AR205" s="22" t="s">
        <v>82</v>
      </c>
      <c r="AS205" s="6">
        <v>235023</v>
      </c>
      <c r="AT205" s="6" t="s">
        <v>1940</v>
      </c>
      <c r="AU205" s="15" t="s">
        <v>1941</v>
      </c>
      <c r="AV205" s="6" t="s">
        <v>1942</v>
      </c>
      <c r="AW205" s="6">
        <v>40</v>
      </c>
    </row>
    <row r="206" spans="1:49" ht="24.75" customHeight="1">
      <c r="A206" s="6">
        <v>115008</v>
      </c>
      <c r="B206" s="22" t="s">
        <v>1943</v>
      </c>
      <c r="C206" s="22" t="b">
        <v>1</v>
      </c>
      <c r="D206" s="23" t="s">
        <v>211</v>
      </c>
      <c r="E206" s="22">
        <v>115</v>
      </c>
      <c r="F206" s="22" t="s">
        <v>64</v>
      </c>
      <c r="G206" s="22">
        <v>115008</v>
      </c>
      <c r="H206" s="22" t="s">
        <v>121</v>
      </c>
      <c r="I206" s="22" t="s">
        <v>66</v>
      </c>
      <c r="J206" s="22" t="s">
        <v>1167</v>
      </c>
      <c r="K206" s="22" t="s">
        <v>158</v>
      </c>
      <c r="L206" s="22" t="s">
        <v>112</v>
      </c>
      <c r="M206" s="22" t="str">
        <f t="shared" si="3"/>
        <v>Fresh Biopsy/Aspirate</v>
      </c>
      <c r="N206" s="22" t="s">
        <v>70</v>
      </c>
      <c r="O206" s="24">
        <v>45061</v>
      </c>
      <c r="P206" s="24">
        <v>45208</v>
      </c>
      <c r="Q206" s="22" t="s">
        <v>101</v>
      </c>
      <c r="R206" s="22">
        <v>6523279351</v>
      </c>
      <c r="S206" s="24">
        <v>45083</v>
      </c>
      <c r="T206" s="22" t="s">
        <v>1144</v>
      </c>
      <c r="U206" s="22">
        <v>115008</v>
      </c>
      <c r="V206" s="22">
        <v>6523279351</v>
      </c>
      <c r="W206" s="24">
        <v>45083</v>
      </c>
      <c r="X206" s="22" t="s">
        <v>198</v>
      </c>
      <c r="Y206" s="22" t="s">
        <v>130</v>
      </c>
      <c r="Z206" s="22" t="s">
        <v>70</v>
      </c>
      <c r="AA206" s="22" t="s">
        <v>70</v>
      </c>
      <c r="AB206" s="22" t="s">
        <v>70</v>
      </c>
      <c r="AC206" s="22" t="s">
        <v>76</v>
      </c>
      <c r="AD206" s="22" t="s">
        <v>238</v>
      </c>
      <c r="AE206" s="25" t="s">
        <v>122</v>
      </c>
      <c r="AF206" s="25" t="s">
        <v>79</v>
      </c>
      <c r="AG206" s="25">
        <v>6523279351</v>
      </c>
      <c r="AH206" s="25" t="s">
        <v>1944</v>
      </c>
      <c r="AI206" s="25" t="s">
        <v>1148</v>
      </c>
      <c r="AJ206" s="25" t="s">
        <v>82</v>
      </c>
      <c r="AK206" s="26">
        <v>45397</v>
      </c>
      <c r="AL206" s="22">
        <v>70</v>
      </c>
      <c r="AM206" s="22" t="s">
        <v>82</v>
      </c>
      <c r="AN206" s="22" t="s">
        <v>82</v>
      </c>
      <c r="AO206" s="22" t="s">
        <v>82</v>
      </c>
      <c r="AP206" s="22" t="s">
        <v>82</v>
      </c>
      <c r="AQ206" s="22" t="s">
        <v>82</v>
      </c>
      <c r="AR206" s="22" t="s">
        <v>82</v>
      </c>
      <c r="AS206" s="6">
        <v>234987</v>
      </c>
      <c r="AT206" s="6" t="s">
        <v>1945</v>
      </c>
      <c r="AU206" s="15" t="s">
        <v>1946</v>
      </c>
      <c r="AV206" s="6" t="s">
        <v>1947</v>
      </c>
      <c r="AW206" s="6">
        <v>40</v>
      </c>
    </row>
    <row r="207" spans="1:49" ht="24.75" customHeight="1">
      <c r="A207" s="6">
        <v>115008</v>
      </c>
      <c r="B207" s="22" t="s">
        <v>1948</v>
      </c>
      <c r="C207" s="22" t="b">
        <v>1</v>
      </c>
      <c r="D207" s="23" t="s">
        <v>211</v>
      </c>
      <c r="E207" s="22">
        <v>115</v>
      </c>
      <c r="F207" s="22" t="s">
        <v>64</v>
      </c>
      <c r="G207" s="22">
        <v>115008</v>
      </c>
      <c r="H207" s="22" t="s">
        <v>121</v>
      </c>
      <c r="I207" s="22" t="s">
        <v>66</v>
      </c>
      <c r="J207" s="22" t="s">
        <v>67</v>
      </c>
      <c r="K207" s="22" t="s">
        <v>68</v>
      </c>
      <c r="L207" s="22" t="s">
        <v>69</v>
      </c>
      <c r="M207" s="22" t="str">
        <f t="shared" si="3"/>
        <v>Archival</v>
      </c>
      <c r="N207" s="22" t="s">
        <v>70</v>
      </c>
      <c r="O207" s="24">
        <v>45061</v>
      </c>
      <c r="P207" s="24">
        <v>45208</v>
      </c>
      <c r="Q207" s="22" t="s">
        <v>101</v>
      </c>
      <c r="R207" s="22">
        <v>6522505186</v>
      </c>
      <c r="S207" s="24">
        <v>43934</v>
      </c>
      <c r="T207" s="22" t="s">
        <v>1144</v>
      </c>
      <c r="U207" s="22">
        <v>115008</v>
      </c>
      <c r="V207" s="22">
        <v>6522505186</v>
      </c>
      <c r="W207" s="24">
        <v>43934</v>
      </c>
      <c r="X207" s="22" t="s">
        <v>198</v>
      </c>
      <c r="Y207" s="22" t="s">
        <v>130</v>
      </c>
      <c r="Z207" s="22" t="s">
        <v>70</v>
      </c>
      <c r="AA207" s="22" t="s">
        <v>70</v>
      </c>
      <c r="AB207" s="22" t="s">
        <v>70</v>
      </c>
      <c r="AC207" s="22" t="s">
        <v>76</v>
      </c>
      <c r="AD207" s="22" t="s">
        <v>77</v>
      </c>
      <c r="AE207" s="25" t="s">
        <v>1119</v>
      </c>
      <c r="AF207" s="25" t="s">
        <v>1120</v>
      </c>
      <c r="AG207" s="25">
        <v>6522505186</v>
      </c>
      <c r="AH207" s="25" t="s">
        <v>1949</v>
      </c>
      <c r="AI207" s="25" t="s">
        <v>1148</v>
      </c>
      <c r="AJ207" s="25" t="s">
        <v>82</v>
      </c>
      <c r="AK207" s="26">
        <v>45425</v>
      </c>
      <c r="AL207" s="22">
        <v>42</v>
      </c>
      <c r="AM207" s="22" t="s">
        <v>82</v>
      </c>
      <c r="AN207" s="22" t="s">
        <v>82</v>
      </c>
      <c r="AO207" s="22" t="s">
        <v>82</v>
      </c>
      <c r="AP207" s="22" t="s">
        <v>82</v>
      </c>
      <c r="AQ207" s="22" t="s">
        <v>82</v>
      </c>
      <c r="AR207" s="22" t="s">
        <v>82</v>
      </c>
      <c r="AS207" s="6">
        <v>203075</v>
      </c>
      <c r="AT207" s="6" t="s">
        <v>1950</v>
      </c>
      <c r="AU207" s="15" t="s">
        <v>1951</v>
      </c>
      <c r="AV207" s="6" t="s">
        <v>1952</v>
      </c>
      <c r="AW207" s="6">
        <v>40</v>
      </c>
    </row>
    <row r="208" spans="1:49" ht="24.75" customHeight="1">
      <c r="A208" s="6">
        <v>115008</v>
      </c>
      <c r="B208" s="22" t="s">
        <v>1953</v>
      </c>
      <c r="C208" s="22" t="b">
        <v>1</v>
      </c>
      <c r="D208" s="23" t="s">
        <v>211</v>
      </c>
      <c r="E208" s="22">
        <v>115</v>
      </c>
      <c r="F208" s="22" t="s">
        <v>64</v>
      </c>
      <c r="G208" s="22">
        <v>115008</v>
      </c>
      <c r="H208" s="22" t="s">
        <v>121</v>
      </c>
      <c r="I208" s="22" t="s">
        <v>66</v>
      </c>
      <c r="J208" s="22" t="s">
        <v>67</v>
      </c>
      <c r="K208" s="22" t="s">
        <v>111</v>
      </c>
      <c r="L208" s="22" t="s">
        <v>82</v>
      </c>
      <c r="M208" s="22" t="str">
        <f t="shared" si="3"/>
        <v>Fresh Tumor Biopsy Pre-dose</v>
      </c>
      <c r="N208" s="22" t="s">
        <v>70</v>
      </c>
      <c r="O208" s="24">
        <v>45061</v>
      </c>
      <c r="P208" s="24">
        <v>45208</v>
      </c>
      <c r="Q208" s="22" t="s">
        <v>101</v>
      </c>
      <c r="R208" s="22">
        <v>6522256654</v>
      </c>
      <c r="S208" s="24">
        <v>45054</v>
      </c>
      <c r="T208" s="22" t="s">
        <v>1144</v>
      </c>
      <c r="U208" s="22">
        <v>115008</v>
      </c>
      <c r="V208" s="22">
        <v>6522256654</v>
      </c>
      <c r="W208" s="24">
        <v>45054</v>
      </c>
      <c r="X208" s="22" t="s">
        <v>198</v>
      </c>
      <c r="Y208" s="22" t="s">
        <v>130</v>
      </c>
      <c r="Z208" s="22" t="s">
        <v>70</v>
      </c>
      <c r="AA208" s="22" t="s">
        <v>70</v>
      </c>
      <c r="AB208" s="22" t="s">
        <v>70</v>
      </c>
      <c r="AC208" s="22" t="s">
        <v>76</v>
      </c>
      <c r="AD208" s="22" t="s">
        <v>114</v>
      </c>
      <c r="AE208" s="25" t="s">
        <v>178</v>
      </c>
      <c r="AF208" s="25" t="s">
        <v>79</v>
      </c>
      <c r="AG208" s="25">
        <v>6522256654</v>
      </c>
      <c r="AH208" s="25" t="s">
        <v>1954</v>
      </c>
      <c r="AI208" s="25" t="s">
        <v>1148</v>
      </c>
      <c r="AJ208" s="25" t="s">
        <v>82</v>
      </c>
      <c r="AK208" s="26">
        <v>45397</v>
      </c>
      <c r="AL208" s="22">
        <v>70</v>
      </c>
      <c r="AM208" s="22" t="s">
        <v>82</v>
      </c>
      <c r="AN208" s="22" t="s">
        <v>82</v>
      </c>
      <c r="AO208" s="22" t="s">
        <v>82</v>
      </c>
      <c r="AP208" s="22" t="s">
        <v>82</v>
      </c>
      <c r="AQ208" s="22" t="s">
        <v>82</v>
      </c>
      <c r="AR208" s="22" t="s">
        <v>82</v>
      </c>
      <c r="AS208" s="6">
        <v>234990</v>
      </c>
      <c r="AT208" s="6" t="s">
        <v>1955</v>
      </c>
      <c r="AU208" s="15" t="s">
        <v>1956</v>
      </c>
      <c r="AV208" s="6" t="s">
        <v>1957</v>
      </c>
      <c r="AW208" s="6">
        <v>40</v>
      </c>
    </row>
    <row r="209" spans="1:49" ht="24.75" customHeight="1">
      <c r="A209" s="6">
        <v>115009</v>
      </c>
      <c r="B209" s="22" t="s">
        <v>1958</v>
      </c>
      <c r="C209" s="22" t="b">
        <v>1</v>
      </c>
      <c r="D209" s="23" t="s">
        <v>211</v>
      </c>
      <c r="E209" s="22">
        <v>115</v>
      </c>
      <c r="F209" s="22" t="s">
        <v>64</v>
      </c>
      <c r="G209" s="22">
        <v>115009</v>
      </c>
      <c r="H209" s="22" t="s">
        <v>65</v>
      </c>
      <c r="I209" s="22" t="s">
        <v>66</v>
      </c>
      <c r="J209" s="22" t="s">
        <v>67</v>
      </c>
      <c r="K209" s="22" t="s">
        <v>68</v>
      </c>
      <c r="L209" s="22" t="s">
        <v>69</v>
      </c>
      <c r="M209" s="22" t="str">
        <f t="shared" si="3"/>
        <v>Archival</v>
      </c>
      <c r="N209" s="22" t="s">
        <v>70</v>
      </c>
      <c r="O209" s="24">
        <v>45068</v>
      </c>
      <c r="P209" s="24">
        <v>45041</v>
      </c>
      <c r="Q209" s="22" t="s">
        <v>72</v>
      </c>
      <c r="R209" s="22">
        <v>6522505179</v>
      </c>
      <c r="S209" s="24">
        <v>44141</v>
      </c>
      <c r="T209" s="22" t="s">
        <v>1191</v>
      </c>
      <c r="U209" s="22">
        <v>115009</v>
      </c>
      <c r="V209" s="22">
        <v>6522505179</v>
      </c>
      <c r="W209" s="24">
        <v>44141</v>
      </c>
      <c r="X209" s="22" t="s">
        <v>198</v>
      </c>
      <c r="Y209" s="22" t="s">
        <v>130</v>
      </c>
      <c r="Z209" s="22" t="s">
        <v>70</v>
      </c>
      <c r="AA209" s="22" t="s">
        <v>70</v>
      </c>
      <c r="AB209" s="22" t="s">
        <v>70</v>
      </c>
      <c r="AC209" s="22" t="s">
        <v>76</v>
      </c>
      <c r="AD209" s="22" t="s">
        <v>77</v>
      </c>
      <c r="AE209" s="25" t="s">
        <v>1119</v>
      </c>
      <c r="AF209" s="25" t="s">
        <v>1120</v>
      </c>
      <c r="AG209" s="25">
        <v>6522505179</v>
      </c>
      <c r="AH209" s="25" t="s">
        <v>1959</v>
      </c>
      <c r="AI209" s="25" t="s">
        <v>1148</v>
      </c>
      <c r="AJ209" s="25" t="s">
        <v>82</v>
      </c>
      <c r="AK209" s="26">
        <v>45453</v>
      </c>
      <c r="AL209" s="22">
        <v>14</v>
      </c>
      <c r="AM209" s="22" t="s">
        <v>82</v>
      </c>
      <c r="AN209" s="22" t="s">
        <v>82</v>
      </c>
      <c r="AO209" s="22" t="s">
        <v>82</v>
      </c>
      <c r="AP209" s="22" t="s">
        <v>82</v>
      </c>
      <c r="AQ209" s="22" t="s">
        <v>82</v>
      </c>
      <c r="AR209" s="22" t="s">
        <v>82</v>
      </c>
      <c r="AS209" s="6">
        <v>196005</v>
      </c>
      <c r="AT209" s="6" t="s">
        <v>1960</v>
      </c>
      <c r="AU209" s="15" t="s">
        <v>1961</v>
      </c>
      <c r="AV209" s="6" t="s">
        <v>1962</v>
      </c>
      <c r="AW209" s="6">
        <v>40</v>
      </c>
    </row>
    <row r="210" spans="1:49" ht="24.75" customHeight="1">
      <c r="A210" s="6">
        <v>115011</v>
      </c>
      <c r="B210" s="22" t="s">
        <v>1963</v>
      </c>
      <c r="C210" s="22" t="b">
        <v>1</v>
      </c>
      <c r="D210" s="23" t="s">
        <v>211</v>
      </c>
      <c r="E210" s="22">
        <v>115</v>
      </c>
      <c r="F210" s="22" t="s">
        <v>64</v>
      </c>
      <c r="G210" s="22">
        <v>115011</v>
      </c>
      <c r="H210" s="22" t="s">
        <v>121</v>
      </c>
      <c r="I210" s="22" t="s">
        <v>66</v>
      </c>
      <c r="J210" s="22" t="s">
        <v>1167</v>
      </c>
      <c r="K210" s="22" t="s">
        <v>158</v>
      </c>
      <c r="L210" s="22" t="s">
        <v>112</v>
      </c>
      <c r="M210" s="22" t="str">
        <f t="shared" si="3"/>
        <v>Fresh Biopsy/Aspirate</v>
      </c>
      <c r="N210" s="22" t="s">
        <v>70</v>
      </c>
      <c r="O210" s="24">
        <v>45068</v>
      </c>
      <c r="P210" s="24">
        <v>45041</v>
      </c>
      <c r="Q210" s="22" t="s">
        <v>72</v>
      </c>
      <c r="R210" s="22">
        <v>6523289644</v>
      </c>
      <c r="S210" s="24">
        <v>45090</v>
      </c>
      <c r="T210" s="22" t="s">
        <v>1191</v>
      </c>
      <c r="U210" s="22">
        <v>115011</v>
      </c>
      <c r="V210" s="22">
        <v>6523289644</v>
      </c>
      <c r="W210" s="24">
        <v>45090</v>
      </c>
      <c r="X210" s="22" t="s">
        <v>198</v>
      </c>
      <c r="Y210" s="22" t="s">
        <v>130</v>
      </c>
      <c r="Z210" s="22" t="s">
        <v>70</v>
      </c>
      <c r="AA210" s="22" t="s">
        <v>70</v>
      </c>
      <c r="AB210" s="22" t="s">
        <v>70</v>
      </c>
      <c r="AC210" s="22" t="s">
        <v>76</v>
      </c>
      <c r="AD210" s="22" t="s">
        <v>238</v>
      </c>
      <c r="AE210" s="25" t="s">
        <v>150</v>
      </c>
      <c r="AF210" s="25" t="s">
        <v>79</v>
      </c>
      <c r="AG210" s="25">
        <v>6523289644</v>
      </c>
      <c r="AH210" s="25" t="s">
        <v>1964</v>
      </c>
      <c r="AI210" s="25" t="s">
        <v>1148</v>
      </c>
      <c r="AJ210" s="25" t="s">
        <v>82</v>
      </c>
      <c r="AK210" s="26">
        <v>45453</v>
      </c>
      <c r="AL210" s="22">
        <v>14</v>
      </c>
      <c r="AM210" s="22" t="s">
        <v>82</v>
      </c>
      <c r="AN210" s="22" t="s">
        <v>82</v>
      </c>
      <c r="AO210" s="22" t="s">
        <v>82</v>
      </c>
      <c r="AP210" s="22" t="s">
        <v>82</v>
      </c>
      <c r="AQ210" s="22" t="s">
        <v>82</v>
      </c>
      <c r="AR210" s="22" t="s">
        <v>82</v>
      </c>
      <c r="AS210" s="6">
        <v>253909</v>
      </c>
      <c r="AT210" s="6" t="s">
        <v>1965</v>
      </c>
      <c r="AU210" s="15" t="s">
        <v>1966</v>
      </c>
      <c r="AV210" s="6" t="s">
        <v>1967</v>
      </c>
      <c r="AW210" s="6">
        <v>40</v>
      </c>
    </row>
    <row r="211" spans="1:49" ht="24.75" customHeight="1">
      <c r="A211" s="6">
        <v>115011</v>
      </c>
      <c r="B211" s="22" t="s">
        <v>1968</v>
      </c>
      <c r="C211" s="22" t="b">
        <v>1</v>
      </c>
      <c r="D211" s="23" t="s">
        <v>211</v>
      </c>
      <c r="E211" s="22">
        <v>115</v>
      </c>
      <c r="F211" s="22" t="s">
        <v>64</v>
      </c>
      <c r="G211" s="22">
        <v>115011</v>
      </c>
      <c r="H211" s="22" t="s">
        <v>121</v>
      </c>
      <c r="I211" s="22" t="s">
        <v>66</v>
      </c>
      <c r="J211" s="22" t="s">
        <v>67</v>
      </c>
      <c r="K211" s="22" t="s">
        <v>68</v>
      </c>
      <c r="L211" s="22" t="s">
        <v>69</v>
      </c>
      <c r="M211" s="22" t="str">
        <f t="shared" si="3"/>
        <v>Archival</v>
      </c>
      <c r="N211" s="22" t="s">
        <v>70</v>
      </c>
      <c r="O211" s="24">
        <v>45068</v>
      </c>
      <c r="P211" s="24">
        <v>45041</v>
      </c>
      <c r="Q211" s="22" t="s">
        <v>72</v>
      </c>
      <c r="R211" s="22">
        <v>6522505187</v>
      </c>
      <c r="S211" s="24">
        <v>44201</v>
      </c>
      <c r="T211" s="22" t="s">
        <v>1191</v>
      </c>
      <c r="U211" s="22">
        <v>115011</v>
      </c>
      <c r="V211" s="22">
        <v>6522505187</v>
      </c>
      <c r="W211" s="24">
        <v>44201</v>
      </c>
      <c r="X211" s="22" t="s">
        <v>198</v>
      </c>
      <c r="Y211" s="22" t="s">
        <v>75</v>
      </c>
      <c r="Z211" s="22" t="s">
        <v>70</v>
      </c>
      <c r="AA211" s="22" t="s">
        <v>70</v>
      </c>
      <c r="AB211" s="22" t="s">
        <v>70</v>
      </c>
      <c r="AC211" s="22" t="s">
        <v>76</v>
      </c>
      <c r="AD211" s="22" t="s">
        <v>77</v>
      </c>
      <c r="AE211" s="25" t="s">
        <v>115</v>
      </c>
      <c r="AF211" s="25" t="s">
        <v>79</v>
      </c>
      <c r="AG211" s="25">
        <v>6522505187</v>
      </c>
      <c r="AH211" s="25" t="s">
        <v>1969</v>
      </c>
      <c r="AI211" s="25" t="s">
        <v>1148</v>
      </c>
      <c r="AJ211" s="25" t="s">
        <v>82</v>
      </c>
      <c r="AK211" s="26">
        <v>45453</v>
      </c>
      <c r="AL211" s="22">
        <v>14</v>
      </c>
      <c r="AM211" s="22" t="s">
        <v>82</v>
      </c>
      <c r="AN211" s="22" t="s">
        <v>82</v>
      </c>
      <c r="AO211" s="22" t="s">
        <v>82</v>
      </c>
      <c r="AP211" s="22" t="s">
        <v>82</v>
      </c>
      <c r="AQ211" s="22" t="s">
        <v>82</v>
      </c>
      <c r="AR211" s="22" t="s">
        <v>82</v>
      </c>
      <c r="AS211" s="6">
        <v>220792</v>
      </c>
      <c r="AT211" s="6" t="s">
        <v>1970</v>
      </c>
      <c r="AU211" s="15" t="s">
        <v>1971</v>
      </c>
      <c r="AV211" s="6" t="s">
        <v>1972</v>
      </c>
      <c r="AW211" s="6">
        <v>40</v>
      </c>
    </row>
    <row r="212" spans="1:49" ht="24.75" customHeight="1">
      <c r="A212" s="6">
        <v>115011</v>
      </c>
      <c r="B212" s="22" t="s">
        <v>1973</v>
      </c>
      <c r="C212" s="22" t="b">
        <v>1</v>
      </c>
      <c r="D212" s="23" t="s">
        <v>211</v>
      </c>
      <c r="E212" s="22">
        <v>115</v>
      </c>
      <c r="F212" s="22" t="s">
        <v>64</v>
      </c>
      <c r="G212" s="22">
        <v>115011</v>
      </c>
      <c r="H212" s="22" t="s">
        <v>121</v>
      </c>
      <c r="I212" s="22" t="s">
        <v>66</v>
      </c>
      <c r="J212" s="22" t="s">
        <v>67</v>
      </c>
      <c r="K212" s="22" t="s">
        <v>128</v>
      </c>
      <c r="L212" s="22" t="s">
        <v>112</v>
      </c>
      <c r="M212" s="22" t="str">
        <f t="shared" si="3"/>
        <v>Fresh Biopsy/Aspirate</v>
      </c>
      <c r="N212" s="22" t="s">
        <v>70</v>
      </c>
      <c r="O212" s="24">
        <v>45068</v>
      </c>
      <c r="P212" s="24">
        <v>45041</v>
      </c>
      <c r="Q212" s="22" t="s">
        <v>72</v>
      </c>
      <c r="R212" s="22">
        <v>6523279356</v>
      </c>
      <c r="S212" s="24">
        <v>45065</v>
      </c>
      <c r="T212" s="22" t="s">
        <v>1191</v>
      </c>
      <c r="U212" s="22">
        <v>115011</v>
      </c>
      <c r="V212" s="22">
        <v>6523279356</v>
      </c>
      <c r="W212" s="24">
        <v>45065</v>
      </c>
      <c r="X212" s="22" t="s">
        <v>198</v>
      </c>
      <c r="Y212" s="22" t="s">
        <v>130</v>
      </c>
      <c r="Z212" s="22" t="s">
        <v>70</v>
      </c>
      <c r="AA212" s="22" t="s">
        <v>70</v>
      </c>
      <c r="AB212" s="22" t="s">
        <v>70</v>
      </c>
      <c r="AC212" s="22" t="s">
        <v>76</v>
      </c>
      <c r="AD212" s="22" t="s">
        <v>114</v>
      </c>
      <c r="AE212" s="25" t="s">
        <v>115</v>
      </c>
      <c r="AF212" s="25" t="s">
        <v>79</v>
      </c>
      <c r="AG212" s="25">
        <v>6523279356</v>
      </c>
      <c r="AH212" s="25" t="s">
        <v>1974</v>
      </c>
      <c r="AI212" s="25" t="s">
        <v>1148</v>
      </c>
      <c r="AJ212" s="25" t="s">
        <v>82</v>
      </c>
      <c r="AK212" s="26">
        <v>45453</v>
      </c>
      <c r="AL212" s="22">
        <v>14</v>
      </c>
      <c r="AM212" s="22" t="s">
        <v>82</v>
      </c>
      <c r="AN212" s="22" t="s">
        <v>82</v>
      </c>
      <c r="AO212" s="22" t="s">
        <v>82</v>
      </c>
      <c r="AP212" s="22" t="s">
        <v>82</v>
      </c>
      <c r="AQ212" s="22" t="s">
        <v>82</v>
      </c>
      <c r="AR212" s="22" t="s">
        <v>82</v>
      </c>
      <c r="AS212" s="6">
        <v>220795</v>
      </c>
      <c r="AT212" s="6" t="s">
        <v>1975</v>
      </c>
      <c r="AU212" s="15" t="s">
        <v>1976</v>
      </c>
      <c r="AV212" s="6" t="s">
        <v>1977</v>
      </c>
      <c r="AW212" s="6">
        <v>40</v>
      </c>
    </row>
    <row r="213" spans="1:49" ht="24.75" customHeight="1">
      <c r="A213" s="6">
        <v>115013</v>
      </c>
      <c r="B213" s="22" t="s">
        <v>1978</v>
      </c>
      <c r="C213" s="22" t="b">
        <v>1</v>
      </c>
      <c r="D213" s="23" t="s">
        <v>211</v>
      </c>
      <c r="E213" s="22">
        <v>115</v>
      </c>
      <c r="F213" s="22" t="s">
        <v>64</v>
      </c>
      <c r="G213" s="22">
        <v>115013</v>
      </c>
      <c r="H213" s="22" t="s">
        <v>121</v>
      </c>
      <c r="I213" s="22" t="s">
        <v>66</v>
      </c>
      <c r="J213" s="22" t="s">
        <v>1167</v>
      </c>
      <c r="K213" s="22" t="s">
        <v>158</v>
      </c>
      <c r="L213" s="22" t="s">
        <v>112</v>
      </c>
      <c r="M213" s="22" t="str">
        <f t="shared" si="3"/>
        <v>Fresh Biopsy/Aspirate</v>
      </c>
      <c r="N213" s="22" t="s">
        <v>70</v>
      </c>
      <c r="O213" s="24">
        <v>45090</v>
      </c>
      <c r="P213" s="24">
        <v>45223</v>
      </c>
      <c r="Q213" s="22" t="s">
        <v>101</v>
      </c>
      <c r="R213" s="22">
        <v>6523536890</v>
      </c>
      <c r="S213" s="24">
        <v>45113</v>
      </c>
      <c r="T213" s="22" t="s">
        <v>1191</v>
      </c>
      <c r="U213" s="22">
        <v>115013</v>
      </c>
      <c r="V213" s="22">
        <v>6523536890</v>
      </c>
      <c r="W213" s="24">
        <v>45113</v>
      </c>
      <c r="X213" s="22" t="s">
        <v>198</v>
      </c>
      <c r="Y213" s="22" t="s">
        <v>130</v>
      </c>
      <c r="Z213" s="22" t="s">
        <v>70</v>
      </c>
      <c r="AA213" s="22" t="s">
        <v>70</v>
      </c>
      <c r="AB213" s="22" t="s">
        <v>70</v>
      </c>
      <c r="AC213" s="22" t="s">
        <v>76</v>
      </c>
      <c r="AD213" s="22" t="s">
        <v>238</v>
      </c>
      <c r="AE213" s="25" t="s">
        <v>1119</v>
      </c>
      <c r="AF213" s="25" t="s">
        <v>1120</v>
      </c>
      <c r="AG213" s="25">
        <v>6523536890</v>
      </c>
      <c r="AH213" s="25" t="s">
        <v>1979</v>
      </c>
      <c r="AI213" s="25" t="s">
        <v>1148</v>
      </c>
      <c r="AJ213" s="25" t="s">
        <v>82</v>
      </c>
      <c r="AK213" s="26">
        <v>45453</v>
      </c>
      <c r="AL213" s="22">
        <v>14</v>
      </c>
      <c r="AM213" s="22" t="s">
        <v>82</v>
      </c>
      <c r="AN213" s="22" t="s">
        <v>82</v>
      </c>
      <c r="AO213" s="22" t="s">
        <v>82</v>
      </c>
      <c r="AP213" s="22" t="s">
        <v>82</v>
      </c>
      <c r="AQ213" s="22" t="s">
        <v>82</v>
      </c>
      <c r="AR213" s="22" t="s">
        <v>82</v>
      </c>
      <c r="AS213" s="6">
        <v>235038</v>
      </c>
      <c r="AT213" s="6" t="s">
        <v>1980</v>
      </c>
      <c r="AU213" s="15" t="s">
        <v>1981</v>
      </c>
      <c r="AV213" s="6" t="s">
        <v>1982</v>
      </c>
      <c r="AW213" s="6">
        <v>40</v>
      </c>
    </row>
    <row r="214" spans="1:49" ht="24.75" customHeight="1">
      <c r="A214" s="6">
        <v>115013</v>
      </c>
      <c r="B214" s="22" t="s">
        <v>1983</v>
      </c>
      <c r="C214" s="22" t="b">
        <v>1</v>
      </c>
      <c r="D214" s="23" t="s">
        <v>211</v>
      </c>
      <c r="E214" s="22">
        <v>115</v>
      </c>
      <c r="F214" s="22" t="s">
        <v>64</v>
      </c>
      <c r="G214" s="22">
        <v>115013</v>
      </c>
      <c r="H214" s="22" t="s">
        <v>121</v>
      </c>
      <c r="I214" s="22" t="s">
        <v>66</v>
      </c>
      <c r="J214" s="22" t="s">
        <v>67</v>
      </c>
      <c r="K214" s="22" t="s">
        <v>68</v>
      </c>
      <c r="L214" s="22" t="s">
        <v>69</v>
      </c>
      <c r="M214" s="22" t="str">
        <f t="shared" si="3"/>
        <v>Archival</v>
      </c>
      <c r="N214" s="22" t="s">
        <v>70</v>
      </c>
      <c r="O214" s="24">
        <v>45090</v>
      </c>
      <c r="P214" s="24">
        <v>45223</v>
      </c>
      <c r="Q214" s="22" t="s">
        <v>101</v>
      </c>
      <c r="R214" s="22">
        <v>6523368595</v>
      </c>
      <c r="S214" s="24">
        <v>44431</v>
      </c>
      <c r="T214" s="22" t="s">
        <v>1191</v>
      </c>
      <c r="U214" s="22">
        <v>115013</v>
      </c>
      <c r="V214" s="22">
        <v>6523368595</v>
      </c>
      <c r="W214" s="24">
        <v>44431</v>
      </c>
      <c r="X214" s="22" t="s">
        <v>198</v>
      </c>
      <c r="Y214" s="22" t="s">
        <v>130</v>
      </c>
      <c r="Z214" s="22" t="s">
        <v>70</v>
      </c>
      <c r="AA214" s="22" t="s">
        <v>70</v>
      </c>
      <c r="AB214" s="22" t="s">
        <v>70</v>
      </c>
      <c r="AC214" s="22" t="s">
        <v>76</v>
      </c>
      <c r="AD214" s="22" t="s">
        <v>77</v>
      </c>
      <c r="AE214" s="25" t="s">
        <v>115</v>
      </c>
      <c r="AF214" s="25" t="s">
        <v>79</v>
      </c>
      <c r="AG214" s="25">
        <v>6523368595</v>
      </c>
      <c r="AH214" s="25" t="s">
        <v>1984</v>
      </c>
      <c r="AI214" s="25" t="s">
        <v>1148</v>
      </c>
      <c r="AJ214" s="25" t="s">
        <v>82</v>
      </c>
      <c r="AK214" s="26">
        <v>45453</v>
      </c>
      <c r="AL214" s="22">
        <v>14</v>
      </c>
      <c r="AM214" s="22" t="s">
        <v>82</v>
      </c>
      <c r="AN214" s="22" t="s">
        <v>82</v>
      </c>
      <c r="AO214" s="22" t="s">
        <v>82</v>
      </c>
      <c r="AP214" s="22" t="s">
        <v>82</v>
      </c>
      <c r="AQ214" s="22" t="s">
        <v>82</v>
      </c>
      <c r="AR214" s="22" t="s">
        <v>82</v>
      </c>
      <c r="AS214" s="6">
        <v>225353</v>
      </c>
      <c r="AT214" s="6" t="s">
        <v>1985</v>
      </c>
      <c r="AU214" s="15" t="s">
        <v>1986</v>
      </c>
      <c r="AV214" s="6" t="s">
        <v>1987</v>
      </c>
      <c r="AW214" s="6">
        <v>40</v>
      </c>
    </row>
    <row r="215" spans="1:49" ht="24.75" customHeight="1">
      <c r="A215" s="6">
        <v>115013</v>
      </c>
      <c r="B215" s="22" t="s">
        <v>82</v>
      </c>
      <c r="C215" s="22" t="b">
        <v>0</v>
      </c>
      <c r="D215" s="23" t="s">
        <v>211</v>
      </c>
      <c r="E215" s="22">
        <v>115</v>
      </c>
      <c r="F215" s="22" t="s">
        <v>64</v>
      </c>
      <c r="G215" s="22">
        <v>115013</v>
      </c>
      <c r="H215" s="22" t="s">
        <v>121</v>
      </c>
      <c r="I215" s="22" t="s">
        <v>66</v>
      </c>
      <c r="J215" s="22" t="s">
        <v>67</v>
      </c>
      <c r="K215" s="22" t="s">
        <v>111</v>
      </c>
      <c r="L215" s="22" t="s">
        <v>82</v>
      </c>
      <c r="M215" s="22" t="str">
        <f t="shared" si="3"/>
        <v>Fresh Tumor Biopsy Pre-dose</v>
      </c>
      <c r="N215" s="22" t="s">
        <v>70</v>
      </c>
      <c r="O215" s="24">
        <v>45090</v>
      </c>
      <c r="P215" s="24">
        <v>45223</v>
      </c>
      <c r="Q215" s="22" t="s">
        <v>101</v>
      </c>
      <c r="R215" s="22">
        <v>6523279355</v>
      </c>
      <c r="S215" s="24">
        <v>45085</v>
      </c>
      <c r="T215" s="22" t="s">
        <v>1191</v>
      </c>
      <c r="U215" s="22" t="s">
        <v>82</v>
      </c>
      <c r="V215" s="27" t="s">
        <v>82</v>
      </c>
      <c r="W215" s="22" t="s">
        <v>82</v>
      </c>
      <c r="X215" s="22" t="s">
        <v>82</v>
      </c>
      <c r="Y215" s="22" t="s">
        <v>82</v>
      </c>
      <c r="Z215" s="22" t="s">
        <v>82</v>
      </c>
      <c r="AA215" s="22" t="s">
        <v>82</v>
      </c>
      <c r="AB215" s="22" t="s">
        <v>82</v>
      </c>
      <c r="AC215" s="22" t="s">
        <v>1145</v>
      </c>
      <c r="AD215" s="22" t="s">
        <v>82</v>
      </c>
      <c r="AE215" s="28" t="s">
        <v>1146</v>
      </c>
      <c r="AF215" s="28" t="s">
        <v>1146</v>
      </c>
      <c r="AG215" s="25">
        <v>6523279355</v>
      </c>
      <c r="AH215" s="25" t="s">
        <v>1988</v>
      </c>
      <c r="AI215" s="25" t="s">
        <v>1148</v>
      </c>
      <c r="AJ215" s="25" t="s">
        <v>82</v>
      </c>
      <c r="AK215" s="26">
        <v>45453</v>
      </c>
      <c r="AL215" s="22">
        <v>14</v>
      </c>
      <c r="AM215" s="22" t="s">
        <v>82</v>
      </c>
      <c r="AN215" s="22" t="s">
        <v>82</v>
      </c>
      <c r="AO215" s="22" t="s">
        <v>82</v>
      </c>
      <c r="AP215" s="22" t="s">
        <v>82</v>
      </c>
      <c r="AQ215" s="22" t="s">
        <v>82</v>
      </c>
      <c r="AR215" s="22" t="s">
        <v>82</v>
      </c>
      <c r="AS215" s="6"/>
      <c r="AT215" s="6"/>
      <c r="AU215" s="6"/>
      <c r="AV215" s="6"/>
      <c r="AW215" s="6"/>
    </row>
    <row r="216" spans="1:49" ht="24.75" customHeight="1">
      <c r="A216" s="6">
        <v>115014</v>
      </c>
      <c r="B216" s="22" t="s">
        <v>1989</v>
      </c>
      <c r="C216" s="22" t="b">
        <v>1</v>
      </c>
      <c r="D216" s="23" t="s">
        <v>211</v>
      </c>
      <c r="E216" s="22">
        <v>115</v>
      </c>
      <c r="F216" s="22" t="s">
        <v>64</v>
      </c>
      <c r="G216" s="22">
        <v>115014</v>
      </c>
      <c r="H216" s="22" t="s">
        <v>65</v>
      </c>
      <c r="I216" s="22" t="s">
        <v>66</v>
      </c>
      <c r="J216" s="22" t="s">
        <v>1167</v>
      </c>
      <c r="K216" s="22" t="s">
        <v>158</v>
      </c>
      <c r="L216" s="22" t="s">
        <v>112</v>
      </c>
      <c r="M216" s="22" t="str">
        <f t="shared" si="3"/>
        <v>Fresh Biopsy/Aspirate</v>
      </c>
      <c r="N216" s="22" t="s">
        <v>70</v>
      </c>
      <c r="O216" s="24">
        <v>45097</v>
      </c>
      <c r="P216" s="24">
        <v>45211</v>
      </c>
      <c r="Q216" s="22" t="s">
        <v>101</v>
      </c>
      <c r="R216" s="22">
        <v>6523711127</v>
      </c>
      <c r="S216" s="24">
        <v>45180</v>
      </c>
      <c r="T216" s="22" t="s">
        <v>1191</v>
      </c>
      <c r="U216" s="22">
        <v>115014</v>
      </c>
      <c r="V216" s="22">
        <v>6523711127</v>
      </c>
      <c r="W216" s="24">
        <v>45180</v>
      </c>
      <c r="X216" s="22" t="s">
        <v>198</v>
      </c>
      <c r="Y216" s="22" t="s">
        <v>130</v>
      </c>
      <c r="Z216" s="22" t="s">
        <v>70</v>
      </c>
      <c r="AA216" s="22" t="s">
        <v>70</v>
      </c>
      <c r="AB216" s="22" t="s">
        <v>70</v>
      </c>
      <c r="AC216" s="22" t="s">
        <v>76</v>
      </c>
      <c r="AD216" s="22" t="s">
        <v>238</v>
      </c>
      <c r="AE216" s="25" t="s">
        <v>1119</v>
      </c>
      <c r="AF216" s="25" t="s">
        <v>1120</v>
      </c>
      <c r="AG216" s="25">
        <v>6523711127</v>
      </c>
      <c r="AH216" s="25" t="s">
        <v>1990</v>
      </c>
      <c r="AI216" s="25" t="s">
        <v>1148</v>
      </c>
      <c r="AJ216" s="25" t="s">
        <v>82</v>
      </c>
      <c r="AK216" s="26">
        <v>45453</v>
      </c>
      <c r="AL216" s="22">
        <v>14</v>
      </c>
      <c r="AM216" s="22" t="s">
        <v>82</v>
      </c>
      <c r="AN216" s="22" t="s">
        <v>82</v>
      </c>
      <c r="AO216" s="22" t="s">
        <v>82</v>
      </c>
      <c r="AP216" s="22" t="s">
        <v>82</v>
      </c>
      <c r="AQ216" s="22" t="s">
        <v>82</v>
      </c>
      <c r="AR216" s="22" t="s">
        <v>82</v>
      </c>
      <c r="AS216" s="6">
        <v>327444</v>
      </c>
      <c r="AT216" s="6" t="s">
        <v>1991</v>
      </c>
      <c r="AU216" s="15" t="s">
        <v>1992</v>
      </c>
      <c r="AV216" s="6" t="s">
        <v>1993</v>
      </c>
      <c r="AW216" s="6">
        <v>40</v>
      </c>
    </row>
    <row r="217" spans="1:49" ht="24.75" customHeight="1">
      <c r="A217" s="6">
        <v>115014</v>
      </c>
      <c r="B217" s="22" t="s">
        <v>1994</v>
      </c>
      <c r="C217" s="22" t="b">
        <v>1</v>
      </c>
      <c r="D217" s="23" t="s">
        <v>211</v>
      </c>
      <c r="E217" s="22">
        <v>115</v>
      </c>
      <c r="F217" s="22" t="s">
        <v>64</v>
      </c>
      <c r="G217" s="22">
        <v>115014</v>
      </c>
      <c r="H217" s="22" t="s">
        <v>65</v>
      </c>
      <c r="I217" s="22" t="s">
        <v>66</v>
      </c>
      <c r="J217" s="22" t="s">
        <v>67</v>
      </c>
      <c r="K217" s="22" t="s">
        <v>68</v>
      </c>
      <c r="L217" s="22" t="s">
        <v>69</v>
      </c>
      <c r="M217" s="22" t="str">
        <f t="shared" si="3"/>
        <v>Archival</v>
      </c>
      <c r="N217" s="22" t="s">
        <v>70</v>
      </c>
      <c r="O217" s="24">
        <v>45097</v>
      </c>
      <c r="P217" s="24">
        <v>45211</v>
      </c>
      <c r="Q217" s="22" t="s">
        <v>101</v>
      </c>
      <c r="R217" s="22">
        <v>6523368593</v>
      </c>
      <c r="S217" s="24">
        <v>43286</v>
      </c>
      <c r="T217" s="22" t="s">
        <v>1191</v>
      </c>
      <c r="U217" s="22">
        <v>115014</v>
      </c>
      <c r="V217" s="22">
        <v>6523368593</v>
      </c>
      <c r="W217" s="24">
        <v>43286</v>
      </c>
      <c r="X217" s="22" t="s">
        <v>198</v>
      </c>
      <c r="Y217" s="22" t="s">
        <v>130</v>
      </c>
      <c r="Z217" s="22" t="s">
        <v>70</v>
      </c>
      <c r="AA217" s="22" t="s">
        <v>70</v>
      </c>
      <c r="AB217" s="22" t="s">
        <v>70</v>
      </c>
      <c r="AC217" s="22" t="s">
        <v>76</v>
      </c>
      <c r="AD217" s="22" t="s">
        <v>77</v>
      </c>
      <c r="AE217" s="25" t="s">
        <v>115</v>
      </c>
      <c r="AF217" s="25" t="s">
        <v>79</v>
      </c>
      <c r="AG217" s="25">
        <v>6523368593</v>
      </c>
      <c r="AH217" s="25" t="s">
        <v>1995</v>
      </c>
      <c r="AI217" s="25" t="s">
        <v>1148</v>
      </c>
      <c r="AJ217" s="25" t="s">
        <v>82</v>
      </c>
      <c r="AK217" s="26">
        <v>45453</v>
      </c>
      <c r="AL217" s="22">
        <v>14</v>
      </c>
      <c r="AM217" s="22" t="s">
        <v>82</v>
      </c>
      <c r="AN217" s="22" t="s">
        <v>82</v>
      </c>
      <c r="AO217" s="22" t="s">
        <v>82</v>
      </c>
      <c r="AP217" s="22" t="s">
        <v>82</v>
      </c>
      <c r="AQ217" s="22" t="s">
        <v>82</v>
      </c>
      <c r="AR217" s="22" t="s">
        <v>82</v>
      </c>
      <c r="AS217" s="6">
        <v>225356</v>
      </c>
      <c r="AT217" s="6" t="s">
        <v>1996</v>
      </c>
      <c r="AU217" s="15" t="s">
        <v>1997</v>
      </c>
      <c r="AV217" s="6" t="s">
        <v>1998</v>
      </c>
      <c r="AW217" s="6">
        <v>40</v>
      </c>
    </row>
    <row r="218" spans="1:49" ht="24.75" customHeight="1">
      <c r="A218" s="6">
        <v>115014</v>
      </c>
      <c r="B218" s="22" t="s">
        <v>1999</v>
      </c>
      <c r="C218" s="22" t="b">
        <v>1</v>
      </c>
      <c r="D218" s="23" t="s">
        <v>211</v>
      </c>
      <c r="E218" s="22">
        <v>115</v>
      </c>
      <c r="F218" s="22" t="s">
        <v>64</v>
      </c>
      <c r="G218" s="22">
        <v>115014</v>
      </c>
      <c r="H218" s="22" t="s">
        <v>65</v>
      </c>
      <c r="I218" s="22" t="s">
        <v>66</v>
      </c>
      <c r="J218" s="22" t="s">
        <v>67</v>
      </c>
      <c r="K218" s="22" t="s">
        <v>111</v>
      </c>
      <c r="L218" s="22" t="s">
        <v>82</v>
      </c>
      <c r="M218" s="22" t="str">
        <f t="shared" si="3"/>
        <v>Fresh Tumor Biopsy Pre-dose</v>
      </c>
      <c r="N218" s="22" t="s">
        <v>70</v>
      </c>
      <c r="O218" s="24">
        <v>45097</v>
      </c>
      <c r="P218" s="24">
        <v>45211</v>
      </c>
      <c r="Q218" s="22" t="s">
        <v>101</v>
      </c>
      <c r="R218" s="22">
        <v>6523279354</v>
      </c>
      <c r="S218" s="24">
        <v>45089</v>
      </c>
      <c r="T218" s="22" t="s">
        <v>1191</v>
      </c>
      <c r="U218" s="22">
        <v>115014</v>
      </c>
      <c r="V218" s="22">
        <v>6523279354</v>
      </c>
      <c r="W218" s="24">
        <v>45089</v>
      </c>
      <c r="X218" s="22" t="s">
        <v>198</v>
      </c>
      <c r="Y218" s="22" t="s">
        <v>130</v>
      </c>
      <c r="Z218" s="22" t="s">
        <v>70</v>
      </c>
      <c r="AA218" s="22" t="s">
        <v>70</v>
      </c>
      <c r="AB218" s="22" t="s">
        <v>70</v>
      </c>
      <c r="AC218" s="22" t="s">
        <v>76</v>
      </c>
      <c r="AD218" s="22" t="s">
        <v>114</v>
      </c>
      <c r="AE218" s="25" t="s">
        <v>115</v>
      </c>
      <c r="AF218" s="25" t="s">
        <v>79</v>
      </c>
      <c r="AG218" s="25">
        <v>6523279354</v>
      </c>
      <c r="AH218" s="25" t="s">
        <v>2000</v>
      </c>
      <c r="AI218" s="25" t="s">
        <v>1148</v>
      </c>
      <c r="AJ218" s="25" t="s">
        <v>82</v>
      </c>
      <c r="AK218" s="26">
        <v>45453</v>
      </c>
      <c r="AL218" s="22">
        <v>14</v>
      </c>
      <c r="AM218" s="22" t="s">
        <v>82</v>
      </c>
      <c r="AN218" s="22" t="s">
        <v>82</v>
      </c>
      <c r="AO218" s="22" t="s">
        <v>82</v>
      </c>
      <c r="AP218" s="22" t="s">
        <v>82</v>
      </c>
      <c r="AQ218" s="22" t="s">
        <v>82</v>
      </c>
      <c r="AR218" s="22" t="s">
        <v>82</v>
      </c>
      <c r="AS218" s="6">
        <v>225379</v>
      </c>
      <c r="AT218" s="6" t="s">
        <v>2001</v>
      </c>
      <c r="AU218" s="15" t="s">
        <v>2002</v>
      </c>
      <c r="AV218" s="6" t="s">
        <v>2003</v>
      </c>
      <c r="AW218" s="6">
        <v>40</v>
      </c>
    </row>
    <row r="219" spans="1:49" ht="24.75" customHeight="1">
      <c r="A219" s="6">
        <v>115015</v>
      </c>
      <c r="B219" s="22" t="s">
        <v>214</v>
      </c>
      <c r="C219" s="22" t="b">
        <v>1</v>
      </c>
      <c r="D219" s="23" t="s">
        <v>211</v>
      </c>
      <c r="E219" s="22">
        <v>115</v>
      </c>
      <c r="F219" s="22" t="s">
        <v>64</v>
      </c>
      <c r="G219" s="22">
        <v>115015</v>
      </c>
      <c r="H219" s="22" t="s">
        <v>121</v>
      </c>
      <c r="I219" s="22" t="s">
        <v>66</v>
      </c>
      <c r="J219" s="22" t="s">
        <v>67</v>
      </c>
      <c r="K219" s="22" t="s">
        <v>68</v>
      </c>
      <c r="L219" s="22" t="s">
        <v>69</v>
      </c>
      <c r="M219" s="22" t="str">
        <f t="shared" si="3"/>
        <v>Archival</v>
      </c>
      <c r="N219" s="22" t="s">
        <v>70</v>
      </c>
      <c r="O219" s="24">
        <v>45105</v>
      </c>
      <c r="P219" s="24">
        <v>45222</v>
      </c>
      <c r="Q219" s="22" t="s">
        <v>101</v>
      </c>
      <c r="R219" s="22">
        <v>6522256641</v>
      </c>
      <c r="S219" s="24">
        <v>44564</v>
      </c>
      <c r="T219" s="22" t="s">
        <v>169</v>
      </c>
      <c r="U219" s="22">
        <v>115015</v>
      </c>
      <c r="V219" s="22">
        <v>6522256641</v>
      </c>
      <c r="W219" s="24">
        <v>44564</v>
      </c>
      <c r="X219" s="22" t="s">
        <v>103</v>
      </c>
      <c r="Y219" s="22" t="s">
        <v>75</v>
      </c>
      <c r="Z219" s="22" t="s">
        <v>70</v>
      </c>
      <c r="AA219" s="22" t="s">
        <v>70</v>
      </c>
      <c r="AB219" s="22" t="s">
        <v>70</v>
      </c>
      <c r="AC219" s="22" t="s">
        <v>76</v>
      </c>
      <c r="AD219" s="22" t="s">
        <v>77</v>
      </c>
      <c r="AE219" s="25" t="s">
        <v>218</v>
      </c>
      <c r="AF219" s="25" t="s">
        <v>79</v>
      </c>
      <c r="AG219" s="25">
        <v>6522256641</v>
      </c>
      <c r="AH219" s="25" t="s">
        <v>219</v>
      </c>
      <c r="AI219" s="25" t="s">
        <v>172</v>
      </c>
      <c r="AJ219" s="25" t="s">
        <v>82</v>
      </c>
      <c r="AK219" s="26">
        <v>45419</v>
      </c>
      <c r="AL219" s="22">
        <v>48</v>
      </c>
      <c r="AM219" s="22" t="s">
        <v>82</v>
      </c>
      <c r="AN219" s="22" t="s">
        <v>82</v>
      </c>
      <c r="AO219" s="22" t="s">
        <v>82</v>
      </c>
      <c r="AP219" s="22" t="s">
        <v>82</v>
      </c>
      <c r="AQ219" s="22" t="s">
        <v>82</v>
      </c>
      <c r="AR219" s="22" t="s">
        <v>82</v>
      </c>
      <c r="AS219" s="6">
        <v>234959</v>
      </c>
      <c r="AT219" s="6" t="s">
        <v>215</v>
      </c>
      <c r="AU219" s="15" t="s">
        <v>216</v>
      </c>
      <c r="AV219" s="6" t="s">
        <v>217</v>
      </c>
      <c r="AW219" s="6">
        <v>40</v>
      </c>
    </row>
    <row r="220" spans="1:49" ht="24.75" customHeight="1">
      <c r="A220" s="6">
        <v>115015</v>
      </c>
      <c r="B220" s="22" t="s">
        <v>82</v>
      </c>
      <c r="C220" s="22" t="b">
        <v>0</v>
      </c>
      <c r="D220" s="23" t="s">
        <v>211</v>
      </c>
      <c r="E220" s="22">
        <v>115</v>
      </c>
      <c r="F220" s="22" t="s">
        <v>64</v>
      </c>
      <c r="G220" s="22">
        <v>115015</v>
      </c>
      <c r="H220" s="22" t="s">
        <v>121</v>
      </c>
      <c r="I220" s="22" t="s">
        <v>66</v>
      </c>
      <c r="J220" s="22" t="s">
        <v>67</v>
      </c>
      <c r="K220" s="22" t="s">
        <v>111</v>
      </c>
      <c r="L220" s="22" t="s">
        <v>82</v>
      </c>
      <c r="M220" s="22" t="str">
        <f t="shared" si="3"/>
        <v>Fresh Tumor Biopsy Pre-dose</v>
      </c>
      <c r="N220" s="22" t="s">
        <v>70</v>
      </c>
      <c r="O220" s="24">
        <v>45105</v>
      </c>
      <c r="P220" s="24">
        <v>45222</v>
      </c>
      <c r="Q220" s="22" t="s">
        <v>101</v>
      </c>
      <c r="R220" s="22">
        <v>6523215805</v>
      </c>
      <c r="S220" s="24">
        <v>45097</v>
      </c>
      <c r="T220" s="22" t="s">
        <v>169</v>
      </c>
      <c r="U220" s="22" t="s">
        <v>82</v>
      </c>
      <c r="V220" s="27" t="s">
        <v>82</v>
      </c>
      <c r="W220" s="22" t="s">
        <v>82</v>
      </c>
      <c r="X220" s="22" t="s">
        <v>82</v>
      </c>
      <c r="Y220" s="22" t="s">
        <v>82</v>
      </c>
      <c r="Z220" s="22" t="s">
        <v>82</v>
      </c>
      <c r="AA220" s="22" t="s">
        <v>82</v>
      </c>
      <c r="AB220" s="22" t="s">
        <v>82</v>
      </c>
      <c r="AC220" s="22" t="s">
        <v>1145</v>
      </c>
      <c r="AD220" s="22" t="s">
        <v>82</v>
      </c>
      <c r="AE220" s="28" t="s">
        <v>1146</v>
      </c>
      <c r="AF220" s="28" t="s">
        <v>1146</v>
      </c>
      <c r="AG220" s="25">
        <v>6523215805</v>
      </c>
      <c r="AH220" s="25" t="s">
        <v>2004</v>
      </c>
      <c r="AI220" s="25" t="s">
        <v>172</v>
      </c>
      <c r="AJ220" s="25" t="s">
        <v>82</v>
      </c>
      <c r="AK220" s="26">
        <v>45419</v>
      </c>
      <c r="AL220" s="22">
        <v>48</v>
      </c>
      <c r="AM220" s="22" t="s">
        <v>82</v>
      </c>
      <c r="AN220" s="22" t="s">
        <v>82</v>
      </c>
      <c r="AO220" s="22" t="s">
        <v>82</v>
      </c>
      <c r="AP220" s="22" t="s">
        <v>82</v>
      </c>
      <c r="AQ220" s="22" t="s">
        <v>82</v>
      </c>
      <c r="AR220" s="22" t="s">
        <v>82</v>
      </c>
      <c r="AS220" s="6"/>
      <c r="AT220" s="6"/>
      <c r="AU220" s="6"/>
      <c r="AV220" s="6"/>
      <c r="AW220" s="6"/>
    </row>
    <row r="221" spans="1:49" ht="24.75" customHeight="1">
      <c r="A221" s="6">
        <v>115016</v>
      </c>
      <c r="B221" s="22" t="s">
        <v>221</v>
      </c>
      <c r="C221" s="22" t="b">
        <v>1</v>
      </c>
      <c r="D221" s="23" t="s">
        <v>211</v>
      </c>
      <c r="E221" s="22">
        <v>115</v>
      </c>
      <c r="F221" s="22" t="s">
        <v>64</v>
      </c>
      <c r="G221" s="22">
        <v>115016</v>
      </c>
      <c r="H221" s="22" t="s">
        <v>100</v>
      </c>
      <c r="I221" s="22" t="s">
        <v>100</v>
      </c>
      <c r="J221" s="22" t="s">
        <v>67</v>
      </c>
      <c r="K221" s="22" t="s">
        <v>68</v>
      </c>
      <c r="L221" s="22" t="s">
        <v>69</v>
      </c>
      <c r="M221" s="22" t="str">
        <f t="shared" si="3"/>
        <v>Archival</v>
      </c>
      <c r="N221" s="22" t="s">
        <v>70</v>
      </c>
      <c r="O221" s="24">
        <v>45155</v>
      </c>
      <c r="P221" s="24">
        <v>45400</v>
      </c>
      <c r="Q221" s="22" t="s">
        <v>113</v>
      </c>
      <c r="R221" s="22">
        <v>6522505181</v>
      </c>
      <c r="S221" s="24">
        <v>44397</v>
      </c>
      <c r="T221" s="22" t="s">
        <v>169</v>
      </c>
      <c r="U221" s="22">
        <v>115016</v>
      </c>
      <c r="V221" s="22">
        <v>6522505181</v>
      </c>
      <c r="W221" s="24">
        <v>44397</v>
      </c>
      <c r="X221" s="22" t="s">
        <v>103</v>
      </c>
      <c r="Y221" s="22" t="s">
        <v>130</v>
      </c>
      <c r="Z221" s="22" t="s">
        <v>70</v>
      </c>
      <c r="AA221" s="22" t="s">
        <v>70</v>
      </c>
      <c r="AB221" s="22" t="s">
        <v>70</v>
      </c>
      <c r="AC221" s="22" t="s">
        <v>76</v>
      </c>
      <c r="AD221" s="22" t="s">
        <v>77</v>
      </c>
      <c r="AE221" s="25" t="s">
        <v>150</v>
      </c>
      <c r="AF221" s="25" t="s">
        <v>79</v>
      </c>
      <c r="AG221" s="25">
        <v>6522505181</v>
      </c>
      <c r="AH221" s="25" t="s">
        <v>225</v>
      </c>
      <c r="AI221" s="25" t="s">
        <v>172</v>
      </c>
      <c r="AJ221" s="25" t="s">
        <v>82</v>
      </c>
      <c r="AK221" s="26">
        <v>45432</v>
      </c>
      <c r="AL221" s="22">
        <v>35</v>
      </c>
      <c r="AM221" s="22" t="s">
        <v>82</v>
      </c>
      <c r="AN221" s="22" t="s">
        <v>82</v>
      </c>
      <c r="AO221" s="22" t="s">
        <v>82</v>
      </c>
      <c r="AP221" s="22" t="s">
        <v>82</v>
      </c>
      <c r="AQ221" s="22" t="s">
        <v>82</v>
      </c>
      <c r="AR221" s="22" t="s">
        <v>82</v>
      </c>
      <c r="AS221" s="6">
        <v>235056</v>
      </c>
      <c r="AT221" s="6" t="s">
        <v>222</v>
      </c>
      <c r="AU221" s="15" t="s">
        <v>223</v>
      </c>
      <c r="AV221" s="6" t="s">
        <v>224</v>
      </c>
      <c r="AW221" s="6">
        <v>40</v>
      </c>
    </row>
    <row r="222" spans="1:49" ht="24.75" customHeight="1">
      <c r="A222" s="6">
        <v>115017</v>
      </c>
      <c r="B222" s="22" t="s">
        <v>2005</v>
      </c>
      <c r="C222" s="22" t="b">
        <v>1</v>
      </c>
      <c r="D222" s="23" t="s">
        <v>211</v>
      </c>
      <c r="E222" s="22">
        <v>115</v>
      </c>
      <c r="F222" s="22" t="s">
        <v>64</v>
      </c>
      <c r="G222" s="22">
        <v>115017</v>
      </c>
      <c r="H222" s="22" t="s">
        <v>121</v>
      </c>
      <c r="I222" s="22" t="s">
        <v>66</v>
      </c>
      <c r="J222" s="22" t="s">
        <v>1167</v>
      </c>
      <c r="K222" s="22" t="s">
        <v>158</v>
      </c>
      <c r="L222" s="22" t="s">
        <v>112</v>
      </c>
      <c r="M222" s="22" t="str">
        <f t="shared" si="3"/>
        <v>Fresh Biopsy/Aspirate</v>
      </c>
      <c r="N222" s="22" t="s">
        <v>70</v>
      </c>
      <c r="O222" s="24">
        <v>45145</v>
      </c>
      <c r="P222" s="24">
        <v>45120</v>
      </c>
      <c r="Q222" s="22" t="s">
        <v>72</v>
      </c>
      <c r="R222" s="22">
        <v>6523279352</v>
      </c>
      <c r="S222" s="24">
        <v>45167</v>
      </c>
      <c r="T222" s="22" t="s">
        <v>169</v>
      </c>
      <c r="U222" s="22">
        <v>115017</v>
      </c>
      <c r="V222" s="22">
        <v>6523279352</v>
      </c>
      <c r="W222" s="24">
        <v>45167</v>
      </c>
      <c r="X222" s="22" t="s">
        <v>103</v>
      </c>
      <c r="Y222" s="22" t="s">
        <v>130</v>
      </c>
      <c r="Z222" s="22" t="s">
        <v>70</v>
      </c>
      <c r="AA222" s="22" t="s">
        <v>70</v>
      </c>
      <c r="AB222" s="22" t="s">
        <v>70</v>
      </c>
      <c r="AC222" s="22" t="s">
        <v>76</v>
      </c>
      <c r="AD222" s="22" t="s">
        <v>238</v>
      </c>
      <c r="AE222" s="25" t="s">
        <v>218</v>
      </c>
      <c r="AF222" s="25" t="s">
        <v>79</v>
      </c>
      <c r="AG222" s="25">
        <v>6523279352</v>
      </c>
      <c r="AH222" s="25" t="s">
        <v>2006</v>
      </c>
      <c r="AI222" s="25" t="s">
        <v>172</v>
      </c>
      <c r="AJ222" s="25" t="s">
        <v>82</v>
      </c>
      <c r="AK222" s="26">
        <v>45397</v>
      </c>
      <c r="AL222" s="22">
        <v>70</v>
      </c>
      <c r="AM222" s="22" t="s">
        <v>82</v>
      </c>
      <c r="AN222" s="22" t="s">
        <v>82</v>
      </c>
      <c r="AO222" s="22" t="s">
        <v>82</v>
      </c>
      <c r="AP222" s="22" t="s">
        <v>82</v>
      </c>
      <c r="AQ222" s="22" t="s">
        <v>82</v>
      </c>
      <c r="AR222" s="22" t="s">
        <v>82</v>
      </c>
      <c r="AS222" s="6">
        <v>264608</v>
      </c>
      <c r="AT222" s="6" t="s">
        <v>2007</v>
      </c>
      <c r="AU222" s="15" t="s">
        <v>2008</v>
      </c>
      <c r="AV222" s="6" t="s">
        <v>2009</v>
      </c>
      <c r="AW222" s="6">
        <v>40</v>
      </c>
    </row>
    <row r="223" spans="1:49" ht="24.75" customHeight="1">
      <c r="A223" s="6">
        <v>115017</v>
      </c>
      <c r="B223" s="22" t="s">
        <v>2010</v>
      </c>
      <c r="C223" s="22" t="b">
        <v>1</v>
      </c>
      <c r="D223" s="23" t="s">
        <v>211</v>
      </c>
      <c r="E223" s="22">
        <v>115</v>
      </c>
      <c r="F223" s="22" t="s">
        <v>64</v>
      </c>
      <c r="G223" s="22">
        <v>115017</v>
      </c>
      <c r="H223" s="22" t="s">
        <v>121</v>
      </c>
      <c r="I223" s="22" t="s">
        <v>66</v>
      </c>
      <c r="J223" s="22" t="s">
        <v>67</v>
      </c>
      <c r="K223" s="22" t="s">
        <v>68</v>
      </c>
      <c r="L223" s="22" t="s">
        <v>69</v>
      </c>
      <c r="M223" s="22" t="str">
        <f t="shared" si="3"/>
        <v>Archival</v>
      </c>
      <c r="N223" s="22" t="s">
        <v>70</v>
      </c>
      <c r="O223" s="24">
        <v>45145</v>
      </c>
      <c r="P223" s="24">
        <v>45120</v>
      </c>
      <c r="Q223" s="22" t="s">
        <v>72</v>
      </c>
      <c r="R223" s="22">
        <v>6522505185</v>
      </c>
      <c r="S223" s="24">
        <v>45079</v>
      </c>
      <c r="T223" s="22" t="s">
        <v>169</v>
      </c>
      <c r="U223" s="22">
        <v>115017</v>
      </c>
      <c r="V223" s="22">
        <v>6522505185</v>
      </c>
      <c r="W223" s="24">
        <v>45079</v>
      </c>
      <c r="X223" s="22" t="s">
        <v>103</v>
      </c>
      <c r="Y223" s="22" t="s">
        <v>75</v>
      </c>
      <c r="Z223" s="22" t="s">
        <v>70</v>
      </c>
      <c r="AA223" s="22" t="s">
        <v>70</v>
      </c>
      <c r="AB223" s="22" t="s">
        <v>70</v>
      </c>
      <c r="AC223" s="22" t="s">
        <v>76</v>
      </c>
      <c r="AD223" s="22" t="s">
        <v>77</v>
      </c>
      <c r="AE223" s="25" t="s">
        <v>1137</v>
      </c>
      <c r="AF223" s="25" t="s">
        <v>79</v>
      </c>
      <c r="AG223" s="25">
        <v>6522505185</v>
      </c>
      <c r="AH223" s="25" t="s">
        <v>2011</v>
      </c>
      <c r="AI223" s="25" t="s">
        <v>172</v>
      </c>
      <c r="AJ223" s="25" t="s">
        <v>82</v>
      </c>
      <c r="AK223" s="26">
        <v>45397</v>
      </c>
      <c r="AL223" s="22">
        <v>70</v>
      </c>
      <c r="AM223" s="22" t="s">
        <v>82</v>
      </c>
      <c r="AN223" s="22" t="s">
        <v>82</v>
      </c>
      <c r="AO223" s="22" t="s">
        <v>82</v>
      </c>
      <c r="AP223" s="22" t="s">
        <v>82</v>
      </c>
      <c r="AQ223" s="22" t="s">
        <v>82</v>
      </c>
      <c r="AR223" s="22" t="s">
        <v>82</v>
      </c>
      <c r="AS223" s="6">
        <v>235020</v>
      </c>
      <c r="AT223" s="6" t="s">
        <v>2012</v>
      </c>
      <c r="AU223" s="15" t="s">
        <v>2013</v>
      </c>
      <c r="AV223" s="6" t="s">
        <v>2014</v>
      </c>
      <c r="AW223" s="6">
        <v>40</v>
      </c>
    </row>
    <row r="224" spans="1:49" ht="24.75" customHeight="1">
      <c r="A224" s="6">
        <v>115017</v>
      </c>
      <c r="B224" s="22" t="s">
        <v>226</v>
      </c>
      <c r="C224" s="22" t="b">
        <v>1</v>
      </c>
      <c r="D224" s="23" t="s">
        <v>211</v>
      </c>
      <c r="E224" s="22">
        <v>115</v>
      </c>
      <c r="F224" s="22" t="s">
        <v>64</v>
      </c>
      <c r="G224" s="22">
        <v>115017</v>
      </c>
      <c r="H224" s="22" t="s">
        <v>121</v>
      </c>
      <c r="I224" s="22" t="s">
        <v>66</v>
      </c>
      <c r="J224" s="22" t="s">
        <v>67</v>
      </c>
      <c r="K224" s="22" t="s">
        <v>128</v>
      </c>
      <c r="L224" s="22" t="s">
        <v>112</v>
      </c>
      <c r="M224" s="22" t="str">
        <f t="shared" si="3"/>
        <v>Fresh Biopsy/Aspirate</v>
      </c>
      <c r="N224" s="22" t="s">
        <v>70</v>
      </c>
      <c r="O224" s="24">
        <v>45145</v>
      </c>
      <c r="P224" s="24">
        <v>45120</v>
      </c>
      <c r="Q224" s="22" t="s">
        <v>72</v>
      </c>
      <c r="R224" s="22">
        <v>6523215801</v>
      </c>
      <c r="S224" s="24">
        <v>45132</v>
      </c>
      <c r="T224" s="22" t="s">
        <v>169</v>
      </c>
      <c r="U224" s="22">
        <v>115017</v>
      </c>
      <c r="V224" s="22">
        <v>6523215801</v>
      </c>
      <c r="W224" s="24">
        <v>45132</v>
      </c>
      <c r="X224" s="22" t="s">
        <v>103</v>
      </c>
      <c r="Y224" s="22" t="s">
        <v>130</v>
      </c>
      <c r="Z224" s="22" t="s">
        <v>70</v>
      </c>
      <c r="AA224" s="22" t="s">
        <v>70</v>
      </c>
      <c r="AB224" s="22" t="s">
        <v>70</v>
      </c>
      <c r="AC224" s="22" t="s">
        <v>76</v>
      </c>
      <c r="AD224" s="22" t="s">
        <v>114</v>
      </c>
      <c r="AE224" s="25" t="s">
        <v>230</v>
      </c>
      <c r="AF224" s="25" t="s">
        <v>79</v>
      </c>
      <c r="AG224" s="25">
        <v>6523215801</v>
      </c>
      <c r="AH224" s="25" t="s">
        <v>231</v>
      </c>
      <c r="AI224" s="25" t="s">
        <v>172</v>
      </c>
      <c r="AJ224" s="25" t="s">
        <v>82</v>
      </c>
      <c r="AK224" s="26">
        <v>45397</v>
      </c>
      <c r="AL224" s="22">
        <v>70</v>
      </c>
      <c r="AM224" s="22" t="s">
        <v>82</v>
      </c>
      <c r="AN224" s="22" t="s">
        <v>82</v>
      </c>
      <c r="AO224" s="22" t="s">
        <v>82</v>
      </c>
      <c r="AP224" s="22" t="s">
        <v>82</v>
      </c>
      <c r="AQ224" s="22" t="s">
        <v>82</v>
      </c>
      <c r="AR224" s="22" t="s">
        <v>82</v>
      </c>
      <c r="AS224" s="6">
        <v>235017</v>
      </c>
      <c r="AT224" s="6" t="s">
        <v>227</v>
      </c>
      <c r="AU224" s="15" t="s">
        <v>228</v>
      </c>
      <c r="AV224" s="6" t="s">
        <v>229</v>
      </c>
      <c r="AW224" s="6">
        <v>40</v>
      </c>
    </row>
    <row r="225" spans="1:49" ht="24.75" customHeight="1">
      <c r="A225" s="6">
        <v>115019</v>
      </c>
      <c r="B225" s="22" t="s">
        <v>2015</v>
      </c>
      <c r="C225" s="22" t="b">
        <v>1</v>
      </c>
      <c r="D225" s="23" t="s">
        <v>211</v>
      </c>
      <c r="E225" s="22">
        <v>115</v>
      </c>
      <c r="F225" s="22" t="s">
        <v>64</v>
      </c>
      <c r="G225" s="22">
        <v>115019</v>
      </c>
      <c r="H225" s="22" t="s">
        <v>65</v>
      </c>
      <c r="I225" s="22" t="s">
        <v>66</v>
      </c>
      <c r="J225" s="22" t="s">
        <v>67</v>
      </c>
      <c r="K225" s="22" t="s">
        <v>68</v>
      </c>
      <c r="L225" s="22" t="s">
        <v>69</v>
      </c>
      <c r="M225" s="22" t="str">
        <f t="shared" si="3"/>
        <v>Archival</v>
      </c>
      <c r="N225" s="22" t="s">
        <v>70</v>
      </c>
      <c r="O225" s="24">
        <v>45224</v>
      </c>
      <c r="P225" s="24">
        <v>45210</v>
      </c>
      <c r="Q225" s="22" t="s">
        <v>101</v>
      </c>
      <c r="R225" s="22">
        <v>6523368596</v>
      </c>
      <c r="S225" s="24">
        <v>45056</v>
      </c>
      <c r="T225" s="22" t="s">
        <v>1316</v>
      </c>
      <c r="U225" s="22">
        <v>115019</v>
      </c>
      <c r="V225" s="22">
        <v>6523368596</v>
      </c>
      <c r="W225" s="24">
        <v>45056</v>
      </c>
      <c r="X225" s="22" t="s">
        <v>103</v>
      </c>
      <c r="Y225" s="22" t="s">
        <v>75</v>
      </c>
      <c r="Z225" s="22" t="s">
        <v>70</v>
      </c>
      <c r="AA225" s="22" t="s">
        <v>70</v>
      </c>
      <c r="AB225" s="22" t="s">
        <v>70</v>
      </c>
      <c r="AC225" s="22" t="s">
        <v>76</v>
      </c>
      <c r="AD225" s="22" t="s">
        <v>77</v>
      </c>
      <c r="AE225" s="25" t="s">
        <v>150</v>
      </c>
      <c r="AF225" s="25" t="s">
        <v>79</v>
      </c>
      <c r="AG225" s="25">
        <v>6523368596</v>
      </c>
      <c r="AH225" s="25" t="s">
        <v>2016</v>
      </c>
      <c r="AI225" s="25" t="s">
        <v>1318</v>
      </c>
      <c r="AJ225" s="25" t="s">
        <v>82</v>
      </c>
      <c r="AK225" s="26">
        <v>45460</v>
      </c>
      <c r="AL225" s="22">
        <v>7</v>
      </c>
      <c r="AM225" s="22" t="s">
        <v>82</v>
      </c>
      <c r="AN225" s="22" t="s">
        <v>82</v>
      </c>
      <c r="AO225" s="22" t="s">
        <v>82</v>
      </c>
      <c r="AP225" s="22" t="s">
        <v>82</v>
      </c>
      <c r="AQ225" s="22" t="s">
        <v>82</v>
      </c>
      <c r="AR225" s="22" t="s">
        <v>82</v>
      </c>
      <c r="AS225" s="6">
        <v>327526</v>
      </c>
      <c r="AT225" s="6" t="s">
        <v>2017</v>
      </c>
      <c r="AU225" s="15" t="s">
        <v>2018</v>
      </c>
      <c r="AV225" s="6" t="s">
        <v>2019</v>
      </c>
      <c r="AW225" s="6">
        <v>40</v>
      </c>
    </row>
    <row r="226" spans="1:49" ht="24.75" customHeight="1">
      <c r="A226" s="6">
        <v>115020</v>
      </c>
      <c r="B226" s="22" t="s">
        <v>2020</v>
      </c>
      <c r="C226" s="22" t="b">
        <v>1</v>
      </c>
      <c r="D226" s="23" t="s">
        <v>211</v>
      </c>
      <c r="E226" s="22">
        <v>115</v>
      </c>
      <c r="F226" s="22" t="s">
        <v>64</v>
      </c>
      <c r="G226" s="22">
        <v>115020</v>
      </c>
      <c r="H226" s="22" t="s">
        <v>100</v>
      </c>
      <c r="I226" s="22" t="s">
        <v>1315</v>
      </c>
      <c r="J226" s="22" t="s">
        <v>67</v>
      </c>
      <c r="K226" s="22" t="s">
        <v>1214</v>
      </c>
      <c r="L226" s="22" t="s">
        <v>82</v>
      </c>
      <c r="M226" s="22" t="str">
        <f t="shared" si="3"/>
        <v>Archived c-Met testing</v>
      </c>
      <c r="N226" s="22" t="s">
        <v>70</v>
      </c>
      <c r="O226" s="24">
        <v>45321</v>
      </c>
      <c r="P226" s="24">
        <v>45383</v>
      </c>
      <c r="Q226" s="22" t="s">
        <v>113</v>
      </c>
      <c r="R226" s="22">
        <v>6522256643</v>
      </c>
      <c r="S226" s="24">
        <v>45029</v>
      </c>
      <c r="T226" s="22" t="s">
        <v>1316</v>
      </c>
      <c r="U226" s="22">
        <v>115020</v>
      </c>
      <c r="V226" s="22">
        <v>6522256643</v>
      </c>
      <c r="W226" s="24">
        <v>45029</v>
      </c>
      <c r="X226" s="22" t="s">
        <v>103</v>
      </c>
      <c r="Y226" s="22" t="s">
        <v>75</v>
      </c>
      <c r="Z226" s="22" t="s">
        <v>70</v>
      </c>
      <c r="AA226" s="22" t="s">
        <v>70</v>
      </c>
      <c r="AB226" s="22" t="s">
        <v>70</v>
      </c>
      <c r="AC226" s="22" t="s">
        <v>76</v>
      </c>
      <c r="AD226" s="22" t="s">
        <v>77</v>
      </c>
      <c r="AE226" s="25" t="s">
        <v>104</v>
      </c>
      <c r="AF226" s="25" t="s">
        <v>79</v>
      </c>
      <c r="AG226" s="25">
        <v>6522256643</v>
      </c>
      <c r="AH226" s="25" t="s">
        <v>2021</v>
      </c>
      <c r="AI226" s="25" t="s">
        <v>1318</v>
      </c>
      <c r="AJ226" s="25" t="s">
        <v>82</v>
      </c>
      <c r="AK226" s="26">
        <v>45453</v>
      </c>
      <c r="AL226" s="22">
        <v>14</v>
      </c>
      <c r="AM226" s="22" t="s">
        <v>82</v>
      </c>
      <c r="AN226" s="22" t="s">
        <v>82</v>
      </c>
      <c r="AO226" s="22" t="s">
        <v>82</v>
      </c>
      <c r="AP226" s="22" t="s">
        <v>82</v>
      </c>
      <c r="AQ226" s="22" t="s">
        <v>82</v>
      </c>
      <c r="AR226" s="22" t="s">
        <v>82</v>
      </c>
      <c r="AS226" s="6">
        <v>327936</v>
      </c>
      <c r="AT226" s="6" t="s">
        <v>2022</v>
      </c>
      <c r="AU226" s="15" t="s">
        <v>2023</v>
      </c>
      <c r="AV226" s="6" t="s">
        <v>2024</v>
      </c>
      <c r="AW226" s="6">
        <v>40</v>
      </c>
    </row>
    <row r="227" spans="1:49" ht="24.75" customHeight="1">
      <c r="A227" s="6">
        <v>115021</v>
      </c>
      <c r="B227" s="22" t="s">
        <v>2025</v>
      </c>
      <c r="C227" s="22" t="b">
        <v>1</v>
      </c>
      <c r="D227" s="23" t="s">
        <v>82</v>
      </c>
      <c r="E227" s="22" t="s">
        <v>82</v>
      </c>
      <c r="F227" s="22" t="s">
        <v>82</v>
      </c>
      <c r="G227" s="22" t="s">
        <v>82</v>
      </c>
      <c r="H227" s="22" t="s">
        <v>100</v>
      </c>
      <c r="I227" s="22" t="s">
        <v>1315</v>
      </c>
      <c r="J227" s="22" t="s">
        <v>82</v>
      </c>
      <c r="K227" s="22" t="s">
        <v>82</v>
      </c>
      <c r="L227" s="22" t="s">
        <v>82</v>
      </c>
      <c r="M227" s="22" t="str">
        <f t="shared" si="3"/>
        <v> </v>
      </c>
      <c r="N227" s="22" t="s">
        <v>82</v>
      </c>
      <c r="O227" s="22" t="s">
        <v>82</v>
      </c>
      <c r="P227" s="22" t="s">
        <v>82</v>
      </c>
      <c r="Q227" s="22" t="s">
        <v>82</v>
      </c>
      <c r="R227" s="22" t="s">
        <v>82</v>
      </c>
      <c r="S227" s="22" t="s">
        <v>82</v>
      </c>
      <c r="T227" s="22" t="s">
        <v>82</v>
      </c>
      <c r="U227" s="22">
        <v>115021</v>
      </c>
      <c r="V227" s="22">
        <v>6526127414</v>
      </c>
      <c r="W227" s="24">
        <v>45443</v>
      </c>
      <c r="X227" s="22" t="s">
        <v>2026</v>
      </c>
      <c r="Y227" s="22" t="s">
        <v>130</v>
      </c>
      <c r="Z227" s="22" t="s">
        <v>82</v>
      </c>
      <c r="AA227" s="22" t="s">
        <v>82</v>
      </c>
      <c r="AB227" s="22" t="s">
        <v>82</v>
      </c>
      <c r="AC227" s="22" t="s">
        <v>840</v>
      </c>
      <c r="AD227" s="22" t="s">
        <v>114</v>
      </c>
      <c r="AE227" s="25" t="s">
        <v>115</v>
      </c>
      <c r="AF227" s="25" t="s">
        <v>79</v>
      </c>
      <c r="AG227" s="25">
        <v>6526127414</v>
      </c>
      <c r="AH227" s="25" t="s">
        <v>2027</v>
      </c>
      <c r="AI227" s="25" t="s">
        <v>1692</v>
      </c>
      <c r="AJ227" s="25" t="s">
        <v>82</v>
      </c>
      <c r="AK227" s="26">
        <v>45467</v>
      </c>
      <c r="AL227" s="22">
        <v>0</v>
      </c>
      <c r="AM227" s="22" t="s">
        <v>82</v>
      </c>
      <c r="AN227" s="22" t="s">
        <v>82</v>
      </c>
      <c r="AO227" s="22" t="s">
        <v>82</v>
      </c>
      <c r="AP227" s="22" t="s">
        <v>82</v>
      </c>
      <c r="AQ227" s="22" t="s">
        <v>82</v>
      </c>
      <c r="AR227" s="22" t="s">
        <v>82</v>
      </c>
      <c r="AS227" s="6">
        <v>354841</v>
      </c>
      <c r="AT227" s="6" t="s">
        <v>2028</v>
      </c>
      <c r="AU227" s="15" t="s">
        <v>2029</v>
      </c>
      <c r="AV227" s="6" t="s">
        <v>2030</v>
      </c>
      <c r="AW227" s="6">
        <v>40</v>
      </c>
    </row>
    <row r="228" spans="1:49" ht="24.75" customHeight="1">
      <c r="A228" s="6">
        <v>116001</v>
      </c>
      <c r="B228" s="22" t="s">
        <v>2031</v>
      </c>
      <c r="C228" s="22" t="b">
        <v>1</v>
      </c>
      <c r="D228" s="23" t="s">
        <v>2032</v>
      </c>
      <c r="E228" s="22">
        <v>116</v>
      </c>
      <c r="F228" s="22" t="s">
        <v>64</v>
      </c>
      <c r="G228" s="22">
        <v>116001</v>
      </c>
      <c r="H228" s="22" t="s">
        <v>121</v>
      </c>
      <c r="I228" s="22" t="s">
        <v>66</v>
      </c>
      <c r="J228" s="22" t="s">
        <v>67</v>
      </c>
      <c r="K228" s="22" t="s">
        <v>68</v>
      </c>
      <c r="L228" s="22" t="s">
        <v>69</v>
      </c>
      <c r="M228" s="22" t="str">
        <f t="shared" si="3"/>
        <v>Archival</v>
      </c>
      <c r="N228" s="22" t="s">
        <v>70</v>
      </c>
      <c r="O228" s="24">
        <v>45117</v>
      </c>
      <c r="P228" s="24">
        <v>45180</v>
      </c>
      <c r="Q228" s="22" t="s">
        <v>101</v>
      </c>
      <c r="R228" s="22">
        <v>6523760662</v>
      </c>
      <c r="S228" s="24">
        <v>43535</v>
      </c>
      <c r="T228" s="22" t="s">
        <v>1191</v>
      </c>
      <c r="U228" s="22">
        <v>116001</v>
      </c>
      <c r="V228" s="22">
        <v>6523760662</v>
      </c>
      <c r="W228" s="24">
        <v>43535</v>
      </c>
      <c r="X228" s="22" t="s">
        <v>198</v>
      </c>
      <c r="Y228" s="22" t="s">
        <v>75</v>
      </c>
      <c r="Z228" s="22" t="s">
        <v>70</v>
      </c>
      <c r="AA228" s="22" t="s">
        <v>70</v>
      </c>
      <c r="AB228" s="22" t="s">
        <v>70</v>
      </c>
      <c r="AC228" s="22" t="s">
        <v>76</v>
      </c>
      <c r="AD228" s="22" t="s">
        <v>77</v>
      </c>
      <c r="AE228" s="25" t="s">
        <v>115</v>
      </c>
      <c r="AF228" s="25" t="s">
        <v>79</v>
      </c>
      <c r="AG228" s="25">
        <v>6523760662</v>
      </c>
      <c r="AH228" s="25" t="s">
        <v>2033</v>
      </c>
      <c r="AI228" s="25" t="s">
        <v>1148</v>
      </c>
      <c r="AJ228" s="25" t="s">
        <v>82</v>
      </c>
      <c r="AK228" s="26">
        <v>45453</v>
      </c>
      <c r="AL228" s="22">
        <v>14</v>
      </c>
      <c r="AM228" s="22" t="s">
        <v>82</v>
      </c>
      <c r="AN228" s="22" t="s">
        <v>82</v>
      </c>
      <c r="AO228" s="22" t="s">
        <v>82</v>
      </c>
      <c r="AP228" s="22" t="s">
        <v>82</v>
      </c>
      <c r="AQ228" s="22" t="s">
        <v>82</v>
      </c>
      <c r="AR228" s="22" t="s">
        <v>82</v>
      </c>
      <c r="AS228" s="6">
        <v>264599</v>
      </c>
      <c r="AT228" s="6" t="s">
        <v>2034</v>
      </c>
      <c r="AU228" s="15" t="s">
        <v>2035</v>
      </c>
      <c r="AV228" s="6" t="s">
        <v>2036</v>
      </c>
      <c r="AW228" s="6">
        <v>40</v>
      </c>
    </row>
    <row r="229" spans="1:49" ht="24.75" customHeight="1">
      <c r="A229" s="6">
        <v>116001</v>
      </c>
      <c r="B229" s="22" t="s">
        <v>2037</v>
      </c>
      <c r="C229" s="22" t="b">
        <v>1</v>
      </c>
      <c r="D229" s="23" t="s">
        <v>2032</v>
      </c>
      <c r="E229" s="22">
        <v>116</v>
      </c>
      <c r="F229" s="22" t="s">
        <v>64</v>
      </c>
      <c r="G229" s="22">
        <v>116001</v>
      </c>
      <c r="H229" s="22" t="s">
        <v>121</v>
      </c>
      <c r="I229" s="22" t="s">
        <v>66</v>
      </c>
      <c r="J229" s="22" t="s">
        <v>67</v>
      </c>
      <c r="K229" s="22" t="s">
        <v>111</v>
      </c>
      <c r="L229" s="22" t="s">
        <v>82</v>
      </c>
      <c r="M229" s="22" t="str">
        <f t="shared" si="3"/>
        <v>Fresh Tumor Biopsy Pre-dose</v>
      </c>
      <c r="N229" s="22" t="s">
        <v>70</v>
      </c>
      <c r="O229" s="24">
        <v>45117</v>
      </c>
      <c r="P229" s="24">
        <v>45180</v>
      </c>
      <c r="Q229" s="22" t="s">
        <v>101</v>
      </c>
      <c r="R229" s="22">
        <v>6523378957</v>
      </c>
      <c r="S229" s="24">
        <v>45113</v>
      </c>
      <c r="T229" s="22" t="s">
        <v>1191</v>
      </c>
      <c r="U229" s="22">
        <v>116001</v>
      </c>
      <c r="V229" s="22">
        <v>6523378957</v>
      </c>
      <c r="W229" s="24">
        <v>45113</v>
      </c>
      <c r="X229" s="22" t="s">
        <v>198</v>
      </c>
      <c r="Y229" s="22" t="s">
        <v>130</v>
      </c>
      <c r="Z229" s="22" t="s">
        <v>70</v>
      </c>
      <c r="AA229" s="22" t="s">
        <v>70</v>
      </c>
      <c r="AB229" s="22" t="s">
        <v>70</v>
      </c>
      <c r="AC229" s="22" t="s">
        <v>76</v>
      </c>
      <c r="AD229" s="22" t="s">
        <v>114</v>
      </c>
      <c r="AE229" s="25" t="s">
        <v>651</v>
      </c>
      <c r="AF229" s="25" t="s">
        <v>79</v>
      </c>
      <c r="AG229" s="25">
        <v>6523378957</v>
      </c>
      <c r="AH229" s="25" t="s">
        <v>2038</v>
      </c>
      <c r="AI229" s="25" t="s">
        <v>1148</v>
      </c>
      <c r="AJ229" s="25" t="s">
        <v>82</v>
      </c>
      <c r="AK229" s="26">
        <v>45453</v>
      </c>
      <c r="AL229" s="22">
        <v>14</v>
      </c>
      <c r="AM229" s="22" t="s">
        <v>82</v>
      </c>
      <c r="AN229" s="22" t="s">
        <v>82</v>
      </c>
      <c r="AO229" s="22" t="s">
        <v>82</v>
      </c>
      <c r="AP229" s="22" t="s">
        <v>82</v>
      </c>
      <c r="AQ229" s="22" t="s">
        <v>82</v>
      </c>
      <c r="AR229" s="22" t="s">
        <v>82</v>
      </c>
      <c r="AS229" s="6">
        <v>234967</v>
      </c>
      <c r="AT229" s="6" t="s">
        <v>2039</v>
      </c>
      <c r="AU229" s="15" t="s">
        <v>2040</v>
      </c>
      <c r="AV229" s="6" t="s">
        <v>2041</v>
      </c>
      <c r="AW229" s="6">
        <v>40</v>
      </c>
    </row>
    <row r="230" spans="1:49" ht="24.75" customHeight="1">
      <c r="A230" s="6">
        <v>116003</v>
      </c>
      <c r="B230" s="22" t="s">
        <v>2042</v>
      </c>
      <c r="C230" s="22" t="b">
        <v>1</v>
      </c>
      <c r="D230" s="23" t="s">
        <v>2032</v>
      </c>
      <c r="E230" s="22">
        <v>116</v>
      </c>
      <c r="F230" s="22" t="s">
        <v>64</v>
      </c>
      <c r="G230" s="22">
        <v>116003</v>
      </c>
      <c r="H230" s="22" t="s">
        <v>121</v>
      </c>
      <c r="I230" s="22" t="s">
        <v>66</v>
      </c>
      <c r="J230" s="22" t="s">
        <v>1167</v>
      </c>
      <c r="K230" s="22" t="s">
        <v>158</v>
      </c>
      <c r="L230" s="22" t="s">
        <v>112</v>
      </c>
      <c r="M230" s="22" t="str">
        <f t="shared" si="3"/>
        <v>Fresh Biopsy/Aspirate</v>
      </c>
      <c r="N230" s="22" t="s">
        <v>70</v>
      </c>
      <c r="O230" s="24">
        <v>45117</v>
      </c>
      <c r="P230" s="24">
        <v>45180</v>
      </c>
      <c r="Q230" s="22" t="s">
        <v>101</v>
      </c>
      <c r="R230" s="22">
        <v>6523700209</v>
      </c>
      <c r="S230" s="24">
        <v>45146</v>
      </c>
      <c r="T230" s="22" t="s">
        <v>1191</v>
      </c>
      <c r="U230" s="22">
        <v>116003</v>
      </c>
      <c r="V230" s="22">
        <v>6523700209</v>
      </c>
      <c r="W230" s="24">
        <v>45146</v>
      </c>
      <c r="X230" s="22" t="s">
        <v>198</v>
      </c>
      <c r="Y230" s="22" t="s">
        <v>130</v>
      </c>
      <c r="Z230" s="22" t="s">
        <v>70</v>
      </c>
      <c r="AA230" s="22" t="s">
        <v>70</v>
      </c>
      <c r="AB230" s="22" t="s">
        <v>70</v>
      </c>
      <c r="AC230" s="22" t="s">
        <v>76</v>
      </c>
      <c r="AD230" s="22" t="s">
        <v>238</v>
      </c>
      <c r="AE230" s="25" t="s">
        <v>2043</v>
      </c>
      <c r="AF230" s="25" t="s">
        <v>79</v>
      </c>
      <c r="AG230" s="25">
        <v>6523700209</v>
      </c>
      <c r="AH230" s="25" t="s">
        <v>2044</v>
      </c>
      <c r="AI230" s="25" t="s">
        <v>1148</v>
      </c>
      <c r="AJ230" s="25" t="s">
        <v>82</v>
      </c>
      <c r="AK230" s="26">
        <v>45453</v>
      </c>
      <c r="AL230" s="22">
        <v>14</v>
      </c>
      <c r="AM230" s="22" t="s">
        <v>82</v>
      </c>
      <c r="AN230" s="22" t="s">
        <v>82</v>
      </c>
      <c r="AO230" s="22" t="s">
        <v>82</v>
      </c>
      <c r="AP230" s="22" t="s">
        <v>82</v>
      </c>
      <c r="AQ230" s="22" t="s">
        <v>82</v>
      </c>
      <c r="AR230" s="22" t="s">
        <v>82</v>
      </c>
      <c r="AS230" s="6">
        <v>327410</v>
      </c>
      <c r="AT230" s="6" t="s">
        <v>2045</v>
      </c>
      <c r="AU230" s="15" t="s">
        <v>2046</v>
      </c>
      <c r="AV230" s="6" t="s">
        <v>2047</v>
      </c>
      <c r="AW230" s="6">
        <v>40</v>
      </c>
    </row>
    <row r="231" spans="1:49" ht="24.75" customHeight="1">
      <c r="A231" s="6">
        <v>116003</v>
      </c>
      <c r="B231" s="22" t="s">
        <v>2048</v>
      </c>
      <c r="C231" s="22" t="b">
        <v>1</v>
      </c>
      <c r="D231" s="23" t="s">
        <v>2032</v>
      </c>
      <c r="E231" s="22">
        <v>116</v>
      </c>
      <c r="F231" s="22" t="s">
        <v>64</v>
      </c>
      <c r="G231" s="22">
        <v>116003</v>
      </c>
      <c r="H231" s="22" t="s">
        <v>121</v>
      </c>
      <c r="I231" s="22" t="s">
        <v>66</v>
      </c>
      <c r="J231" s="22" t="s">
        <v>67</v>
      </c>
      <c r="K231" s="22" t="s">
        <v>68</v>
      </c>
      <c r="L231" s="22" t="s">
        <v>69</v>
      </c>
      <c r="M231" s="22" t="str">
        <f t="shared" si="3"/>
        <v>Archival</v>
      </c>
      <c r="N231" s="22" t="s">
        <v>70</v>
      </c>
      <c r="O231" s="24">
        <v>45117</v>
      </c>
      <c r="P231" s="24">
        <v>45180</v>
      </c>
      <c r="Q231" s="22" t="s">
        <v>101</v>
      </c>
      <c r="R231" s="22">
        <v>6523760663</v>
      </c>
      <c r="S231" s="24">
        <v>44672</v>
      </c>
      <c r="T231" s="22" t="s">
        <v>1191</v>
      </c>
      <c r="U231" s="22">
        <v>116003</v>
      </c>
      <c r="V231" s="27">
        <v>6523760663</v>
      </c>
      <c r="W231" s="24">
        <v>44672</v>
      </c>
      <c r="X231" s="22" t="s">
        <v>198</v>
      </c>
      <c r="Y231" s="22" t="s">
        <v>75</v>
      </c>
      <c r="Z231" s="22" t="s">
        <v>70</v>
      </c>
      <c r="AA231" s="22" t="s">
        <v>70</v>
      </c>
      <c r="AB231" s="22" t="s">
        <v>70</v>
      </c>
      <c r="AC231" s="22" t="s">
        <v>76</v>
      </c>
      <c r="AD231" s="22" t="s">
        <v>77</v>
      </c>
      <c r="AE231" s="25" t="s">
        <v>122</v>
      </c>
      <c r="AF231" s="25" t="s">
        <v>79</v>
      </c>
      <c r="AG231" s="27">
        <v>6523760663</v>
      </c>
      <c r="AH231" s="25" t="s">
        <v>2049</v>
      </c>
      <c r="AI231" s="25" t="s">
        <v>1148</v>
      </c>
      <c r="AJ231" s="25" t="s">
        <v>82</v>
      </c>
      <c r="AK231" s="26">
        <v>45453</v>
      </c>
      <c r="AL231" s="22">
        <v>14</v>
      </c>
      <c r="AM231" s="22" t="s">
        <v>82</v>
      </c>
      <c r="AN231" s="22" t="s">
        <v>82</v>
      </c>
      <c r="AO231" s="22" t="s">
        <v>82</v>
      </c>
      <c r="AP231" s="22" t="s">
        <v>82</v>
      </c>
      <c r="AQ231" s="22" t="s">
        <v>82</v>
      </c>
      <c r="AR231" s="22" t="s">
        <v>82</v>
      </c>
      <c r="AS231" s="6">
        <v>235014</v>
      </c>
      <c r="AT231" s="6" t="s">
        <v>2050</v>
      </c>
      <c r="AU231" s="15" t="s">
        <v>2051</v>
      </c>
      <c r="AV231" s="6" t="s">
        <v>2052</v>
      </c>
      <c r="AW231" s="6">
        <v>40</v>
      </c>
    </row>
    <row r="232" spans="1:49" ht="24.75" customHeight="1">
      <c r="A232" s="6">
        <v>116003</v>
      </c>
      <c r="B232" s="22" t="s">
        <v>2053</v>
      </c>
      <c r="C232" s="22" t="b">
        <v>1</v>
      </c>
      <c r="D232" s="23" t="s">
        <v>2032</v>
      </c>
      <c r="E232" s="22">
        <v>116</v>
      </c>
      <c r="F232" s="22" t="s">
        <v>64</v>
      </c>
      <c r="G232" s="22">
        <v>116003</v>
      </c>
      <c r="H232" s="22" t="s">
        <v>121</v>
      </c>
      <c r="I232" s="22" t="s">
        <v>66</v>
      </c>
      <c r="J232" s="22" t="s">
        <v>67</v>
      </c>
      <c r="K232" s="22" t="s">
        <v>111</v>
      </c>
      <c r="L232" s="22" t="s">
        <v>82</v>
      </c>
      <c r="M232" s="22" t="str">
        <f t="shared" si="3"/>
        <v>Fresh Tumor Biopsy Pre-dose</v>
      </c>
      <c r="N232" s="22" t="s">
        <v>70</v>
      </c>
      <c r="O232" s="24">
        <v>45117</v>
      </c>
      <c r="P232" s="24">
        <v>45180</v>
      </c>
      <c r="Q232" s="22" t="s">
        <v>101</v>
      </c>
      <c r="R232" s="22">
        <v>6523760663</v>
      </c>
      <c r="S232" s="24">
        <v>45114</v>
      </c>
      <c r="T232" s="22" t="s">
        <v>1191</v>
      </c>
      <c r="U232" s="22">
        <v>116003</v>
      </c>
      <c r="V232" s="27">
        <v>6523760663</v>
      </c>
      <c r="W232" s="24">
        <v>45114</v>
      </c>
      <c r="X232" s="22" t="s">
        <v>198</v>
      </c>
      <c r="Y232" s="22" t="s">
        <v>130</v>
      </c>
      <c r="Z232" s="22" t="s">
        <v>70</v>
      </c>
      <c r="AA232" s="22" t="s">
        <v>70</v>
      </c>
      <c r="AB232" s="22" t="s">
        <v>70</v>
      </c>
      <c r="AC232" s="22" t="s">
        <v>76</v>
      </c>
      <c r="AD232" s="22" t="s">
        <v>114</v>
      </c>
      <c r="AE232" s="25" t="s">
        <v>122</v>
      </c>
      <c r="AF232" s="25" t="s">
        <v>79</v>
      </c>
      <c r="AG232" s="27">
        <v>6523760663</v>
      </c>
      <c r="AH232" s="25" t="s">
        <v>2054</v>
      </c>
      <c r="AI232" s="25" t="s">
        <v>1148</v>
      </c>
      <c r="AJ232" s="25" t="s">
        <v>82</v>
      </c>
      <c r="AK232" s="26">
        <v>45453</v>
      </c>
      <c r="AL232" s="22">
        <v>14</v>
      </c>
      <c r="AM232" s="22" t="s">
        <v>82</v>
      </c>
      <c r="AN232" s="22" t="s">
        <v>82</v>
      </c>
      <c r="AO232" s="22" t="s">
        <v>82</v>
      </c>
      <c r="AP232" s="22" t="s">
        <v>82</v>
      </c>
      <c r="AQ232" s="22" t="s">
        <v>82</v>
      </c>
      <c r="AR232" s="22" t="s">
        <v>82</v>
      </c>
      <c r="AS232" s="6">
        <v>234973</v>
      </c>
      <c r="AT232" s="6" t="s">
        <v>2055</v>
      </c>
      <c r="AU232" s="15" t="s">
        <v>2056</v>
      </c>
      <c r="AV232" s="6" t="s">
        <v>2057</v>
      </c>
      <c r="AW232" s="6">
        <v>40</v>
      </c>
    </row>
    <row r="233" spans="1:49" ht="24.75" customHeight="1">
      <c r="A233" s="6">
        <v>116008</v>
      </c>
      <c r="B233" s="22" t="s">
        <v>2058</v>
      </c>
      <c r="C233" s="22" t="b">
        <v>1</v>
      </c>
      <c r="D233" s="23" t="s">
        <v>2032</v>
      </c>
      <c r="E233" s="22">
        <v>116</v>
      </c>
      <c r="F233" s="22" t="s">
        <v>64</v>
      </c>
      <c r="G233" s="22">
        <v>116008</v>
      </c>
      <c r="H233" s="22" t="s">
        <v>100</v>
      </c>
      <c r="I233" s="22" t="s">
        <v>1315</v>
      </c>
      <c r="J233" s="22" t="s">
        <v>67</v>
      </c>
      <c r="K233" s="22" t="s">
        <v>1214</v>
      </c>
      <c r="L233" s="22" t="s">
        <v>82</v>
      </c>
      <c r="M233" s="22" t="str">
        <f t="shared" si="3"/>
        <v>Archived c-Met testing</v>
      </c>
      <c r="N233" s="22" t="s">
        <v>70</v>
      </c>
      <c r="O233" s="24">
        <v>45327</v>
      </c>
      <c r="P233" s="24">
        <v>45376</v>
      </c>
      <c r="Q233" s="22" t="s">
        <v>113</v>
      </c>
      <c r="R233" s="22">
        <v>6524467192</v>
      </c>
      <c r="S233" s="24">
        <v>43591</v>
      </c>
      <c r="T233" s="22" t="s">
        <v>1316</v>
      </c>
      <c r="U233" s="22">
        <v>116008</v>
      </c>
      <c r="V233" s="22">
        <v>6524467192</v>
      </c>
      <c r="W233" s="24">
        <v>43591</v>
      </c>
      <c r="X233" s="22" t="s">
        <v>1283</v>
      </c>
      <c r="Y233" s="22" t="s">
        <v>75</v>
      </c>
      <c r="Z233" s="22" t="s">
        <v>70</v>
      </c>
      <c r="AA233" s="22" t="s">
        <v>70</v>
      </c>
      <c r="AB233" s="22" t="s">
        <v>70</v>
      </c>
      <c r="AC233" s="22" t="s">
        <v>76</v>
      </c>
      <c r="AD233" s="22" t="s">
        <v>77</v>
      </c>
      <c r="AE233" s="25" t="s">
        <v>2059</v>
      </c>
      <c r="AF233" s="25" t="s">
        <v>79</v>
      </c>
      <c r="AG233" s="25">
        <v>6524467192</v>
      </c>
      <c r="AH233" s="25" t="s">
        <v>2060</v>
      </c>
      <c r="AI233" s="25" t="s">
        <v>1318</v>
      </c>
      <c r="AJ233" s="25" t="s">
        <v>82</v>
      </c>
      <c r="AK233" s="26">
        <v>45453</v>
      </c>
      <c r="AL233" s="22">
        <v>14</v>
      </c>
      <c r="AM233" s="22" t="s">
        <v>82</v>
      </c>
      <c r="AN233" s="22" t="s">
        <v>82</v>
      </c>
      <c r="AO233" s="22" t="s">
        <v>82</v>
      </c>
      <c r="AP233" s="22" t="s">
        <v>82</v>
      </c>
      <c r="AQ233" s="22" t="s">
        <v>82</v>
      </c>
      <c r="AR233" s="22" t="s">
        <v>82</v>
      </c>
      <c r="AS233" s="6">
        <v>337147</v>
      </c>
      <c r="AT233" s="6" t="s">
        <v>2061</v>
      </c>
      <c r="AU233" s="15" t="s">
        <v>2062</v>
      </c>
      <c r="AV233" s="6" t="s">
        <v>2063</v>
      </c>
      <c r="AW233" s="6">
        <v>40</v>
      </c>
    </row>
    <row r="234" spans="1:49" ht="24.75" customHeight="1">
      <c r="A234" s="6">
        <v>116009</v>
      </c>
      <c r="B234" s="22" t="s">
        <v>2064</v>
      </c>
      <c r="C234" s="22" t="b">
        <v>1</v>
      </c>
      <c r="D234" s="23" t="s">
        <v>2032</v>
      </c>
      <c r="E234" s="22">
        <v>116</v>
      </c>
      <c r="F234" s="22" t="s">
        <v>64</v>
      </c>
      <c r="G234" s="22">
        <v>116009</v>
      </c>
      <c r="H234" s="22" t="s">
        <v>100</v>
      </c>
      <c r="I234" s="22" t="s">
        <v>1315</v>
      </c>
      <c r="J234" s="22" t="s">
        <v>67</v>
      </c>
      <c r="K234" s="22" t="s">
        <v>1214</v>
      </c>
      <c r="L234" s="22" t="s">
        <v>82</v>
      </c>
      <c r="M234" s="22" t="str">
        <f t="shared" si="3"/>
        <v>Archived c-Met testing</v>
      </c>
      <c r="N234" s="22" t="s">
        <v>70</v>
      </c>
      <c r="O234" s="24">
        <v>45363</v>
      </c>
      <c r="P234" s="24">
        <v>45370</v>
      </c>
      <c r="Q234" s="22" t="s">
        <v>113</v>
      </c>
      <c r="R234" s="22">
        <v>6524467190</v>
      </c>
      <c r="S234" s="24">
        <v>45163</v>
      </c>
      <c r="T234" s="22" t="s">
        <v>1316</v>
      </c>
      <c r="U234" s="22">
        <v>116009</v>
      </c>
      <c r="V234" s="22">
        <v>6524467190</v>
      </c>
      <c r="W234" s="24">
        <v>45163</v>
      </c>
      <c r="X234" s="22" t="s">
        <v>2065</v>
      </c>
      <c r="Y234" s="22" t="s">
        <v>75</v>
      </c>
      <c r="Z234" s="22" t="s">
        <v>70</v>
      </c>
      <c r="AA234" s="22" t="s">
        <v>70</v>
      </c>
      <c r="AB234" s="22" t="s">
        <v>70</v>
      </c>
      <c r="AC234" s="22" t="s">
        <v>76</v>
      </c>
      <c r="AD234" s="22" t="s">
        <v>77</v>
      </c>
      <c r="AE234" s="25" t="s">
        <v>115</v>
      </c>
      <c r="AF234" s="25" t="s">
        <v>79</v>
      </c>
      <c r="AG234" s="25">
        <v>6524467190</v>
      </c>
      <c r="AH234" s="25" t="s">
        <v>2066</v>
      </c>
      <c r="AI234" s="25" t="s">
        <v>1318</v>
      </c>
      <c r="AJ234" s="25" t="s">
        <v>82</v>
      </c>
      <c r="AK234" s="26">
        <v>45453</v>
      </c>
      <c r="AL234" s="22">
        <v>14</v>
      </c>
      <c r="AM234" s="22" t="s">
        <v>82</v>
      </c>
      <c r="AN234" s="22" t="s">
        <v>82</v>
      </c>
      <c r="AO234" s="22" t="s">
        <v>82</v>
      </c>
      <c r="AP234" s="22" t="s">
        <v>82</v>
      </c>
      <c r="AQ234" s="22" t="s">
        <v>82</v>
      </c>
      <c r="AR234" s="22" t="s">
        <v>82</v>
      </c>
      <c r="AS234" s="6">
        <v>337197</v>
      </c>
      <c r="AT234" s="6" t="s">
        <v>2067</v>
      </c>
      <c r="AU234" s="15" t="s">
        <v>2068</v>
      </c>
      <c r="AV234" s="6" t="s">
        <v>2069</v>
      </c>
      <c r="AW234" s="6">
        <v>40</v>
      </c>
    </row>
    <row r="235" spans="1:49" ht="24.75" customHeight="1">
      <c r="A235" s="6">
        <v>116010</v>
      </c>
      <c r="B235" s="22" t="s">
        <v>2070</v>
      </c>
      <c r="C235" s="22" t="b">
        <v>1</v>
      </c>
      <c r="D235" s="23" t="s">
        <v>2032</v>
      </c>
      <c r="E235" s="22">
        <v>116</v>
      </c>
      <c r="F235" s="22" t="s">
        <v>64</v>
      </c>
      <c r="G235" s="22">
        <v>116010</v>
      </c>
      <c r="H235" s="22" t="s">
        <v>100</v>
      </c>
      <c r="I235" s="22" t="s">
        <v>100</v>
      </c>
      <c r="J235" s="22" t="s">
        <v>67</v>
      </c>
      <c r="K235" s="22" t="s">
        <v>1214</v>
      </c>
      <c r="L235" s="22" t="s">
        <v>82</v>
      </c>
      <c r="M235" s="22" t="str">
        <f t="shared" si="3"/>
        <v>Archived c-Met testing</v>
      </c>
      <c r="N235" s="22" t="s">
        <v>70</v>
      </c>
      <c r="O235" s="24">
        <v>45404</v>
      </c>
      <c r="P235" s="24">
        <v>45383</v>
      </c>
      <c r="Q235" s="22" t="s">
        <v>159</v>
      </c>
      <c r="R235" s="22">
        <v>652447191</v>
      </c>
      <c r="S235" s="24">
        <v>44068</v>
      </c>
      <c r="T235" s="22" t="s">
        <v>1226</v>
      </c>
      <c r="U235" s="22">
        <v>116010</v>
      </c>
      <c r="V235" s="22">
        <v>6524467191</v>
      </c>
      <c r="W235" s="24">
        <v>44068</v>
      </c>
      <c r="X235" s="22" t="s">
        <v>1216</v>
      </c>
      <c r="Y235" s="22" t="s">
        <v>75</v>
      </c>
      <c r="Z235" s="22" t="s">
        <v>707</v>
      </c>
      <c r="AA235" s="22" t="s">
        <v>70</v>
      </c>
      <c r="AB235" s="22" t="s">
        <v>70</v>
      </c>
      <c r="AC235" s="22" t="s">
        <v>708</v>
      </c>
      <c r="AD235" s="22" t="s">
        <v>77</v>
      </c>
      <c r="AE235" s="25" t="s">
        <v>1119</v>
      </c>
      <c r="AF235" s="25" t="s">
        <v>1120</v>
      </c>
      <c r="AG235" s="25">
        <v>6524467191</v>
      </c>
      <c r="AH235" s="25" t="s">
        <v>2071</v>
      </c>
      <c r="AI235" s="25" t="s">
        <v>1218</v>
      </c>
      <c r="AJ235" s="25" t="s">
        <v>82</v>
      </c>
      <c r="AK235" s="26">
        <v>45453</v>
      </c>
      <c r="AL235" s="22">
        <v>14</v>
      </c>
      <c r="AM235" s="22" t="s">
        <v>82</v>
      </c>
      <c r="AN235" s="22" t="s">
        <v>82</v>
      </c>
      <c r="AO235" s="22" t="s">
        <v>82</v>
      </c>
      <c r="AP235" s="22" t="s">
        <v>82</v>
      </c>
      <c r="AQ235" s="22" t="s">
        <v>82</v>
      </c>
      <c r="AR235" s="22" t="s">
        <v>82</v>
      </c>
      <c r="AS235" s="6">
        <v>337281</v>
      </c>
      <c r="AT235" s="6" t="s">
        <v>2072</v>
      </c>
      <c r="AU235" s="15" t="s">
        <v>2073</v>
      </c>
      <c r="AV235" s="6" t="s">
        <v>2074</v>
      </c>
      <c r="AW235" s="6">
        <v>40</v>
      </c>
    </row>
    <row r="236" spans="1:49" ht="24.75" customHeight="1">
      <c r="A236" s="6">
        <v>116010</v>
      </c>
      <c r="B236" s="22" t="s">
        <v>2075</v>
      </c>
      <c r="C236" s="22" t="b">
        <v>1</v>
      </c>
      <c r="D236" s="23" t="s">
        <v>2032</v>
      </c>
      <c r="E236" s="22">
        <v>116</v>
      </c>
      <c r="F236" s="22" t="s">
        <v>64</v>
      </c>
      <c r="G236" s="22">
        <v>116010</v>
      </c>
      <c r="H236" s="22" t="s">
        <v>100</v>
      </c>
      <c r="I236" s="22" t="s">
        <v>100</v>
      </c>
      <c r="J236" s="22" t="s">
        <v>67</v>
      </c>
      <c r="K236" s="22" t="s">
        <v>1223</v>
      </c>
      <c r="L236" s="22" t="s">
        <v>82</v>
      </c>
      <c r="M236" s="22" t="str">
        <f t="shared" si="3"/>
        <v>Fresh Tumor Biopsy</v>
      </c>
      <c r="N236" s="22" t="s">
        <v>70</v>
      </c>
      <c r="O236" s="24">
        <v>45404</v>
      </c>
      <c r="P236" s="24">
        <v>45383</v>
      </c>
      <c r="Q236" s="22" t="s">
        <v>159</v>
      </c>
      <c r="R236" s="22">
        <v>652447196</v>
      </c>
      <c r="S236" s="24">
        <v>45394</v>
      </c>
      <c r="T236" s="22" t="s">
        <v>1226</v>
      </c>
      <c r="U236" s="22">
        <v>116010</v>
      </c>
      <c r="V236" s="22">
        <v>6524467196</v>
      </c>
      <c r="W236" s="24">
        <v>45394</v>
      </c>
      <c r="X236" s="22" t="s">
        <v>1216</v>
      </c>
      <c r="Y236" s="22" t="s">
        <v>130</v>
      </c>
      <c r="Z236" s="22" t="s">
        <v>707</v>
      </c>
      <c r="AA236" s="22" t="s">
        <v>70</v>
      </c>
      <c r="AB236" s="22" t="s">
        <v>70</v>
      </c>
      <c r="AC236" s="22" t="s">
        <v>708</v>
      </c>
      <c r="AD236" s="22" t="s">
        <v>114</v>
      </c>
      <c r="AE236" s="25" t="s">
        <v>122</v>
      </c>
      <c r="AF236" s="25" t="s">
        <v>79</v>
      </c>
      <c r="AG236" s="25">
        <v>6524467196</v>
      </c>
      <c r="AH236" s="25" t="s">
        <v>2076</v>
      </c>
      <c r="AI236" s="25" t="s">
        <v>1218</v>
      </c>
      <c r="AJ236" s="25" t="s">
        <v>82</v>
      </c>
      <c r="AK236" s="26">
        <v>45453</v>
      </c>
      <c r="AL236" s="22">
        <v>14</v>
      </c>
      <c r="AM236" s="22" t="s">
        <v>82</v>
      </c>
      <c r="AN236" s="22" t="s">
        <v>82</v>
      </c>
      <c r="AO236" s="22" t="s">
        <v>82</v>
      </c>
      <c r="AP236" s="22" t="s">
        <v>82</v>
      </c>
      <c r="AQ236" s="22" t="s">
        <v>82</v>
      </c>
      <c r="AR236" s="22" t="s">
        <v>82</v>
      </c>
      <c r="AS236" s="6">
        <v>337270</v>
      </c>
      <c r="AT236" s="6" t="s">
        <v>2077</v>
      </c>
      <c r="AU236" s="15" t="s">
        <v>2078</v>
      </c>
      <c r="AV236" s="6" t="s">
        <v>2079</v>
      </c>
      <c r="AW236" s="6">
        <v>40</v>
      </c>
    </row>
    <row r="237" spans="1:49" ht="24.75" customHeight="1">
      <c r="A237" s="6">
        <v>116011</v>
      </c>
      <c r="B237" s="22" t="s">
        <v>2080</v>
      </c>
      <c r="C237" s="22" t="b">
        <v>1</v>
      </c>
      <c r="D237" s="23" t="s">
        <v>2032</v>
      </c>
      <c r="E237" s="22">
        <v>116</v>
      </c>
      <c r="F237" s="22" t="s">
        <v>64</v>
      </c>
      <c r="G237" s="22">
        <v>116011</v>
      </c>
      <c r="H237" s="22" t="s">
        <v>100</v>
      </c>
      <c r="I237" s="22" t="s">
        <v>100</v>
      </c>
      <c r="J237" s="22" t="s">
        <v>67</v>
      </c>
      <c r="K237" s="22" t="s">
        <v>1214</v>
      </c>
      <c r="L237" s="22" t="s">
        <v>82</v>
      </c>
      <c r="M237" s="22" t="str">
        <f t="shared" si="3"/>
        <v>Archived c-Met testing</v>
      </c>
      <c r="N237" s="22" t="s">
        <v>70</v>
      </c>
      <c r="O237" s="24">
        <v>45399</v>
      </c>
      <c r="P237" s="24">
        <v>45384</v>
      </c>
      <c r="Q237" s="22" t="s">
        <v>72</v>
      </c>
      <c r="R237" s="22">
        <v>6524467193</v>
      </c>
      <c r="S237" s="24">
        <v>43396</v>
      </c>
      <c r="T237" s="22" t="s">
        <v>1226</v>
      </c>
      <c r="U237" s="22">
        <v>116011</v>
      </c>
      <c r="V237" s="22">
        <v>6524467193</v>
      </c>
      <c r="W237" s="24">
        <v>43396</v>
      </c>
      <c r="X237" s="22" t="s">
        <v>1216</v>
      </c>
      <c r="Y237" s="22" t="s">
        <v>75</v>
      </c>
      <c r="Z237" s="22" t="s">
        <v>70</v>
      </c>
      <c r="AA237" s="22" t="s">
        <v>70</v>
      </c>
      <c r="AB237" s="22" t="s">
        <v>70</v>
      </c>
      <c r="AC237" s="22" t="s">
        <v>76</v>
      </c>
      <c r="AD237" s="22" t="s">
        <v>77</v>
      </c>
      <c r="AE237" s="25" t="s">
        <v>115</v>
      </c>
      <c r="AF237" s="25" t="s">
        <v>79</v>
      </c>
      <c r="AG237" s="25">
        <v>6524467193</v>
      </c>
      <c r="AH237" s="25" t="s">
        <v>2081</v>
      </c>
      <c r="AI237" s="25" t="s">
        <v>1218</v>
      </c>
      <c r="AJ237" s="25" t="s">
        <v>82</v>
      </c>
      <c r="AK237" s="26">
        <v>45453</v>
      </c>
      <c r="AL237" s="22">
        <v>14</v>
      </c>
      <c r="AM237" s="22" t="s">
        <v>82</v>
      </c>
      <c r="AN237" s="22" t="s">
        <v>82</v>
      </c>
      <c r="AO237" s="22" t="s">
        <v>82</v>
      </c>
      <c r="AP237" s="22" t="s">
        <v>82</v>
      </c>
      <c r="AQ237" s="22" t="s">
        <v>82</v>
      </c>
      <c r="AR237" s="22" t="s">
        <v>82</v>
      </c>
      <c r="AS237" s="6">
        <v>337277</v>
      </c>
      <c r="AT237" s="6" t="s">
        <v>2082</v>
      </c>
      <c r="AU237" s="15" t="s">
        <v>2083</v>
      </c>
      <c r="AV237" s="6" t="s">
        <v>2084</v>
      </c>
      <c r="AW237" s="6">
        <v>40</v>
      </c>
    </row>
    <row r="238" spans="1:49" ht="24.75" customHeight="1">
      <c r="A238" s="6">
        <v>116011</v>
      </c>
      <c r="B238" s="22" t="s">
        <v>2085</v>
      </c>
      <c r="C238" s="22" t="b">
        <v>1</v>
      </c>
      <c r="D238" s="23" t="s">
        <v>2032</v>
      </c>
      <c r="E238" s="22">
        <v>116</v>
      </c>
      <c r="F238" s="22" t="s">
        <v>64</v>
      </c>
      <c r="G238" s="22">
        <v>116011</v>
      </c>
      <c r="H238" s="22" t="s">
        <v>100</v>
      </c>
      <c r="I238" s="22" t="s">
        <v>100</v>
      </c>
      <c r="J238" s="22" t="s">
        <v>67</v>
      </c>
      <c r="K238" s="22" t="s">
        <v>1223</v>
      </c>
      <c r="L238" s="22" t="s">
        <v>82</v>
      </c>
      <c r="M238" s="22" t="str">
        <f t="shared" si="3"/>
        <v>Fresh Tumor Biopsy</v>
      </c>
      <c r="N238" s="22" t="s">
        <v>70</v>
      </c>
      <c r="O238" s="24">
        <v>45399</v>
      </c>
      <c r="P238" s="24">
        <v>45384</v>
      </c>
      <c r="Q238" s="22" t="s">
        <v>72</v>
      </c>
      <c r="R238" s="22">
        <v>6524467194</v>
      </c>
      <c r="S238" s="24">
        <v>45397</v>
      </c>
      <c r="T238" s="22" t="s">
        <v>1226</v>
      </c>
      <c r="U238" s="22">
        <v>116011</v>
      </c>
      <c r="V238" s="22">
        <v>6524467194</v>
      </c>
      <c r="W238" s="24">
        <v>45397</v>
      </c>
      <c r="X238" s="22" t="s">
        <v>1216</v>
      </c>
      <c r="Y238" s="22" t="s">
        <v>130</v>
      </c>
      <c r="Z238" s="22" t="s">
        <v>70</v>
      </c>
      <c r="AA238" s="22" t="s">
        <v>70</v>
      </c>
      <c r="AB238" s="22" t="s">
        <v>70</v>
      </c>
      <c r="AC238" s="22" t="s">
        <v>76</v>
      </c>
      <c r="AD238" s="22" t="s">
        <v>114</v>
      </c>
      <c r="AE238" s="25" t="s">
        <v>1119</v>
      </c>
      <c r="AF238" s="25" t="s">
        <v>1120</v>
      </c>
      <c r="AG238" s="25">
        <v>6524467194</v>
      </c>
      <c r="AH238" s="25" t="s">
        <v>2086</v>
      </c>
      <c r="AI238" s="25" t="s">
        <v>1218</v>
      </c>
      <c r="AJ238" s="25" t="s">
        <v>82</v>
      </c>
      <c r="AK238" s="26">
        <v>45453</v>
      </c>
      <c r="AL238" s="22">
        <v>14</v>
      </c>
      <c r="AM238" s="22" t="s">
        <v>82</v>
      </c>
      <c r="AN238" s="22" t="s">
        <v>82</v>
      </c>
      <c r="AO238" s="22" t="s">
        <v>82</v>
      </c>
      <c r="AP238" s="22" t="s">
        <v>82</v>
      </c>
      <c r="AQ238" s="22" t="s">
        <v>82</v>
      </c>
      <c r="AR238" s="22" t="s">
        <v>82</v>
      </c>
      <c r="AS238" s="6">
        <v>348363</v>
      </c>
      <c r="AT238" s="6" t="s">
        <v>2087</v>
      </c>
      <c r="AU238" s="15" t="s">
        <v>2088</v>
      </c>
      <c r="AV238" s="6" t="s">
        <v>2089</v>
      </c>
      <c r="AW238" s="6">
        <v>40</v>
      </c>
    </row>
    <row r="239" spans="1:49" ht="24.75" customHeight="1">
      <c r="A239" s="6">
        <v>116011</v>
      </c>
      <c r="B239" s="22" t="s">
        <v>2090</v>
      </c>
      <c r="C239" s="22" t="b">
        <v>1</v>
      </c>
      <c r="D239" s="23" t="s">
        <v>2032</v>
      </c>
      <c r="E239" s="22">
        <v>116</v>
      </c>
      <c r="F239" s="22" t="s">
        <v>64</v>
      </c>
      <c r="G239" s="22">
        <v>116011</v>
      </c>
      <c r="H239" s="22" t="s">
        <v>100</v>
      </c>
      <c r="I239" s="22" t="s">
        <v>100</v>
      </c>
      <c r="J239" s="22" t="s">
        <v>1167</v>
      </c>
      <c r="K239" s="22" t="s">
        <v>1223</v>
      </c>
      <c r="L239" s="22" t="s">
        <v>82</v>
      </c>
      <c r="M239" s="22" t="str">
        <f t="shared" si="3"/>
        <v>Fresh Tumor Biopsy</v>
      </c>
      <c r="N239" s="22" t="s">
        <v>70</v>
      </c>
      <c r="O239" s="24">
        <v>45399</v>
      </c>
      <c r="P239" s="24">
        <v>45384</v>
      </c>
      <c r="Q239" s="22" t="s">
        <v>72</v>
      </c>
      <c r="R239" s="22" t="s">
        <v>82</v>
      </c>
      <c r="S239" s="24">
        <v>45421</v>
      </c>
      <c r="T239" s="22" t="s">
        <v>1226</v>
      </c>
      <c r="U239" s="22">
        <v>116011</v>
      </c>
      <c r="V239" s="22">
        <v>6523948573</v>
      </c>
      <c r="W239" s="24">
        <v>45421</v>
      </c>
      <c r="X239" s="22" t="s">
        <v>1216</v>
      </c>
      <c r="Y239" s="22" t="s">
        <v>130</v>
      </c>
      <c r="Z239" s="22" t="s">
        <v>707</v>
      </c>
      <c r="AA239" s="22" t="s">
        <v>70</v>
      </c>
      <c r="AB239" s="22" t="s">
        <v>70</v>
      </c>
      <c r="AC239" s="22" t="s">
        <v>708</v>
      </c>
      <c r="AD239" s="22" t="s">
        <v>238</v>
      </c>
      <c r="AE239" s="25" t="s">
        <v>1119</v>
      </c>
      <c r="AF239" s="25" t="s">
        <v>1120</v>
      </c>
      <c r="AG239" s="25">
        <v>6523948573</v>
      </c>
      <c r="AH239" s="25" t="s">
        <v>2091</v>
      </c>
      <c r="AI239" s="25" t="s">
        <v>1218</v>
      </c>
      <c r="AJ239" s="25" t="s">
        <v>82</v>
      </c>
      <c r="AK239" s="26">
        <v>45453</v>
      </c>
      <c r="AL239" s="22">
        <v>14</v>
      </c>
      <c r="AM239" s="22" t="s">
        <v>82</v>
      </c>
      <c r="AN239" s="22" t="s">
        <v>82</v>
      </c>
      <c r="AO239" s="22" t="s">
        <v>82</v>
      </c>
      <c r="AP239" s="22" t="s">
        <v>82</v>
      </c>
      <c r="AQ239" s="22" t="s">
        <v>82</v>
      </c>
      <c r="AR239" s="22" t="s">
        <v>82</v>
      </c>
      <c r="AS239" s="6">
        <v>354803</v>
      </c>
      <c r="AT239" s="6" t="s">
        <v>2092</v>
      </c>
      <c r="AU239" s="15" t="s">
        <v>2093</v>
      </c>
      <c r="AV239" s="6" t="s">
        <v>2094</v>
      </c>
      <c r="AW239" s="6">
        <v>40</v>
      </c>
    </row>
    <row r="240" spans="1:49" ht="24.75" customHeight="1">
      <c r="A240" s="6">
        <v>117001</v>
      </c>
      <c r="B240" s="22" t="s">
        <v>2095</v>
      </c>
      <c r="C240" s="22" t="b">
        <v>1</v>
      </c>
      <c r="D240" s="23" t="s">
        <v>236</v>
      </c>
      <c r="E240" s="22">
        <v>117</v>
      </c>
      <c r="F240" s="22" t="s">
        <v>64</v>
      </c>
      <c r="G240" s="22">
        <v>117001</v>
      </c>
      <c r="H240" s="22" t="s">
        <v>121</v>
      </c>
      <c r="I240" s="22" t="s">
        <v>66</v>
      </c>
      <c r="J240" s="22" t="s">
        <v>67</v>
      </c>
      <c r="K240" s="22" t="s">
        <v>128</v>
      </c>
      <c r="L240" s="22" t="s">
        <v>112</v>
      </c>
      <c r="M240" s="22" t="str">
        <f t="shared" si="3"/>
        <v>Fresh Biopsy/Aspirate</v>
      </c>
      <c r="N240" s="22" t="s">
        <v>70</v>
      </c>
      <c r="O240" s="24">
        <v>45114</v>
      </c>
      <c r="P240" s="24">
        <v>45202</v>
      </c>
      <c r="Q240" s="22" t="s">
        <v>101</v>
      </c>
      <c r="R240" s="22">
        <v>6522505273</v>
      </c>
      <c r="S240" s="24">
        <v>45112</v>
      </c>
      <c r="T240" s="22" t="s">
        <v>1191</v>
      </c>
      <c r="U240" s="22">
        <v>117001</v>
      </c>
      <c r="V240" s="22">
        <v>6522505273</v>
      </c>
      <c r="W240" s="24">
        <v>45112</v>
      </c>
      <c r="X240" s="22" t="s">
        <v>198</v>
      </c>
      <c r="Y240" s="22" t="s">
        <v>130</v>
      </c>
      <c r="Z240" s="22" t="s">
        <v>70</v>
      </c>
      <c r="AA240" s="22" t="s">
        <v>70</v>
      </c>
      <c r="AB240" s="22" t="s">
        <v>70</v>
      </c>
      <c r="AC240" s="22" t="s">
        <v>76</v>
      </c>
      <c r="AD240" s="22" t="s">
        <v>114</v>
      </c>
      <c r="AE240" s="25" t="s">
        <v>115</v>
      </c>
      <c r="AF240" s="25" t="s">
        <v>79</v>
      </c>
      <c r="AG240" s="25">
        <v>6522505273</v>
      </c>
      <c r="AH240" s="25" t="s">
        <v>2096</v>
      </c>
      <c r="AI240" s="25" t="s">
        <v>1148</v>
      </c>
      <c r="AJ240" s="25" t="s">
        <v>82</v>
      </c>
      <c r="AK240" s="26">
        <v>45467</v>
      </c>
      <c r="AL240" s="22">
        <v>0</v>
      </c>
      <c r="AM240" s="22" t="s">
        <v>82</v>
      </c>
      <c r="AN240" s="22" t="s">
        <v>82</v>
      </c>
      <c r="AO240" s="22" t="s">
        <v>82</v>
      </c>
      <c r="AP240" s="22" t="s">
        <v>82</v>
      </c>
      <c r="AQ240" s="22" t="s">
        <v>82</v>
      </c>
      <c r="AR240" s="22" t="s">
        <v>82</v>
      </c>
      <c r="AS240" s="6">
        <v>264547</v>
      </c>
      <c r="AT240" s="6" t="s">
        <v>2097</v>
      </c>
      <c r="AU240" s="15" t="s">
        <v>2098</v>
      </c>
      <c r="AV240" s="6" t="s">
        <v>2099</v>
      </c>
      <c r="AW240" s="6">
        <v>40</v>
      </c>
    </row>
    <row r="241" spans="1:49" ht="24.75" customHeight="1">
      <c r="A241" s="6">
        <v>117001</v>
      </c>
      <c r="B241" s="22" t="s">
        <v>82</v>
      </c>
      <c r="C241" s="22" t="b">
        <v>0</v>
      </c>
      <c r="D241" s="23" t="s">
        <v>236</v>
      </c>
      <c r="E241" s="22">
        <v>117</v>
      </c>
      <c r="F241" s="22" t="s">
        <v>64</v>
      </c>
      <c r="G241" s="22">
        <v>117001</v>
      </c>
      <c r="H241" s="22" t="s">
        <v>121</v>
      </c>
      <c r="I241" s="22" t="s">
        <v>66</v>
      </c>
      <c r="J241" s="22" t="s">
        <v>67</v>
      </c>
      <c r="K241" s="22" t="s">
        <v>68</v>
      </c>
      <c r="L241" s="22" t="s">
        <v>69</v>
      </c>
      <c r="M241" s="22" t="str">
        <f t="shared" si="3"/>
        <v>Archival</v>
      </c>
      <c r="N241" s="22" t="s">
        <v>70</v>
      </c>
      <c r="O241" s="24">
        <v>45114</v>
      </c>
      <c r="P241" s="24">
        <v>45202</v>
      </c>
      <c r="Q241" s="22" t="s">
        <v>101</v>
      </c>
      <c r="R241" s="22">
        <v>6522505268</v>
      </c>
      <c r="S241" s="24">
        <v>44572</v>
      </c>
      <c r="T241" s="22" t="s">
        <v>1191</v>
      </c>
      <c r="U241" s="22" t="s">
        <v>82</v>
      </c>
      <c r="V241" s="27" t="s">
        <v>82</v>
      </c>
      <c r="W241" s="22" t="s">
        <v>82</v>
      </c>
      <c r="X241" s="22" t="s">
        <v>82</v>
      </c>
      <c r="Y241" s="22" t="s">
        <v>82</v>
      </c>
      <c r="Z241" s="22" t="s">
        <v>82</v>
      </c>
      <c r="AA241" s="22" t="s">
        <v>82</v>
      </c>
      <c r="AB241" s="22" t="s">
        <v>82</v>
      </c>
      <c r="AC241" s="22" t="s">
        <v>1145</v>
      </c>
      <c r="AD241" s="22" t="s">
        <v>82</v>
      </c>
      <c r="AE241" s="28" t="s">
        <v>1146</v>
      </c>
      <c r="AF241" s="28" t="s">
        <v>1146</v>
      </c>
      <c r="AG241" s="25">
        <v>6522505268</v>
      </c>
      <c r="AH241" s="25" t="s">
        <v>2100</v>
      </c>
      <c r="AI241" s="25" t="s">
        <v>1148</v>
      </c>
      <c r="AJ241" s="25" t="s">
        <v>82</v>
      </c>
      <c r="AK241" s="26">
        <v>45467</v>
      </c>
      <c r="AL241" s="22">
        <v>0</v>
      </c>
      <c r="AM241" s="22" t="s">
        <v>82</v>
      </c>
      <c r="AN241" s="22" t="s">
        <v>82</v>
      </c>
      <c r="AO241" s="22" t="s">
        <v>82</v>
      </c>
      <c r="AP241" s="22" t="s">
        <v>82</v>
      </c>
      <c r="AQ241" s="22" t="s">
        <v>82</v>
      </c>
      <c r="AR241" s="22" t="s">
        <v>82</v>
      </c>
      <c r="AS241" s="6"/>
      <c r="AT241" s="6"/>
      <c r="AU241" s="6"/>
      <c r="AV241" s="6"/>
      <c r="AW241" s="6"/>
    </row>
    <row r="242" spans="1:49" ht="24.75" customHeight="1">
      <c r="A242" s="6">
        <v>117002</v>
      </c>
      <c r="B242" s="22" t="s">
        <v>2101</v>
      </c>
      <c r="C242" s="22" t="b">
        <v>1</v>
      </c>
      <c r="D242" s="23" t="s">
        <v>236</v>
      </c>
      <c r="E242" s="22">
        <v>117</v>
      </c>
      <c r="F242" s="22" t="s">
        <v>64</v>
      </c>
      <c r="G242" s="22">
        <v>117002</v>
      </c>
      <c r="H242" s="22" t="s">
        <v>65</v>
      </c>
      <c r="I242" s="22" t="s">
        <v>100</v>
      </c>
      <c r="J242" s="22" t="s">
        <v>67</v>
      </c>
      <c r="K242" s="22" t="s">
        <v>68</v>
      </c>
      <c r="L242" s="22" t="s">
        <v>69</v>
      </c>
      <c r="M242" s="22" t="str">
        <f t="shared" si="3"/>
        <v>Archival</v>
      </c>
      <c r="N242" s="22" t="s">
        <v>70</v>
      </c>
      <c r="O242" s="24">
        <v>45189</v>
      </c>
      <c r="P242" s="24">
        <v>45265</v>
      </c>
      <c r="Q242" s="22" t="s">
        <v>113</v>
      </c>
      <c r="R242" s="22">
        <v>6522505263</v>
      </c>
      <c r="S242" s="24">
        <v>45082</v>
      </c>
      <c r="T242" s="22" t="s">
        <v>169</v>
      </c>
      <c r="U242" s="22">
        <v>117002</v>
      </c>
      <c r="V242" s="22">
        <v>6522505263</v>
      </c>
      <c r="W242" s="24">
        <v>45082</v>
      </c>
      <c r="X242" s="22" t="s">
        <v>279</v>
      </c>
      <c r="Y242" s="22" t="s">
        <v>75</v>
      </c>
      <c r="Z242" s="22" t="s">
        <v>70</v>
      </c>
      <c r="AA242" s="22" t="s">
        <v>70</v>
      </c>
      <c r="AB242" s="22" t="s">
        <v>70</v>
      </c>
      <c r="AC242" s="22" t="s">
        <v>76</v>
      </c>
      <c r="AD242" s="22" t="s">
        <v>77</v>
      </c>
      <c r="AE242" s="25" t="s">
        <v>292</v>
      </c>
      <c r="AF242" s="25" t="s">
        <v>79</v>
      </c>
      <c r="AG242" s="25">
        <v>6522505263</v>
      </c>
      <c r="AH242" s="25" t="s">
        <v>2102</v>
      </c>
      <c r="AI242" s="25" t="s">
        <v>172</v>
      </c>
      <c r="AJ242" s="25" t="s">
        <v>82</v>
      </c>
      <c r="AK242" s="26">
        <v>45467</v>
      </c>
      <c r="AL242" s="22">
        <v>0</v>
      </c>
      <c r="AM242" s="22" t="s">
        <v>82</v>
      </c>
      <c r="AN242" s="22" t="s">
        <v>82</v>
      </c>
      <c r="AO242" s="22" t="s">
        <v>82</v>
      </c>
      <c r="AP242" s="22" t="s">
        <v>82</v>
      </c>
      <c r="AQ242" s="22" t="s">
        <v>82</v>
      </c>
      <c r="AR242" s="22" t="s">
        <v>82</v>
      </c>
      <c r="AS242" s="6">
        <v>330748</v>
      </c>
      <c r="AT242" s="6" t="s">
        <v>2103</v>
      </c>
      <c r="AU242" s="15" t="s">
        <v>2104</v>
      </c>
      <c r="AV242" s="6" t="s">
        <v>2105</v>
      </c>
      <c r="AW242" s="6">
        <v>40</v>
      </c>
    </row>
    <row r="243" spans="1:49" ht="24.75" customHeight="1">
      <c r="A243" s="6">
        <v>117002</v>
      </c>
      <c r="B243" s="22" t="s">
        <v>232</v>
      </c>
      <c r="C243" s="22" t="b">
        <v>1</v>
      </c>
      <c r="D243" s="23" t="s">
        <v>236</v>
      </c>
      <c r="E243" s="22">
        <v>117</v>
      </c>
      <c r="F243" s="22" t="s">
        <v>64</v>
      </c>
      <c r="G243" s="22">
        <v>117002</v>
      </c>
      <c r="H243" s="22" t="s">
        <v>65</v>
      </c>
      <c r="I243" s="22" t="s">
        <v>100</v>
      </c>
      <c r="J243" s="22" t="s">
        <v>67</v>
      </c>
      <c r="K243" s="22" t="s">
        <v>128</v>
      </c>
      <c r="L243" s="22" t="s">
        <v>112</v>
      </c>
      <c r="M243" s="22" t="str">
        <f t="shared" si="3"/>
        <v>Fresh Biopsy/Aspirate</v>
      </c>
      <c r="N243" s="22" t="s">
        <v>70</v>
      </c>
      <c r="O243" s="24">
        <v>45189</v>
      </c>
      <c r="P243" s="24">
        <v>45265</v>
      </c>
      <c r="Q243" s="22" t="s">
        <v>113</v>
      </c>
      <c r="R243" s="22">
        <v>6523680168</v>
      </c>
      <c r="S243" s="24">
        <v>45222</v>
      </c>
      <c r="T243" s="22" t="s">
        <v>169</v>
      </c>
      <c r="U243" s="22">
        <v>117002</v>
      </c>
      <c r="V243" s="22">
        <v>6523680168</v>
      </c>
      <c r="W243" s="24">
        <v>45222</v>
      </c>
      <c r="X243" s="22" t="s">
        <v>237</v>
      </c>
      <c r="Y243" s="22" t="s">
        <v>130</v>
      </c>
      <c r="Z243" s="22" t="s">
        <v>70</v>
      </c>
      <c r="AA243" s="22" t="s">
        <v>70</v>
      </c>
      <c r="AB243" s="22" t="s">
        <v>70</v>
      </c>
      <c r="AC243" s="22" t="s">
        <v>76</v>
      </c>
      <c r="AD243" s="22" t="s">
        <v>238</v>
      </c>
      <c r="AE243" s="25" t="s">
        <v>115</v>
      </c>
      <c r="AF243" s="25" t="s">
        <v>79</v>
      </c>
      <c r="AG243" s="25">
        <v>6523680168</v>
      </c>
      <c r="AH243" s="25" t="s">
        <v>239</v>
      </c>
      <c r="AI243" s="25" t="s">
        <v>172</v>
      </c>
      <c r="AJ243" s="25" t="s">
        <v>82</v>
      </c>
      <c r="AK243" s="26">
        <v>45467</v>
      </c>
      <c r="AL243" s="22">
        <v>0</v>
      </c>
      <c r="AM243" s="22" t="s">
        <v>82</v>
      </c>
      <c r="AN243" s="22" t="s">
        <v>82</v>
      </c>
      <c r="AO243" s="22" t="s">
        <v>82</v>
      </c>
      <c r="AP243" s="22" t="s">
        <v>82</v>
      </c>
      <c r="AQ243" s="22" t="s">
        <v>82</v>
      </c>
      <c r="AR243" s="22" t="s">
        <v>82</v>
      </c>
      <c r="AS243" s="6">
        <v>337175</v>
      </c>
      <c r="AT243" s="6" t="s">
        <v>233</v>
      </c>
      <c r="AU243" s="15" t="s">
        <v>234</v>
      </c>
      <c r="AV243" s="6" t="s">
        <v>235</v>
      </c>
      <c r="AW243" s="6">
        <v>40</v>
      </c>
    </row>
    <row r="244" spans="1:49" ht="24.75" customHeight="1">
      <c r="A244" s="6">
        <v>117002</v>
      </c>
      <c r="B244" s="22" t="s">
        <v>2106</v>
      </c>
      <c r="C244" s="22" t="b">
        <v>1</v>
      </c>
      <c r="D244" s="23" t="s">
        <v>236</v>
      </c>
      <c r="E244" s="22">
        <v>117</v>
      </c>
      <c r="F244" s="22" t="s">
        <v>64</v>
      </c>
      <c r="G244" s="22">
        <v>117002</v>
      </c>
      <c r="H244" s="22" t="s">
        <v>65</v>
      </c>
      <c r="I244" s="22" t="s">
        <v>100</v>
      </c>
      <c r="J244" s="22" t="s">
        <v>67</v>
      </c>
      <c r="K244" s="22" t="s">
        <v>111</v>
      </c>
      <c r="L244" s="22" t="s">
        <v>82</v>
      </c>
      <c r="M244" s="22" t="str">
        <f t="shared" si="3"/>
        <v>Fresh Tumor Biopsy Pre-dose</v>
      </c>
      <c r="N244" s="22" t="s">
        <v>70</v>
      </c>
      <c r="O244" s="24">
        <v>45189</v>
      </c>
      <c r="P244" s="24">
        <v>45265</v>
      </c>
      <c r="Q244" s="22" t="s">
        <v>113</v>
      </c>
      <c r="R244" s="22">
        <v>6522505264</v>
      </c>
      <c r="S244" s="24">
        <v>45184</v>
      </c>
      <c r="T244" s="22" t="s">
        <v>169</v>
      </c>
      <c r="U244" s="22">
        <v>117002</v>
      </c>
      <c r="V244" s="22">
        <v>6522505264</v>
      </c>
      <c r="W244" s="24">
        <v>45184</v>
      </c>
      <c r="X244" s="22" t="s">
        <v>103</v>
      </c>
      <c r="Y244" s="22" t="s">
        <v>130</v>
      </c>
      <c r="Z244" s="22" t="s">
        <v>70</v>
      </c>
      <c r="AA244" s="22" t="s">
        <v>70</v>
      </c>
      <c r="AB244" s="22" t="s">
        <v>70</v>
      </c>
      <c r="AC244" s="22" t="s">
        <v>76</v>
      </c>
      <c r="AD244" s="22" t="s">
        <v>114</v>
      </c>
      <c r="AE244" s="25" t="s">
        <v>115</v>
      </c>
      <c r="AF244" s="25" t="s">
        <v>79</v>
      </c>
      <c r="AG244" s="25">
        <v>6522505264</v>
      </c>
      <c r="AH244" s="25" t="s">
        <v>2107</v>
      </c>
      <c r="AI244" s="25" t="s">
        <v>172</v>
      </c>
      <c r="AJ244" s="25" t="s">
        <v>82</v>
      </c>
      <c r="AK244" s="26">
        <v>45467</v>
      </c>
      <c r="AL244" s="22">
        <v>0</v>
      </c>
      <c r="AM244" s="22" t="s">
        <v>82</v>
      </c>
      <c r="AN244" s="22" t="s">
        <v>82</v>
      </c>
      <c r="AO244" s="22" t="s">
        <v>82</v>
      </c>
      <c r="AP244" s="22" t="s">
        <v>82</v>
      </c>
      <c r="AQ244" s="22" t="s">
        <v>82</v>
      </c>
      <c r="AR244" s="22" t="s">
        <v>82</v>
      </c>
      <c r="AS244" s="6">
        <v>327488</v>
      </c>
      <c r="AT244" s="6" t="s">
        <v>2108</v>
      </c>
      <c r="AU244" s="15" t="s">
        <v>2109</v>
      </c>
      <c r="AV244" s="6" t="s">
        <v>2110</v>
      </c>
      <c r="AW244" s="6">
        <v>40</v>
      </c>
    </row>
    <row r="245" spans="1:49" ht="24.75" customHeight="1">
      <c r="A245" s="6">
        <v>117003</v>
      </c>
      <c r="B245" s="22" t="s">
        <v>82</v>
      </c>
      <c r="C245" s="22" t="b">
        <v>0</v>
      </c>
      <c r="D245" s="23" t="s">
        <v>236</v>
      </c>
      <c r="E245" s="22">
        <v>117</v>
      </c>
      <c r="F245" s="22" t="s">
        <v>64</v>
      </c>
      <c r="G245" s="22">
        <v>117003</v>
      </c>
      <c r="H245" s="22" t="s">
        <v>65</v>
      </c>
      <c r="I245" s="22" t="s">
        <v>66</v>
      </c>
      <c r="J245" s="22" t="s">
        <v>67</v>
      </c>
      <c r="K245" s="22" t="s">
        <v>1214</v>
      </c>
      <c r="L245" s="22" t="s">
        <v>82</v>
      </c>
      <c r="M245" s="22" t="str">
        <f t="shared" si="3"/>
        <v>Archived c-Met testing</v>
      </c>
      <c r="N245" s="22" t="s">
        <v>70</v>
      </c>
      <c r="O245" s="24">
        <v>45280</v>
      </c>
      <c r="P245" s="24">
        <v>45265</v>
      </c>
      <c r="Q245" s="22" t="s">
        <v>101</v>
      </c>
      <c r="R245" s="22">
        <v>6522407696</v>
      </c>
      <c r="S245" s="24">
        <v>45184</v>
      </c>
      <c r="T245" s="22" t="s">
        <v>1316</v>
      </c>
      <c r="U245" s="22" t="s">
        <v>82</v>
      </c>
      <c r="V245" s="27" t="s">
        <v>82</v>
      </c>
      <c r="W245" s="22" t="s">
        <v>82</v>
      </c>
      <c r="X245" s="22" t="s">
        <v>82</v>
      </c>
      <c r="Y245" s="22" t="s">
        <v>82</v>
      </c>
      <c r="Z245" s="22" t="s">
        <v>82</v>
      </c>
      <c r="AA245" s="22" t="s">
        <v>82</v>
      </c>
      <c r="AB245" s="22" t="s">
        <v>82</v>
      </c>
      <c r="AC245" s="22" t="s">
        <v>1145</v>
      </c>
      <c r="AD245" s="22" t="s">
        <v>82</v>
      </c>
      <c r="AE245" s="28" t="s">
        <v>1146</v>
      </c>
      <c r="AF245" s="28" t="s">
        <v>1146</v>
      </c>
      <c r="AG245" s="27">
        <v>6522407696</v>
      </c>
      <c r="AH245" s="25" t="s">
        <v>2111</v>
      </c>
      <c r="AI245" s="25" t="s">
        <v>1318</v>
      </c>
      <c r="AJ245" s="25" t="s">
        <v>82</v>
      </c>
      <c r="AK245" s="26">
        <v>45453</v>
      </c>
      <c r="AL245" s="22">
        <v>14</v>
      </c>
      <c r="AM245" s="22" t="s">
        <v>82</v>
      </c>
      <c r="AN245" s="22" t="s">
        <v>82</v>
      </c>
      <c r="AO245" s="22" t="s">
        <v>82</v>
      </c>
      <c r="AP245" s="22" t="s">
        <v>82</v>
      </c>
      <c r="AQ245" s="22" t="s">
        <v>82</v>
      </c>
      <c r="AR245" s="22" t="s">
        <v>82</v>
      </c>
      <c r="AS245" s="6"/>
      <c r="AT245" s="6"/>
      <c r="AU245" s="6"/>
      <c r="AV245" s="6"/>
      <c r="AW245" s="6"/>
    </row>
    <row r="246" spans="1:49" ht="24.75" customHeight="1">
      <c r="A246" s="6">
        <v>117003</v>
      </c>
      <c r="B246" s="22" t="s">
        <v>82</v>
      </c>
      <c r="C246" s="22" t="b">
        <v>0</v>
      </c>
      <c r="D246" s="23" t="s">
        <v>236</v>
      </c>
      <c r="E246" s="22">
        <v>117</v>
      </c>
      <c r="F246" s="22" t="s">
        <v>64</v>
      </c>
      <c r="G246" s="22">
        <v>117003</v>
      </c>
      <c r="H246" s="22" t="s">
        <v>65</v>
      </c>
      <c r="I246" s="22" t="s">
        <v>66</v>
      </c>
      <c r="J246" s="22" t="s">
        <v>67</v>
      </c>
      <c r="K246" s="22" t="s">
        <v>68</v>
      </c>
      <c r="L246" s="22" t="s">
        <v>69</v>
      </c>
      <c r="M246" s="22" t="str">
        <f t="shared" si="3"/>
        <v>Archival</v>
      </c>
      <c r="N246" s="22" t="s">
        <v>70</v>
      </c>
      <c r="O246" s="24">
        <v>45280</v>
      </c>
      <c r="P246" s="24">
        <v>45265</v>
      </c>
      <c r="Q246" s="22" t="s">
        <v>101</v>
      </c>
      <c r="R246" s="22">
        <v>6522407696</v>
      </c>
      <c r="S246" s="24">
        <v>45272</v>
      </c>
      <c r="T246" s="22" t="s">
        <v>1316</v>
      </c>
      <c r="U246" s="22" t="s">
        <v>82</v>
      </c>
      <c r="V246" s="27" t="s">
        <v>82</v>
      </c>
      <c r="W246" s="22" t="s">
        <v>82</v>
      </c>
      <c r="X246" s="22" t="s">
        <v>82</v>
      </c>
      <c r="Y246" s="22" t="s">
        <v>82</v>
      </c>
      <c r="Z246" s="22" t="s">
        <v>82</v>
      </c>
      <c r="AA246" s="22" t="s">
        <v>82</v>
      </c>
      <c r="AB246" s="22" t="s">
        <v>82</v>
      </c>
      <c r="AC246" s="22" t="s">
        <v>1145</v>
      </c>
      <c r="AD246" s="22" t="s">
        <v>82</v>
      </c>
      <c r="AE246" s="28" t="s">
        <v>1146</v>
      </c>
      <c r="AF246" s="28" t="s">
        <v>1146</v>
      </c>
      <c r="AG246" s="27">
        <v>6522407696</v>
      </c>
      <c r="AH246" s="25" t="s">
        <v>2112</v>
      </c>
      <c r="AI246" s="25" t="s">
        <v>1318</v>
      </c>
      <c r="AJ246" s="25" t="s">
        <v>82</v>
      </c>
      <c r="AK246" s="26">
        <v>45397</v>
      </c>
      <c r="AL246" s="22">
        <v>70</v>
      </c>
      <c r="AM246" s="22" t="s">
        <v>82</v>
      </c>
      <c r="AN246" s="22" t="s">
        <v>82</v>
      </c>
      <c r="AO246" s="22" t="s">
        <v>82</v>
      </c>
      <c r="AP246" s="22" t="s">
        <v>82</v>
      </c>
      <c r="AQ246" s="22" t="s">
        <v>82</v>
      </c>
      <c r="AR246" s="22" t="s">
        <v>82</v>
      </c>
      <c r="AS246" s="6"/>
      <c r="AT246" s="6"/>
      <c r="AU246" s="6"/>
      <c r="AV246" s="6"/>
      <c r="AW246" s="6"/>
    </row>
    <row r="247" spans="1:49" ht="24.75" customHeight="1">
      <c r="A247" s="6">
        <v>117004</v>
      </c>
      <c r="B247" s="22" t="s">
        <v>2113</v>
      </c>
      <c r="C247" s="22" t="b">
        <v>1</v>
      </c>
      <c r="D247" s="23" t="s">
        <v>236</v>
      </c>
      <c r="E247" s="22">
        <v>117</v>
      </c>
      <c r="F247" s="22" t="s">
        <v>64</v>
      </c>
      <c r="G247" s="22">
        <v>117004</v>
      </c>
      <c r="H247" s="22" t="s">
        <v>121</v>
      </c>
      <c r="I247" s="22" t="s">
        <v>1315</v>
      </c>
      <c r="J247" s="22" t="s">
        <v>67</v>
      </c>
      <c r="K247" s="22" t="s">
        <v>1214</v>
      </c>
      <c r="L247" s="22" t="s">
        <v>82</v>
      </c>
      <c r="M247" s="22" t="str">
        <f t="shared" si="3"/>
        <v>Archived c-Met testing</v>
      </c>
      <c r="N247" s="22" t="s">
        <v>70</v>
      </c>
      <c r="O247" s="24">
        <v>45324</v>
      </c>
      <c r="P247" s="24">
        <v>45310</v>
      </c>
      <c r="Q247" s="22" t="s">
        <v>113</v>
      </c>
      <c r="R247" s="22">
        <v>6522407701</v>
      </c>
      <c r="S247" s="24">
        <v>45322</v>
      </c>
      <c r="T247" s="22" t="s">
        <v>1316</v>
      </c>
      <c r="U247" s="22">
        <v>117004</v>
      </c>
      <c r="V247" s="22">
        <v>6522407701</v>
      </c>
      <c r="W247" s="24">
        <v>45322</v>
      </c>
      <c r="X247" s="22" t="s">
        <v>2065</v>
      </c>
      <c r="Y247" s="22" t="s">
        <v>130</v>
      </c>
      <c r="Z247" s="22" t="s">
        <v>70</v>
      </c>
      <c r="AA247" s="22" t="s">
        <v>70</v>
      </c>
      <c r="AB247" s="22" t="s">
        <v>70</v>
      </c>
      <c r="AC247" s="22" t="s">
        <v>76</v>
      </c>
      <c r="AD247" s="22" t="s">
        <v>114</v>
      </c>
      <c r="AE247" s="25" t="s">
        <v>115</v>
      </c>
      <c r="AF247" s="25" t="s">
        <v>79</v>
      </c>
      <c r="AG247" s="25">
        <v>6522407701</v>
      </c>
      <c r="AH247" s="25" t="s">
        <v>2114</v>
      </c>
      <c r="AI247" s="25" t="s">
        <v>1318</v>
      </c>
      <c r="AJ247" s="25" t="s">
        <v>82</v>
      </c>
      <c r="AK247" s="26">
        <v>45453</v>
      </c>
      <c r="AL247" s="22">
        <v>14</v>
      </c>
      <c r="AM247" s="22" t="s">
        <v>82</v>
      </c>
      <c r="AN247" s="22" t="s">
        <v>82</v>
      </c>
      <c r="AO247" s="22" t="s">
        <v>82</v>
      </c>
      <c r="AP247" s="22" t="s">
        <v>82</v>
      </c>
      <c r="AQ247" s="22" t="s">
        <v>82</v>
      </c>
      <c r="AR247" s="22" t="s">
        <v>82</v>
      </c>
      <c r="AS247" s="6">
        <v>328047</v>
      </c>
      <c r="AT247" s="6" t="s">
        <v>2115</v>
      </c>
      <c r="AU247" s="15" t="s">
        <v>2116</v>
      </c>
      <c r="AV247" s="6" t="s">
        <v>2117</v>
      </c>
      <c r="AW247" s="6">
        <v>40</v>
      </c>
    </row>
    <row r="248" spans="1:49" ht="24.75" customHeight="1">
      <c r="A248" s="6">
        <v>117006</v>
      </c>
      <c r="B248" s="22" t="s">
        <v>82</v>
      </c>
      <c r="C248" s="22" t="b">
        <v>0</v>
      </c>
      <c r="D248" s="23" t="s">
        <v>236</v>
      </c>
      <c r="E248" s="22">
        <v>117</v>
      </c>
      <c r="F248" s="22" t="s">
        <v>64</v>
      </c>
      <c r="G248" s="22">
        <v>117006</v>
      </c>
      <c r="H248" s="22" t="s">
        <v>100</v>
      </c>
      <c r="I248" s="22" t="s">
        <v>100</v>
      </c>
      <c r="J248" s="22" t="s">
        <v>67</v>
      </c>
      <c r="K248" s="22" t="s">
        <v>1214</v>
      </c>
      <c r="L248" s="22" t="s">
        <v>82</v>
      </c>
      <c r="M248" s="22" t="str">
        <f t="shared" si="3"/>
        <v>Archived c-Met testing</v>
      </c>
      <c r="N248" s="22" t="s">
        <v>70</v>
      </c>
      <c r="O248" s="24">
        <v>45399</v>
      </c>
      <c r="P248" s="24">
        <v>45380</v>
      </c>
      <c r="Q248" s="22" t="s">
        <v>113</v>
      </c>
      <c r="R248" s="22">
        <v>6522505272</v>
      </c>
      <c r="S248" s="24">
        <v>45188</v>
      </c>
      <c r="T248" s="22" t="s">
        <v>1226</v>
      </c>
      <c r="U248" s="22" t="s">
        <v>82</v>
      </c>
      <c r="V248" s="27" t="s">
        <v>82</v>
      </c>
      <c r="W248" s="22" t="s">
        <v>82</v>
      </c>
      <c r="X248" s="22" t="s">
        <v>82</v>
      </c>
      <c r="Y248" s="22" t="s">
        <v>82</v>
      </c>
      <c r="Z248" s="22" t="s">
        <v>82</v>
      </c>
      <c r="AA248" s="22" t="s">
        <v>82</v>
      </c>
      <c r="AB248" s="22" t="s">
        <v>82</v>
      </c>
      <c r="AC248" s="22" t="s">
        <v>1145</v>
      </c>
      <c r="AD248" s="22" t="s">
        <v>82</v>
      </c>
      <c r="AE248" s="28" t="s">
        <v>1146</v>
      </c>
      <c r="AF248" s="28" t="s">
        <v>1146</v>
      </c>
      <c r="AG248" s="25">
        <v>6522505272</v>
      </c>
      <c r="AH248" s="25" t="s">
        <v>2118</v>
      </c>
      <c r="AI248" s="25" t="s">
        <v>1218</v>
      </c>
      <c r="AJ248" s="25" t="s">
        <v>82</v>
      </c>
      <c r="AK248" s="26">
        <v>45453</v>
      </c>
      <c r="AL248" s="22">
        <v>14</v>
      </c>
      <c r="AM248" s="22" t="s">
        <v>82</v>
      </c>
      <c r="AN248" s="22" t="s">
        <v>82</v>
      </c>
      <c r="AO248" s="22" t="s">
        <v>82</v>
      </c>
      <c r="AP248" s="22" t="s">
        <v>82</v>
      </c>
      <c r="AQ248" s="22" t="s">
        <v>82</v>
      </c>
      <c r="AR248" s="22" t="s">
        <v>82</v>
      </c>
      <c r="AS248" s="6"/>
      <c r="AT248" s="6"/>
      <c r="AU248" s="6"/>
      <c r="AV248" s="6"/>
      <c r="AW248" s="6"/>
    </row>
    <row r="249" spans="1:49" ht="24.75" customHeight="1">
      <c r="A249" s="6">
        <v>117006</v>
      </c>
      <c r="B249" s="22" t="s">
        <v>2119</v>
      </c>
      <c r="C249" s="22" t="b">
        <v>1</v>
      </c>
      <c r="D249" s="23" t="s">
        <v>82</v>
      </c>
      <c r="E249" s="22" t="s">
        <v>82</v>
      </c>
      <c r="F249" s="22" t="s">
        <v>82</v>
      </c>
      <c r="G249" s="22" t="s">
        <v>82</v>
      </c>
      <c r="H249" s="22" t="s">
        <v>100</v>
      </c>
      <c r="I249" s="22" t="s">
        <v>100</v>
      </c>
      <c r="J249" s="22" t="s">
        <v>82</v>
      </c>
      <c r="K249" s="22" t="s">
        <v>82</v>
      </c>
      <c r="L249" s="22" t="s">
        <v>82</v>
      </c>
      <c r="M249" s="22" t="str">
        <f t="shared" si="3"/>
        <v> </v>
      </c>
      <c r="N249" s="22" t="s">
        <v>82</v>
      </c>
      <c r="O249" s="22" t="s">
        <v>82</v>
      </c>
      <c r="P249" s="22" t="s">
        <v>82</v>
      </c>
      <c r="Q249" s="22" t="s">
        <v>82</v>
      </c>
      <c r="R249" s="22" t="s">
        <v>82</v>
      </c>
      <c r="S249" s="22" t="s">
        <v>82</v>
      </c>
      <c r="T249" s="22" t="s">
        <v>82</v>
      </c>
      <c r="U249" s="22">
        <v>117006</v>
      </c>
      <c r="V249" s="22">
        <v>6522407699</v>
      </c>
      <c r="W249" s="24">
        <v>45397</v>
      </c>
      <c r="X249" s="22" t="s">
        <v>1216</v>
      </c>
      <c r="Y249" s="22" t="s">
        <v>130</v>
      </c>
      <c r="Z249" s="22" t="s">
        <v>82</v>
      </c>
      <c r="AA249" s="22" t="s">
        <v>82</v>
      </c>
      <c r="AB249" s="22" t="s">
        <v>82</v>
      </c>
      <c r="AC249" s="22" t="s">
        <v>840</v>
      </c>
      <c r="AD249" s="22" t="s">
        <v>114</v>
      </c>
      <c r="AE249" s="25" t="s">
        <v>122</v>
      </c>
      <c r="AF249" s="25" t="s">
        <v>79</v>
      </c>
      <c r="AG249" s="25">
        <v>6522407699</v>
      </c>
      <c r="AH249" s="25" t="s">
        <v>2120</v>
      </c>
      <c r="AI249" s="25" t="s">
        <v>1218</v>
      </c>
      <c r="AJ249" s="25" t="s">
        <v>82</v>
      </c>
      <c r="AK249" s="26">
        <v>45425</v>
      </c>
      <c r="AL249" s="22">
        <v>42</v>
      </c>
      <c r="AM249" s="22" t="s">
        <v>82</v>
      </c>
      <c r="AN249" s="22" t="s">
        <v>82</v>
      </c>
      <c r="AO249" s="22" t="s">
        <v>82</v>
      </c>
      <c r="AP249" s="22" t="s">
        <v>82</v>
      </c>
      <c r="AQ249" s="22" t="s">
        <v>82</v>
      </c>
      <c r="AR249" s="22" t="s">
        <v>82</v>
      </c>
      <c r="AS249" s="6">
        <v>337267</v>
      </c>
      <c r="AT249" s="6" t="s">
        <v>2121</v>
      </c>
      <c r="AU249" s="15" t="s">
        <v>2122</v>
      </c>
      <c r="AV249" s="6" t="s">
        <v>2123</v>
      </c>
      <c r="AW249" s="6">
        <v>40</v>
      </c>
    </row>
    <row r="250" spans="1:49" ht="24.75" customHeight="1">
      <c r="A250" s="6">
        <v>117007</v>
      </c>
      <c r="B250" s="22" t="s">
        <v>2124</v>
      </c>
      <c r="C250" s="22" t="b">
        <v>1</v>
      </c>
      <c r="D250" s="23" t="s">
        <v>236</v>
      </c>
      <c r="E250" s="22">
        <v>117</v>
      </c>
      <c r="F250" s="22" t="s">
        <v>64</v>
      </c>
      <c r="G250" s="22">
        <v>117007</v>
      </c>
      <c r="H250" s="22" t="s">
        <v>100</v>
      </c>
      <c r="I250" s="22" t="s">
        <v>1315</v>
      </c>
      <c r="J250" s="22" t="s">
        <v>67</v>
      </c>
      <c r="K250" s="22" t="s">
        <v>1223</v>
      </c>
      <c r="L250" s="22" t="s">
        <v>82</v>
      </c>
      <c r="M250" s="22" t="str">
        <f t="shared" si="3"/>
        <v>Fresh Tumor Biopsy</v>
      </c>
      <c r="N250" s="22" t="s">
        <v>70</v>
      </c>
      <c r="O250" s="24">
        <v>45408</v>
      </c>
      <c r="P250" s="24">
        <v>45387</v>
      </c>
      <c r="Q250" s="22" t="s">
        <v>113</v>
      </c>
      <c r="R250" s="22">
        <v>6525912750</v>
      </c>
      <c r="S250" s="24">
        <v>45405</v>
      </c>
      <c r="T250" s="22" t="s">
        <v>1316</v>
      </c>
      <c r="U250" s="22">
        <v>117007</v>
      </c>
      <c r="V250" s="22">
        <v>6525912750</v>
      </c>
      <c r="W250" s="24">
        <v>45405</v>
      </c>
      <c r="X250" s="22" t="s">
        <v>2065</v>
      </c>
      <c r="Y250" s="22" t="s">
        <v>130</v>
      </c>
      <c r="Z250" s="22" t="s">
        <v>70</v>
      </c>
      <c r="AA250" s="22" t="s">
        <v>70</v>
      </c>
      <c r="AB250" s="22" t="s">
        <v>70</v>
      </c>
      <c r="AC250" s="22" t="s">
        <v>76</v>
      </c>
      <c r="AD250" s="22" t="s">
        <v>114</v>
      </c>
      <c r="AE250" s="25" t="s">
        <v>1119</v>
      </c>
      <c r="AF250" s="25" t="s">
        <v>1120</v>
      </c>
      <c r="AG250" s="25">
        <v>6525912750</v>
      </c>
      <c r="AH250" s="25" t="s">
        <v>2125</v>
      </c>
      <c r="AI250" s="25" t="s">
        <v>1318</v>
      </c>
      <c r="AJ250" s="25" t="s">
        <v>82</v>
      </c>
      <c r="AK250" s="26">
        <v>45453</v>
      </c>
      <c r="AL250" s="22">
        <v>14</v>
      </c>
      <c r="AM250" s="22" t="s">
        <v>82</v>
      </c>
      <c r="AN250" s="22" t="s">
        <v>82</v>
      </c>
      <c r="AO250" s="22" t="s">
        <v>82</v>
      </c>
      <c r="AP250" s="22" t="s">
        <v>82</v>
      </c>
      <c r="AQ250" s="22" t="s">
        <v>82</v>
      </c>
      <c r="AR250" s="22" t="s">
        <v>82</v>
      </c>
      <c r="AS250" s="6">
        <v>348358</v>
      </c>
      <c r="AT250" s="6" t="s">
        <v>2126</v>
      </c>
      <c r="AU250" s="15" t="s">
        <v>2127</v>
      </c>
      <c r="AV250" s="6" t="s">
        <v>2128</v>
      </c>
      <c r="AW250" s="6">
        <v>40</v>
      </c>
    </row>
    <row r="251" spans="1:49" ht="24.75" customHeight="1">
      <c r="A251" s="6">
        <v>117007</v>
      </c>
      <c r="B251" s="22" t="s">
        <v>2129</v>
      </c>
      <c r="C251" s="22" t="b">
        <v>1</v>
      </c>
      <c r="D251" s="23" t="s">
        <v>82</v>
      </c>
      <c r="E251" s="22" t="s">
        <v>82</v>
      </c>
      <c r="F251" s="22" t="s">
        <v>82</v>
      </c>
      <c r="G251" s="22" t="s">
        <v>82</v>
      </c>
      <c r="H251" s="22" t="s">
        <v>100</v>
      </c>
      <c r="I251" s="22" t="s">
        <v>1315</v>
      </c>
      <c r="J251" s="22" t="s">
        <v>82</v>
      </c>
      <c r="K251" s="22" t="s">
        <v>82</v>
      </c>
      <c r="L251" s="22" t="s">
        <v>82</v>
      </c>
      <c r="M251" s="22" t="str">
        <f t="shared" si="3"/>
        <v> </v>
      </c>
      <c r="N251" s="22" t="s">
        <v>82</v>
      </c>
      <c r="O251" s="22" t="s">
        <v>82</v>
      </c>
      <c r="P251" s="22" t="s">
        <v>82</v>
      </c>
      <c r="Q251" s="22" t="s">
        <v>82</v>
      </c>
      <c r="R251" s="22" t="s">
        <v>82</v>
      </c>
      <c r="S251" s="22" t="s">
        <v>82</v>
      </c>
      <c r="T251" s="22" t="s">
        <v>82</v>
      </c>
      <c r="U251" s="22">
        <v>117007</v>
      </c>
      <c r="V251" s="22">
        <v>6525912752</v>
      </c>
      <c r="W251" s="24">
        <v>45159</v>
      </c>
      <c r="X251" s="22" t="s">
        <v>2065</v>
      </c>
      <c r="Y251" s="22" t="s">
        <v>75</v>
      </c>
      <c r="Z251" s="22" t="s">
        <v>82</v>
      </c>
      <c r="AA251" s="22" t="s">
        <v>82</v>
      </c>
      <c r="AB251" s="22" t="s">
        <v>82</v>
      </c>
      <c r="AC251" s="22" t="s">
        <v>840</v>
      </c>
      <c r="AD251" s="22" t="s">
        <v>77</v>
      </c>
      <c r="AE251" s="25" t="s">
        <v>247</v>
      </c>
      <c r="AF251" s="25" t="s">
        <v>79</v>
      </c>
      <c r="AG251" s="25">
        <v>6525912752</v>
      </c>
      <c r="AH251" s="25" t="s">
        <v>2130</v>
      </c>
      <c r="AI251" s="25" t="s">
        <v>1318</v>
      </c>
      <c r="AJ251" s="25" t="s">
        <v>82</v>
      </c>
      <c r="AK251" s="26">
        <v>45446</v>
      </c>
      <c r="AL251" s="22">
        <v>21</v>
      </c>
      <c r="AM251" s="22" t="s">
        <v>82</v>
      </c>
      <c r="AN251" s="22" t="s">
        <v>82</v>
      </c>
      <c r="AO251" s="22" t="s">
        <v>82</v>
      </c>
      <c r="AP251" s="22" t="s">
        <v>82</v>
      </c>
      <c r="AQ251" s="22" t="s">
        <v>82</v>
      </c>
      <c r="AR251" s="22" t="s">
        <v>82</v>
      </c>
      <c r="AS251" s="6">
        <v>354820</v>
      </c>
      <c r="AT251" s="6" t="s">
        <v>2131</v>
      </c>
      <c r="AU251" s="15" t="s">
        <v>2132</v>
      </c>
      <c r="AV251" s="6" t="s">
        <v>2133</v>
      </c>
      <c r="AW251" s="6">
        <v>40</v>
      </c>
    </row>
    <row r="252" spans="1:49" ht="24.75" customHeight="1">
      <c r="A252" s="6">
        <v>117009</v>
      </c>
      <c r="B252" s="22" t="s">
        <v>2134</v>
      </c>
      <c r="C252" s="22" t="b">
        <v>1</v>
      </c>
      <c r="D252" s="23" t="s">
        <v>236</v>
      </c>
      <c r="E252" s="22">
        <v>117</v>
      </c>
      <c r="F252" s="22" t="s">
        <v>64</v>
      </c>
      <c r="G252" s="22">
        <v>117009</v>
      </c>
      <c r="H252" s="22" t="s">
        <v>100</v>
      </c>
      <c r="I252" s="22" t="s">
        <v>100</v>
      </c>
      <c r="J252" s="22" t="s">
        <v>67</v>
      </c>
      <c r="K252" s="22" t="s">
        <v>1214</v>
      </c>
      <c r="L252" s="22" t="s">
        <v>82</v>
      </c>
      <c r="M252" s="22" t="str">
        <f t="shared" si="3"/>
        <v>Archived c-Met testing</v>
      </c>
      <c r="N252" s="22" t="s">
        <v>70</v>
      </c>
      <c r="O252" s="24">
        <v>45449</v>
      </c>
      <c r="P252" s="24">
        <v>45429</v>
      </c>
      <c r="Q252" s="22" t="s">
        <v>113</v>
      </c>
      <c r="R252" s="22">
        <v>6526127459</v>
      </c>
      <c r="S252" s="24">
        <v>45453</v>
      </c>
      <c r="T252" s="22" t="s">
        <v>2135</v>
      </c>
      <c r="U252" s="22">
        <v>117009</v>
      </c>
      <c r="V252" s="22">
        <v>6526127459</v>
      </c>
      <c r="W252" s="22" t="s">
        <v>82</v>
      </c>
      <c r="X252" s="22" t="s">
        <v>2136</v>
      </c>
      <c r="Y252" s="22" t="s">
        <v>75</v>
      </c>
      <c r="Z252" s="22" t="s">
        <v>70</v>
      </c>
      <c r="AA252" s="22" t="s">
        <v>70</v>
      </c>
      <c r="AB252" s="22" t="s">
        <v>707</v>
      </c>
      <c r="AC252" s="22" t="s">
        <v>708</v>
      </c>
      <c r="AD252" s="22" t="s">
        <v>82</v>
      </c>
      <c r="AE252" s="25" t="s">
        <v>266</v>
      </c>
      <c r="AF252" s="25" t="s">
        <v>79</v>
      </c>
      <c r="AG252" s="25">
        <v>6526127459</v>
      </c>
      <c r="AH252" s="25" t="s">
        <v>2137</v>
      </c>
      <c r="AI252" s="25" t="s">
        <v>2138</v>
      </c>
      <c r="AJ252" s="25" t="s">
        <v>82</v>
      </c>
      <c r="AK252" s="26">
        <v>45467</v>
      </c>
      <c r="AL252" s="22">
        <v>0</v>
      </c>
      <c r="AM252" s="22" t="s">
        <v>82</v>
      </c>
      <c r="AN252" s="22" t="s">
        <v>82</v>
      </c>
      <c r="AO252" s="22" t="s">
        <v>82</v>
      </c>
      <c r="AP252" s="22" t="s">
        <v>82</v>
      </c>
      <c r="AQ252" s="22" t="s">
        <v>82</v>
      </c>
      <c r="AR252" s="22" t="s">
        <v>82</v>
      </c>
      <c r="AS252" s="6">
        <v>354856</v>
      </c>
      <c r="AT252" s="6" t="s">
        <v>2139</v>
      </c>
      <c r="AU252" s="15" t="s">
        <v>2140</v>
      </c>
      <c r="AV252" s="6" t="s">
        <v>2141</v>
      </c>
      <c r="AW252" s="6">
        <v>40</v>
      </c>
    </row>
    <row r="253" spans="1:49" ht="24.75" customHeight="1">
      <c r="A253" s="6">
        <v>117009</v>
      </c>
      <c r="B253" s="22" t="s">
        <v>2142</v>
      </c>
      <c r="C253" s="22" t="b">
        <v>1</v>
      </c>
      <c r="D253" s="23" t="s">
        <v>236</v>
      </c>
      <c r="E253" s="22">
        <v>117</v>
      </c>
      <c r="F253" s="22" t="s">
        <v>64</v>
      </c>
      <c r="G253" s="22">
        <v>117009</v>
      </c>
      <c r="H253" s="22" t="s">
        <v>100</v>
      </c>
      <c r="I253" s="22" t="s">
        <v>100</v>
      </c>
      <c r="J253" s="22" t="s">
        <v>67</v>
      </c>
      <c r="K253" s="22" t="s">
        <v>1223</v>
      </c>
      <c r="L253" s="22" t="s">
        <v>82</v>
      </c>
      <c r="M253" s="22" t="str">
        <f t="shared" si="3"/>
        <v>Fresh Tumor Biopsy</v>
      </c>
      <c r="N253" s="22" t="s">
        <v>70</v>
      </c>
      <c r="O253" s="24">
        <v>45449</v>
      </c>
      <c r="P253" s="24">
        <v>45429</v>
      </c>
      <c r="Q253" s="22" t="s">
        <v>113</v>
      </c>
      <c r="R253" s="22">
        <v>6526127462</v>
      </c>
      <c r="S253" s="24">
        <v>45448</v>
      </c>
      <c r="T253" s="22" t="s">
        <v>2135</v>
      </c>
      <c r="U253" s="22">
        <v>117009</v>
      </c>
      <c r="V253" s="22">
        <v>6526127462</v>
      </c>
      <c r="W253" s="22" t="s">
        <v>82</v>
      </c>
      <c r="X253" s="22" t="s">
        <v>2136</v>
      </c>
      <c r="Y253" s="22" t="s">
        <v>130</v>
      </c>
      <c r="Z253" s="22" t="s">
        <v>70</v>
      </c>
      <c r="AA253" s="22" t="s">
        <v>70</v>
      </c>
      <c r="AB253" s="22" t="s">
        <v>707</v>
      </c>
      <c r="AC253" s="22" t="s">
        <v>708</v>
      </c>
      <c r="AD253" s="22" t="s">
        <v>114</v>
      </c>
      <c r="AE253" s="25" t="s">
        <v>266</v>
      </c>
      <c r="AF253" s="25" t="s">
        <v>79</v>
      </c>
      <c r="AG253" s="25">
        <v>6526127462</v>
      </c>
      <c r="AH253" s="25" t="s">
        <v>2143</v>
      </c>
      <c r="AI253" s="25" t="s">
        <v>2138</v>
      </c>
      <c r="AJ253" s="25" t="s">
        <v>82</v>
      </c>
      <c r="AK253" s="26">
        <v>45467</v>
      </c>
      <c r="AL253" s="22">
        <v>0</v>
      </c>
      <c r="AM253" s="22" t="s">
        <v>82</v>
      </c>
      <c r="AN253" s="22" t="s">
        <v>82</v>
      </c>
      <c r="AO253" s="22" t="s">
        <v>82</v>
      </c>
      <c r="AP253" s="22" t="s">
        <v>82</v>
      </c>
      <c r="AQ253" s="22" t="s">
        <v>82</v>
      </c>
      <c r="AR253" s="22" t="s">
        <v>82</v>
      </c>
      <c r="AS253" s="6">
        <v>354853</v>
      </c>
      <c r="AT253" s="6" t="s">
        <v>2144</v>
      </c>
      <c r="AU253" s="15" t="s">
        <v>2145</v>
      </c>
      <c r="AV253" s="6" t="s">
        <v>2146</v>
      </c>
      <c r="AW253" s="6">
        <v>40</v>
      </c>
    </row>
    <row r="254" spans="1:49" ht="24.75" customHeight="1">
      <c r="A254" s="6">
        <v>119001</v>
      </c>
      <c r="B254" s="22" t="s">
        <v>2147</v>
      </c>
      <c r="C254" s="22" t="b">
        <v>1</v>
      </c>
      <c r="D254" s="23" t="s">
        <v>2148</v>
      </c>
      <c r="E254" s="22">
        <v>119</v>
      </c>
      <c r="F254" s="22" t="s">
        <v>64</v>
      </c>
      <c r="G254" s="22">
        <v>119001</v>
      </c>
      <c r="H254" s="22" t="s">
        <v>100</v>
      </c>
      <c r="I254" s="22" t="s">
        <v>1315</v>
      </c>
      <c r="J254" s="22" t="s">
        <v>67</v>
      </c>
      <c r="K254" s="22" t="s">
        <v>1214</v>
      </c>
      <c r="L254" s="22" t="s">
        <v>82</v>
      </c>
      <c r="M254" s="22" t="str">
        <f t="shared" si="3"/>
        <v>Archived c-Met testing</v>
      </c>
      <c r="N254" s="22" t="s">
        <v>70</v>
      </c>
      <c r="O254" s="24">
        <v>45363</v>
      </c>
      <c r="P254" s="24">
        <v>45357</v>
      </c>
      <c r="Q254" s="22" t="s">
        <v>101</v>
      </c>
      <c r="R254" s="22">
        <v>6524202176</v>
      </c>
      <c r="S254" s="24">
        <v>45320</v>
      </c>
      <c r="T254" s="22" t="s">
        <v>1316</v>
      </c>
      <c r="U254" s="22">
        <v>119001</v>
      </c>
      <c r="V254" s="22">
        <v>6524202176</v>
      </c>
      <c r="W254" s="24">
        <v>45320</v>
      </c>
      <c r="X254" s="22" t="s">
        <v>2065</v>
      </c>
      <c r="Y254" s="22" t="s">
        <v>75</v>
      </c>
      <c r="Z254" s="22" t="s">
        <v>70</v>
      </c>
      <c r="AA254" s="22" t="s">
        <v>70</v>
      </c>
      <c r="AB254" s="22" t="s">
        <v>70</v>
      </c>
      <c r="AC254" s="22" t="s">
        <v>76</v>
      </c>
      <c r="AD254" s="22" t="s">
        <v>77</v>
      </c>
      <c r="AE254" s="25" t="s">
        <v>122</v>
      </c>
      <c r="AF254" s="25" t="s">
        <v>79</v>
      </c>
      <c r="AG254" s="25">
        <v>6524202176</v>
      </c>
      <c r="AH254" s="25" t="s">
        <v>2149</v>
      </c>
      <c r="AI254" s="25" t="s">
        <v>1318</v>
      </c>
      <c r="AJ254" s="25" t="s">
        <v>82</v>
      </c>
      <c r="AK254" s="26">
        <v>45453</v>
      </c>
      <c r="AL254" s="22">
        <v>14</v>
      </c>
      <c r="AM254" s="22" t="s">
        <v>82</v>
      </c>
      <c r="AN254" s="22" t="s">
        <v>82</v>
      </c>
      <c r="AO254" s="22" t="s">
        <v>82</v>
      </c>
      <c r="AP254" s="22" t="s">
        <v>82</v>
      </c>
      <c r="AQ254" s="22" t="s">
        <v>82</v>
      </c>
      <c r="AR254" s="22" t="s">
        <v>82</v>
      </c>
      <c r="AS254" s="6">
        <v>337243</v>
      </c>
      <c r="AT254" s="6" t="s">
        <v>2150</v>
      </c>
      <c r="AU254" s="15" t="s">
        <v>2151</v>
      </c>
      <c r="AV254" s="6" t="s">
        <v>2152</v>
      </c>
      <c r="AW254" s="6">
        <v>40</v>
      </c>
    </row>
    <row r="255" spans="1:49" ht="24.75" customHeight="1">
      <c r="A255" s="6">
        <v>119005</v>
      </c>
      <c r="B255" s="22" t="s">
        <v>82</v>
      </c>
      <c r="C255" s="22" t="b">
        <v>0</v>
      </c>
      <c r="D255" s="23" t="s">
        <v>2148</v>
      </c>
      <c r="E255" s="22">
        <v>119</v>
      </c>
      <c r="F255" s="22" t="s">
        <v>64</v>
      </c>
      <c r="G255" s="22">
        <v>119005</v>
      </c>
      <c r="H255" s="22" t="s">
        <v>100</v>
      </c>
      <c r="I255" s="22" t="s">
        <v>1315</v>
      </c>
      <c r="J255" s="22" t="s">
        <v>67</v>
      </c>
      <c r="K255" s="22" t="s">
        <v>1223</v>
      </c>
      <c r="L255" s="22" t="s">
        <v>82</v>
      </c>
      <c r="M255" s="22" t="str">
        <f t="shared" si="3"/>
        <v>Fresh Tumor Biopsy</v>
      </c>
      <c r="N255" s="22" t="s">
        <v>70</v>
      </c>
      <c r="O255" s="24">
        <v>45453</v>
      </c>
      <c r="P255" s="24">
        <v>45425</v>
      </c>
      <c r="Q255" s="22" t="s">
        <v>101</v>
      </c>
      <c r="R255" s="22" t="s">
        <v>82</v>
      </c>
      <c r="S255" s="24">
        <v>45449</v>
      </c>
      <c r="T255" s="22" t="s">
        <v>1316</v>
      </c>
      <c r="U255" s="22" t="s">
        <v>82</v>
      </c>
      <c r="V255" s="27" t="s">
        <v>82</v>
      </c>
      <c r="W255" s="22" t="s">
        <v>82</v>
      </c>
      <c r="X255" s="22" t="s">
        <v>82</v>
      </c>
      <c r="Y255" s="22" t="s">
        <v>82</v>
      </c>
      <c r="Z255" s="22" t="s">
        <v>82</v>
      </c>
      <c r="AA255" s="22" t="s">
        <v>82</v>
      </c>
      <c r="AB255" s="22" t="s">
        <v>82</v>
      </c>
      <c r="AC255" s="22" t="s">
        <v>1145</v>
      </c>
      <c r="AD255" s="22" t="s">
        <v>82</v>
      </c>
      <c r="AE255" s="28" t="s">
        <v>1146</v>
      </c>
      <c r="AF255" s="28" t="s">
        <v>1146</v>
      </c>
      <c r="AG255" s="27" t="s">
        <v>82</v>
      </c>
      <c r="AH255" s="25" t="s">
        <v>2153</v>
      </c>
      <c r="AI255" s="25" t="s">
        <v>1318</v>
      </c>
      <c r="AJ255" s="25" t="s">
        <v>82</v>
      </c>
      <c r="AK255" s="26">
        <v>45460</v>
      </c>
      <c r="AL255" s="22">
        <v>7</v>
      </c>
      <c r="AM255" s="22" t="s">
        <v>82</v>
      </c>
      <c r="AN255" s="22" t="s">
        <v>82</v>
      </c>
      <c r="AO255" s="22" t="s">
        <v>82</v>
      </c>
      <c r="AP255" s="22" t="s">
        <v>82</v>
      </c>
      <c r="AQ255" s="22" t="s">
        <v>82</v>
      </c>
      <c r="AR255" s="22" t="s">
        <v>82</v>
      </c>
      <c r="AS255" s="6"/>
      <c r="AT255" s="6"/>
      <c r="AU255" s="6"/>
      <c r="AV255" s="6"/>
      <c r="AW255" s="6"/>
    </row>
    <row r="256" spans="1:49" ht="24.75" customHeight="1">
      <c r="A256" s="6">
        <v>200001</v>
      </c>
      <c r="B256" s="22" t="s">
        <v>240</v>
      </c>
      <c r="C256" s="22" t="b">
        <v>1</v>
      </c>
      <c r="D256" s="23" t="s">
        <v>244</v>
      </c>
      <c r="E256" s="22">
        <v>200</v>
      </c>
      <c r="F256" s="22" t="s">
        <v>245</v>
      </c>
      <c r="G256" s="22">
        <v>200001</v>
      </c>
      <c r="H256" s="22" t="s">
        <v>100</v>
      </c>
      <c r="I256" s="22" t="s">
        <v>100</v>
      </c>
      <c r="J256" s="22" t="s">
        <v>67</v>
      </c>
      <c r="K256" s="22" t="s">
        <v>68</v>
      </c>
      <c r="L256" s="22" t="s">
        <v>69</v>
      </c>
      <c r="M256" s="22" t="str">
        <f t="shared" si="3"/>
        <v>Archival</v>
      </c>
      <c r="N256" s="22" t="s">
        <v>70</v>
      </c>
      <c r="O256" s="24">
        <v>44573</v>
      </c>
      <c r="P256" s="24">
        <v>44882</v>
      </c>
      <c r="Q256" s="22" t="s">
        <v>246</v>
      </c>
      <c r="R256" s="22">
        <v>6801705270</v>
      </c>
      <c r="S256" s="24">
        <v>44309</v>
      </c>
      <c r="T256" s="22" t="s">
        <v>160</v>
      </c>
      <c r="U256" s="22">
        <v>200001</v>
      </c>
      <c r="V256" s="22">
        <v>6801705270</v>
      </c>
      <c r="W256" s="24">
        <v>44309</v>
      </c>
      <c r="X256" s="22" t="s">
        <v>103</v>
      </c>
      <c r="Y256" s="22" t="s">
        <v>75</v>
      </c>
      <c r="Z256" s="22" t="s">
        <v>70</v>
      </c>
      <c r="AA256" s="22" t="s">
        <v>70</v>
      </c>
      <c r="AB256" s="22" t="s">
        <v>70</v>
      </c>
      <c r="AC256" s="22" t="s">
        <v>76</v>
      </c>
      <c r="AD256" s="22" t="s">
        <v>77</v>
      </c>
      <c r="AE256" s="25" t="s">
        <v>247</v>
      </c>
      <c r="AF256" s="25" t="s">
        <v>79</v>
      </c>
      <c r="AG256" s="25">
        <v>6801705270</v>
      </c>
      <c r="AH256" s="25" t="s">
        <v>248</v>
      </c>
      <c r="AI256" s="25" t="s">
        <v>81</v>
      </c>
      <c r="AJ256" s="25" t="s">
        <v>82</v>
      </c>
      <c r="AK256" s="26">
        <v>45397</v>
      </c>
      <c r="AL256" s="22">
        <v>70</v>
      </c>
      <c r="AM256" s="22" t="s">
        <v>82</v>
      </c>
      <c r="AN256" s="22" t="s">
        <v>82</v>
      </c>
      <c r="AO256" s="22" t="s">
        <v>82</v>
      </c>
      <c r="AP256" s="22" t="s">
        <v>82</v>
      </c>
      <c r="AQ256" s="22" t="s">
        <v>82</v>
      </c>
      <c r="AR256" s="22" t="s">
        <v>82</v>
      </c>
      <c r="AS256" s="6">
        <v>133586</v>
      </c>
      <c r="AT256" s="6" t="s">
        <v>241</v>
      </c>
      <c r="AU256" s="15" t="s">
        <v>242</v>
      </c>
      <c r="AV256" s="6" t="s">
        <v>243</v>
      </c>
      <c r="AW256" s="6">
        <v>40</v>
      </c>
    </row>
    <row r="257" spans="1:49" ht="24.75" customHeight="1">
      <c r="A257" s="6">
        <v>200002</v>
      </c>
      <c r="B257" s="22" t="s">
        <v>2154</v>
      </c>
      <c r="C257" s="22" t="b">
        <v>1</v>
      </c>
      <c r="D257" s="23" t="s">
        <v>244</v>
      </c>
      <c r="E257" s="22">
        <v>200</v>
      </c>
      <c r="F257" s="22" t="s">
        <v>245</v>
      </c>
      <c r="G257" s="22">
        <v>200002</v>
      </c>
      <c r="H257" s="22" t="s">
        <v>121</v>
      </c>
      <c r="I257" s="22" t="s">
        <v>66</v>
      </c>
      <c r="J257" s="22" t="s">
        <v>67</v>
      </c>
      <c r="K257" s="22" t="s">
        <v>128</v>
      </c>
      <c r="L257" s="22" t="s">
        <v>112</v>
      </c>
      <c r="M257" s="22" t="str">
        <f t="shared" si="3"/>
        <v>Fresh Biopsy/Aspirate</v>
      </c>
      <c r="N257" s="22" t="s">
        <v>70</v>
      </c>
      <c r="O257" s="24">
        <v>44572</v>
      </c>
      <c r="P257" s="24">
        <v>44554</v>
      </c>
      <c r="Q257" s="22" t="s">
        <v>159</v>
      </c>
      <c r="R257" s="22">
        <v>6801705274</v>
      </c>
      <c r="S257" s="24">
        <v>44568</v>
      </c>
      <c r="T257" s="22" t="s">
        <v>160</v>
      </c>
      <c r="U257" s="22">
        <v>200002</v>
      </c>
      <c r="V257" s="22">
        <v>6801705274</v>
      </c>
      <c r="W257" s="24">
        <v>44568</v>
      </c>
      <c r="X257" s="22" t="s">
        <v>103</v>
      </c>
      <c r="Y257" s="22" t="s">
        <v>75</v>
      </c>
      <c r="Z257" s="22" t="s">
        <v>70</v>
      </c>
      <c r="AA257" s="22" t="s">
        <v>70</v>
      </c>
      <c r="AB257" s="22" t="s">
        <v>70</v>
      </c>
      <c r="AC257" s="22" t="s">
        <v>76</v>
      </c>
      <c r="AD257" s="22" t="s">
        <v>114</v>
      </c>
      <c r="AE257" s="25" t="s">
        <v>115</v>
      </c>
      <c r="AF257" s="25" t="s">
        <v>79</v>
      </c>
      <c r="AG257" s="25">
        <v>6801705274</v>
      </c>
      <c r="AH257" s="25" t="s">
        <v>2155</v>
      </c>
      <c r="AI257" s="25" t="s">
        <v>81</v>
      </c>
      <c r="AJ257" s="25" t="s">
        <v>82</v>
      </c>
      <c r="AK257" s="26">
        <v>45397</v>
      </c>
      <c r="AL257" s="22">
        <v>70</v>
      </c>
      <c r="AM257" s="22" t="s">
        <v>82</v>
      </c>
      <c r="AN257" s="22" t="s">
        <v>82</v>
      </c>
      <c r="AO257" s="22" t="s">
        <v>82</v>
      </c>
      <c r="AP257" s="22" t="s">
        <v>82</v>
      </c>
      <c r="AQ257" s="22" t="s">
        <v>82</v>
      </c>
      <c r="AR257" s="22" t="s">
        <v>82</v>
      </c>
      <c r="AS257" s="6">
        <v>133589</v>
      </c>
      <c r="AT257" s="6" t="s">
        <v>2156</v>
      </c>
      <c r="AU257" s="15" t="s">
        <v>2157</v>
      </c>
      <c r="AV257" s="6" t="s">
        <v>2158</v>
      </c>
      <c r="AW257" s="6">
        <v>40</v>
      </c>
    </row>
    <row r="258" spans="1:49" ht="24.75" customHeight="1">
      <c r="A258" s="6">
        <v>200003</v>
      </c>
      <c r="B258" s="22" t="s">
        <v>82</v>
      </c>
      <c r="C258" s="22" t="b">
        <v>0</v>
      </c>
      <c r="D258" s="23" t="s">
        <v>244</v>
      </c>
      <c r="E258" s="22">
        <v>200</v>
      </c>
      <c r="F258" s="22" t="s">
        <v>245</v>
      </c>
      <c r="G258" s="22">
        <v>200003</v>
      </c>
      <c r="H258" s="22" t="s">
        <v>121</v>
      </c>
      <c r="I258" s="22" t="s">
        <v>66</v>
      </c>
      <c r="J258" s="22" t="s">
        <v>67</v>
      </c>
      <c r="K258" s="22" t="s">
        <v>158</v>
      </c>
      <c r="L258" s="22" t="s">
        <v>69</v>
      </c>
      <c r="M258" s="22" t="str">
        <f t="shared" ref="M258:M321" si="4">IF(OR(K258="Archived or Fresh Tumor Biopsy c-Met testing (Archival)", K258="Archived or Fresh Tumor Biopsy c-Met testing", K258="Archived or Fresh Tumor Biopsy c-Met testing (Fresh Biopsy/Aspirate)"), L258, K258)</f>
        <v>Archival</v>
      </c>
      <c r="N258" s="22" t="s">
        <v>70</v>
      </c>
      <c r="O258" s="24">
        <v>44657</v>
      </c>
      <c r="P258" s="24">
        <v>44644</v>
      </c>
      <c r="Q258" s="22" t="s">
        <v>148</v>
      </c>
      <c r="R258" s="22">
        <v>6801705268</v>
      </c>
      <c r="S258" s="24">
        <v>44284</v>
      </c>
      <c r="T258" s="22" t="s">
        <v>160</v>
      </c>
      <c r="U258" s="22" t="s">
        <v>82</v>
      </c>
      <c r="V258" s="27" t="s">
        <v>82</v>
      </c>
      <c r="W258" s="22" t="s">
        <v>82</v>
      </c>
      <c r="X258" s="22" t="s">
        <v>82</v>
      </c>
      <c r="Y258" s="22" t="s">
        <v>82</v>
      </c>
      <c r="Z258" s="22" t="s">
        <v>82</v>
      </c>
      <c r="AA258" s="22" t="s">
        <v>82</v>
      </c>
      <c r="AB258" s="22" t="s">
        <v>82</v>
      </c>
      <c r="AC258" s="22" t="s">
        <v>1145</v>
      </c>
      <c r="AD258" s="22" t="s">
        <v>82</v>
      </c>
      <c r="AE258" s="28" t="s">
        <v>1146</v>
      </c>
      <c r="AF258" s="28" t="s">
        <v>1146</v>
      </c>
      <c r="AG258" s="25">
        <v>6801705268</v>
      </c>
      <c r="AH258" s="25" t="s">
        <v>2159</v>
      </c>
      <c r="AI258" s="25" t="s">
        <v>81</v>
      </c>
      <c r="AJ258" s="25" t="s">
        <v>82</v>
      </c>
      <c r="AK258" s="26">
        <v>45397</v>
      </c>
      <c r="AL258" s="22">
        <v>70</v>
      </c>
      <c r="AM258" s="22" t="s">
        <v>82</v>
      </c>
      <c r="AN258" s="22" t="s">
        <v>82</v>
      </c>
      <c r="AO258" s="22" t="s">
        <v>82</v>
      </c>
      <c r="AP258" s="22" t="s">
        <v>82</v>
      </c>
      <c r="AQ258" s="22" t="s">
        <v>82</v>
      </c>
      <c r="AR258" s="22" t="s">
        <v>82</v>
      </c>
      <c r="AS258" s="6"/>
      <c r="AT258" s="6"/>
      <c r="AU258" s="6"/>
      <c r="AV258" s="6"/>
      <c r="AW258" s="6"/>
    </row>
    <row r="259" spans="1:49" ht="24.75" customHeight="1">
      <c r="A259" s="6">
        <v>200004</v>
      </c>
      <c r="B259" s="22" t="s">
        <v>2160</v>
      </c>
      <c r="C259" s="22" t="b">
        <v>1</v>
      </c>
      <c r="D259" s="23" t="s">
        <v>244</v>
      </c>
      <c r="E259" s="22">
        <v>200</v>
      </c>
      <c r="F259" s="22" t="s">
        <v>245</v>
      </c>
      <c r="G259" s="22">
        <v>200004</v>
      </c>
      <c r="H259" s="22" t="s">
        <v>121</v>
      </c>
      <c r="I259" s="22" t="s">
        <v>66</v>
      </c>
      <c r="J259" s="22" t="s">
        <v>67</v>
      </c>
      <c r="K259" s="22" t="s">
        <v>68</v>
      </c>
      <c r="L259" s="22" t="s">
        <v>69</v>
      </c>
      <c r="M259" s="22" t="str">
        <f t="shared" si="4"/>
        <v>Archival</v>
      </c>
      <c r="N259" s="22" t="s">
        <v>70</v>
      </c>
      <c r="O259" s="24">
        <v>44670</v>
      </c>
      <c r="P259" s="24">
        <v>44649</v>
      </c>
      <c r="Q259" s="22" t="s">
        <v>148</v>
      </c>
      <c r="R259" s="22">
        <v>6801705269</v>
      </c>
      <c r="S259" s="24">
        <v>44379</v>
      </c>
      <c r="T259" s="22" t="s">
        <v>149</v>
      </c>
      <c r="U259" s="22">
        <v>200004</v>
      </c>
      <c r="V259" s="22">
        <v>6801705269</v>
      </c>
      <c r="W259" s="24">
        <v>44379</v>
      </c>
      <c r="X259" s="22" t="s">
        <v>103</v>
      </c>
      <c r="Y259" s="22" t="s">
        <v>75</v>
      </c>
      <c r="Z259" s="22" t="s">
        <v>70</v>
      </c>
      <c r="AA259" s="22" t="s">
        <v>70</v>
      </c>
      <c r="AB259" s="22" t="s">
        <v>70</v>
      </c>
      <c r="AC259" s="22" t="s">
        <v>76</v>
      </c>
      <c r="AD259" s="22" t="s">
        <v>77</v>
      </c>
      <c r="AE259" s="25" t="s">
        <v>2161</v>
      </c>
      <c r="AF259" s="25" t="s">
        <v>79</v>
      </c>
      <c r="AG259" s="25">
        <v>6801705269</v>
      </c>
      <c r="AH259" s="25" t="s">
        <v>2162</v>
      </c>
      <c r="AI259" s="25" t="s">
        <v>81</v>
      </c>
      <c r="AJ259" s="25" t="s">
        <v>82</v>
      </c>
      <c r="AK259" s="26">
        <v>45397</v>
      </c>
      <c r="AL259" s="22">
        <v>70</v>
      </c>
      <c r="AM259" s="22" t="s">
        <v>82</v>
      </c>
      <c r="AN259" s="22" t="s">
        <v>82</v>
      </c>
      <c r="AO259" s="22" t="s">
        <v>82</v>
      </c>
      <c r="AP259" s="22" t="s">
        <v>82</v>
      </c>
      <c r="AQ259" s="22" t="s">
        <v>82</v>
      </c>
      <c r="AR259" s="22" t="s">
        <v>82</v>
      </c>
      <c r="AS259" s="6">
        <v>133604</v>
      </c>
      <c r="AT259" s="6" t="s">
        <v>2163</v>
      </c>
      <c r="AU259" s="15" t="s">
        <v>2164</v>
      </c>
      <c r="AV259" s="6" t="s">
        <v>2165</v>
      </c>
      <c r="AW259" s="6">
        <v>40</v>
      </c>
    </row>
    <row r="260" spans="1:49" ht="24.75" customHeight="1">
      <c r="A260" s="6">
        <v>200005</v>
      </c>
      <c r="B260" s="22" t="s">
        <v>249</v>
      </c>
      <c r="C260" s="22" t="b">
        <v>1</v>
      </c>
      <c r="D260" s="23" t="s">
        <v>244</v>
      </c>
      <c r="E260" s="22">
        <v>200</v>
      </c>
      <c r="F260" s="22" t="s">
        <v>245</v>
      </c>
      <c r="G260" s="22">
        <v>200005</v>
      </c>
      <c r="H260" s="22" t="s">
        <v>100</v>
      </c>
      <c r="I260" s="22" t="s">
        <v>100</v>
      </c>
      <c r="J260" s="22" t="s">
        <v>67</v>
      </c>
      <c r="K260" s="22" t="s">
        <v>68</v>
      </c>
      <c r="L260" s="22" t="s">
        <v>69</v>
      </c>
      <c r="M260" s="22" t="str">
        <f t="shared" si="4"/>
        <v>Archival</v>
      </c>
      <c r="N260" s="22" t="s">
        <v>70</v>
      </c>
      <c r="O260" s="24">
        <v>44713</v>
      </c>
      <c r="P260" s="24">
        <v>44882</v>
      </c>
      <c r="Q260" s="22" t="s">
        <v>246</v>
      </c>
      <c r="R260" s="22">
        <v>6801784463</v>
      </c>
      <c r="S260" s="24">
        <v>44264</v>
      </c>
      <c r="T260" s="22" t="s">
        <v>160</v>
      </c>
      <c r="U260" s="22">
        <v>200005</v>
      </c>
      <c r="V260" s="22">
        <v>6801784463</v>
      </c>
      <c r="W260" s="24">
        <v>44264</v>
      </c>
      <c r="X260" s="22" t="s">
        <v>74</v>
      </c>
      <c r="Y260" s="22" t="s">
        <v>75</v>
      </c>
      <c r="Z260" s="22" t="s">
        <v>70</v>
      </c>
      <c r="AA260" s="22" t="s">
        <v>70</v>
      </c>
      <c r="AB260" s="22" t="s">
        <v>70</v>
      </c>
      <c r="AC260" s="22" t="s">
        <v>76</v>
      </c>
      <c r="AD260" s="22" t="s">
        <v>77</v>
      </c>
      <c r="AE260" s="25" t="s">
        <v>253</v>
      </c>
      <c r="AF260" s="25" t="s">
        <v>79</v>
      </c>
      <c r="AG260" s="25">
        <v>6801784463</v>
      </c>
      <c r="AH260" s="25" t="s">
        <v>254</v>
      </c>
      <c r="AI260" s="25" t="s">
        <v>81</v>
      </c>
      <c r="AJ260" s="25" t="s">
        <v>82</v>
      </c>
      <c r="AK260" s="26">
        <v>45397</v>
      </c>
      <c r="AL260" s="22">
        <v>70</v>
      </c>
      <c r="AM260" s="22" t="s">
        <v>82</v>
      </c>
      <c r="AN260" s="22" t="s">
        <v>82</v>
      </c>
      <c r="AO260" s="22" t="s">
        <v>82</v>
      </c>
      <c r="AP260" s="22" t="s">
        <v>82</v>
      </c>
      <c r="AQ260" s="22" t="s">
        <v>82</v>
      </c>
      <c r="AR260" s="22" t="s">
        <v>82</v>
      </c>
      <c r="AS260" s="6">
        <v>157826</v>
      </c>
      <c r="AT260" s="6" t="s">
        <v>250</v>
      </c>
      <c r="AU260" s="15" t="s">
        <v>251</v>
      </c>
      <c r="AV260" s="6" t="s">
        <v>252</v>
      </c>
      <c r="AW260" s="6">
        <v>40</v>
      </c>
    </row>
    <row r="261" spans="1:49" ht="24.75" customHeight="1">
      <c r="A261" s="6">
        <v>200006</v>
      </c>
      <c r="B261" s="22" t="s">
        <v>2166</v>
      </c>
      <c r="C261" s="22" t="b">
        <v>1</v>
      </c>
      <c r="D261" s="23" t="s">
        <v>244</v>
      </c>
      <c r="E261" s="22">
        <v>200</v>
      </c>
      <c r="F261" s="22" t="s">
        <v>245</v>
      </c>
      <c r="G261" s="22">
        <v>200006</v>
      </c>
      <c r="H261" s="22" t="s">
        <v>121</v>
      </c>
      <c r="I261" s="22" t="s">
        <v>66</v>
      </c>
      <c r="J261" s="22" t="s">
        <v>67</v>
      </c>
      <c r="K261" s="22" t="s">
        <v>68</v>
      </c>
      <c r="L261" s="22" t="s">
        <v>69</v>
      </c>
      <c r="M261" s="22" t="str">
        <f t="shared" si="4"/>
        <v>Archival</v>
      </c>
      <c r="N261" s="22" t="s">
        <v>70</v>
      </c>
      <c r="O261" s="24">
        <v>44783</v>
      </c>
      <c r="P261" s="24">
        <v>44769</v>
      </c>
      <c r="Q261" s="22" t="s">
        <v>148</v>
      </c>
      <c r="R261" s="22">
        <v>6801784464</v>
      </c>
      <c r="S261" s="24">
        <v>44428</v>
      </c>
      <c r="T261" s="22" t="s">
        <v>73</v>
      </c>
      <c r="U261" s="22">
        <v>200006</v>
      </c>
      <c r="V261" s="22">
        <v>6801784464</v>
      </c>
      <c r="W261" s="24">
        <v>44428</v>
      </c>
      <c r="X261" s="22" t="s">
        <v>103</v>
      </c>
      <c r="Y261" s="22" t="s">
        <v>75</v>
      </c>
      <c r="Z261" s="22" t="s">
        <v>70</v>
      </c>
      <c r="AA261" s="22" t="s">
        <v>70</v>
      </c>
      <c r="AB261" s="22" t="s">
        <v>70</v>
      </c>
      <c r="AC261" s="22" t="s">
        <v>76</v>
      </c>
      <c r="AD261" s="22" t="s">
        <v>77</v>
      </c>
      <c r="AE261" s="25" t="s">
        <v>115</v>
      </c>
      <c r="AF261" s="25" t="s">
        <v>79</v>
      </c>
      <c r="AG261" s="25">
        <v>6801784464</v>
      </c>
      <c r="AH261" s="25" t="s">
        <v>2167</v>
      </c>
      <c r="AI261" s="25" t="s">
        <v>81</v>
      </c>
      <c r="AJ261" s="25" t="s">
        <v>82</v>
      </c>
      <c r="AK261" s="26">
        <v>45397</v>
      </c>
      <c r="AL261" s="22">
        <v>70</v>
      </c>
      <c r="AM261" s="22" t="s">
        <v>82</v>
      </c>
      <c r="AN261" s="22" t="s">
        <v>82</v>
      </c>
      <c r="AO261" s="22" t="s">
        <v>82</v>
      </c>
      <c r="AP261" s="22" t="s">
        <v>82</v>
      </c>
      <c r="AQ261" s="22" t="s">
        <v>82</v>
      </c>
      <c r="AR261" s="22" t="s">
        <v>82</v>
      </c>
      <c r="AS261" s="6">
        <v>157773</v>
      </c>
      <c r="AT261" s="6" t="s">
        <v>2168</v>
      </c>
      <c r="AU261" s="15" t="s">
        <v>2169</v>
      </c>
      <c r="AV261" s="6" t="s">
        <v>2170</v>
      </c>
      <c r="AW261" s="6">
        <v>40</v>
      </c>
    </row>
    <row r="262" spans="1:49" ht="24.75" customHeight="1">
      <c r="A262" s="6">
        <v>200008</v>
      </c>
      <c r="B262" s="22" t="s">
        <v>82</v>
      </c>
      <c r="C262" s="22" t="b">
        <v>0</v>
      </c>
      <c r="D262" s="23" t="s">
        <v>244</v>
      </c>
      <c r="E262" s="22">
        <v>200</v>
      </c>
      <c r="F262" s="22" t="s">
        <v>245</v>
      </c>
      <c r="G262" s="22">
        <v>200008</v>
      </c>
      <c r="H262" s="22" t="s">
        <v>100</v>
      </c>
      <c r="I262" s="22" t="s">
        <v>100</v>
      </c>
      <c r="J262" s="22" t="s">
        <v>67</v>
      </c>
      <c r="K262" s="22" t="s">
        <v>68</v>
      </c>
      <c r="L262" s="22" t="s">
        <v>69</v>
      </c>
      <c r="M262" s="22" t="str">
        <f t="shared" si="4"/>
        <v>Archival</v>
      </c>
      <c r="N262" s="22" t="s">
        <v>70</v>
      </c>
      <c r="O262" s="24">
        <v>44999</v>
      </c>
      <c r="P262" s="24">
        <v>44986</v>
      </c>
      <c r="Q262" s="22" t="s">
        <v>260</v>
      </c>
      <c r="R262" s="22">
        <v>6801959823</v>
      </c>
      <c r="S262" s="24">
        <v>44915</v>
      </c>
      <c r="T262" s="22" t="s">
        <v>160</v>
      </c>
      <c r="U262" s="22" t="s">
        <v>82</v>
      </c>
      <c r="V262" s="27" t="s">
        <v>82</v>
      </c>
      <c r="W262" s="22" t="s">
        <v>82</v>
      </c>
      <c r="X262" s="22" t="s">
        <v>82</v>
      </c>
      <c r="Y262" s="22" t="s">
        <v>82</v>
      </c>
      <c r="Z262" s="22" t="s">
        <v>82</v>
      </c>
      <c r="AA262" s="22" t="s">
        <v>82</v>
      </c>
      <c r="AB262" s="22" t="s">
        <v>82</v>
      </c>
      <c r="AC262" s="22" t="s">
        <v>1145</v>
      </c>
      <c r="AD262" s="22" t="s">
        <v>82</v>
      </c>
      <c r="AE262" s="28" t="s">
        <v>1146</v>
      </c>
      <c r="AF262" s="28" t="s">
        <v>1146</v>
      </c>
      <c r="AG262" s="25">
        <v>6801959823</v>
      </c>
      <c r="AH262" s="25" t="s">
        <v>2171</v>
      </c>
      <c r="AI262" s="25" t="s">
        <v>81</v>
      </c>
      <c r="AJ262" s="25" t="s">
        <v>82</v>
      </c>
      <c r="AK262" s="26">
        <v>45397</v>
      </c>
      <c r="AL262" s="22">
        <v>70</v>
      </c>
      <c r="AM262" s="22" t="s">
        <v>82</v>
      </c>
      <c r="AN262" s="22" t="s">
        <v>82</v>
      </c>
      <c r="AO262" s="22" t="s">
        <v>82</v>
      </c>
      <c r="AP262" s="22" t="s">
        <v>82</v>
      </c>
      <c r="AQ262" s="22" t="s">
        <v>82</v>
      </c>
      <c r="AR262" s="22" t="s">
        <v>82</v>
      </c>
      <c r="AS262" s="6"/>
      <c r="AT262" s="6"/>
      <c r="AU262" s="6"/>
      <c r="AV262" s="6"/>
      <c r="AW262" s="6"/>
    </row>
    <row r="263" spans="1:49" ht="24.75" customHeight="1">
      <c r="A263" s="6">
        <v>200009</v>
      </c>
      <c r="B263" s="22" t="s">
        <v>256</v>
      </c>
      <c r="C263" s="22" t="b">
        <v>1</v>
      </c>
      <c r="D263" s="23" t="s">
        <v>244</v>
      </c>
      <c r="E263" s="22">
        <v>200</v>
      </c>
      <c r="F263" s="22" t="s">
        <v>245</v>
      </c>
      <c r="G263" s="22">
        <v>200009</v>
      </c>
      <c r="H263" s="22" t="s">
        <v>121</v>
      </c>
      <c r="I263" s="22" t="s">
        <v>66</v>
      </c>
      <c r="J263" s="22" t="s">
        <v>67</v>
      </c>
      <c r="K263" s="22" t="s">
        <v>68</v>
      </c>
      <c r="L263" s="22" t="s">
        <v>69</v>
      </c>
      <c r="M263" s="22" t="str">
        <f t="shared" si="4"/>
        <v>Archival</v>
      </c>
      <c r="N263" s="22" t="s">
        <v>70</v>
      </c>
      <c r="O263" s="24">
        <v>45013</v>
      </c>
      <c r="P263" s="24">
        <v>44992</v>
      </c>
      <c r="Q263" s="22" t="s">
        <v>260</v>
      </c>
      <c r="R263" s="22">
        <v>6802023964</v>
      </c>
      <c r="S263" s="24">
        <v>44753</v>
      </c>
      <c r="T263" s="22" t="s">
        <v>160</v>
      </c>
      <c r="U263" s="22">
        <v>200009</v>
      </c>
      <c r="V263" s="22">
        <v>6802023964</v>
      </c>
      <c r="W263" s="24">
        <v>44753</v>
      </c>
      <c r="X263" s="22" t="s">
        <v>103</v>
      </c>
      <c r="Y263" s="22" t="s">
        <v>75</v>
      </c>
      <c r="Z263" s="22" t="s">
        <v>70</v>
      </c>
      <c r="AA263" s="22" t="s">
        <v>70</v>
      </c>
      <c r="AB263" s="22" t="s">
        <v>70</v>
      </c>
      <c r="AC263" s="22" t="s">
        <v>76</v>
      </c>
      <c r="AD263" s="22" t="s">
        <v>77</v>
      </c>
      <c r="AE263" s="25" t="s">
        <v>115</v>
      </c>
      <c r="AF263" s="25" t="s">
        <v>79</v>
      </c>
      <c r="AG263" s="25">
        <v>6802023964</v>
      </c>
      <c r="AH263" s="25" t="s">
        <v>261</v>
      </c>
      <c r="AI263" s="25" t="s">
        <v>81</v>
      </c>
      <c r="AJ263" s="25" t="s">
        <v>82</v>
      </c>
      <c r="AK263" s="26">
        <v>45397</v>
      </c>
      <c r="AL263" s="22">
        <v>70</v>
      </c>
      <c r="AM263" s="22" t="s">
        <v>82</v>
      </c>
      <c r="AN263" s="22" t="s">
        <v>82</v>
      </c>
      <c r="AO263" s="22" t="s">
        <v>82</v>
      </c>
      <c r="AP263" s="22" t="s">
        <v>82</v>
      </c>
      <c r="AQ263" s="22" t="s">
        <v>82</v>
      </c>
      <c r="AR263" s="22" t="s">
        <v>82</v>
      </c>
      <c r="AS263" s="6">
        <v>196011</v>
      </c>
      <c r="AT263" s="6" t="s">
        <v>257</v>
      </c>
      <c r="AU263" s="15" t="s">
        <v>258</v>
      </c>
      <c r="AV263" s="6" t="s">
        <v>259</v>
      </c>
      <c r="AW263" s="6">
        <v>40</v>
      </c>
    </row>
    <row r="264" spans="1:49" ht="24.75" customHeight="1">
      <c r="A264" s="6">
        <v>200010</v>
      </c>
      <c r="B264" s="22" t="s">
        <v>2172</v>
      </c>
      <c r="C264" s="22" t="b">
        <v>1</v>
      </c>
      <c r="D264" s="23" t="s">
        <v>244</v>
      </c>
      <c r="E264" s="22">
        <v>200</v>
      </c>
      <c r="F264" s="22" t="s">
        <v>245</v>
      </c>
      <c r="G264" s="22">
        <v>200010</v>
      </c>
      <c r="H264" s="22" t="s">
        <v>121</v>
      </c>
      <c r="I264" s="22" t="s">
        <v>66</v>
      </c>
      <c r="J264" s="22" t="s">
        <v>67</v>
      </c>
      <c r="K264" s="22" t="s">
        <v>68</v>
      </c>
      <c r="L264" s="22" t="s">
        <v>69</v>
      </c>
      <c r="M264" s="22" t="str">
        <f t="shared" si="4"/>
        <v>Archival</v>
      </c>
      <c r="N264" s="22" t="s">
        <v>70</v>
      </c>
      <c r="O264" s="24">
        <v>45008</v>
      </c>
      <c r="P264" s="24">
        <v>44999</v>
      </c>
      <c r="Q264" s="22" t="s">
        <v>260</v>
      </c>
      <c r="R264" s="22">
        <v>6801959822</v>
      </c>
      <c r="S264" s="24">
        <v>44602</v>
      </c>
      <c r="T264" s="22" t="s">
        <v>73</v>
      </c>
      <c r="U264" s="22">
        <v>200010</v>
      </c>
      <c r="V264" s="22">
        <v>6801959822</v>
      </c>
      <c r="W264" s="24">
        <v>44602</v>
      </c>
      <c r="X264" s="22" t="s">
        <v>103</v>
      </c>
      <c r="Y264" s="22" t="s">
        <v>75</v>
      </c>
      <c r="Z264" s="22" t="s">
        <v>70</v>
      </c>
      <c r="AA264" s="22" t="s">
        <v>70</v>
      </c>
      <c r="AB264" s="22" t="s">
        <v>70</v>
      </c>
      <c r="AC264" s="22" t="s">
        <v>76</v>
      </c>
      <c r="AD264" s="22" t="s">
        <v>77</v>
      </c>
      <c r="AE264" s="25" t="s">
        <v>1119</v>
      </c>
      <c r="AF264" s="25" t="s">
        <v>1120</v>
      </c>
      <c r="AG264" s="25">
        <v>6801959822</v>
      </c>
      <c r="AH264" s="25" t="s">
        <v>2173</v>
      </c>
      <c r="AI264" s="25" t="s">
        <v>81</v>
      </c>
      <c r="AJ264" s="25" t="s">
        <v>82</v>
      </c>
      <c r="AK264" s="26">
        <v>45425</v>
      </c>
      <c r="AL264" s="22">
        <v>42</v>
      </c>
      <c r="AM264" s="22" t="s">
        <v>82</v>
      </c>
      <c r="AN264" s="22" t="s">
        <v>82</v>
      </c>
      <c r="AO264" s="22" t="s">
        <v>82</v>
      </c>
      <c r="AP264" s="22" t="s">
        <v>82</v>
      </c>
      <c r="AQ264" s="22" t="s">
        <v>82</v>
      </c>
      <c r="AR264" s="22" t="s">
        <v>82</v>
      </c>
      <c r="AS264" s="6">
        <v>189134</v>
      </c>
      <c r="AT264" s="6" t="s">
        <v>2174</v>
      </c>
      <c r="AU264" s="15" t="s">
        <v>2175</v>
      </c>
      <c r="AV264" s="6" t="s">
        <v>2176</v>
      </c>
      <c r="AW264" s="6">
        <v>40</v>
      </c>
    </row>
    <row r="265" spans="1:49" ht="24.75" customHeight="1">
      <c r="A265" s="6">
        <v>200011</v>
      </c>
      <c r="B265" s="22" t="s">
        <v>2177</v>
      </c>
      <c r="C265" s="22" t="b">
        <v>1</v>
      </c>
      <c r="D265" s="23" t="s">
        <v>244</v>
      </c>
      <c r="E265" s="22">
        <v>200</v>
      </c>
      <c r="F265" s="22" t="s">
        <v>245</v>
      </c>
      <c r="G265" s="22">
        <v>200011</v>
      </c>
      <c r="H265" s="22" t="s">
        <v>100</v>
      </c>
      <c r="I265" s="22" t="s">
        <v>100</v>
      </c>
      <c r="J265" s="22" t="s">
        <v>67</v>
      </c>
      <c r="K265" s="22" t="s">
        <v>68</v>
      </c>
      <c r="L265" s="22" t="s">
        <v>69</v>
      </c>
      <c r="M265" s="22" t="str">
        <f t="shared" si="4"/>
        <v>Archival</v>
      </c>
      <c r="N265" s="22" t="s">
        <v>70</v>
      </c>
      <c r="O265" s="24">
        <v>45020</v>
      </c>
      <c r="P265" s="24">
        <v>45007</v>
      </c>
      <c r="Q265" s="22" t="s">
        <v>260</v>
      </c>
      <c r="R265" s="22">
        <v>6801959824</v>
      </c>
      <c r="S265" s="24">
        <v>44222</v>
      </c>
      <c r="T265" s="22" t="s">
        <v>73</v>
      </c>
      <c r="U265" s="22">
        <v>200011</v>
      </c>
      <c r="V265" s="22">
        <v>6801959824</v>
      </c>
      <c r="W265" s="24">
        <v>44222</v>
      </c>
      <c r="X265" s="22" t="s">
        <v>103</v>
      </c>
      <c r="Y265" s="22" t="s">
        <v>75</v>
      </c>
      <c r="Z265" s="22" t="s">
        <v>70</v>
      </c>
      <c r="AA265" s="22" t="s">
        <v>70</v>
      </c>
      <c r="AB265" s="22" t="s">
        <v>70</v>
      </c>
      <c r="AC265" s="22" t="s">
        <v>76</v>
      </c>
      <c r="AD265" s="22" t="s">
        <v>77</v>
      </c>
      <c r="AE265" s="25" t="s">
        <v>266</v>
      </c>
      <c r="AF265" s="25" t="s">
        <v>79</v>
      </c>
      <c r="AG265" s="25">
        <v>6801959824</v>
      </c>
      <c r="AH265" s="25" t="s">
        <v>2178</v>
      </c>
      <c r="AI265" s="25" t="s">
        <v>81</v>
      </c>
      <c r="AJ265" s="25" t="s">
        <v>82</v>
      </c>
      <c r="AK265" s="26">
        <v>45397</v>
      </c>
      <c r="AL265" s="22">
        <v>70</v>
      </c>
      <c r="AM265" s="22" t="s">
        <v>82</v>
      </c>
      <c r="AN265" s="22" t="s">
        <v>82</v>
      </c>
      <c r="AO265" s="22" t="s">
        <v>82</v>
      </c>
      <c r="AP265" s="22" t="s">
        <v>82</v>
      </c>
      <c r="AQ265" s="22" t="s">
        <v>82</v>
      </c>
      <c r="AR265" s="22" t="s">
        <v>82</v>
      </c>
      <c r="AS265" s="6">
        <v>221093</v>
      </c>
      <c r="AT265" s="6" t="s">
        <v>2179</v>
      </c>
      <c r="AU265" s="15" t="s">
        <v>2180</v>
      </c>
      <c r="AV265" s="6" t="s">
        <v>2181</v>
      </c>
      <c r="AW265" s="6">
        <v>40</v>
      </c>
    </row>
    <row r="266" spans="1:49" ht="24.75" customHeight="1">
      <c r="A266" s="6">
        <v>200013</v>
      </c>
      <c r="B266" s="22" t="s">
        <v>82</v>
      </c>
      <c r="C266" s="22" t="b">
        <v>0</v>
      </c>
      <c r="D266" s="23" t="s">
        <v>244</v>
      </c>
      <c r="E266" s="22">
        <v>200</v>
      </c>
      <c r="F266" s="22" t="s">
        <v>245</v>
      </c>
      <c r="G266" s="22">
        <v>200013</v>
      </c>
      <c r="H266" s="22" t="s">
        <v>121</v>
      </c>
      <c r="I266" s="22" t="s">
        <v>66</v>
      </c>
      <c r="J266" s="22" t="s">
        <v>67</v>
      </c>
      <c r="K266" s="22" t="s">
        <v>68</v>
      </c>
      <c r="L266" s="22" t="s">
        <v>69</v>
      </c>
      <c r="M266" s="22" t="str">
        <f t="shared" si="4"/>
        <v>Archival</v>
      </c>
      <c r="N266" s="22" t="s">
        <v>70</v>
      </c>
      <c r="O266" s="24">
        <v>45077</v>
      </c>
      <c r="P266" s="24">
        <v>45063</v>
      </c>
      <c r="Q266" s="22" t="s">
        <v>72</v>
      </c>
      <c r="R266" s="22">
        <v>6802216771</v>
      </c>
      <c r="S266" s="24">
        <v>44706</v>
      </c>
      <c r="T266" s="22" t="s">
        <v>73</v>
      </c>
      <c r="U266" s="22" t="s">
        <v>82</v>
      </c>
      <c r="V266" s="27" t="s">
        <v>82</v>
      </c>
      <c r="W266" s="22" t="s">
        <v>82</v>
      </c>
      <c r="X266" s="22" t="s">
        <v>82</v>
      </c>
      <c r="Y266" s="22" t="s">
        <v>82</v>
      </c>
      <c r="Z266" s="22" t="s">
        <v>82</v>
      </c>
      <c r="AA266" s="22" t="s">
        <v>82</v>
      </c>
      <c r="AB266" s="22" t="s">
        <v>82</v>
      </c>
      <c r="AC266" s="22" t="s">
        <v>1145</v>
      </c>
      <c r="AD266" s="22" t="s">
        <v>82</v>
      </c>
      <c r="AE266" s="28" t="s">
        <v>1146</v>
      </c>
      <c r="AF266" s="28" t="s">
        <v>1146</v>
      </c>
      <c r="AG266" s="25">
        <v>6802216771</v>
      </c>
      <c r="AH266" s="25" t="s">
        <v>2182</v>
      </c>
      <c r="AI266" s="25" t="s">
        <v>81</v>
      </c>
      <c r="AJ266" s="25" t="s">
        <v>82</v>
      </c>
      <c r="AK266" s="26">
        <v>45397</v>
      </c>
      <c r="AL266" s="22">
        <v>70</v>
      </c>
      <c r="AM266" s="22" t="s">
        <v>82</v>
      </c>
      <c r="AN266" s="22" t="s">
        <v>82</v>
      </c>
      <c r="AO266" s="22" t="s">
        <v>82</v>
      </c>
      <c r="AP266" s="22" t="s">
        <v>82</v>
      </c>
      <c r="AQ266" s="22" t="s">
        <v>82</v>
      </c>
      <c r="AR266" s="22" t="s">
        <v>82</v>
      </c>
      <c r="AS266" s="6"/>
      <c r="AT266" s="6"/>
      <c r="AU266" s="6"/>
      <c r="AV266" s="6"/>
      <c r="AW266" s="6"/>
    </row>
    <row r="267" spans="1:49" ht="24.75" customHeight="1">
      <c r="A267" s="6">
        <v>200014</v>
      </c>
      <c r="B267" s="22" t="s">
        <v>2183</v>
      </c>
      <c r="C267" s="22" t="b">
        <v>1</v>
      </c>
      <c r="D267" s="23" t="s">
        <v>244</v>
      </c>
      <c r="E267" s="22">
        <v>200</v>
      </c>
      <c r="F267" s="22" t="s">
        <v>245</v>
      </c>
      <c r="G267" s="22">
        <v>200014</v>
      </c>
      <c r="H267" s="22" t="s">
        <v>65</v>
      </c>
      <c r="I267" s="22" t="s">
        <v>66</v>
      </c>
      <c r="J267" s="22" t="s">
        <v>1167</v>
      </c>
      <c r="K267" s="22" t="s">
        <v>158</v>
      </c>
      <c r="L267" s="22" t="s">
        <v>112</v>
      </c>
      <c r="M267" s="22" t="str">
        <f t="shared" si="4"/>
        <v>Fresh Biopsy/Aspirate</v>
      </c>
      <c r="N267" s="22" t="s">
        <v>70</v>
      </c>
      <c r="O267" s="24">
        <v>45089</v>
      </c>
      <c r="P267" s="24">
        <v>45068</v>
      </c>
      <c r="Q267" s="22" t="s">
        <v>72</v>
      </c>
      <c r="R267" s="22">
        <v>6802291949</v>
      </c>
      <c r="S267" s="24">
        <v>45111</v>
      </c>
      <c r="T267" s="22" t="s">
        <v>1191</v>
      </c>
      <c r="U267" s="22">
        <v>200014</v>
      </c>
      <c r="V267" s="22">
        <v>6802291949</v>
      </c>
      <c r="W267" s="24">
        <v>45111</v>
      </c>
      <c r="X267" s="22" t="s">
        <v>198</v>
      </c>
      <c r="Y267" s="22" t="s">
        <v>130</v>
      </c>
      <c r="Z267" s="22" t="s">
        <v>70</v>
      </c>
      <c r="AA267" s="22" t="s">
        <v>70</v>
      </c>
      <c r="AB267" s="22" t="s">
        <v>70</v>
      </c>
      <c r="AC267" s="22" t="s">
        <v>76</v>
      </c>
      <c r="AD267" s="22" t="s">
        <v>238</v>
      </c>
      <c r="AE267" s="25" t="s">
        <v>247</v>
      </c>
      <c r="AF267" s="25" t="s">
        <v>79</v>
      </c>
      <c r="AG267" s="25">
        <v>6802291949</v>
      </c>
      <c r="AH267" s="25" t="s">
        <v>2184</v>
      </c>
      <c r="AI267" s="25" t="s">
        <v>1148</v>
      </c>
      <c r="AJ267" s="25" t="s">
        <v>82</v>
      </c>
      <c r="AK267" s="26">
        <v>45453</v>
      </c>
      <c r="AL267" s="22">
        <v>14</v>
      </c>
      <c r="AM267" s="22" t="s">
        <v>82</v>
      </c>
      <c r="AN267" s="22" t="s">
        <v>82</v>
      </c>
      <c r="AO267" s="22" t="s">
        <v>82</v>
      </c>
      <c r="AP267" s="22" t="s">
        <v>82</v>
      </c>
      <c r="AQ267" s="22" t="s">
        <v>82</v>
      </c>
      <c r="AR267" s="22" t="s">
        <v>82</v>
      </c>
      <c r="AS267" s="6">
        <v>264562</v>
      </c>
      <c r="AT267" s="6" t="s">
        <v>2185</v>
      </c>
      <c r="AU267" s="15" t="s">
        <v>2186</v>
      </c>
      <c r="AV267" s="6" t="s">
        <v>2187</v>
      </c>
      <c r="AW267" s="6">
        <v>40</v>
      </c>
    </row>
    <row r="268" spans="1:49" ht="24.75" customHeight="1">
      <c r="A268" s="6">
        <v>200014</v>
      </c>
      <c r="B268" s="22" t="s">
        <v>2188</v>
      </c>
      <c r="C268" s="22" t="b">
        <v>1</v>
      </c>
      <c r="D268" s="23" t="s">
        <v>244</v>
      </c>
      <c r="E268" s="22">
        <v>200</v>
      </c>
      <c r="F268" s="22" t="s">
        <v>245</v>
      </c>
      <c r="G268" s="22">
        <v>200014</v>
      </c>
      <c r="H268" s="22" t="s">
        <v>65</v>
      </c>
      <c r="I268" s="22" t="s">
        <v>66</v>
      </c>
      <c r="J268" s="22" t="s">
        <v>67</v>
      </c>
      <c r="K268" s="22" t="s">
        <v>68</v>
      </c>
      <c r="L268" s="22" t="s">
        <v>69</v>
      </c>
      <c r="M268" s="22" t="str">
        <f t="shared" si="4"/>
        <v>Archival</v>
      </c>
      <c r="N268" s="22" t="s">
        <v>70</v>
      </c>
      <c r="O268" s="24">
        <v>45089</v>
      </c>
      <c r="P268" s="24">
        <v>45068</v>
      </c>
      <c r="Q268" s="22" t="s">
        <v>72</v>
      </c>
      <c r="R268" s="22">
        <v>6802238622</v>
      </c>
      <c r="S268" s="24">
        <v>44904</v>
      </c>
      <c r="T268" s="22" t="s">
        <v>1191</v>
      </c>
      <c r="U268" s="22">
        <v>200014</v>
      </c>
      <c r="V268" s="22">
        <v>6802238622</v>
      </c>
      <c r="W268" s="24">
        <v>44904</v>
      </c>
      <c r="X268" s="22" t="s">
        <v>198</v>
      </c>
      <c r="Y268" s="22" t="s">
        <v>75</v>
      </c>
      <c r="Z268" s="22" t="s">
        <v>70</v>
      </c>
      <c r="AA268" s="22" t="s">
        <v>70</v>
      </c>
      <c r="AB268" s="22" t="s">
        <v>70</v>
      </c>
      <c r="AC268" s="22" t="s">
        <v>76</v>
      </c>
      <c r="AD268" s="22" t="s">
        <v>77</v>
      </c>
      <c r="AE268" s="25" t="s">
        <v>115</v>
      </c>
      <c r="AF268" s="25" t="s">
        <v>79</v>
      </c>
      <c r="AG268" s="25">
        <v>6802238622</v>
      </c>
      <c r="AH268" s="25" t="s">
        <v>2189</v>
      </c>
      <c r="AI268" s="25" t="s">
        <v>1148</v>
      </c>
      <c r="AJ268" s="25" t="s">
        <v>82</v>
      </c>
      <c r="AK268" s="26">
        <v>45453</v>
      </c>
      <c r="AL268" s="22">
        <v>14</v>
      </c>
      <c r="AM268" s="22" t="s">
        <v>82</v>
      </c>
      <c r="AN268" s="22" t="s">
        <v>82</v>
      </c>
      <c r="AO268" s="22" t="s">
        <v>82</v>
      </c>
      <c r="AP268" s="22" t="s">
        <v>82</v>
      </c>
      <c r="AQ268" s="22" t="s">
        <v>82</v>
      </c>
      <c r="AR268" s="22" t="s">
        <v>82</v>
      </c>
      <c r="AS268" s="6">
        <v>221073</v>
      </c>
      <c r="AT268" s="6" t="s">
        <v>2190</v>
      </c>
      <c r="AU268" s="15" t="s">
        <v>2191</v>
      </c>
      <c r="AV268" s="6" t="s">
        <v>2192</v>
      </c>
      <c r="AW268" s="6">
        <v>40</v>
      </c>
    </row>
    <row r="269" spans="1:49" ht="24.75" customHeight="1">
      <c r="A269" s="6">
        <v>200014</v>
      </c>
      <c r="B269" s="22" t="s">
        <v>2193</v>
      </c>
      <c r="C269" s="22" t="b">
        <v>1</v>
      </c>
      <c r="D269" s="23" t="s">
        <v>244</v>
      </c>
      <c r="E269" s="22">
        <v>200</v>
      </c>
      <c r="F269" s="22" t="s">
        <v>245</v>
      </c>
      <c r="G269" s="22">
        <v>200014</v>
      </c>
      <c r="H269" s="22" t="s">
        <v>65</v>
      </c>
      <c r="I269" s="22" t="s">
        <v>66</v>
      </c>
      <c r="J269" s="22" t="s">
        <v>67</v>
      </c>
      <c r="K269" s="22" t="s">
        <v>111</v>
      </c>
      <c r="L269" s="22" t="s">
        <v>82</v>
      </c>
      <c r="M269" s="22" t="str">
        <f t="shared" si="4"/>
        <v>Fresh Tumor Biopsy Pre-dose</v>
      </c>
      <c r="N269" s="22" t="s">
        <v>70</v>
      </c>
      <c r="O269" s="24">
        <v>45089</v>
      </c>
      <c r="P269" s="24">
        <v>45068</v>
      </c>
      <c r="Q269" s="22" t="s">
        <v>72</v>
      </c>
      <c r="R269" s="22">
        <v>6802023983</v>
      </c>
      <c r="S269" s="24">
        <v>45086</v>
      </c>
      <c r="T269" s="22" t="s">
        <v>1191</v>
      </c>
      <c r="U269" s="22">
        <v>200014</v>
      </c>
      <c r="V269" s="22">
        <v>6802023983</v>
      </c>
      <c r="W269" s="24">
        <v>45086</v>
      </c>
      <c r="X269" s="22" t="s">
        <v>198</v>
      </c>
      <c r="Y269" s="22" t="s">
        <v>130</v>
      </c>
      <c r="Z269" s="22" t="s">
        <v>70</v>
      </c>
      <c r="AA269" s="22" t="s">
        <v>70</v>
      </c>
      <c r="AB269" s="22" t="s">
        <v>70</v>
      </c>
      <c r="AC269" s="22" t="s">
        <v>76</v>
      </c>
      <c r="AD269" s="22" t="s">
        <v>114</v>
      </c>
      <c r="AE269" s="25" t="s">
        <v>651</v>
      </c>
      <c r="AF269" s="25" t="s">
        <v>79</v>
      </c>
      <c r="AG269" s="25">
        <v>6802023983</v>
      </c>
      <c r="AH269" s="25" t="s">
        <v>2194</v>
      </c>
      <c r="AI269" s="25" t="s">
        <v>1148</v>
      </c>
      <c r="AJ269" s="25" t="s">
        <v>82</v>
      </c>
      <c r="AK269" s="26">
        <v>45453</v>
      </c>
      <c r="AL269" s="22">
        <v>14</v>
      </c>
      <c r="AM269" s="22" t="s">
        <v>82</v>
      </c>
      <c r="AN269" s="22" t="s">
        <v>82</v>
      </c>
      <c r="AO269" s="22" t="s">
        <v>82</v>
      </c>
      <c r="AP269" s="22" t="s">
        <v>82</v>
      </c>
      <c r="AQ269" s="22" t="s">
        <v>82</v>
      </c>
      <c r="AR269" s="22" t="s">
        <v>82</v>
      </c>
      <c r="AS269" s="6">
        <v>327658</v>
      </c>
      <c r="AT269" s="6" t="s">
        <v>2195</v>
      </c>
      <c r="AU269" s="15" t="s">
        <v>2196</v>
      </c>
      <c r="AV269" s="6" t="s">
        <v>2197</v>
      </c>
      <c r="AW269" s="6">
        <v>40</v>
      </c>
    </row>
    <row r="270" spans="1:49" ht="24.75" customHeight="1">
      <c r="A270" s="6">
        <v>200015</v>
      </c>
      <c r="B270" s="22" t="s">
        <v>2198</v>
      </c>
      <c r="C270" s="22" t="b">
        <v>1</v>
      </c>
      <c r="D270" s="23" t="s">
        <v>244</v>
      </c>
      <c r="E270" s="22">
        <v>200</v>
      </c>
      <c r="F270" s="22" t="s">
        <v>245</v>
      </c>
      <c r="G270" s="22">
        <v>200015</v>
      </c>
      <c r="H270" s="22" t="s">
        <v>121</v>
      </c>
      <c r="I270" s="22" t="s">
        <v>66</v>
      </c>
      <c r="J270" s="22" t="s">
        <v>1167</v>
      </c>
      <c r="K270" s="22" t="s">
        <v>158</v>
      </c>
      <c r="L270" s="22" t="s">
        <v>112</v>
      </c>
      <c r="M270" s="22" t="str">
        <f t="shared" si="4"/>
        <v>Fresh Biopsy/Aspirate</v>
      </c>
      <c r="N270" s="22" t="s">
        <v>70</v>
      </c>
      <c r="O270" s="24">
        <v>45090</v>
      </c>
      <c r="P270" s="24">
        <v>45069</v>
      </c>
      <c r="Q270" s="22" t="s">
        <v>72</v>
      </c>
      <c r="R270" s="22">
        <v>6802291948</v>
      </c>
      <c r="S270" s="24">
        <v>45112</v>
      </c>
      <c r="T270" s="22" t="s">
        <v>1191</v>
      </c>
      <c r="U270" s="22">
        <v>200015</v>
      </c>
      <c r="V270" s="22">
        <v>6802291948</v>
      </c>
      <c r="W270" s="24">
        <v>45112</v>
      </c>
      <c r="X270" s="22" t="s">
        <v>198</v>
      </c>
      <c r="Y270" s="22" t="s">
        <v>130</v>
      </c>
      <c r="Z270" s="22" t="s">
        <v>70</v>
      </c>
      <c r="AA270" s="22" t="s">
        <v>70</v>
      </c>
      <c r="AB270" s="22" t="s">
        <v>70</v>
      </c>
      <c r="AC270" s="22" t="s">
        <v>76</v>
      </c>
      <c r="AD270" s="22" t="s">
        <v>238</v>
      </c>
      <c r="AE270" s="25" t="s">
        <v>115</v>
      </c>
      <c r="AF270" s="25" t="s">
        <v>79</v>
      </c>
      <c r="AG270" s="25">
        <v>6802291948</v>
      </c>
      <c r="AH270" s="25" t="s">
        <v>2199</v>
      </c>
      <c r="AI270" s="25" t="s">
        <v>1148</v>
      </c>
      <c r="AJ270" s="25" t="s">
        <v>82</v>
      </c>
      <c r="AK270" s="26">
        <v>45453</v>
      </c>
      <c r="AL270" s="22">
        <v>14</v>
      </c>
      <c r="AM270" s="22" t="s">
        <v>82</v>
      </c>
      <c r="AN270" s="22" t="s">
        <v>82</v>
      </c>
      <c r="AO270" s="22" t="s">
        <v>82</v>
      </c>
      <c r="AP270" s="22" t="s">
        <v>82</v>
      </c>
      <c r="AQ270" s="22" t="s">
        <v>82</v>
      </c>
      <c r="AR270" s="22" t="s">
        <v>82</v>
      </c>
      <c r="AS270" s="6">
        <v>327255</v>
      </c>
      <c r="AT270" s="6" t="s">
        <v>2200</v>
      </c>
      <c r="AU270" s="15" t="s">
        <v>2201</v>
      </c>
      <c r="AV270" s="6" t="s">
        <v>2202</v>
      </c>
      <c r="AW270" s="6">
        <v>40</v>
      </c>
    </row>
    <row r="271" spans="1:49" ht="24.75" customHeight="1">
      <c r="A271" s="6">
        <v>200015</v>
      </c>
      <c r="B271" s="22" t="s">
        <v>2203</v>
      </c>
      <c r="C271" s="22" t="b">
        <v>1</v>
      </c>
      <c r="D271" s="23" t="s">
        <v>244</v>
      </c>
      <c r="E271" s="22">
        <v>200</v>
      </c>
      <c r="F271" s="22" t="s">
        <v>245</v>
      </c>
      <c r="G271" s="22">
        <v>200015</v>
      </c>
      <c r="H271" s="22" t="s">
        <v>121</v>
      </c>
      <c r="I271" s="22" t="s">
        <v>66</v>
      </c>
      <c r="J271" s="22" t="s">
        <v>67</v>
      </c>
      <c r="K271" s="22" t="s">
        <v>111</v>
      </c>
      <c r="L271" s="22" t="s">
        <v>82</v>
      </c>
      <c r="M271" s="22" t="str">
        <f t="shared" si="4"/>
        <v>Fresh Tumor Biopsy Pre-dose</v>
      </c>
      <c r="N271" s="22" t="s">
        <v>70</v>
      </c>
      <c r="O271" s="24">
        <v>45090</v>
      </c>
      <c r="P271" s="24">
        <v>45069</v>
      </c>
      <c r="Q271" s="22" t="s">
        <v>72</v>
      </c>
      <c r="R271" s="22">
        <v>6802023984</v>
      </c>
      <c r="S271" s="24">
        <v>45086</v>
      </c>
      <c r="T271" s="22" t="s">
        <v>1191</v>
      </c>
      <c r="U271" s="22">
        <v>200015</v>
      </c>
      <c r="V271" s="22">
        <v>6802023984</v>
      </c>
      <c r="W271" s="24">
        <v>45086</v>
      </c>
      <c r="X271" s="22" t="s">
        <v>198</v>
      </c>
      <c r="Y271" s="22" t="s">
        <v>130</v>
      </c>
      <c r="Z271" s="22" t="s">
        <v>70</v>
      </c>
      <c r="AA271" s="22" t="s">
        <v>70</v>
      </c>
      <c r="AB271" s="22" t="s">
        <v>70</v>
      </c>
      <c r="AC271" s="22" t="s">
        <v>76</v>
      </c>
      <c r="AD271" s="22" t="s">
        <v>114</v>
      </c>
      <c r="AE271" s="25" t="s">
        <v>1119</v>
      </c>
      <c r="AF271" s="25" t="s">
        <v>1120</v>
      </c>
      <c r="AG271" s="25">
        <v>6802023984</v>
      </c>
      <c r="AH271" s="25" t="s">
        <v>2204</v>
      </c>
      <c r="AI271" s="25" t="s">
        <v>1148</v>
      </c>
      <c r="AJ271" s="25" t="s">
        <v>82</v>
      </c>
      <c r="AK271" s="26">
        <v>45453</v>
      </c>
      <c r="AL271" s="22">
        <v>14</v>
      </c>
      <c r="AM271" s="22" t="s">
        <v>82</v>
      </c>
      <c r="AN271" s="22" t="s">
        <v>82</v>
      </c>
      <c r="AO271" s="22" t="s">
        <v>82</v>
      </c>
      <c r="AP271" s="22" t="s">
        <v>82</v>
      </c>
      <c r="AQ271" s="22" t="s">
        <v>82</v>
      </c>
      <c r="AR271" s="22" t="s">
        <v>82</v>
      </c>
      <c r="AS271" s="6">
        <v>225299</v>
      </c>
      <c r="AT271" s="6" t="s">
        <v>2205</v>
      </c>
      <c r="AU271" s="15" t="s">
        <v>2206</v>
      </c>
      <c r="AV271" s="6" t="s">
        <v>2207</v>
      </c>
      <c r="AW271" s="6">
        <v>40</v>
      </c>
    </row>
    <row r="272" spans="1:49" ht="24.75" customHeight="1">
      <c r="A272" s="6">
        <v>200016</v>
      </c>
      <c r="B272" s="22" t="s">
        <v>2208</v>
      </c>
      <c r="C272" s="22" t="b">
        <v>1</v>
      </c>
      <c r="D272" s="23" t="s">
        <v>244</v>
      </c>
      <c r="E272" s="22">
        <v>200</v>
      </c>
      <c r="F272" s="22" t="s">
        <v>245</v>
      </c>
      <c r="G272" s="22">
        <v>200016</v>
      </c>
      <c r="H272" s="22" t="s">
        <v>121</v>
      </c>
      <c r="I272" s="22" t="s">
        <v>66</v>
      </c>
      <c r="J272" s="22" t="s">
        <v>1167</v>
      </c>
      <c r="K272" s="22" t="s">
        <v>158</v>
      </c>
      <c r="L272" s="22" t="s">
        <v>112</v>
      </c>
      <c r="M272" s="22" t="str">
        <f t="shared" si="4"/>
        <v>Fresh Biopsy/Aspirate</v>
      </c>
      <c r="N272" s="22" t="s">
        <v>70</v>
      </c>
      <c r="O272" s="24">
        <v>45118</v>
      </c>
      <c r="P272" s="24">
        <v>45107</v>
      </c>
      <c r="Q272" s="22" t="s">
        <v>72</v>
      </c>
      <c r="R272" s="22">
        <v>6802291950</v>
      </c>
      <c r="S272" s="24">
        <v>45140</v>
      </c>
      <c r="T272" s="22" t="s">
        <v>169</v>
      </c>
      <c r="U272" s="22">
        <v>200016</v>
      </c>
      <c r="V272" s="22">
        <v>6802291950</v>
      </c>
      <c r="W272" s="24">
        <v>45140</v>
      </c>
      <c r="X272" s="22" t="s">
        <v>103</v>
      </c>
      <c r="Y272" s="22" t="s">
        <v>130</v>
      </c>
      <c r="Z272" s="22" t="s">
        <v>70</v>
      </c>
      <c r="AA272" s="22" t="s">
        <v>70</v>
      </c>
      <c r="AB272" s="22" t="s">
        <v>70</v>
      </c>
      <c r="AC272" s="22" t="s">
        <v>76</v>
      </c>
      <c r="AD272" s="22" t="s">
        <v>238</v>
      </c>
      <c r="AE272" s="25" t="s">
        <v>1119</v>
      </c>
      <c r="AF272" s="25" t="s">
        <v>1120</v>
      </c>
      <c r="AG272" s="25">
        <v>6802291950</v>
      </c>
      <c r="AH272" s="25" t="s">
        <v>2209</v>
      </c>
      <c r="AI272" s="25" t="s">
        <v>172</v>
      </c>
      <c r="AJ272" s="25" t="s">
        <v>82</v>
      </c>
      <c r="AK272" s="26">
        <v>45425</v>
      </c>
      <c r="AL272" s="22">
        <v>42</v>
      </c>
      <c r="AM272" s="22" t="s">
        <v>82</v>
      </c>
      <c r="AN272" s="22" t="s">
        <v>82</v>
      </c>
      <c r="AO272" s="22" t="s">
        <v>82</v>
      </c>
      <c r="AP272" s="22" t="s">
        <v>82</v>
      </c>
      <c r="AQ272" s="22" t="s">
        <v>82</v>
      </c>
      <c r="AR272" s="22" t="s">
        <v>82</v>
      </c>
      <c r="AS272" s="6">
        <v>264605</v>
      </c>
      <c r="AT272" s="6" t="s">
        <v>2210</v>
      </c>
      <c r="AU272" s="15" t="s">
        <v>2211</v>
      </c>
      <c r="AV272" s="6" t="s">
        <v>2212</v>
      </c>
      <c r="AW272" s="6">
        <v>40</v>
      </c>
    </row>
    <row r="273" spans="1:49" ht="24.75" customHeight="1">
      <c r="A273" s="6">
        <v>200016</v>
      </c>
      <c r="B273" s="22" t="s">
        <v>82</v>
      </c>
      <c r="C273" s="22" t="b">
        <v>0</v>
      </c>
      <c r="D273" s="23" t="s">
        <v>244</v>
      </c>
      <c r="E273" s="22">
        <v>200</v>
      </c>
      <c r="F273" s="22" t="s">
        <v>245</v>
      </c>
      <c r="G273" s="22">
        <v>200016</v>
      </c>
      <c r="H273" s="22" t="s">
        <v>121</v>
      </c>
      <c r="I273" s="22" t="s">
        <v>66</v>
      </c>
      <c r="J273" s="22" t="s">
        <v>67</v>
      </c>
      <c r="K273" s="22" t="s">
        <v>68</v>
      </c>
      <c r="L273" s="22" t="s">
        <v>69</v>
      </c>
      <c r="M273" s="22" t="str">
        <f t="shared" si="4"/>
        <v>Archival</v>
      </c>
      <c r="N273" s="22" t="s">
        <v>70</v>
      </c>
      <c r="O273" s="24">
        <v>45118</v>
      </c>
      <c r="P273" s="24">
        <v>45107</v>
      </c>
      <c r="Q273" s="22" t="s">
        <v>72</v>
      </c>
      <c r="R273" s="22">
        <v>6802226455</v>
      </c>
      <c r="S273" s="24">
        <v>44678</v>
      </c>
      <c r="T273" s="22" t="s">
        <v>169</v>
      </c>
      <c r="U273" s="22" t="s">
        <v>82</v>
      </c>
      <c r="V273" s="27" t="s">
        <v>82</v>
      </c>
      <c r="W273" s="22" t="s">
        <v>82</v>
      </c>
      <c r="X273" s="22" t="s">
        <v>82</v>
      </c>
      <c r="Y273" s="22" t="s">
        <v>82</v>
      </c>
      <c r="Z273" s="22" t="s">
        <v>82</v>
      </c>
      <c r="AA273" s="22" t="s">
        <v>82</v>
      </c>
      <c r="AB273" s="22" t="s">
        <v>82</v>
      </c>
      <c r="AC273" s="22" t="s">
        <v>1145</v>
      </c>
      <c r="AD273" s="22" t="s">
        <v>82</v>
      </c>
      <c r="AE273" s="28" t="s">
        <v>1146</v>
      </c>
      <c r="AF273" s="28" t="s">
        <v>1146</v>
      </c>
      <c r="AG273" s="25">
        <v>6802226455</v>
      </c>
      <c r="AH273" s="25" t="s">
        <v>2213</v>
      </c>
      <c r="AI273" s="25" t="s">
        <v>172</v>
      </c>
      <c r="AJ273" s="25" t="s">
        <v>82</v>
      </c>
      <c r="AK273" s="26">
        <v>45397</v>
      </c>
      <c r="AL273" s="22">
        <v>70</v>
      </c>
      <c r="AM273" s="22" t="s">
        <v>82</v>
      </c>
      <c r="AN273" s="22" t="s">
        <v>82</v>
      </c>
      <c r="AO273" s="22" t="s">
        <v>82</v>
      </c>
      <c r="AP273" s="22" t="s">
        <v>82</v>
      </c>
      <c r="AQ273" s="22" t="s">
        <v>82</v>
      </c>
      <c r="AR273" s="22" t="s">
        <v>82</v>
      </c>
      <c r="AS273" s="6"/>
      <c r="AT273" s="6"/>
      <c r="AU273" s="6"/>
      <c r="AV273" s="6"/>
      <c r="AW273" s="6"/>
    </row>
    <row r="274" spans="1:49" ht="24.75" customHeight="1">
      <c r="A274" s="6">
        <v>200016</v>
      </c>
      <c r="B274" s="22" t="s">
        <v>262</v>
      </c>
      <c r="C274" s="22" t="b">
        <v>1</v>
      </c>
      <c r="D274" s="23" t="s">
        <v>244</v>
      </c>
      <c r="E274" s="22">
        <v>200</v>
      </c>
      <c r="F274" s="22" t="s">
        <v>245</v>
      </c>
      <c r="G274" s="22">
        <v>200016</v>
      </c>
      <c r="H274" s="22" t="s">
        <v>121</v>
      </c>
      <c r="I274" s="22" t="s">
        <v>66</v>
      </c>
      <c r="J274" s="22" t="s">
        <v>67</v>
      </c>
      <c r="K274" s="22" t="s">
        <v>128</v>
      </c>
      <c r="L274" s="22" t="s">
        <v>112</v>
      </c>
      <c r="M274" s="22" t="str">
        <f t="shared" si="4"/>
        <v>Fresh Biopsy/Aspirate</v>
      </c>
      <c r="N274" s="22" t="s">
        <v>70</v>
      </c>
      <c r="O274" s="24">
        <v>45118</v>
      </c>
      <c r="P274" s="24">
        <v>45107</v>
      </c>
      <c r="Q274" s="22" t="s">
        <v>72</v>
      </c>
      <c r="R274" s="22">
        <v>6802282610</v>
      </c>
      <c r="S274" s="24">
        <v>45114</v>
      </c>
      <c r="T274" s="22" t="s">
        <v>169</v>
      </c>
      <c r="U274" s="22">
        <v>200016</v>
      </c>
      <c r="V274" s="22">
        <v>6802282610</v>
      </c>
      <c r="W274" s="24">
        <v>45114</v>
      </c>
      <c r="X274" s="22" t="s">
        <v>103</v>
      </c>
      <c r="Y274" s="22" t="s">
        <v>130</v>
      </c>
      <c r="Z274" s="22" t="s">
        <v>70</v>
      </c>
      <c r="AA274" s="22" t="s">
        <v>70</v>
      </c>
      <c r="AB274" s="22" t="s">
        <v>70</v>
      </c>
      <c r="AC274" s="22" t="s">
        <v>76</v>
      </c>
      <c r="AD274" s="22" t="s">
        <v>114</v>
      </c>
      <c r="AE274" s="25" t="s">
        <v>266</v>
      </c>
      <c r="AF274" s="25" t="s">
        <v>79</v>
      </c>
      <c r="AG274" s="25">
        <v>6802282610</v>
      </c>
      <c r="AH274" s="25" t="s">
        <v>267</v>
      </c>
      <c r="AI274" s="25" t="s">
        <v>172</v>
      </c>
      <c r="AJ274" s="25" t="s">
        <v>82</v>
      </c>
      <c r="AK274" s="26">
        <v>45397</v>
      </c>
      <c r="AL274" s="22">
        <v>70</v>
      </c>
      <c r="AM274" s="22" t="s">
        <v>82</v>
      </c>
      <c r="AN274" s="22" t="s">
        <v>82</v>
      </c>
      <c r="AO274" s="22" t="s">
        <v>82</v>
      </c>
      <c r="AP274" s="22" t="s">
        <v>82</v>
      </c>
      <c r="AQ274" s="22" t="s">
        <v>82</v>
      </c>
      <c r="AR274" s="22" t="s">
        <v>82</v>
      </c>
      <c r="AS274" s="6">
        <v>234962</v>
      </c>
      <c r="AT274" s="6" t="s">
        <v>263</v>
      </c>
      <c r="AU274" s="15" t="s">
        <v>264</v>
      </c>
      <c r="AV274" s="6" t="s">
        <v>265</v>
      </c>
      <c r="AW274" s="6">
        <v>40</v>
      </c>
    </row>
    <row r="275" spans="1:49" ht="24.75" customHeight="1">
      <c r="A275" s="6">
        <v>200017</v>
      </c>
      <c r="B275" s="22" t="s">
        <v>269</v>
      </c>
      <c r="C275" s="22" t="b">
        <v>1</v>
      </c>
      <c r="D275" s="23" t="s">
        <v>244</v>
      </c>
      <c r="E275" s="22">
        <v>200</v>
      </c>
      <c r="F275" s="22" t="s">
        <v>245</v>
      </c>
      <c r="G275" s="22">
        <v>200017</v>
      </c>
      <c r="H275" s="22" t="s">
        <v>65</v>
      </c>
      <c r="I275" s="22" t="s">
        <v>66</v>
      </c>
      <c r="J275" s="22" t="s">
        <v>67</v>
      </c>
      <c r="K275" s="22" t="s">
        <v>68</v>
      </c>
      <c r="L275" s="22" t="s">
        <v>69</v>
      </c>
      <c r="M275" s="22" t="str">
        <f t="shared" si="4"/>
        <v>Archival</v>
      </c>
      <c r="N275" s="22" t="s">
        <v>70</v>
      </c>
      <c r="O275" s="24">
        <v>45169</v>
      </c>
      <c r="P275" s="24">
        <v>45155</v>
      </c>
      <c r="Q275" s="22" t="s">
        <v>72</v>
      </c>
      <c r="R275" s="22">
        <v>6802238623</v>
      </c>
      <c r="S275" s="24">
        <v>45091</v>
      </c>
      <c r="T275" s="22" t="s">
        <v>185</v>
      </c>
      <c r="U275" s="22">
        <v>200017</v>
      </c>
      <c r="V275" s="22">
        <v>6802238623</v>
      </c>
      <c r="W275" s="24">
        <v>45091</v>
      </c>
      <c r="X275" s="22" t="s">
        <v>90</v>
      </c>
      <c r="Y275" s="22" t="s">
        <v>75</v>
      </c>
      <c r="Z275" s="22" t="s">
        <v>70</v>
      </c>
      <c r="AA275" s="22" t="s">
        <v>70</v>
      </c>
      <c r="AB275" s="22" t="s">
        <v>70</v>
      </c>
      <c r="AC275" s="22" t="s">
        <v>76</v>
      </c>
      <c r="AD275" s="22" t="s">
        <v>77</v>
      </c>
      <c r="AE275" s="25" t="s">
        <v>91</v>
      </c>
      <c r="AF275" s="25" t="s">
        <v>79</v>
      </c>
      <c r="AG275" s="25">
        <v>6802238623</v>
      </c>
      <c r="AH275" s="25" t="s">
        <v>273</v>
      </c>
      <c r="AI275" s="25" t="s">
        <v>132</v>
      </c>
      <c r="AJ275" s="25" t="s">
        <v>82</v>
      </c>
      <c r="AK275" s="26">
        <v>45446</v>
      </c>
      <c r="AL275" s="22">
        <v>21</v>
      </c>
      <c r="AM275" s="22" t="s">
        <v>82</v>
      </c>
      <c r="AN275" s="22" t="s">
        <v>82</v>
      </c>
      <c r="AO275" s="22" t="s">
        <v>82</v>
      </c>
      <c r="AP275" s="22" t="s">
        <v>82</v>
      </c>
      <c r="AQ275" s="22" t="s">
        <v>82</v>
      </c>
      <c r="AR275" s="22" t="s">
        <v>82</v>
      </c>
      <c r="AS275" s="6">
        <v>331375</v>
      </c>
      <c r="AT275" s="6" t="s">
        <v>270</v>
      </c>
      <c r="AU275" s="15" t="s">
        <v>271</v>
      </c>
      <c r="AV275" s="6" t="s">
        <v>272</v>
      </c>
      <c r="AW275" s="6">
        <v>40</v>
      </c>
    </row>
    <row r="276" spans="1:49" ht="24.75" customHeight="1">
      <c r="A276" s="6">
        <v>200018</v>
      </c>
      <c r="B276" s="22" t="s">
        <v>2214</v>
      </c>
      <c r="C276" s="22" t="b">
        <v>1</v>
      </c>
      <c r="D276" s="23" t="s">
        <v>244</v>
      </c>
      <c r="E276" s="22">
        <v>200</v>
      </c>
      <c r="F276" s="22" t="s">
        <v>245</v>
      </c>
      <c r="G276" s="22">
        <v>200018</v>
      </c>
      <c r="H276" s="22" t="s">
        <v>121</v>
      </c>
      <c r="I276" s="22" t="s">
        <v>66</v>
      </c>
      <c r="J276" s="22" t="s">
        <v>67</v>
      </c>
      <c r="K276" s="22" t="s">
        <v>1214</v>
      </c>
      <c r="L276" s="22" t="s">
        <v>82</v>
      </c>
      <c r="M276" s="22" t="str">
        <f t="shared" si="4"/>
        <v>Archived c-Met testing</v>
      </c>
      <c r="N276" s="22" t="s">
        <v>70</v>
      </c>
      <c r="O276" s="24">
        <v>45215</v>
      </c>
      <c r="P276" s="24">
        <v>45205</v>
      </c>
      <c r="Q276" s="22" t="s">
        <v>101</v>
      </c>
      <c r="R276" s="22">
        <v>6802226456</v>
      </c>
      <c r="S276" s="24">
        <v>45152</v>
      </c>
      <c r="T276" s="22" t="s">
        <v>1316</v>
      </c>
      <c r="U276" s="22">
        <v>200018</v>
      </c>
      <c r="V276" s="22">
        <v>6802226456</v>
      </c>
      <c r="W276" s="24">
        <v>45152</v>
      </c>
      <c r="X276" s="22" t="s">
        <v>103</v>
      </c>
      <c r="Y276" s="22" t="s">
        <v>75</v>
      </c>
      <c r="Z276" s="22" t="s">
        <v>70</v>
      </c>
      <c r="AA276" s="22" t="s">
        <v>70</v>
      </c>
      <c r="AB276" s="22" t="s">
        <v>70</v>
      </c>
      <c r="AC276" s="22" t="s">
        <v>76</v>
      </c>
      <c r="AD276" s="22" t="s">
        <v>77</v>
      </c>
      <c r="AE276" s="25" t="s">
        <v>122</v>
      </c>
      <c r="AF276" s="25" t="s">
        <v>79</v>
      </c>
      <c r="AG276" s="25">
        <v>6802226456</v>
      </c>
      <c r="AH276" s="25" t="s">
        <v>2215</v>
      </c>
      <c r="AI276" s="25" t="s">
        <v>1318</v>
      </c>
      <c r="AJ276" s="25" t="s">
        <v>82</v>
      </c>
      <c r="AK276" s="26">
        <v>45453</v>
      </c>
      <c r="AL276" s="22">
        <v>14</v>
      </c>
      <c r="AM276" s="22" t="s">
        <v>82</v>
      </c>
      <c r="AN276" s="22" t="s">
        <v>82</v>
      </c>
      <c r="AO276" s="22" t="s">
        <v>82</v>
      </c>
      <c r="AP276" s="22" t="s">
        <v>82</v>
      </c>
      <c r="AQ276" s="22" t="s">
        <v>82</v>
      </c>
      <c r="AR276" s="22" t="s">
        <v>82</v>
      </c>
      <c r="AS276" s="6">
        <v>327535</v>
      </c>
      <c r="AT276" s="6" t="s">
        <v>2216</v>
      </c>
      <c r="AU276" s="15" t="s">
        <v>2217</v>
      </c>
      <c r="AV276" s="6" t="s">
        <v>2218</v>
      </c>
      <c r="AW276" s="6">
        <v>40</v>
      </c>
    </row>
    <row r="277" spans="1:49" ht="24.75" customHeight="1">
      <c r="A277" s="6">
        <v>201001</v>
      </c>
      <c r="B277" s="22" t="s">
        <v>2219</v>
      </c>
      <c r="C277" s="22" t="b">
        <v>1</v>
      </c>
      <c r="D277" s="23" t="s">
        <v>278</v>
      </c>
      <c r="E277" s="22">
        <v>201</v>
      </c>
      <c r="F277" s="22" t="s">
        <v>245</v>
      </c>
      <c r="G277" s="22">
        <v>201001</v>
      </c>
      <c r="H277" s="22" t="s">
        <v>121</v>
      </c>
      <c r="I277" s="22" t="s">
        <v>66</v>
      </c>
      <c r="J277" s="22" t="s">
        <v>67</v>
      </c>
      <c r="K277" s="22" t="s">
        <v>68</v>
      </c>
      <c r="L277" s="22" t="s">
        <v>69</v>
      </c>
      <c r="M277" s="22" t="str">
        <f t="shared" si="4"/>
        <v>Archival</v>
      </c>
      <c r="N277" s="22" t="s">
        <v>70</v>
      </c>
      <c r="O277" s="24">
        <v>44600</v>
      </c>
      <c r="P277" s="24">
        <v>44643</v>
      </c>
      <c r="Q277" s="22" t="s">
        <v>148</v>
      </c>
      <c r="R277" s="22">
        <v>6801757000</v>
      </c>
      <c r="S277" s="24">
        <v>42556</v>
      </c>
      <c r="T277" s="22" t="s">
        <v>1126</v>
      </c>
      <c r="U277" s="22">
        <v>201001</v>
      </c>
      <c r="V277" s="22">
        <v>6801757000</v>
      </c>
      <c r="W277" s="24">
        <v>42556</v>
      </c>
      <c r="X277" s="22" t="s">
        <v>103</v>
      </c>
      <c r="Y277" s="22" t="s">
        <v>75</v>
      </c>
      <c r="Z277" s="22" t="s">
        <v>70</v>
      </c>
      <c r="AA277" s="22" t="s">
        <v>70</v>
      </c>
      <c r="AB277" s="22" t="s">
        <v>70</v>
      </c>
      <c r="AC277" s="22" t="s">
        <v>76</v>
      </c>
      <c r="AD277" s="22" t="s">
        <v>77</v>
      </c>
      <c r="AE277" s="25" t="s">
        <v>115</v>
      </c>
      <c r="AF277" s="25" t="s">
        <v>79</v>
      </c>
      <c r="AG277" s="25">
        <v>6801757000</v>
      </c>
      <c r="AH277" s="25" t="s">
        <v>2220</v>
      </c>
      <c r="AI277" s="25" t="s">
        <v>81</v>
      </c>
      <c r="AJ277" s="25" t="s">
        <v>82</v>
      </c>
      <c r="AK277" s="26">
        <v>45397</v>
      </c>
      <c r="AL277" s="22">
        <v>70</v>
      </c>
      <c r="AM277" s="22" t="s">
        <v>82</v>
      </c>
      <c r="AN277" s="22" t="s">
        <v>82</v>
      </c>
      <c r="AO277" s="22" t="s">
        <v>82</v>
      </c>
      <c r="AP277" s="22" t="s">
        <v>82</v>
      </c>
      <c r="AQ277" s="22" t="s">
        <v>82</v>
      </c>
      <c r="AR277" s="22" t="s">
        <v>82</v>
      </c>
      <c r="AS277" s="6">
        <v>133592</v>
      </c>
      <c r="AT277" s="6" t="s">
        <v>2221</v>
      </c>
      <c r="AU277" s="15" t="s">
        <v>2222</v>
      </c>
      <c r="AV277" s="6" t="s">
        <v>2223</v>
      </c>
      <c r="AW277" s="6">
        <v>40</v>
      </c>
    </row>
    <row r="278" spans="1:49" ht="24.75" customHeight="1">
      <c r="A278" s="6">
        <v>201004</v>
      </c>
      <c r="B278" s="22" t="s">
        <v>2224</v>
      </c>
      <c r="C278" s="22" t="b">
        <v>1</v>
      </c>
      <c r="D278" s="23" t="s">
        <v>278</v>
      </c>
      <c r="E278" s="22">
        <v>201</v>
      </c>
      <c r="F278" s="22" t="s">
        <v>245</v>
      </c>
      <c r="G278" s="22">
        <v>201004</v>
      </c>
      <c r="H278" s="22" t="s">
        <v>65</v>
      </c>
      <c r="I278" s="22" t="s">
        <v>66</v>
      </c>
      <c r="J278" s="22" t="s">
        <v>67</v>
      </c>
      <c r="K278" s="22" t="s">
        <v>158</v>
      </c>
      <c r="L278" s="22" t="s">
        <v>69</v>
      </c>
      <c r="M278" s="22" t="str">
        <f t="shared" si="4"/>
        <v>Archival</v>
      </c>
      <c r="N278" s="22" t="s">
        <v>70</v>
      </c>
      <c r="O278" s="24">
        <v>44697</v>
      </c>
      <c r="P278" s="24">
        <v>44981</v>
      </c>
      <c r="Q278" s="22" t="s">
        <v>72</v>
      </c>
      <c r="R278" s="22">
        <v>6801756987</v>
      </c>
      <c r="S278" s="24">
        <v>44495</v>
      </c>
      <c r="T278" s="22" t="s">
        <v>160</v>
      </c>
      <c r="U278" s="22">
        <v>201004</v>
      </c>
      <c r="V278" s="22">
        <v>6801756987</v>
      </c>
      <c r="W278" s="24">
        <v>44495</v>
      </c>
      <c r="X278" s="22" t="s">
        <v>103</v>
      </c>
      <c r="Y278" s="22" t="s">
        <v>75</v>
      </c>
      <c r="Z278" s="22" t="s">
        <v>70</v>
      </c>
      <c r="AA278" s="22" t="s">
        <v>70</v>
      </c>
      <c r="AB278" s="22" t="s">
        <v>70</v>
      </c>
      <c r="AC278" s="22" t="s">
        <v>76</v>
      </c>
      <c r="AD278" s="22" t="s">
        <v>77</v>
      </c>
      <c r="AE278" s="25" t="s">
        <v>115</v>
      </c>
      <c r="AF278" s="25" t="s">
        <v>79</v>
      </c>
      <c r="AG278" s="25">
        <v>6801756987</v>
      </c>
      <c r="AH278" s="25" t="s">
        <v>2225</v>
      </c>
      <c r="AI278" s="25" t="s">
        <v>81</v>
      </c>
      <c r="AJ278" s="25" t="s">
        <v>82</v>
      </c>
      <c r="AK278" s="26">
        <v>45397</v>
      </c>
      <c r="AL278" s="22">
        <v>70</v>
      </c>
      <c r="AM278" s="22" t="s">
        <v>82</v>
      </c>
      <c r="AN278" s="22" t="s">
        <v>82</v>
      </c>
      <c r="AO278" s="22" t="s">
        <v>82</v>
      </c>
      <c r="AP278" s="22" t="s">
        <v>82</v>
      </c>
      <c r="AQ278" s="22" t="s">
        <v>82</v>
      </c>
      <c r="AR278" s="22" t="s">
        <v>82</v>
      </c>
      <c r="AS278" s="6">
        <v>157813</v>
      </c>
      <c r="AT278" s="6" t="s">
        <v>2226</v>
      </c>
      <c r="AU278" s="15" t="s">
        <v>2227</v>
      </c>
      <c r="AV278" s="6" t="s">
        <v>2228</v>
      </c>
      <c r="AW278" s="6">
        <v>40</v>
      </c>
    </row>
    <row r="279" spans="1:49" ht="24.75" customHeight="1">
      <c r="A279" s="6">
        <v>201005</v>
      </c>
      <c r="B279" s="22" t="s">
        <v>2229</v>
      </c>
      <c r="C279" s="22" t="b">
        <v>1</v>
      </c>
      <c r="D279" s="23" t="s">
        <v>278</v>
      </c>
      <c r="E279" s="22">
        <v>201</v>
      </c>
      <c r="F279" s="22" t="s">
        <v>245</v>
      </c>
      <c r="G279" s="22">
        <v>201005</v>
      </c>
      <c r="H279" s="22" t="s">
        <v>65</v>
      </c>
      <c r="I279" s="22" t="s">
        <v>66</v>
      </c>
      <c r="J279" s="22" t="s">
        <v>67</v>
      </c>
      <c r="K279" s="22" t="s">
        <v>68</v>
      </c>
      <c r="L279" s="22" t="s">
        <v>69</v>
      </c>
      <c r="M279" s="22" t="str">
        <f t="shared" si="4"/>
        <v>Archival</v>
      </c>
      <c r="N279" s="22" t="s">
        <v>70</v>
      </c>
      <c r="O279" s="24">
        <v>44699</v>
      </c>
      <c r="P279" s="24">
        <v>44691</v>
      </c>
      <c r="Q279" s="22" t="s">
        <v>148</v>
      </c>
      <c r="R279" s="22">
        <v>6801756982</v>
      </c>
      <c r="S279" s="24">
        <v>43374</v>
      </c>
      <c r="T279" s="22" t="s">
        <v>73</v>
      </c>
      <c r="U279" s="22">
        <v>201005</v>
      </c>
      <c r="V279" s="22">
        <v>6801756982</v>
      </c>
      <c r="W279" s="24">
        <v>43374</v>
      </c>
      <c r="X279" s="22" t="s">
        <v>103</v>
      </c>
      <c r="Y279" s="22" t="s">
        <v>75</v>
      </c>
      <c r="Z279" s="22" t="s">
        <v>70</v>
      </c>
      <c r="AA279" s="22" t="s">
        <v>70</v>
      </c>
      <c r="AB279" s="22" t="s">
        <v>70</v>
      </c>
      <c r="AC279" s="22" t="s">
        <v>76</v>
      </c>
      <c r="AD279" s="22" t="s">
        <v>77</v>
      </c>
      <c r="AE279" s="25" t="s">
        <v>266</v>
      </c>
      <c r="AF279" s="25" t="s">
        <v>79</v>
      </c>
      <c r="AG279" s="25">
        <v>6801756982</v>
      </c>
      <c r="AH279" s="25" t="s">
        <v>2230</v>
      </c>
      <c r="AI279" s="25" t="s">
        <v>81</v>
      </c>
      <c r="AJ279" s="25" t="s">
        <v>82</v>
      </c>
      <c r="AK279" s="26">
        <v>45397</v>
      </c>
      <c r="AL279" s="22">
        <v>70</v>
      </c>
      <c r="AM279" s="22" t="s">
        <v>82</v>
      </c>
      <c r="AN279" s="22" t="s">
        <v>82</v>
      </c>
      <c r="AO279" s="22" t="s">
        <v>82</v>
      </c>
      <c r="AP279" s="22" t="s">
        <v>82</v>
      </c>
      <c r="AQ279" s="22" t="s">
        <v>82</v>
      </c>
      <c r="AR279" s="22" t="s">
        <v>82</v>
      </c>
      <c r="AS279" s="6">
        <v>157756</v>
      </c>
      <c r="AT279" s="6" t="s">
        <v>2231</v>
      </c>
      <c r="AU279" s="15" t="s">
        <v>2232</v>
      </c>
      <c r="AV279" s="6" t="s">
        <v>2233</v>
      </c>
      <c r="AW279" s="6">
        <v>40</v>
      </c>
    </row>
    <row r="280" spans="1:49" ht="24.75" customHeight="1">
      <c r="A280" s="6">
        <v>201006</v>
      </c>
      <c r="B280" s="22" t="s">
        <v>274</v>
      </c>
      <c r="C280" s="22" t="b">
        <v>1</v>
      </c>
      <c r="D280" s="23" t="s">
        <v>278</v>
      </c>
      <c r="E280" s="22">
        <v>201</v>
      </c>
      <c r="F280" s="22" t="s">
        <v>245</v>
      </c>
      <c r="G280" s="22">
        <v>201006</v>
      </c>
      <c r="H280" s="22" t="s">
        <v>121</v>
      </c>
      <c r="I280" s="22" t="s">
        <v>66</v>
      </c>
      <c r="J280" s="22" t="s">
        <v>67</v>
      </c>
      <c r="K280" s="22" t="s">
        <v>68</v>
      </c>
      <c r="L280" s="22" t="s">
        <v>69</v>
      </c>
      <c r="M280" s="22" t="str">
        <f t="shared" si="4"/>
        <v>Archival</v>
      </c>
      <c r="N280" s="22" t="s">
        <v>70</v>
      </c>
      <c r="O280" s="24">
        <v>44733</v>
      </c>
      <c r="P280" s="24">
        <v>44728</v>
      </c>
      <c r="Q280" s="22" t="s">
        <v>148</v>
      </c>
      <c r="R280" s="22">
        <v>6801756986</v>
      </c>
      <c r="S280" s="24">
        <v>44711</v>
      </c>
      <c r="T280" s="22" t="s">
        <v>73</v>
      </c>
      <c r="U280" s="22">
        <v>201006</v>
      </c>
      <c r="V280" s="22">
        <v>6801756986</v>
      </c>
      <c r="W280" s="24">
        <v>44711</v>
      </c>
      <c r="X280" s="22" t="s">
        <v>279</v>
      </c>
      <c r="Y280" s="22" t="s">
        <v>75</v>
      </c>
      <c r="Z280" s="22" t="s">
        <v>70</v>
      </c>
      <c r="AA280" s="22" t="s">
        <v>70</v>
      </c>
      <c r="AB280" s="22" t="s">
        <v>70</v>
      </c>
      <c r="AC280" s="22" t="s">
        <v>76</v>
      </c>
      <c r="AD280" s="22" t="s">
        <v>114</v>
      </c>
      <c r="AE280" s="25" t="s">
        <v>280</v>
      </c>
      <c r="AF280" s="25" t="s">
        <v>79</v>
      </c>
      <c r="AG280" s="25">
        <v>6801756986</v>
      </c>
      <c r="AH280" s="25" t="s">
        <v>281</v>
      </c>
      <c r="AI280" s="25" t="s">
        <v>81</v>
      </c>
      <c r="AJ280" s="25" t="s">
        <v>82</v>
      </c>
      <c r="AK280" s="26">
        <v>45397</v>
      </c>
      <c r="AL280" s="22">
        <v>70</v>
      </c>
      <c r="AM280" s="22" t="s">
        <v>82</v>
      </c>
      <c r="AN280" s="22" t="s">
        <v>82</v>
      </c>
      <c r="AO280" s="22" t="s">
        <v>82</v>
      </c>
      <c r="AP280" s="22" t="s">
        <v>82</v>
      </c>
      <c r="AQ280" s="22" t="s">
        <v>82</v>
      </c>
      <c r="AR280" s="22" t="s">
        <v>82</v>
      </c>
      <c r="AS280" s="6">
        <v>157818</v>
      </c>
      <c r="AT280" s="6" t="s">
        <v>275</v>
      </c>
      <c r="AU280" s="15" t="s">
        <v>276</v>
      </c>
      <c r="AV280" s="6" t="s">
        <v>277</v>
      </c>
      <c r="AW280" s="6">
        <v>40</v>
      </c>
    </row>
    <row r="281" spans="1:49" ht="24.75" customHeight="1">
      <c r="A281" s="6">
        <v>201008</v>
      </c>
      <c r="B281" s="22" t="s">
        <v>2234</v>
      </c>
      <c r="C281" s="22" t="b">
        <v>1</v>
      </c>
      <c r="D281" s="23" t="s">
        <v>278</v>
      </c>
      <c r="E281" s="22">
        <v>201</v>
      </c>
      <c r="F281" s="22" t="s">
        <v>245</v>
      </c>
      <c r="G281" s="22">
        <v>201008</v>
      </c>
      <c r="H281" s="22" t="s">
        <v>121</v>
      </c>
      <c r="I281" s="22" t="s">
        <v>66</v>
      </c>
      <c r="J281" s="22" t="s">
        <v>67</v>
      </c>
      <c r="K281" s="22" t="s">
        <v>158</v>
      </c>
      <c r="L281" s="22" t="s">
        <v>69</v>
      </c>
      <c r="M281" s="22" t="str">
        <f t="shared" si="4"/>
        <v>Archival</v>
      </c>
      <c r="N281" s="22" t="s">
        <v>70</v>
      </c>
      <c r="O281" s="24">
        <v>44796</v>
      </c>
      <c r="P281" s="24">
        <v>44795</v>
      </c>
      <c r="Q281" s="22" t="s">
        <v>148</v>
      </c>
      <c r="R281" s="22">
        <v>6801756984</v>
      </c>
      <c r="S281" s="24">
        <v>44111</v>
      </c>
      <c r="T281" s="22" t="s">
        <v>1244</v>
      </c>
      <c r="U281" s="22">
        <v>201008</v>
      </c>
      <c r="V281" s="22">
        <v>6801756984</v>
      </c>
      <c r="W281" s="24">
        <v>44111</v>
      </c>
      <c r="X281" s="22" t="s">
        <v>279</v>
      </c>
      <c r="Y281" s="22" t="s">
        <v>75</v>
      </c>
      <c r="Z281" s="22" t="s">
        <v>70</v>
      </c>
      <c r="AA281" s="22" t="s">
        <v>70</v>
      </c>
      <c r="AB281" s="22" t="s">
        <v>70</v>
      </c>
      <c r="AC281" s="22" t="s">
        <v>76</v>
      </c>
      <c r="AD281" s="22" t="s">
        <v>77</v>
      </c>
      <c r="AE281" s="25" t="s">
        <v>1119</v>
      </c>
      <c r="AF281" s="25" t="s">
        <v>1120</v>
      </c>
      <c r="AG281" s="25">
        <v>6801756984</v>
      </c>
      <c r="AH281" s="25" t="s">
        <v>2235</v>
      </c>
      <c r="AI281" s="25" t="s">
        <v>81</v>
      </c>
      <c r="AJ281" s="25" t="s">
        <v>82</v>
      </c>
      <c r="AK281" s="26">
        <v>45425</v>
      </c>
      <c r="AL281" s="22">
        <v>42</v>
      </c>
      <c r="AM281" s="22" t="s">
        <v>82</v>
      </c>
      <c r="AN281" s="22" t="s">
        <v>82</v>
      </c>
      <c r="AO281" s="22" t="s">
        <v>82</v>
      </c>
      <c r="AP281" s="22" t="s">
        <v>82</v>
      </c>
      <c r="AQ281" s="22" t="s">
        <v>82</v>
      </c>
      <c r="AR281" s="22" t="s">
        <v>82</v>
      </c>
      <c r="AS281" s="6">
        <v>157770</v>
      </c>
      <c r="AT281" s="6" t="s">
        <v>2236</v>
      </c>
      <c r="AU281" s="15" t="s">
        <v>2237</v>
      </c>
      <c r="AV281" s="6" t="s">
        <v>2238</v>
      </c>
      <c r="AW281" s="6">
        <v>40</v>
      </c>
    </row>
    <row r="282" spans="1:49" ht="24.75" customHeight="1">
      <c r="A282" s="6">
        <v>201013</v>
      </c>
      <c r="B282" s="22" t="s">
        <v>82</v>
      </c>
      <c r="C282" s="22" t="b">
        <v>0</v>
      </c>
      <c r="D282" s="23" t="s">
        <v>278</v>
      </c>
      <c r="E282" s="22">
        <v>201</v>
      </c>
      <c r="F282" s="22" t="s">
        <v>245</v>
      </c>
      <c r="G282" s="22">
        <v>201013</v>
      </c>
      <c r="H282" s="22" t="s">
        <v>121</v>
      </c>
      <c r="I282" s="22" t="s">
        <v>66</v>
      </c>
      <c r="J282" s="22" t="s">
        <v>67</v>
      </c>
      <c r="K282" s="22" t="s">
        <v>68</v>
      </c>
      <c r="L282" s="22" t="s">
        <v>69</v>
      </c>
      <c r="M282" s="22" t="str">
        <f t="shared" si="4"/>
        <v>Archival</v>
      </c>
      <c r="N282" s="22" t="s">
        <v>70</v>
      </c>
      <c r="O282" s="24">
        <v>44781</v>
      </c>
      <c r="P282" s="24">
        <v>44859</v>
      </c>
      <c r="Q282" s="22" t="s">
        <v>246</v>
      </c>
      <c r="R282" s="22">
        <v>6801756998</v>
      </c>
      <c r="S282" s="24">
        <v>43903</v>
      </c>
      <c r="T282" s="22" t="s">
        <v>73</v>
      </c>
      <c r="U282" s="22" t="s">
        <v>82</v>
      </c>
      <c r="V282" s="27" t="s">
        <v>82</v>
      </c>
      <c r="W282" s="22" t="s">
        <v>82</v>
      </c>
      <c r="X282" s="22" t="s">
        <v>82</v>
      </c>
      <c r="Y282" s="22" t="s">
        <v>82</v>
      </c>
      <c r="Z282" s="22" t="s">
        <v>82</v>
      </c>
      <c r="AA282" s="22" t="s">
        <v>82</v>
      </c>
      <c r="AB282" s="22" t="s">
        <v>82</v>
      </c>
      <c r="AC282" s="22" t="s">
        <v>1145</v>
      </c>
      <c r="AD282" s="22" t="s">
        <v>82</v>
      </c>
      <c r="AE282" s="28" t="s">
        <v>1146</v>
      </c>
      <c r="AF282" s="28" t="s">
        <v>1146</v>
      </c>
      <c r="AG282" s="25">
        <v>6801756998</v>
      </c>
      <c r="AH282" s="25" t="s">
        <v>2239</v>
      </c>
      <c r="AI282" s="25" t="s">
        <v>81</v>
      </c>
      <c r="AJ282" s="25" t="s">
        <v>82</v>
      </c>
      <c r="AK282" s="26">
        <v>45411</v>
      </c>
      <c r="AL282" s="22">
        <v>56</v>
      </c>
      <c r="AM282" s="22" t="s">
        <v>82</v>
      </c>
      <c r="AN282" s="22" t="s">
        <v>82</v>
      </c>
      <c r="AO282" s="22" t="s">
        <v>82</v>
      </c>
      <c r="AP282" s="22" t="s">
        <v>82</v>
      </c>
      <c r="AQ282" s="22" t="s">
        <v>82</v>
      </c>
      <c r="AR282" s="22" t="s">
        <v>82</v>
      </c>
      <c r="AS282" s="6"/>
      <c r="AT282" s="6"/>
      <c r="AU282" s="6"/>
      <c r="AV282" s="6"/>
      <c r="AW282" s="6"/>
    </row>
    <row r="283" spans="1:49" ht="24.75" customHeight="1">
      <c r="A283" s="6">
        <v>201015</v>
      </c>
      <c r="B283" s="22" t="s">
        <v>282</v>
      </c>
      <c r="C283" s="22" t="b">
        <v>1</v>
      </c>
      <c r="D283" s="23" t="s">
        <v>278</v>
      </c>
      <c r="E283" s="22">
        <v>201</v>
      </c>
      <c r="F283" s="22" t="s">
        <v>245</v>
      </c>
      <c r="G283" s="22">
        <v>201015</v>
      </c>
      <c r="H283" s="22" t="s">
        <v>121</v>
      </c>
      <c r="I283" s="22" t="s">
        <v>66</v>
      </c>
      <c r="J283" s="22" t="s">
        <v>67</v>
      </c>
      <c r="K283" s="22" t="s">
        <v>68</v>
      </c>
      <c r="L283" s="22" t="s">
        <v>69</v>
      </c>
      <c r="M283" s="22" t="str">
        <f t="shared" si="4"/>
        <v>Archival</v>
      </c>
      <c r="N283" s="22" t="s">
        <v>70</v>
      </c>
      <c r="O283" s="24">
        <v>44861</v>
      </c>
      <c r="P283" s="24">
        <v>44861</v>
      </c>
      <c r="Q283" s="22" t="s">
        <v>246</v>
      </c>
      <c r="R283" s="22">
        <v>6802022884</v>
      </c>
      <c r="S283" s="24">
        <v>44712</v>
      </c>
      <c r="T283" s="22" t="s">
        <v>160</v>
      </c>
      <c r="U283" s="22">
        <v>201015</v>
      </c>
      <c r="V283" s="22">
        <v>6802022884</v>
      </c>
      <c r="W283" s="24">
        <v>44712</v>
      </c>
      <c r="X283" s="22" t="s">
        <v>279</v>
      </c>
      <c r="Y283" s="22" t="s">
        <v>75</v>
      </c>
      <c r="Z283" s="22" t="s">
        <v>70</v>
      </c>
      <c r="AA283" s="22" t="s">
        <v>70</v>
      </c>
      <c r="AB283" s="22" t="s">
        <v>70</v>
      </c>
      <c r="AC283" s="22" t="s">
        <v>76</v>
      </c>
      <c r="AD283" s="22" t="s">
        <v>77</v>
      </c>
      <c r="AE283" s="25" t="s">
        <v>286</v>
      </c>
      <c r="AF283" s="25" t="s">
        <v>79</v>
      </c>
      <c r="AG283" s="25">
        <v>6802022884</v>
      </c>
      <c r="AH283" s="25" t="s">
        <v>287</v>
      </c>
      <c r="AI283" s="25" t="s">
        <v>81</v>
      </c>
      <c r="AJ283" s="25" t="s">
        <v>82</v>
      </c>
      <c r="AK283" s="26">
        <v>45397</v>
      </c>
      <c r="AL283" s="22">
        <v>70</v>
      </c>
      <c r="AM283" s="22" t="s">
        <v>82</v>
      </c>
      <c r="AN283" s="22" t="s">
        <v>82</v>
      </c>
      <c r="AO283" s="22" t="s">
        <v>82</v>
      </c>
      <c r="AP283" s="22" t="s">
        <v>82</v>
      </c>
      <c r="AQ283" s="22" t="s">
        <v>82</v>
      </c>
      <c r="AR283" s="22" t="s">
        <v>82</v>
      </c>
      <c r="AS283" s="6">
        <v>160110</v>
      </c>
      <c r="AT283" s="6" t="s">
        <v>283</v>
      </c>
      <c r="AU283" s="15" t="s">
        <v>284</v>
      </c>
      <c r="AV283" s="6" t="s">
        <v>285</v>
      </c>
      <c r="AW283" s="6">
        <v>40</v>
      </c>
    </row>
    <row r="284" spans="1:49" ht="24.75" customHeight="1">
      <c r="A284" s="6">
        <v>201023</v>
      </c>
      <c r="B284" s="22" t="s">
        <v>288</v>
      </c>
      <c r="C284" s="22" t="b">
        <v>1</v>
      </c>
      <c r="D284" s="23" t="s">
        <v>278</v>
      </c>
      <c r="E284" s="22">
        <v>201</v>
      </c>
      <c r="F284" s="22" t="s">
        <v>245</v>
      </c>
      <c r="G284" s="22">
        <v>201023</v>
      </c>
      <c r="H284" s="22" t="s">
        <v>121</v>
      </c>
      <c r="I284" s="22" t="s">
        <v>66</v>
      </c>
      <c r="J284" s="22" t="s">
        <v>67</v>
      </c>
      <c r="K284" s="22" t="s">
        <v>68</v>
      </c>
      <c r="L284" s="22" t="s">
        <v>69</v>
      </c>
      <c r="M284" s="22" t="str">
        <f t="shared" si="4"/>
        <v>Archival</v>
      </c>
      <c r="N284" s="22" t="s">
        <v>70</v>
      </c>
      <c r="O284" s="24">
        <v>44994</v>
      </c>
      <c r="P284" s="24">
        <v>44984</v>
      </c>
      <c r="Q284" s="22" t="s">
        <v>72</v>
      </c>
      <c r="R284" s="22">
        <v>6802060063</v>
      </c>
      <c r="S284" s="24">
        <v>44613</v>
      </c>
      <c r="T284" s="22" t="s">
        <v>169</v>
      </c>
      <c r="U284" s="22">
        <v>201023</v>
      </c>
      <c r="V284" s="22">
        <v>6802060063</v>
      </c>
      <c r="W284" s="24">
        <v>44613</v>
      </c>
      <c r="X284" s="22" t="s">
        <v>279</v>
      </c>
      <c r="Y284" s="22" t="s">
        <v>75</v>
      </c>
      <c r="Z284" s="22" t="s">
        <v>70</v>
      </c>
      <c r="AA284" s="22" t="s">
        <v>70</v>
      </c>
      <c r="AB284" s="22" t="s">
        <v>70</v>
      </c>
      <c r="AC284" s="22" t="s">
        <v>76</v>
      </c>
      <c r="AD284" s="22" t="s">
        <v>77</v>
      </c>
      <c r="AE284" s="25" t="s">
        <v>292</v>
      </c>
      <c r="AF284" s="25" t="s">
        <v>79</v>
      </c>
      <c r="AG284" s="25">
        <v>6802060063</v>
      </c>
      <c r="AH284" s="25" t="s">
        <v>293</v>
      </c>
      <c r="AI284" s="25" t="s">
        <v>172</v>
      </c>
      <c r="AJ284" s="25" t="s">
        <v>82</v>
      </c>
      <c r="AK284" s="26">
        <v>45397</v>
      </c>
      <c r="AL284" s="22">
        <v>70</v>
      </c>
      <c r="AM284" s="22" t="s">
        <v>82</v>
      </c>
      <c r="AN284" s="22" t="s">
        <v>82</v>
      </c>
      <c r="AO284" s="22" t="s">
        <v>82</v>
      </c>
      <c r="AP284" s="22" t="s">
        <v>82</v>
      </c>
      <c r="AQ284" s="22" t="s">
        <v>82</v>
      </c>
      <c r="AR284" s="22" t="s">
        <v>82</v>
      </c>
      <c r="AS284" s="6">
        <v>173976</v>
      </c>
      <c r="AT284" s="6" t="s">
        <v>289</v>
      </c>
      <c r="AU284" s="15" t="s">
        <v>290</v>
      </c>
      <c r="AV284" s="6" t="s">
        <v>291</v>
      </c>
      <c r="AW284" s="6">
        <v>40</v>
      </c>
    </row>
    <row r="285" spans="1:49" ht="24.75" customHeight="1">
      <c r="A285" s="6">
        <v>201027</v>
      </c>
      <c r="B285" s="22" t="s">
        <v>294</v>
      </c>
      <c r="C285" s="22" t="b">
        <v>1</v>
      </c>
      <c r="D285" s="23" t="s">
        <v>278</v>
      </c>
      <c r="E285" s="22">
        <v>201</v>
      </c>
      <c r="F285" s="22" t="s">
        <v>245</v>
      </c>
      <c r="G285" s="22">
        <v>201027</v>
      </c>
      <c r="H285" s="22" t="s">
        <v>100</v>
      </c>
      <c r="I285" s="22" t="s">
        <v>100</v>
      </c>
      <c r="J285" s="22" t="s">
        <v>67</v>
      </c>
      <c r="K285" s="22" t="s">
        <v>68</v>
      </c>
      <c r="L285" s="22" t="s">
        <v>69</v>
      </c>
      <c r="M285" s="22" t="str">
        <f t="shared" si="4"/>
        <v>Archival</v>
      </c>
      <c r="N285" s="22" t="s">
        <v>70</v>
      </c>
      <c r="O285" s="24">
        <v>44893</v>
      </c>
      <c r="P285" s="24">
        <v>44973</v>
      </c>
      <c r="Q285" s="22" t="s">
        <v>72</v>
      </c>
      <c r="R285" s="22">
        <v>6802060066</v>
      </c>
      <c r="S285" s="24">
        <v>43767</v>
      </c>
      <c r="T285" s="22" t="s">
        <v>160</v>
      </c>
      <c r="U285" s="22">
        <v>201027</v>
      </c>
      <c r="V285" s="22">
        <v>6802060066</v>
      </c>
      <c r="W285" s="24">
        <v>43767</v>
      </c>
      <c r="X285" s="22" t="s">
        <v>279</v>
      </c>
      <c r="Y285" s="22" t="s">
        <v>75</v>
      </c>
      <c r="Z285" s="22" t="s">
        <v>70</v>
      </c>
      <c r="AA285" s="22" t="s">
        <v>70</v>
      </c>
      <c r="AB285" s="22" t="s">
        <v>70</v>
      </c>
      <c r="AC285" s="22" t="s">
        <v>76</v>
      </c>
      <c r="AD285" s="22" t="s">
        <v>77</v>
      </c>
      <c r="AE285" s="25" t="s">
        <v>292</v>
      </c>
      <c r="AF285" s="25" t="s">
        <v>79</v>
      </c>
      <c r="AG285" s="25">
        <v>6802060066</v>
      </c>
      <c r="AH285" s="25" t="s">
        <v>298</v>
      </c>
      <c r="AI285" s="25" t="s">
        <v>81</v>
      </c>
      <c r="AJ285" s="25" t="s">
        <v>82</v>
      </c>
      <c r="AK285" s="26">
        <v>45397</v>
      </c>
      <c r="AL285" s="22">
        <v>70</v>
      </c>
      <c r="AM285" s="22" t="s">
        <v>82</v>
      </c>
      <c r="AN285" s="22" t="s">
        <v>82</v>
      </c>
      <c r="AO285" s="22" t="s">
        <v>82</v>
      </c>
      <c r="AP285" s="22" t="s">
        <v>82</v>
      </c>
      <c r="AQ285" s="22" t="s">
        <v>82</v>
      </c>
      <c r="AR285" s="22" t="s">
        <v>82</v>
      </c>
      <c r="AS285" s="6">
        <v>174098</v>
      </c>
      <c r="AT285" s="6" t="s">
        <v>295</v>
      </c>
      <c r="AU285" s="15" t="s">
        <v>296</v>
      </c>
      <c r="AV285" s="6" t="s">
        <v>297</v>
      </c>
      <c r="AW285" s="6">
        <v>40</v>
      </c>
    </row>
    <row r="286" spans="1:49" ht="24.75" customHeight="1">
      <c r="A286" s="6">
        <v>201029</v>
      </c>
      <c r="B286" s="22" t="s">
        <v>82</v>
      </c>
      <c r="C286" s="22" t="b">
        <v>0</v>
      </c>
      <c r="D286" s="23" t="s">
        <v>278</v>
      </c>
      <c r="E286" s="22">
        <v>201</v>
      </c>
      <c r="F286" s="22" t="s">
        <v>245</v>
      </c>
      <c r="G286" s="22">
        <v>201029</v>
      </c>
      <c r="H286" s="22" t="s">
        <v>121</v>
      </c>
      <c r="I286" s="22" t="s">
        <v>66</v>
      </c>
      <c r="J286" s="22" t="s">
        <v>67</v>
      </c>
      <c r="K286" s="22" t="s">
        <v>68</v>
      </c>
      <c r="L286" s="22" t="s">
        <v>69</v>
      </c>
      <c r="M286" s="22" t="str">
        <f t="shared" si="4"/>
        <v>Archival</v>
      </c>
      <c r="N286" s="22" t="s">
        <v>70</v>
      </c>
      <c r="O286" s="24">
        <v>44879</v>
      </c>
      <c r="P286" s="24">
        <v>44873</v>
      </c>
      <c r="Q286" s="22" t="s">
        <v>246</v>
      </c>
      <c r="R286" s="22" t="s">
        <v>82</v>
      </c>
      <c r="S286" s="24">
        <v>44727</v>
      </c>
      <c r="T286" s="22" t="s">
        <v>160</v>
      </c>
      <c r="U286" s="22" t="s">
        <v>82</v>
      </c>
      <c r="V286" s="27" t="s">
        <v>82</v>
      </c>
      <c r="W286" s="22" t="s">
        <v>82</v>
      </c>
      <c r="X286" s="22" t="s">
        <v>82</v>
      </c>
      <c r="Y286" s="22" t="s">
        <v>82</v>
      </c>
      <c r="Z286" s="22" t="s">
        <v>82</v>
      </c>
      <c r="AA286" s="22" t="s">
        <v>82</v>
      </c>
      <c r="AB286" s="22" t="s">
        <v>82</v>
      </c>
      <c r="AC286" s="22" t="s">
        <v>1145</v>
      </c>
      <c r="AD286" s="22" t="s">
        <v>82</v>
      </c>
      <c r="AE286" s="28" t="s">
        <v>1146</v>
      </c>
      <c r="AF286" s="28" t="s">
        <v>1146</v>
      </c>
      <c r="AG286" s="27" t="s">
        <v>82</v>
      </c>
      <c r="AH286" s="25" t="s">
        <v>2240</v>
      </c>
      <c r="AI286" s="25" t="s">
        <v>81</v>
      </c>
      <c r="AJ286" s="25" t="s">
        <v>82</v>
      </c>
      <c r="AK286" s="26">
        <v>45397</v>
      </c>
      <c r="AL286" s="22">
        <v>70</v>
      </c>
      <c r="AM286" s="22" t="s">
        <v>82</v>
      </c>
      <c r="AN286" s="22" t="s">
        <v>82</v>
      </c>
      <c r="AO286" s="22" t="s">
        <v>82</v>
      </c>
      <c r="AP286" s="22" t="s">
        <v>82</v>
      </c>
      <c r="AQ286" s="22" t="s">
        <v>82</v>
      </c>
      <c r="AR286" s="22" t="s">
        <v>82</v>
      </c>
      <c r="AS286" s="6"/>
      <c r="AT286" s="6"/>
      <c r="AU286" s="6"/>
      <c r="AV286" s="6"/>
      <c r="AW286" s="6"/>
    </row>
    <row r="287" spans="1:49" ht="24.75" customHeight="1">
      <c r="A287" s="6">
        <v>201031</v>
      </c>
      <c r="B287" s="22" t="s">
        <v>2241</v>
      </c>
      <c r="C287" s="22" t="b">
        <v>1</v>
      </c>
      <c r="D287" s="23" t="s">
        <v>278</v>
      </c>
      <c r="E287" s="22">
        <v>201</v>
      </c>
      <c r="F287" s="22" t="s">
        <v>245</v>
      </c>
      <c r="G287" s="22">
        <v>201031</v>
      </c>
      <c r="H287" s="22" t="s">
        <v>121</v>
      </c>
      <c r="I287" s="22" t="s">
        <v>66</v>
      </c>
      <c r="J287" s="22" t="s">
        <v>1167</v>
      </c>
      <c r="K287" s="22" t="s">
        <v>158</v>
      </c>
      <c r="L287" s="22" t="s">
        <v>112</v>
      </c>
      <c r="M287" s="22" t="str">
        <f t="shared" si="4"/>
        <v>Fresh Biopsy/Aspirate</v>
      </c>
      <c r="N287" s="22" t="s">
        <v>70</v>
      </c>
      <c r="O287" s="24">
        <v>45043</v>
      </c>
      <c r="P287" s="24">
        <v>45036</v>
      </c>
      <c r="Q287" s="22" t="s">
        <v>72</v>
      </c>
      <c r="R287" s="22">
        <v>6801956956</v>
      </c>
      <c r="S287" s="24">
        <v>45084</v>
      </c>
      <c r="T287" s="22" t="s">
        <v>169</v>
      </c>
      <c r="U287" s="22">
        <v>201031</v>
      </c>
      <c r="V287" s="22">
        <v>6801956956</v>
      </c>
      <c r="W287" s="24">
        <v>45084</v>
      </c>
      <c r="X287" s="22" t="s">
        <v>103</v>
      </c>
      <c r="Y287" s="22" t="s">
        <v>130</v>
      </c>
      <c r="Z287" s="22" t="s">
        <v>70</v>
      </c>
      <c r="AA287" s="22" t="s">
        <v>70</v>
      </c>
      <c r="AB287" s="22" t="s">
        <v>70</v>
      </c>
      <c r="AC287" s="22" t="s">
        <v>76</v>
      </c>
      <c r="AD287" s="22" t="s">
        <v>238</v>
      </c>
      <c r="AE287" s="25" t="s">
        <v>115</v>
      </c>
      <c r="AF287" s="25" t="s">
        <v>79</v>
      </c>
      <c r="AG287" s="25">
        <v>6801956956</v>
      </c>
      <c r="AH287" s="25" t="s">
        <v>2242</v>
      </c>
      <c r="AI287" s="25" t="s">
        <v>172</v>
      </c>
      <c r="AJ287" s="25" t="s">
        <v>82</v>
      </c>
      <c r="AK287" s="26">
        <v>45397</v>
      </c>
      <c r="AL287" s="22">
        <v>70</v>
      </c>
      <c r="AM287" s="22" t="s">
        <v>82</v>
      </c>
      <c r="AN287" s="22" t="s">
        <v>82</v>
      </c>
      <c r="AO287" s="22" t="s">
        <v>82</v>
      </c>
      <c r="AP287" s="22" t="s">
        <v>82</v>
      </c>
      <c r="AQ287" s="22" t="s">
        <v>82</v>
      </c>
      <c r="AR287" s="22" t="s">
        <v>82</v>
      </c>
      <c r="AS287" s="6">
        <v>327501</v>
      </c>
      <c r="AT287" s="6" t="s">
        <v>2243</v>
      </c>
      <c r="AU287" s="15" t="s">
        <v>2244</v>
      </c>
      <c r="AV287" s="6" t="s">
        <v>2245</v>
      </c>
      <c r="AW287" s="6">
        <v>40</v>
      </c>
    </row>
    <row r="288" spans="1:49" ht="24.75" customHeight="1">
      <c r="A288" s="6">
        <v>201031</v>
      </c>
      <c r="B288" s="22" t="s">
        <v>299</v>
      </c>
      <c r="C288" s="22" t="b">
        <v>1</v>
      </c>
      <c r="D288" s="23" t="s">
        <v>278</v>
      </c>
      <c r="E288" s="22">
        <v>201</v>
      </c>
      <c r="F288" s="22" t="s">
        <v>245</v>
      </c>
      <c r="G288" s="22">
        <v>201031</v>
      </c>
      <c r="H288" s="22" t="s">
        <v>121</v>
      </c>
      <c r="I288" s="22" t="s">
        <v>66</v>
      </c>
      <c r="J288" s="22" t="s">
        <v>67</v>
      </c>
      <c r="K288" s="22" t="s">
        <v>68</v>
      </c>
      <c r="L288" s="22" t="s">
        <v>69</v>
      </c>
      <c r="M288" s="22" t="str">
        <f t="shared" si="4"/>
        <v>Archival</v>
      </c>
      <c r="N288" s="22" t="s">
        <v>70</v>
      </c>
      <c r="O288" s="24">
        <v>45043</v>
      </c>
      <c r="P288" s="24">
        <v>45036</v>
      </c>
      <c r="Q288" s="22" t="s">
        <v>72</v>
      </c>
      <c r="R288" s="22">
        <v>6802059871</v>
      </c>
      <c r="S288" s="24">
        <v>44865</v>
      </c>
      <c r="T288" s="22" t="s">
        <v>169</v>
      </c>
      <c r="U288" s="22">
        <v>201031</v>
      </c>
      <c r="V288" s="22">
        <v>6802059871</v>
      </c>
      <c r="W288" s="24">
        <v>44865</v>
      </c>
      <c r="X288" s="22" t="s">
        <v>279</v>
      </c>
      <c r="Y288" s="22" t="s">
        <v>75</v>
      </c>
      <c r="Z288" s="22" t="s">
        <v>70</v>
      </c>
      <c r="AA288" s="22" t="s">
        <v>70</v>
      </c>
      <c r="AB288" s="22" t="s">
        <v>70</v>
      </c>
      <c r="AC288" s="22" t="s">
        <v>76</v>
      </c>
      <c r="AD288" s="22" t="s">
        <v>77</v>
      </c>
      <c r="AE288" s="25" t="s">
        <v>292</v>
      </c>
      <c r="AF288" s="25" t="s">
        <v>79</v>
      </c>
      <c r="AG288" s="25">
        <v>6802059871</v>
      </c>
      <c r="AH288" s="25" t="s">
        <v>303</v>
      </c>
      <c r="AI288" s="25" t="s">
        <v>172</v>
      </c>
      <c r="AJ288" s="25" t="s">
        <v>82</v>
      </c>
      <c r="AK288" s="26">
        <v>45397</v>
      </c>
      <c r="AL288" s="22">
        <v>70</v>
      </c>
      <c r="AM288" s="22" t="s">
        <v>82</v>
      </c>
      <c r="AN288" s="22" t="s">
        <v>82</v>
      </c>
      <c r="AO288" s="22" t="s">
        <v>82</v>
      </c>
      <c r="AP288" s="22" t="s">
        <v>82</v>
      </c>
      <c r="AQ288" s="22" t="s">
        <v>82</v>
      </c>
      <c r="AR288" s="22" t="s">
        <v>82</v>
      </c>
      <c r="AS288" s="6">
        <v>191030</v>
      </c>
      <c r="AT288" s="6" t="s">
        <v>300</v>
      </c>
      <c r="AU288" s="15" t="s">
        <v>301</v>
      </c>
      <c r="AV288" s="6" t="s">
        <v>302</v>
      </c>
      <c r="AW288" s="6">
        <v>40</v>
      </c>
    </row>
    <row r="289" spans="1:49" ht="24.75" customHeight="1">
      <c r="A289" s="6">
        <v>201031</v>
      </c>
      <c r="B289" s="22" t="s">
        <v>82</v>
      </c>
      <c r="C289" s="22" t="b">
        <v>0</v>
      </c>
      <c r="D289" s="23" t="s">
        <v>278</v>
      </c>
      <c r="E289" s="22">
        <v>201</v>
      </c>
      <c r="F289" s="22" t="s">
        <v>245</v>
      </c>
      <c r="G289" s="22">
        <v>201031</v>
      </c>
      <c r="H289" s="22" t="s">
        <v>121</v>
      </c>
      <c r="I289" s="22" t="s">
        <v>66</v>
      </c>
      <c r="J289" s="22" t="s">
        <v>67</v>
      </c>
      <c r="K289" s="22" t="s">
        <v>128</v>
      </c>
      <c r="L289" s="22" t="s">
        <v>112</v>
      </c>
      <c r="M289" s="22" t="str">
        <f t="shared" si="4"/>
        <v>Fresh Biopsy/Aspirate</v>
      </c>
      <c r="N289" s="22" t="s">
        <v>70</v>
      </c>
      <c r="O289" s="24">
        <v>45043</v>
      </c>
      <c r="P289" s="24">
        <v>45036</v>
      </c>
      <c r="Q289" s="22" t="s">
        <v>72</v>
      </c>
      <c r="R289" s="22">
        <v>6801757016</v>
      </c>
      <c r="S289" s="24">
        <v>45036</v>
      </c>
      <c r="T289" s="22" t="s">
        <v>169</v>
      </c>
      <c r="U289" s="22" t="s">
        <v>82</v>
      </c>
      <c r="V289" s="27" t="s">
        <v>82</v>
      </c>
      <c r="W289" s="22" t="s">
        <v>82</v>
      </c>
      <c r="X289" s="22" t="s">
        <v>82</v>
      </c>
      <c r="Y289" s="22" t="s">
        <v>82</v>
      </c>
      <c r="Z289" s="22" t="s">
        <v>82</v>
      </c>
      <c r="AA289" s="22" t="s">
        <v>82</v>
      </c>
      <c r="AB289" s="22" t="s">
        <v>82</v>
      </c>
      <c r="AC289" s="22" t="s">
        <v>1145</v>
      </c>
      <c r="AD289" s="22" t="s">
        <v>82</v>
      </c>
      <c r="AE289" s="28" t="s">
        <v>1146</v>
      </c>
      <c r="AF289" s="28" t="s">
        <v>1146</v>
      </c>
      <c r="AG289" s="25">
        <v>6801757016</v>
      </c>
      <c r="AH289" s="25" t="s">
        <v>2246</v>
      </c>
      <c r="AI289" s="25" t="s">
        <v>172</v>
      </c>
      <c r="AJ289" s="25" t="s">
        <v>82</v>
      </c>
      <c r="AK289" s="26">
        <v>45397</v>
      </c>
      <c r="AL289" s="22">
        <v>70</v>
      </c>
      <c r="AM289" s="22" t="s">
        <v>82</v>
      </c>
      <c r="AN289" s="22" t="s">
        <v>82</v>
      </c>
      <c r="AO289" s="22" t="s">
        <v>82</v>
      </c>
      <c r="AP289" s="22" t="s">
        <v>82</v>
      </c>
      <c r="AQ289" s="22" t="s">
        <v>82</v>
      </c>
      <c r="AR289" s="22" t="s">
        <v>82</v>
      </c>
      <c r="AS289" s="6"/>
      <c r="AT289" s="6"/>
      <c r="AU289" s="6"/>
      <c r="AV289" s="6"/>
      <c r="AW289" s="6"/>
    </row>
    <row r="290" spans="1:49" ht="24.75" customHeight="1">
      <c r="A290" s="6">
        <v>201032</v>
      </c>
      <c r="B290" s="22" t="s">
        <v>2247</v>
      </c>
      <c r="C290" s="22" t="b">
        <v>1</v>
      </c>
      <c r="D290" s="23" t="s">
        <v>278</v>
      </c>
      <c r="E290" s="22">
        <v>201</v>
      </c>
      <c r="F290" s="22" t="s">
        <v>245</v>
      </c>
      <c r="G290" s="22">
        <v>201032</v>
      </c>
      <c r="H290" s="22" t="s">
        <v>65</v>
      </c>
      <c r="I290" s="22" t="s">
        <v>66</v>
      </c>
      <c r="J290" s="22" t="s">
        <v>1167</v>
      </c>
      <c r="K290" s="22" t="s">
        <v>158</v>
      </c>
      <c r="L290" s="22" t="s">
        <v>112</v>
      </c>
      <c r="M290" s="22" t="str">
        <f t="shared" si="4"/>
        <v>Fresh Biopsy/Aspirate</v>
      </c>
      <c r="N290" s="22" t="s">
        <v>70</v>
      </c>
      <c r="O290" s="24">
        <v>45056</v>
      </c>
      <c r="P290" s="24">
        <v>45035</v>
      </c>
      <c r="Q290" s="22" t="s">
        <v>72</v>
      </c>
      <c r="R290" s="22">
        <v>6802226459</v>
      </c>
      <c r="S290" s="24">
        <v>45091</v>
      </c>
      <c r="T290" s="22" t="s">
        <v>169</v>
      </c>
      <c r="U290" s="22">
        <v>201032</v>
      </c>
      <c r="V290" s="22">
        <v>6802226459</v>
      </c>
      <c r="W290" s="24">
        <v>45091</v>
      </c>
      <c r="X290" s="22" t="s">
        <v>103</v>
      </c>
      <c r="Y290" s="22" t="s">
        <v>130</v>
      </c>
      <c r="Z290" s="22" t="s">
        <v>70</v>
      </c>
      <c r="AA290" s="22" t="s">
        <v>70</v>
      </c>
      <c r="AB290" s="22" t="s">
        <v>70</v>
      </c>
      <c r="AC290" s="22" t="s">
        <v>76</v>
      </c>
      <c r="AD290" s="22" t="s">
        <v>238</v>
      </c>
      <c r="AE290" s="25" t="s">
        <v>1119</v>
      </c>
      <c r="AF290" s="25" t="s">
        <v>1120</v>
      </c>
      <c r="AG290" s="25">
        <v>6802226459</v>
      </c>
      <c r="AH290" s="25" t="s">
        <v>2248</v>
      </c>
      <c r="AI290" s="25" t="s">
        <v>172</v>
      </c>
      <c r="AJ290" s="25" t="s">
        <v>82</v>
      </c>
      <c r="AK290" s="26">
        <v>45425</v>
      </c>
      <c r="AL290" s="22">
        <v>42</v>
      </c>
      <c r="AM290" s="22" t="s">
        <v>82</v>
      </c>
      <c r="AN290" s="22" t="s">
        <v>82</v>
      </c>
      <c r="AO290" s="22" t="s">
        <v>82</v>
      </c>
      <c r="AP290" s="22" t="s">
        <v>82</v>
      </c>
      <c r="AQ290" s="22" t="s">
        <v>82</v>
      </c>
      <c r="AR290" s="22" t="s">
        <v>82</v>
      </c>
      <c r="AS290" s="6">
        <v>264632</v>
      </c>
      <c r="AT290" s="6" t="s">
        <v>2249</v>
      </c>
      <c r="AU290" s="15" t="s">
        <v>2250</v>
      </c>
      <c r="AV290" s="6" t="s">
        <v>2251</v>
      </c>
      <c r="AW290" s="6">
        <v>40</v>
      </c>
    </row>
    <row r="291" spans="1:49" ht="24.75" customHeight="1">
      <c r="A291" s="6">
        <v>201032</v>
      </c>
      <c r="B291" s="22" t="s">
        <v>2252</v>
      </c>
      <c r="C291" s="22" t="b">
        <v>1</v>
      </c>
      <c r="D291" s="23" t="s">
        <v>278</v>
      </c>
      <c r="E291" s="22">
        <v>201</v>
      </c>
      <c r="F291" s="22" t="s">
        <v>245</v>
      </c>
      <c r="G291" s="22">
        <v>201032</v>
      </c>
      <c r="H291" s="22" t="s">
        <v>65</v>
      </c>
      <c r="I291" s="22" t="s">
        <v>66</v>
      </c>
      <c r="J291" s="22" t="s">
        <v>67</v>
      </c>
      <c r="K291" s="22" t="s">
        <v>68</v>
      </c>
      <c r="L291" s="22" t="s">
        <v>69</v>
      </c>
      <c r="M291" s="22" t="str">
        <f t="shared" si="4"/>
        <v>Archival</v>
      </c>
      <c r="N291" s="22" t="s">
        <v>70</v>
      </c>
      <c r="O291" s="24">
        <v>45056</v>
      </c>
      <c r="P291" s="24">
        <v>45035</v>
      </c>
      <c r="Q291" s="22" t="s">
        <v>72</v>
      </c>
      <c r="R291" s="22">
        <v>6802059870</v>
      </c>
      <c r="S291" s="24">
        <v>44876</v>
      </c>
      <c r="T291" s="22" t="s">
        <v>169</v>
      </c>
      <c r="U291" s="22">
        <v>201032</v>
      </c>
      <c r="V291" s="22">
        <v>6802059870</v>
      </c>
      <c r="W291" s="24">
        <v>44876</v>
      </c>
      <c r="X291" s="22" t="s">
        <v>279</v>
      </c>
      <c r="Y291" s="22" t="s">
        <v>75</v>
      </c>
      <c r="Z291" s="22" t="s">
        <v>70</v>
      </c>
      <c r="AA291" s="22" t="s">
        <v>70</v>
      </c>
      <c r="AB291" s="22" t="s">
        <v>70</v>
      </c>
      <c r="AC291" s="22" t="s">
        <v>76</v>
      </c>
      <c r="AD291" s="22" t="s">
        <v>77</v>
      </c>
      <c r="AE291" s="25" t="s">
        <v>381</v>
      </c>
      <c r="AF291" s="25" t="s">
        <v>79</v>
      </c>
      <c r="AG291" s="25">
        <v>6802059870</v>
      </c>
      <c r="AH291" s="25" t="s">
        <v>2253</v>
      </c>
      <c r="AI291" s="25" t="s">
        <v>172</v>
      </c>
      <c r="AJ291" s="25" t="s">
        <v>82</v>
      </c>
      <c r="AK291" s="26">
        <v>45397</v>
      </c>
      <c r="AL291" s="22">
        <v>70</v>
      </c>
      <c r="AM291" s="22" t="s">
        <v>82</v>
      </c>
      <c r="AN291" s="22" t="s">
        <v>82</v>
      </c>
      <c r="AO291" s="22" t="s">
        <v>82</v>
      </c>
      <c r="AP291" s="22" t="s">
        <v>82</v>
      </c>
      <c r="AQ291" s="22" t="s">
        <v>82</v>
      </c>
      <c r="AR291" s="22" t="s">
        <v>82</v>
      </c>
      <c r="AS291" s="6">
        <v>191054</v>
      </c>
      <c r="AT291" s="6" t="s">
        <v>2254</v>
      </c>
      <c r="AU291" s="15" t="s">
        <v>2255</v>
      </c>
      <c r="AV291" s="6" t="s">
        <v>2256</v>
      </c>
      <c r="AW291" s="6">
        <v>40</v>
      </c>
    </row>
    <row r="292" spans="1:49" ht="24.75" customHeight="1">
      <c r="A292" s="6">
        <v>201032</v>
      </c>
      <c r="B292" s="22" t="s">
        <v>304</v>
      </c>
      <c r="C292" s="22" t="b">
        <v>1</v>
      </c>
      <c r="D292" s="23" t="s">
        <v>278</v>
      </c>
      <c r="E292" s="22">
        <v>201</v>
      </c>
      <c r="F292" s="22" t="s">
        <v>245</v>
      </c>
      <c r="G292" s="22">
        <v>201032</v>
      </c>
      <c r="H292" s="22" t="s">
        <v>65</v>
      </c>
      <c r="I292" s="22" t="s">
        <v>66</v>
      </c>
      <c r="J292" s="22" t="s">
        <v>67</v>
      </c>
      <c r="K292" s="22" t="s">
        <v>111</v>
      </c>
      <c r="L292" s="22" t="s">
        <v>82</v>
      </c>
      <c r="M292" s="22" t="str">
        <f t="shared" si="4"/>
        <v>Fresh Tumor Biopsy Pre-dose</v>
      </c>
      <c r="N292" s="22" t="s">
        <v>70</v>
      </c>
      <c r="O292" s="24">
        <v>45056</v>
      </c>
      <c r="P292" s="24">
        <v>45035</v>
      </c>
      <c r="Q292" s="22" t="s">
        <v>72</v>
      </c>
      <c r="R292" s="22">
        <v>6802022895</v>
      </c>
      <c r="S292" s="24">
        <v>45055</v>
      </c>
      <c r="T292" s="22" t="s">
        <v>169</v>
      </c>
      <c r="U292" s="22">
        <v>201032</v>
      </c>
      <c r="V292" s="22">
        <v>6802022895</v>
      </c>
      <c r="W292" s="24">
        <v>45055</v>
      </c>
      <c r="X292" s="22" t="s">
        <v>103</v>
      </c>
      <c r="Y292" s="22" t="s">
        <v>130</v>
      </c>
      <c r="Z292" s="22" t="s">
        <v>70</v>
      </c>
      <c r="AA292" s="22" t="s">
        <v>70</v>
      </c>
      <c r="AB292" s="22" t="s">
        <v>70</v>
      </c>
      <c r="AC292" s="22" t="s">
        <v>76</v>
      </c>
      <c r="AD292" s="22" t="s">
        <v>114</v>
      </c>
      <c r="AE292" s="25" t="s">
        <v>308</v>
      </c>
      <c r="AF292" s="25" t="s">
        <v>79</v>
      </c>
      <c r="AG292" s="25">
        <v>6802022895</v>
      </c>
      <c r="AH292" s="25" t="s">
        <v>309</v>
      </c>
      <c r="AI292" s="25" t="s">
        <v>172</v>
      </c>
      <c r="AJ292" s="25" t="s">
        <v>82</v>
      </c>
      <c r="AK292" s="26">
        <v>45397</v>
      </c>
      <c r="AL292" s="22">
        <v>70</v>
      </c>
      <c r="AM292" s="22" t="s">
        <v>82</v>
      </c>
      <c r="AN292" s="22" t="s">
        <v>82</v>
      </c>
      <c r="AO292" s="22" t="s">
        <v>82</v>
      </c>
      <c r="AP292" s="22" t="s">
        <v>82</v>
      </c>
      <c r="AQ292" s="22" t="s">
        <v>82</v>
      </c>
      <c r="AR292" s="22" t="s">
        <v>82</v>
      </c>
      <c r="AS292" s="6">
        <v>264638</v>
      </c>
      <c r="AT292" s="6" t="s">
        <v>305</v>
      </c>
      <c r="AU292" s="15" t="s">
        <v>306</v>
      </c>
      <c r="AV292" s="6" t="s">
        <v>307</v>
      </c>
      <c r="AW292" s="6">
        <v>40</v>
      </c>
    </row>
    <row r="293" spans="1:49" ht="24.75" customHeight="1">
      <c r="A293" s="6">
        <v>201033</v>
      </c>
      <c r="B293" s="22" t="s">
        <v>2257</v>
      </c>
      <c r="C293" s="22" t="b">
        <v>1</v>
      </c>
      <c r="D293" s="23" t="s">
        <v>278</v>
      </c>
      <c r="E293" s="22">
        <v>201</v>
      </c>
      <c r="F293" s="22" t="s">
        <v>245</v>
      </c>
      <c r="G293" s="22">
        <v>201033</v>
      </c>
      <c r="H293" s="22" t="s">
        <v>65</v>
      </c>
      <c r="I293" s="22" t="s">
        <v>66</v>
      </c>
      <c r="J293" s="22" t="s">
        <v>1167</v>
      </c>
      <c r="K293" s="22" t="s">
        <v>158</v>
      </c>
      <c r="L293" s="22" t="s">
        <v>112</v>
      </c>
      <c r="M293" s="22" t="str">
        <f t="shared" si="4"/>
        <v>Fresh Biopsy/Aspirate</v>
      </c>
      <c r="N293" s="22" t="s">
        <v>70</v>
      </c>
      <c r="O293" s="24">
        <v>45055</v>
      </c>
      <c r="P293" s="24">
        <v>45035</v>
      </c>
      <c r="Q293" s="22" t="s">
        <v>72</v>
      </c>
      <c r="R293" s="22">
        <v>6802226458</v>
      </c>
      <c r="S293" s="24">
        <v>45078</v>
      </c>
      <c r="T293" s="22" t="s">
        <v>169</v>
      </c>
      <c r="U293" s="22">
        <v>201033</v>
      </c>
      <c r="V293" s="22">
        <v>6802226458</v>
      </c>
      <c r="W293" s="24">
        <v>45078</v>
      </c>
      <c r="X293" s="22" t="s">
        <v>103</v>
      </c>
      <c r="Y293" s="22" t="s">
        <v>130</v>
      </c>
      <c r="Z293" s="22" t="s">
        <v>70</v>
      </c>
      <c r="AA293" s="22" t="s">
        <v>70</v>
      </c>
      <c r="AB293" s="22" t="s">
        <v>70</v>
      </c>
      <c r="AC293" s="22" t="s">
        <v>76</v>
      </c>
      <c r="AD293" s="22" t="s">
        <v>238</v>
      </c>
      <c r="AE293" s="25" t="s">
        <v>115</v>
      </c>
      <c r="AF293" s="25" t="s">
        <v>79</v>
      </c>
      <c r="AG293" s="25">
        <v>6802226458</v>
      </c>
      <c r="AH293" s="25" t="s">
        <v>2258</v>
      </c>
      <c r="AI293" s="25" t="s">
        <v>172</v>
      </c>
      <c r="AJ293" s="25" t="s">
        <v>82</v>
      </c>
      <c r="AK293" s="26">
        <v>45397</v>
      </c>
      <c r="AL293" s="22">
        <v>70</v>
      </c>
      <c r="AM293" s="22" t="s">
        <v>82</v>
      </c>
      <c r="AN293" s="22" t="s">
        <v>82</v>
      </c>
      <c r="AO293" s="22" t="s">
        <v>82</v>
      </c>
      <c r="AP293" s="22" t="s">
        <v>82</v>
      </c>
      <c r="AQ293" s="22" t="s">
        <v>82</v>
      </c>
      <c r="AR293" s="22" t="s">
        <v>82</v>
      </c>
      <c r="AS293" s="6">
        <v>327473</v>
      </c>
      <c r="AT293" s="6" t="s">
        <v>2259</v>
      </c>
      <c r="AU293" s="15" t="s">
        <v>2260</v>
      </c>
      <c r="AV293" s="6" t="s">
        <v>2261</v>
      </c>
      <c r="AW293" s="6">
        <v>40</v>
      </c>
    </row>
    <row r="294" spans="1:49" ht="24.75" customHeight="1">
      <c r="A294" s="6">
        <v>201033</v>
      </c>
      <c r="B294" s="22" t="s">
        <v>310</v>
      </c>
      <c r="C294" s="22" t="b">
        <v>1</v>
      </c>
      <c r="D294" s="23" t="s">
        <v>278</v>
      </c>
      <c r="E294" s="22">
        <v>201</v>
      </c>
      <c r="F294" s="22" t="s">
        <v>245</v>
      </c>
      <c r="G294" s="22">
        <v>201033</v>
      </c>
      <c r="H294" s="22" t="s">
        <v>65</v>
      </c>
      <c r="I294" s="22" t="s">
        <v>66</v>
      </c>
      <c r="J294" s="22" t="s">
        <v>67</v>
      </c>
      <c r="K294" s="22" t="s">
        <v>68</v>
      </c>
      <c r="L294" s="22" t="s">
        <v>69</v>
      </c>
      <c r="M294" s="22" t="str">
        <f t="shared" si="4"/>
        <v>Archival</v>
      </c>
      <c r="N294" s="22" t="s">
        <v>70</v>
      </c>
      <c r="O294" s="24">
        <v>45055</v>
      </c>
      <c r="P294" s="24">
        <v>45035</v>
      </c>
      <c r="Q294" s="22" t="s">
        <v>72</v>
      </c>
      <c r="R294" s="22">
        <v>6802059879</v>
      </c>
      <c r="S294" s="24">
        <v>44918</v>
      </c>
      <c r="T294" s="22" t="s">
        <v>169</v>
      </c>
      <c r="U294" s="22">
        <v>201033</v>
      </c>
      <c r="V294" s="22">
        <v>6802059879</v>
      </c>
      <c r="W294" s="24">
        <v>44918</v>
      </c>
      <c r="X294" s="22" t="s">
        <v>279</v>
      </c>
      <c r="Y294" s="22" t="s">
        <v>75</v>
      </c>
      <c r="Z294" s="22" t="s">
        <v>70</v>
      </c>
      <c r="AA294" s="22" t="s">
        <v>70</v>
      </c>
      <c r="AB294" s="22" t="s">
        <v>70</v>
      </c>
      <c r="AC294" s="22" t="s">
        <v>76</v>
      </c>
      <c r="AD294" s="22" t="s">
        <v>77</v>
      </c>
      <c r="AE294" s="25" t="s">
        <v>292</v>
      </c>
      <c r="AF294" s="25" t="s">
        <v>79</v>
      </c>
      <c r="AG294" s="25">
        <v>6802059879</v>
      </c>
      <c r="AH294" s="25" t="s">
        <v>314</v>
      </c>
      <c r="AI294" s="25" t="s">
        <v>172</v>
      </c>
      <c r="AJ294" s="25" t="s">
        <v>82</v>
      </c>
      <c r="AK294" s="26">
        <v>45397</v>
      </c>
      <c r="AL294" s="22">
        <v>70</v>
      </c>
      <c r="AM294" s="22" t="s">
        <v>82</v>
      </c>
      <c r="AN294" s="22" t="s">
        <v>82</v>
      </c>
      <c r="AO294" s="22" t="s">
        <v>82</v>
      </c>
      <c r="AP294" s="22" t="s">
        <v>82</v>
      </c>
      <c r="AQ294" s="22" t="s">
        <v>82</v>
      </c>
      <c r="AR294" s="22" t="s">
        <v>82</v>
      </c>
      <c r="AS294" s="6">
        <v>203827</v>
      </c>
      <c r="AT294" s="6" t="s">
        <v>311</v>
      </c>
      <c r="AU294" s="15" t="s">
        <v>312</v>
      </c>
      <c r="AV294" s="6" t="s">
        <v>313</v>
      </c>
      <c r="AW294" s="6">
        <v>40</v>
      </c>
    </row>
    <row r="295" spans="1:49" ht="24.75" customHeight="1">
      <c r="A295" s="6">
        <v>201038</v>
      </c>
      <c r="B295" s="22" t="s">
        <v>2262</v>
      </c>
      <c r="C295" s="22" t="b">
        <v>1</v>
      </c>
      <c r="D295" s="23" t="s">
        <v>278</v>
      </c>
      <c r="E295" s="22">
        <v>201</v>
      </c>
      <c r="F295" s="22" t="s">
        <v>245</v>
      </c>
      <c r="G295" s="22">
        <v>201038</v>
      </c>
      <c r="H295" s="22" t="s">
        <v>65</v>
      </c>
      <c r="I295" s="22" t="s">
        <v>66</v>
      </c>
      <c r="J295" s="22" t="s">
        <v>1167</v>
      </c>
      <c r="K295" s="22" t="s">
        <v>158</v>
      </c>
      <c r="L295" s="22" t="s">
        <v>112</v>
      </c>
      <c r="M295" s="22" t="str">
        <f t="shared" si="4"/>
        <v>Fresh Biopsy/Aspirate</v>
      </c>
      <c r="N295" s="22" t="s">
        <v>70</v>
      </c>
      <c r="O295" s="24">
        <v>45117</v>
      </c>
      <c r="P295" s="24">
        <v>45098</v>
      </c>
      <c r="Q295" s="22" t="s">
        <v>72</v>
      </c>
      <c r="R295" s="22">
        <v>6802329274</v>
      </c>
      <c r="S295" s="24">
        <v>45152</v>
      </c>
      <c r="T295" s="22" t="s">
        <v>169</v>
      </c>
      <c r="U295" s="22">
        <v>201038</v>
      </c>
      <c r="V295" s="22">
        <v>6802329274</v>
      </c>
      <c r="W295" s="24">
        <v>45152</v>
      </c>
      <c r="X295" s="22" t="s">
        <v>103</v>
      </c>
      <c r="Y295" s="22" t="s">
        <v>130</v>
      </c>
      <c r="Z295" s="22" t="s">
        <v>70</v>
      </c>
      <c r="AA295" s="22" t="s">
        <v>70</v>
      </c>
      <c r="AB295" s="22" t="s">
        <v>70</v>
      </c>
      <c r="AC295" s="22" t="s">
        <v>76</v>
      </c>
      <c r="AD295" s="22" t="s">
        <v>238</v>
      </c>
      <c r="AE295" s="25" t="s">
        <v>115</v>
      </c>
      <c r="AF295" s="25" t="s">
        <v>79</v>
      </c>
      <c r="AG295" s="25">
        <v>6802329274</v>
      </c>
      <c r="AH295" s="25" t="s">
        <v>2263</v>
      </c>
      <c r="AI295" s="25" t="s">
        <v>172</v>
      </c>
      <c r="AJ295" s="25" t="s">
        <v>82</v>
      </c>
      <c r="AK295" s="26">
        <v>45397</v>
      </c>
      <c r="AL295" s="22">
        <v>70</v>
      </c>
      <c r="AM295" s="22" t="s">
        <v>82</v>
      </c>
      <c r="AN295" s="22" t="s">
        <v>82</v>
      </c>
      <c r="AO295" s="22" t="s">
        <v>82</v>
      </c>
      <c r="AP295" s="22" t="s">
        <v>82</v>
      </c>
      <c r="AQ295" s="22" t="s">
        <v>82</v>
      </c>
      <c r="AR295" s="22" t="s">
        <v>82</v>
      </c>
      <c r="AS295" s="6">
        <v>327684</v>
      </c>
      <c r="AT295" s="6" t="s">
        <v>2264</v>
      </c>
      <c r="AU295" s="15" t="s">
        <v>2265</v>
      </c>
      <c r="AV295" s="6" t="s">
        <v>2266</v>
      </c>
      <c r="AW295" s="6">
        <v>40</v>
      </c>
    </row>
    <row r="296" spans="1:49" ht="24.75" customHeight="1">
      <c r="A296" s="6">
        <v>201038</v>
      </c>
      <c r="B296" s="22" t="s">
        <v>2267</v>
      </c>
      <c r="C296" s="22" t="b">
        <v>1</v>
      </c>
      <c r="D296" s="23" t="s">
        <v>278</v>
      </c>
      <c r="E296" s="22">
        <v>201</v>
      </c>
      <c r="F296" s="22" t="s">
        <v>245</v>
      </c>
      <c r="G296" s="22">
        <v>201038</v>
      </c>
      <c r="H296" s="22" t="s">
        <v>65</v>
      </c>
      <c r="I296" s="22" t="s">
        <v>66</v>
      </c>
      <c r="J296" s="22" t="s">
        <v>67</v>
      </c>
      <c r="K296" s="22" t="s">
        <v>68</v>
      </c>
      <c r="L296" s="22" t="s">
        <v>69</v>
      </c>
      <c r="M296" s="22" t="str">
        <f t="shared" si="4"/>
        <v>Archival</v>
      </c>
      <c r="N296" s="22" t="s">
        <v>70</v>
      </c>
      <c r="O296" s="24">
        <v>45117</v>
      </c>
      <c r="P296" s="24">
        <v>45098</v>
      </c>
      <c r="Q296" s="22" t="s">
        <v>72</v>
      </c>
      <c r="R296" s="22">
        <v>6802059872</v>
      </c>
      <c r="S296" s="24">
        <v>44609</v>
      </c>
      <c r="T296" s="22" t="s">
        <v>169</v>
      </c>
      <c r="U296" s="22">
        <v>201038</v>
      </c>
      <c r="V296" s="22">
        <v>6802059872</v>
      </c>
      <c r="W296" s="24">
        <v>44609</v>
      </c>
      <c r="X296" s="22" t="s">
        <v>279</v>
      </c>
      <c r="Y296" s="22" t="s">
        <v>75</v>
      </c>
      <c r="Z296" s="22" t="s">
        <v>70</v>
      </c>
      <c r="AA296" s="22" t="s">
        <v>70</v>
      </c>
      <c r="AB296" s="22" t="s">
        <v>70</v>
      </c>
      <c r="AC296" s="22" t="s">
        <v>76</v>
      </c>
      <c r="AD296" s="22" t="s">
        <v>77</v>
      </c>
      <c r="AE296" s="25" t="s">
        <v>292</v>
      </c>
      <c r="AF296" s="25" t="s">
        <v>79</v>
      </c>
      <c r="AG296" s="25">
        <v>6802059872</v>
      </c>
      <c r="AH296" s="25" t="s">
        <v>2268</v>
      </c>
      <c r="AI296" s="25" t="s">
        <v>172</v>
      </c>
      <c r="AJ296" s="25" t="s">
        <v>82</v>
      </c>
      <c r="AK296" s="26">
        <v>45397</v>
      </c>
      <c r="AL296" s="22">
        <v>70</v>
      </c>
      <c r="AM296" s="22" t="s">
        <v>82</v>
      </c>
      <c r="AN296" s="22" t="s">
        <v>82</v>
      </c>
      <c r="AO296" s="22" t="s">
        <v>82</v>
      </c>
      <c r="AP296" s="22" t="s">
        <v>82</v>
      </c>
      <c r="AQ296" s="22" t="s">
        <v>82</v>
      </c>
      <c r="AR296" s="22" t="s">
        <v>82</v>
      </c>
      <c r="AS296" s="6">
        <v>219670</v>
      </c>
      <c r="AT296" s="6" t="s">
        <v>2269</v>
      </c>
      <c r="AU296" s="15" t="s">
        <v>2270</v>
      </c>
      <c r="AV296" s="6" t="s">
        <v>2271</v>
      </c>
      <c r="AW296" s="6">
        <v>40</v>
      </c>
    </row>
    <row r="297" spans="1:49" ht="24.75" customHeight="1">
      <c r="A297" s="6">
        <v>201038</v>
      </c>
      <c r="B297" s="22" t="s">
        <v>315</v>
      </c>
      <c r="C297" s="22" t="b">
        <v>1</v>
      </c>
      <c r="D297" s="23" t="s">
        <v>278</v>
      </c>
      <c r="E297" s="22">
        <v>201</v>
      </c>
      <c r="F297" s="22" t="s">
        <v>245</v>
      </c>
      <c r="G297" s="22">
        <v>201038</v>
      </c>
      <c r="H297" s="22" t="s">
        <v>65</v>
      </c>
      <c r="I297" s="22" t="s">
        <v>66</v>
      </c>
      <c r="J297" s="22" t="s">
        <v>67</v>
      </c>
      <c r="K297" s="22" t="s">
        <v>128</v>
      </c>
      <c r="L297" s="22" t="s">
        <v>112</v>
      </c>
      <c r="M297" s="22" t="str">
        <f t="shared" si="4"/>
        <v>Fresh Biopsy/Aspirate</v>
      </c>
      <c r="N297" s="22" t="s">
        <v>70</v>
      </c>
      <c r="O297" s="24">
        <v>45117</v>
      </c>
      <c r="P297" s="24">
        <v>45098</v>
      </c>
      <c r="Q297" s="22" t="s">
        <v>72</v>
      </c>
      <c r="R297" s="22">
        <v>6801757026</v>
      </c>
      <c r="S297" s="24">
        <v>45110</v>
      </c>
      <c r="T297" s="22" t="s">
        <v>169</v>
      </c>
      <c r="U297" s="22">
        <v>201038</v>
      </c>
      <c r="V297" s="22">
        <v>6801757026</v>
      </c>
      <c r="W297" s="24">
        <v>45110</v>
      </c>
      <c r="X297" s="22" t="s">
        <v>103</v>
      </c>
      <c r="Y297" s="22" t="s">
        <v>130</v>
      </c>
      <c r="Z297" s="22" t="s">
        <v>70</v>
      </c>
      <c r="AA297" s="22" t="s">
        <v>70</v>
      </c>
      <c r="AB297" s="22" t="s">
        <v>70</v>
      </c>
      <c r="AC297" s="22" t="s">
        <v>76</v>
      </c>
      <c r="AD297" s="22" t="s">
        <v>114</v>
      </c>
      <c r="AE297" s="25" t="s">
        <v>115</v>
      </c>
      <c r="AF297" s="25" t="s">
        <v>79</v>
      </c>
      <c r="AG297" s="25">
        <v>6801757026</v>
      </c>
      <c r="AH297" s="25" t="s">
        <v>319</v>
      </c>
      <c r="AI297" s="25" t="s">
        <v>172</v>
      </c>
      <c r="AJ297" s="25" t="s">
        <v>82</v>
      </c>
      <c r="AK297" s="26">
        <v>45397</v>
      </c>
      <c r="AL297" s="22">
        <v>70</v>
      </c>
      <c r="AM297" s="22" t="s">
        <v>82</v>
      </c>
      <c r="AN297" s="22" t="s">
        <v>82</v>
      </c>
      <c r="AO297" s="22" t="s">
        <v>82</v>
      </c>
      <c r="AP297" s="22" t="s">
        <v>82</v>
      </c>
      <c r="AQ297" s="22" t="s">
        <v>82</v>
      </c>
      <c r="AR297" s="22" t="s">
        <v>82</v>
      </c>
      <c r="AS297" s="6">
        <v>264626</v>
      </c>
      <c r="AT297" s="6" t="s">
        <v>316</v>
      </c>
      <c r="AU297" s="15" t="s">
        <v>317</v>
      </c>
      <c r="AV297" s="6" t="s">
        <v>318</v>
      </c>
      <c r="AW297" s="6">
        <v>40</v>
      </c>
    </row>
    <row r="298" spans="1:49" ht="24.75" customHeight="1">
      <c r="A298" s="6">
        <v>201041</v>
      </c>
      <c r="B298" s="22" t="s">
        <v>2272</v>
      </c>
      <c r="C298" s="22" t="b">
        <v>1</v>
      </c>
      <c r="D298" s="23" t="s">
        <v>278</v>
      </c>
      <c r="E298" s="22">
        <v>201</v>
      </c>
      <c r="F298" s="22" t="s">
        <v>245</v>
      </c>
      <c r="G298" s="22">
        <v>201041</v>
      </c>
      <c r="H298" s="22" t="s">
        <v>65</v>
      </c>
      <c r="I298" s="22" t="s">
        <v>66</v>
      </c>
      <c r="J298" s="22" t="s">
        <v>1167</v>
      </c>
      <c r="K298" s="22" t="s">
        <v>158</v>
      </c>
      <c r="L298" s="22" t="s">
        <v>112</v>
      </c>
      <c r="M298" s="22" t="str">
        <f t="shared" si="4"/>
        <v>Fresh Biopsy/Aspirate</v>
      </c>
      <c r="N298" s="22" t="s">
        <v>70</v>
      </c>
      <c r="O298" s="24">
        <v>45062</v>
      </c>
      <c r="P298" s="24">
        <v>45047</v>
      </c>
      <c r="Q298" s="22" t="s">
        <v>72</v>
      </c>
      <c r="R298" s="22">
        <v>6802294909</v>
      </c>
      <c r="S298" s="24">
        <v>45096</v>
      </c>
      <c r="T298" s="22" t="s">
        <v>1144</v>
      </c>
      <c r="U298" s="22">
        <v>201041</v>
      </c>
      <c r="V298" s="22">
        <v>6802294909</v>
      </c>
      <c r="W298" s="24">
        <v>45096</v>
      </c>
      <c r="X298" s="22" t="s">
        <v>198</v>
      </c>
      <c r="Y298" s="22" t="s">
        <v>130</v>
      </c>
      <c r="Z298" s="22" t="s">
        <v>70</v>
      </c>
      <c r="AA298" s="22" t="s">
        <v>70</v>
      </c>
      <c r="AB298" s="22" t="s">
        <v>70</v>
      </c>
      <c r="AC298" s="22" t="s">
        <v>76</v>
      </c>
      <c r="AD298" s="22" t="s">
        <v>238</v>
      </c>
      <c r="AE298" s="25" t="s">
        <v>150</v>
      </c>
      <c r="AF298" s="25" t="s">
        <v>79</v>
      </c>
      <c r="AG298" s="25">
        <v>6802294909</v>
      </c>
      <c r="AH298" s="25" t="s">
        <v>2273</v>
      </c>
      <c r="AI298" s="25" t="s">
        <v>1148</v>
      </c>
      <c r="AJ298" s="25" t="s">
        <v>82</v>
      </c>
      <c r="AK298" s="26">
        <v>45397</v>
      </c>
      <c r="AL298" s="22">
        <v>70</v>
      </c>
      <c r="AM298" s="22" t="s">
        <v>82</v>
      </c>
      <c r="AN298" s="22" t="s">
        <v>82</v>
      </c>
      <c r="AO298" s="22" t="s">
        <v>82</v>
      </c>
      <c r="AP298" s="22" t="s">
        <v>82</v>
      </c>
      <c r="AQ298" s="22" t="s">
        <v>82</v>
      </c>
      <c r="AR298" s="22" t="s">
        <v>82</v>
      </c>
      <c r="AS298" s="6">
        <v>234979</v>
      </c>
      <c r="AT298" s="6" t="s">
        <v>2274</v>
      </c>
      <c r="AU298" s="15" t="s">
        <v>2275</v>
      </c>
      <c r="AV298" s="6" t="s">
        <v>2276</v>
      </c>
      <c r="AW298" s="6">
        <v>40</v>
      </c>
    </row>
    <row r="299" spans="1:49" ht="24.75" customHeight="1">
      <c r="A299" s="6">
        <v>201041</v>
      </c>
      <c r="B299" s="22" t="s">
        <v>2277</v>
      </c>
      <c r="C299" s="22" t="b">
        <v>1</v>
      </c>
      <c r="D299" s="23" t="s">
        <v>278</v>
      </c>
      <c r="E299" s="22">
        <v>201</v>
      </c>
      <c r="F299" s="22" t="s">
        <v>245</v>
      </c>
      <c r="G299" s="22">
        <v>201041</v>
      </c>
      <c r="H299" s="22" t="s">
        <v>65</v>
      </c>
      <c r="I299" s="22" t="s">
        <v>66</v>
      </c>
      <c r="J299" s="22" t="s">
        <v>67</v>
      </c>
      <c r="K299" s="22" t="s">
        <v>111</v>
      </c>
      <c r="L299" s="22" t="s">
        <v>82</v>
      </c>
      <c r="M299" s="22" t="str">
        <f t="shared" si="4"/>
        <v>Fresh Tumor Biopsy Pre-dose</v>
      </c>
      <c r="N299" s="22" t="s">
        <v>70</v>
      </c>
      <c r="O299" s="24">
        <v>45062</v>
      </c>
      <c r="P299" s="24">
        <v>45047</v>
      </c>
      <c r="Q299" s="22" t="s">
        <v>72</v>
      </c>
      <c r="R299" s="22">
        <v>6801757021</v>
      </c>
      <c r="S299" s="24">
        <v>45061</v>
      </c>
      <c r="T299" s="22" t="s">
        <v>1144</v>
      </c>
      <c r="U299" s="22">
        <v>201041</v>
      </c>
      <c r="V299" s="22">
        <v>6801757021</v>
      </c>
      <c r="W299" s="24">
        <v>45061</v>
      </c>
      <c r="X299" s="22" t="s">
        <v>198</v>
      </c>
      <c r="Y299" s="22" t="s">
        <v>130</v>
      </c>
      <c r="Z299" s="22" t="s">
        <v>70</v>
      </c>
      <c r="AA299" s="22" t="s">
        <v>70</v>
      </c>
      <c r="AB299" s="22" t="s">
        <v>70</v>
      </c>
      <c r="AC299" s="22" t="s">
        <v>76</v>
      </c>
      <c r="AD299" s="22" t="s">
        <v>114</v>
      </c>
      <c r="AE299" s="25" t="s">
        <v>115</v>
      </c>
      <c r="AF299" s="25" t="s">
        <v>79</v>
      </c>
      <c r="AG299" s="25">
        <v>6801757021</v>
      </c>
      <c r="AH299" s="25" t="s">
        <v>2278</v>
      </c>
      <c r="AI299" s="25" t="s">
        <v>1148</v>
      </c>
      <c r="AJ299" s="25" t="s">
        <v>82</v>
      </c>
      <c r="AK299" s="26">
        <v>45397</v>
      </c>
      <c r="AL299" s="22">
        <v>70</v>
      </c>
      <c r="AM299" s="22" t="s">
        <v>82</v>
      </c>
      <c r="AN299" s="22" t="s">
        <v>82</v>
      </c>
      <c r="AO299" s="22" t="s">
        <v>82</v>
      </c>
      <c r="AP299" s="22" t="s">
        <v>82</v>
      </c>
      <c r="AQ299" s="22" t="s">
        <v>82</v>
      </c>
      <c r="AR299" s="22" t="s">
        <v>82</v>
      </c>
      <c r="AS299" s="6">
        <v>221770</v>
      </c>
      <c r="AT299" s="6" t="s">
        <v>2279</v>
      </c>
      <c r="AU299" s="15" t="s">
        <v>2280</v>
      </c>
      <c r="AV299" s="6" t="s">
        <v>2281</v>
      </c>
      <c r="AW299" s="6">
        <v>40</v>
      </c>
    </row>
    <row r="300" spans="1:49" ht="24.75" customHeight="1">
      <c r="A300" s="6">
        <v>201042</v>
      </c>
      <c r="B300" s="22" t="s">
        <v>2282</v>
      </c>
      <c r="C300" s="22" t="b">
        <v>1</v>
      </c>
      <c r="D300" s="23" t="s">
        <v>278</v>
      </c>
      <c r="E300" s="22">
        <v>201</v>
      </c>
      <c r="F300" s="22" t="s">
        <v>245</v>
      </c>
      <c r="G300" s="22">
        <v>201042</v>
      </c>
      <c r="H300" s="22" t="s">
        <v>65</v>
      </c>
      <c r="I300" s="22" t="s">
        <v>66</v>
      </c>
      <c r="J300" s="22" t="s">
        <v>1167</v>
      </c>
      <c r="K300" s="22" t="s">
        <v>158</v>
      </c>
      <c r="L300" s="22" t="s">
        <v>112</v>
      </c>
      <c r="M300" s="22" t="str">
        <f t="shared" si="4"/>
        <v>Fresh Biopsy/Aspirate</v>
      </c>
      <c r="N300" s="22" t="s">
        <v>70</v>
      </c>
      <c r="O300" s="24">
        <v>45099</v>
      </c>
      <c r="P300" s="24">
        <v>45093</v>
      </c>
      <c r="Q300" s="22" t="s">
        <v>72</v>
      </c>
      <c r="R300" s="22">
        <v>6802329272</v>
      </c>
      <c r="S300" s="24">
        <v>45135</v>
      </c>
      <c r="T300" s="22" t="s">
        <v>169</v>
      </c>
      <c r="U300" s="22">
        <v>201042</v>
      </c>
      <c r="V300" s="22">
        <v>6802329272</v>
      </c>
      <c r="W300" s="24">
        <v>45135</v>
      </c>
      <c r="X300" s="22" t="s">
        <v>103</v>
      </c>
      <c r="Y300" s="22" t="s">
        <v>130</v>
      </c>
      <c r="Z300" s="22" t="s">
        <v>70</v>
      </c>
      <c r="AA300" s="22" t="s">
        <v>70</v>
      </c>
      <c r="AB300" s="22" t="s">
        <v>70</v>
      </c>
      <c r="AC300" s="22" t="s">
        <v>76</v>
      </c>
      <c r="AD300" s="22" t="s">
        <v>238</v>
      </c>
      <c r="AE300" s="25" t="s">
        <v>2283</v>
      </c>
      <c r="AF300" s="25" t="s">
        <v>79</v>
      </c>
      <c r="AG300" s="25">
        <v>6802329272</v>
      </c>
      <c r="AH300" s="25" t="s">
        <v>2284</v>
      </c>
      <c r="AI300" s="25" t="s">
        <v>172</v>
      </c>
      <c r="AJ300" s="25" t="s">
        <v>82</v>
      </c>
      <c r="AK300" s="26">
        <v>45397</v>
      </c>
      <c r="AL300" s="22">
        <v>70</v>
      </c>
      <c r="AM300" s="22" t="s">
        <v>82</v>
      </c>
      <c r="AN300" s="22" t="s">
        <v>82</v>
      </c>
      <c r="AO300" s="22" t="s">
        <v>82</v>
      </c>
      <c r="AP300" s="22" t="s">
        <v>82</v>
      </c>
      <c r="AQ300" s="22" t="s">
        <v>82</v>
      </c>
      <c r="AR300" s="22" t="s">
        <v>82</v>
      </c>
      <c r="AS300" s="6">
        <v>264602</v>
      </c>
      <c r="AT300" s="6" t="s">
        <v>2285</v>
      </c>
      <c r="AU300" s="15" t="s">
        <v>2286</v>
      </c>
      <c r="AV300" s="6" t="s">
        <v>2287</v>
      </c>
      <c r="AW300" s="6">
        <v>40</v>
      </c>
    </row>
    <row r="301" spans="1:49" ht="24.75" customHeight="1">
      <c r="A301" s="6">
        <v>201042</v>
      </c>
      <c r="B301" s="22" t="s">
        <v>2288</v>
      </c>
      <c r="C301" s="22" t="b">
        <v>1</v>
      </c>
      <c r="D301" s="23" t="s">
        <v>278</v>
      </c>
      <c r="E301" s="22">
        <v>201</v>
      </c>
      <c r="F301" s="22" t="s">
        <v>245</v>
      </c>
      <c r="G301" s="22">
        <v>201042</v>
      </c>
      <c r="H301" s="22" t="s">
        <v>65</v>
      </c>
      <c r="I301" s="22" t="s">
        <v>66</v>
      </c>
      <c r="J301" s="22" t="s">
        <v>67</v>
      </c>
      <c r="K301" s="22" t="s">
        <v>68</v>
      </c>
      <c r="L301" s="22" t="s">
        <v>69</v>
      </c>
      <c r="M301" s="22" t="str">
        <f t="shared" si="4"/>
        <v>Archival</v>
      </c>
      <c r="N301" s="22" t="s">
        <v>70</v>
      </c>
      <c r="O301" s="24">
        <v>45099</v>
      </c>
      <c r="P301" s="24">
        <v>45093</v>
      </c>
      <c r="Q301" s="22" t="s">
        <v>72</v>
      </c>
      <c r="R301" s="22">
        <v>6802060067</v>
      </c>
      <c r="S301" s="24">
        <v>44944</v>
      </c>
      <c r="T301" s="22" t="s">
        <v>169</v>
      </c>
      <c r="U301" s="22">
        <v>201042</v>
      </c>
      <c r="V301" s="22">
        <v>6802060067</v>
      </c>
      <c r="W301" s="24">
        <v>44944</v>
      </c>
      <c r="X301" s="22" t="s">
        <v>279</v>
      </c>
      <c r="Y301" s="22" t="s">
        <v>75</v>
      </c>
      <c r="Z301" s="22" t="s">
        <v>70</v>
      </c>
      <c r="AA301" s="22" t="s">
        <v>70</v>
      </c>
      <c r="AB301" s="22" t="s">
        <v>70</v>
      </c>
      <c r="AC301" s="22" t="s">
        <v>76</v>
      </c>
      <c r="AD301" s="22" t="s">
        <v>77</v>
      </c>
      <c r="AE301" s="25" t="s">
        <v>330</v>
      </c>
      <c r="AF301" s="25" t="s">
        <v>79</v>
      </c>
      <c r="AG301" s="25">
        <v>6802060067</v>
      </c>
      <c r="AH301" s="25" t="s">
        <v>2289</v>
      </c>
      <c r="AI301" s="25" t="s">
        <v>172</v>
      </c>
      <c r="AJ301" s="25" t="s">
        <v>82</v>
      </c>
      <c r="AK301" s="26">
        <v>45397</v>
      </c>
      <c r="AL301" s="22">
        <v>70</v>
      </c>
      <c r="AM301" s="22" t="s">
        <v>82</v>
      </c>
      <c r="AN301" s="22" t="s">
        <v>82</v>
      </c>
      <c r="AO301" s="22" t="s">
        <v>82</v>
      </c>
      <c r="AP301" s="22" t="s">
        <v>82</v>
      </c>
      <c r="AQ301" s="22" t="s">
        <v>82</v>
      </c>
      <c r="AR301" s="22" t="s">
        <v>82</v>
      </c>
      <c r="AS301" s="6">
        <v>203105</v>
      </c>
      <c r="AT301" s="6" t="s">
        <v>2290</v>
      </c>
      <c r="AU301" s="15" t="s">
        <v>2291</v>
      </c>
      <c r="AV301" s="6" t="s">
        <v>2292</v>
      </c>
      <c r="AW301" s="6">
        <v>40</v>
      </c>
    </row>
    <row r="302" spans="1:49" ht="24.75" customHeight="1">
      <c r="A302" s="6">
        <v>201042</v>
      </c>
      <c r="B302" s="22" t="s">
        <v>320</v>
      </c>
      <c r="C302" s="22" t="b">
        <v>1</v>
      </c>
      <c r="D302" s="23" t="s">
        <v>278</v>
      </c>
      <c r="E302" s="22">
        <v>201</v>
      </c>
      <c r="F302" s="22" t="s">
        <v>245</v>
      </c>
      <c r="G302" s="22">
        <v>201042</v>
      </c>
      <c r="H302" s="22" t="s">
        <v>65</v>
      </c>
      <c r="I302" s="22" t="s">
        <v>66</v>
      </c>
      <c r="J302" s="22" t="s">
        <v>67</v>
      </c>
      <c r="K302" s="22" t="s">
        <v>111</v>
      </c>
      <c r="L302" s="22" t="s">
        <v>82</v>
      </c>
      <c r="M302" s="22" t="str">
        <f t="shared" si="4"/>
        <v>Fresh Tumor Biopsy Pre-dose</v>
      </c>
      <c r="N302" s="22" t="s">
        <v>70</v>
      </c>
      <c r="O302" s="24">
        <v>45099</v>
      </c>
      <c r="P302" s="24">
        <v>45093</v>
      </c>
      <c r="Q302" s="22" t="s">
        <v>72</v>
      </c>
      <c r="R302" s="22">
        <v>6801757025</v>
      </c>
      <c r="S302" s="24">
        <v>45098</v>
      </c>
      <c r="T302" s="22" t="s">
        <v>169</v>
      </c>
      <c r="U302" s="22">
        <v>201042</v>
      </c>
      <c r="V302" s="22">
        <v>6801757025</v>
      </c>
      <c r="W302" s="24">
        <v>45098</v>
      </c>
      <c r="X302" s="22" t="s">
        <v>103</v>
      </c>
      <c r="Y302" s="22" t="s">
        <v>130</v>
      </c>
      <c r="Z302" s="22" t="s">
        <v>70</v>
      </c>
      <c r="AA302" s="22" t="s">
        <v>70</v>
      </c>
      <c r="AB302" s="22" t="s">
        <v>70</v>
      </c>
      <c r="AC302" s="22" t="s">
        <v>76</v>
      </c>
      <c r="AD302" s="22" t="s">
        <v>114</v>
      </c>
      <c r="AE302" s="25" t="s">
        <v>150</v>
      </c>
      <c r="AF302" s="25" t="s">
        <v>79</v>
      </c>
      <c r="AG302" s="25">
        <v>6801757025</v>
      </c>
      <c r="AH302" s="25" t="s">
        <v>324</v>
      </c>
      <c r="AI302" s="25" t="s">
        <v>172</v>
      </c>
      <c r="AJ302" s="25" t="s">
        <v>82</v>
      </c>
      <c r="AK302" s="26">
        <v>45397</v>
      </c>
      <c r="AL302" s="22">
        <v>70</v>
      </c>
      <c r="AM302" s="22" t="s">
        <v>82</v>
      </c>
      <c r="AN302" s="22" t="s">
        <v>82</v>
      </c>
      <c r="AO302" s="22" t="s">
        <v>82</v>
      </c>
      <c r="AP302" s="22" t="s">
        <v>82</v>
      </c>
      <c r="AQ302" s="22" t="s">
        <v>82</v>
      </c>
      <c r="AR302" s="22" t="s">
        <v>82</v>
      </c>
      <c r="AS302" s="6">
        <v>264629</v>
      </c>
      <c r="AT302" s="6" t="s">
        <v>321</v>
      </c>
      <c r="AU302" s="15" t="s">
        <v>322</v>
      </c>
      <c r="AV302" s="6" t="s">
        <v>323</v>
      </c>
      <c r="AW302" s="6">
        <v>40</v>
      </c>
    </row>
    <row r="303" spans="1:49" ht="24.75" customHeight="1">
      <c r="A303" s="6">
        <v>201043</v>
      </c>
      <c r="B303" s="22" t="s">
        <v>2293</v>
      </c>
      <c r="C303" s="22" t="b">
        <v>1</v>
      </c>
      <c r="D303" s="23" t="s">
        <v>278</v>
      </c>
      <c r="E303" s="22">
        <v>201</v>
      </c>
      <c r="F303" s="22" t="s">
        <v>245</v>
      </c>
      <c r="G303" s="22">
        <v>201043</v>
      </c>
      <c r="H303" s="22" t="s">
        <v>65</v>
      </c>
      <c r="I303" s="22" t="s">
        <v>66</v>
      </c>
      <c r="J303" s="22" t="s">
        <v>1167</v>
      </c>
      <c r="K303" s="22" t="s">
        <v>158</v>
      </c>
      <c r="L303" s="22" t="s">
        <v>112</v>
      </c>
      <c r="M303" s="22" t="str">
        <f t="shared" si="4"/>
        <v>Fresh Biopsy/Aspirate</v>
      </c>
      <c r="N303" s="22" t="s">
        <v>70</v>
      </c>
      <c r="O303" s="24">
        <v>45069</v>
      </c>
      <c r="P303" s="24">
        <v>45056</v>
      </c>
      <c r="Q303" s="22" t="s">
        <v>72</v>
      </c>
      <c r="R303" s="22">
        <v>6802022880</v>
      </c>
      <c r="S303" s="24">
        <v>45091</v>
      </c>
      <c r="T303" s="22" t="s">
        <v>1191</v>
      </c>
      <c r="U303" s="22">
        <v>201043</v>
      </c>
      <c r="V303" s="22">
        <v>6802022880</v>
      </c>
      <c r="W303" s="24">
        <v>45091</v>
      </c>
      <c r="X303" s="22" t="s">
        <v>198</v>
      </c>
      <c r="Y303" s="22" t="s">
        <v>130</v>
      </c>
      <c r="Z303" s="22" t="s">
        <v>70</v>
      </c>
      <c r="AA303" s="22" t="s">
        <v>70</v>
      </c>
      <c r="AB303" s="22" t="s">
        <v>70</v>
      </c>
      <c r="AC303" s="22" t="s">
        <v>76</v>
      </c>
      <c r="AD303" s="22" t="s">
        <v>238</v>
      </c>
      <c r="AE303" s="25" t="s">
        <v>115</v>
      </c>
      <c r="AF303" s="25" t="s">
        <v>79</v>
      </c>
      <c r="AG303" s="25">
        <v>6802022880</v>
      </c>
      <c r="AH303" s="25" t="s">
        <v>2294</v>
      </c>
      <c r="AI303" s="25" t="s">
        <v>1148</v>
      </c>
      <c r="AJ303" s="25" t="s">
        <v>82</v>
      </c>
      <c r="AK303" s="26">
        <v>45453</v>
      </c>
      <c r="AL303" s="22">
        <v>14</v>
      </c>
      <c r="AM303" s="22" t="s">
        <v>82</v>
      </c>
      <c r="AN303" s="22" t="s">
        <v>82</v>
      </c>
      <c r="AO303" s="22" t="s">
        <v>82</v>
      </c>
      <c r="AP303" s="22" t="s">
        <v>82</v>
      </c>
      <c r="AQ303" s="22" t="s">
        <v>82</v>
      </c>
      <c r="AR303" s="22" t="s">
        <v>82</v>
      </c>
      <c r="AS303" s="6">
        <v>264550</v>
      </c>
      <c r="AT303" s="6" t="s">
        <v>2295</v>
      </c>
      <c r="AU303" s="15" t="s">
        <v>2296</v>
      </c>
      <c r="AV303" s="6" t="s">
        <v>2297</v>
      </c>
      <c r="AW303" s="6">
        <v>40</v>
      </c>
    </row>
    <row r="304" spans="1:49" ht="24.75" customHeight="1">
      <c r="A304" s="6">
        <v>201043</v>
      </c>
      <c r="B304" s="22" t="s">
        <v>2298</v>
      </c>
      <c r="C304" s="22" t="b">
        <v>1</v>
      </c>
      <c r="D304" s="23" t="s">
        <v>278</v>
      </c>
      <c r="E304" s="22">
        <v>201</v>
      </c>
      <c r="F304" s="22" t="s">
        <v>245</v>
      </c>
      <c r="G304" s="22">
        <v>201043</v>
      </c>
      <c r="H304" s="22" t="s">
        <v>65</v>
      </c>
      <c r="I304" s="22" t="s">
        <v>66</v>
      </c>
      <c r="J304" s="22" t="s">
        <v>67</v>
      </c>
      <c r="K304" s="22" t="s">
        <v>111</v>
      </c>
      <c r="L304" s="22" t="s">
        <v>82</v>
      </c>
      <c r="M304" s="22" t="str">
        <f t="shared" si="4"/>
        <v>Fresh Tumor Biopsy Pre-dose</v>
      </c>
      <c r="N304" s="22" t="s">
        <v>70</v>
      </c>
      <c r="O304" s="24">
        <v>45069</v>
      </c>
      <c r="P304" s="24">
        <v>45056</v>
      </c>
      <c r="Q304" s="22" t="s">
        <v>72</v>
      </c>
      <c r="R304" s="22">
        <v>6802022894</v>
      </c>
      <c r="S304" s="24">
        <v>45068</v>
      </c>
      <c r="T304" s="22" t="s">
        <v>1191</v>
      </c>
      <c r="U304" s="22">
        <v>201043</v>
      </c>
      <c r="V304" s="22">
        <v>6802022894</v>
      </c>
      <c r="W304" s="24">
        <v>45068</v>
      </c>
      <c r="X304" s="22" t="s">
        <v>198</v>
      </c>
      <c r="Y304" s="22" t="s">
        <v>130</v>
      </c>
      <c r="Z304" s="22" t="s">
        <v>70</v>
      </c>
      <c r="AA304" s="22" t="s">
        <v>70</v>
      </c>
      <c r="AB304" s="22" t="s">
        <v>70</v>
      </c>
      <c r="AC304" s="22" t="s">
        <v>76</v>
      </c>
      <c r="AD304" s="22" t="s">
        <v>114</v>
      </c>
      <c r="AE304" s="25" t="s">
        <v>115</v>
      </c>
      <c r="AF304" s="25" t="s">
        <v>79</v>
      </c>
      <c r="AG304" s="25">
        <v>6802022894</v>
      </c>
      <c r="AH304" s="25" t="s">
        <v>2299</v>
      </c>
      <c r="AI304" s="25" t="s">
        <v>1148</v>
      </c>
      <c r="AJ304" s="25" t="s">
        <v>82</v>
      </c>
      <c r="AK304" s="26">
        <v>45453</v>
      </c>
      <c r="AL304" s="22">
        <v>14</v>
      </c>
      <c r="AM304" s="22" t="s">
        <v>82</v>
      </c>
      <c r="AN304" s="22" t="s">
        <v>82</v>
      </c>
      <c r="AO304" s="22" t="s">
        <v>82</v>
      </c>
      <c r="AP304" s="22" t="s">
        <v>82</v>
      </c>
      <c r="AQ304" s="22" t="s">
        <v>82</v>
      </c>
      <c r="AR304" s="22" t="s">
        <v>82</v>
      </c>
      <c r="AS304" s="6">
        <v>220789</v>
      </c>
      <c r="AT304" s="6" t="s">
        <v>2300</v>
      </c>
      <c r="AU304" s="15" t="s">
        <v>2301</v>
      </c>
      <c r="AV304" s="6" t="s">
        <v>2302</v>
      </c>
      <c r="AW304" s="6">
        <v>40</v>
      </c>
    </row>
    <row r="305" spans="1:49" ht="24.75" customHeight="1">
      <c r="A305" s="6">
        <v>201044</v>
      </c>
      <c r="B305" s="22" t="s">
        <v>2303</v>
      </c>
      <c r="C305" s="22" t="b">
        <v>1</v>
      </c>
      <c r="D305" s="23" t="s">
        <v>278</v>
      </c>
      <c r="E305" s="22">
        <v>201</v>
      </c>
      <c r="F305" s="22" t="s">
        <v>245</v>
      </c>
      <c r="G305" s="22">
        <v>201044</v>
      </c>
      <c r="H305" s="22" t="s">
        <v>65</v>
      </c>
      <c r="I305" s="22" t="s">
        <v>66</v>
      </c>
      <c r="J305" s="22" t="s">
        <v>1167</v>
      </c>
      <c r="K305" s="22" t="s">
        <v>158</v>
      </c>
      <c r="L305" s="22" t="s">
        <v>112</v>
      </c>
      <c r="M305" s="22" t="str">
        <f t="shared" si="4"/>
        <v>Fresh Biopsy/Aspirate</v>
      </c>
      <c r="N305" s="22" t="s">
        <v>70</v>
      </c>
      <c r="O305" s="24">
        <v>45075</v>
      </c>
      <c r="P305" s="24">
        <v>45064</v>
      </c>
      <c r="Q305" s="22" t="s">
        <v>72</v>
      </c>
      <c r="R305" s="22">
        <v>6802329269</v>
      </c>
      <c r="S305" s="24">
        <v>45112</v>
      </c>
      <c r="T305" s="22" t="s">
        <v>1191</v>
      </c>
      <c r="U305" s="22">
        <v>201044</v>
      </c>
      <c r="V305" s="22">
        <v>6802329269</v>
      </c>
      <c r="W305" s="24">
        <v>45112</v>
      </c>
      <c r="X305" s="22" t="s">
        <v>198</v>
      </c>
      <c r="Y305" s="22" t="s">
        <v>130</v>
      </c>
      <c r="Z305" s="22" t="s">
        <v>70</v>
      </c>
      <c r="AA305" s="22" t="s">
        <v>70</v>
      </c>
      <c r="AB305" s="22" t="s">
        <v>70</v>
      </c>
      <c r="AC305" s="22" t="s">
        <v>76</v>
      </c>
      <c r="AD305" s="22" t="s">
        <v>238</v>
      </c>
      <c r="AE305" s="25" t="s">
        <v>1119</v>
      </c>
      <c r="AF305" s="25" t="s">
        <v>1120</v>
      </c>
      <c r="AG305" s="25">
        <v>6802329269</v>
      </c>
      <c r="AH305" s="25" t="s">
        <v>2304</v>
      </c>
      <c r="AI305" s="25" t="s">
        <v>1148</v>
      </c>
      <c r="AJ305" s="25" t="s">
        <v>82</v>
      </c>
      <c r="AK305" s="26">
        <v>45453</v>
      </c>
      <c r="AL305" s="22">
        <v>14</v>
      </c>
      <c r="AM305" s="22" t="s">
        <v>82</v>
      </c>
      <c r="AN305" s="22" t="s">
        <v>82</v>
      </c>
      <c r="AO305" s="22" t="s">
        <v>82</v>
      </c>
      <c r="AP305" s="22" t="s">
        <v>82</v>
      </c>
      <c r="AQ305" s="22" t="s">
        <v>82</v>
      </c>
      <c r="AR305" s="22" t="s">
        <v>82</v>
      </c>
      <c r="AS305" s="6">
        <v>235026</v>
      </c>
      <c r="AT305" s="6" t="s">
        <v>2305</v>
      </c>
      <c r="AU305" s="15" t="s">
        <v>2306</v>
      </c>
      <c r="AV305" s="6" t="s">
        <v>2307</v>
      </c>
      <c r="AW305" s="6">
        <v>40</v>
      </c>
    </row>
    <row r="306" spans="1:49" ht="24.75" customHeight="1">
      <c r="A306" s="6">
        <v>201044</v>
      </c>
      <c r="B306" s="22" t="s">
        <v>2308</v>
      </c>
      <c r="C306" s="22" t="b">
        <v>1</v>
      </c>
      <c r="D306" s="23" t="s">
        <v>278</v>
      </c>
      <c r="E306" s="22">
        <v>201</v>
      </c>
      <c r="F306" s="22" t="s">
        <v>245</v>
      </c>
      <c r="G306" s="22">
        <v>201044</v>
      </c>
      <c r="H306" s="22" t="s">
        <v>65</v>
      </c>
      <c r="I306" s="22" t="s">
        <v>66</v>
      </c>
      <c r="J306" s="22" t="s">
        <v>67</v>
      </c>
      <c r="K306" s="22" t="s">
        <v>128</v>
      </c>
      <c r="L306" s="22" t="s">
        <v>112</v>
      </c>
      <c r="M306" s="22" t="str">
        <f t="shared" si="4"/>
        <v>Fresh Biopsy/Aspirate</v>
      </c>
      <c r="N306" s="22" t="s">
        <v>70</v>
      </c>
      <c r="O306" s="24">
        <v>45075</v>
      </c>
      <c r="P306" s="24">
        <v>45064</v>
      </c>
      <c r="Q306" s="22" t="s">
        <v>72</v>
      </c>
      <c r="R306" s="22">
        <v>6801757022</v>
      </c>
      <c r="S306" s="24">
        <v>45072</v>
      </c>
      <c r="T306" s="22" t="s">
        <v>1191</v>
      </c>
      <c r="U306" s="22">
        <v>201044</v>
      </c>
      <c r="V306" s="22">
        <v>6801757022</v>
      </c>
      <c r="W306" s="24">
        <v>45072</v>
      </c>
      <c r="X306" s="22" t="s">
        <v>198</v>
      </c>
      <c r="Y306" s="22" t="s">
        <v>130</v>
      </c>
      <c r="Z306" s="22" t="s">
        <v>70</v>
      </c>
      <c r="AA306" s="22" t="s">
        <v>70</v>
      </c>
      <c r="AB306" s="22" t="s">
        <v>70</v>
      </c>
      <c r="AC306" s="22" t="s">
        <v>76</v>
      </c>
      <c r="AD306" s="22" t="s">
        <v>114</v>
      </c>
      <c r="AE306" s="25" t="s">
        <v>115</v>
      </c>
      <c r="AF306" s="25" t="s">
        <v>79</v>
      </c>
      <c r="AG306" s="25">
        <v>6801757022</v>
      </c>
      <c r="AH306" s="25" t="s">
        <v>2309</v>
      </c>
      <c r="AI306" s="25" t="s">
        <v>1148</v>
      </c>
      <c r="AJ306" s="25" t="s">
        <v>82</v>
      </c>
      <c r="AK306" s="26">
        <v>45453</v>
      </c>
      <c r="AL306" s="22">
        <v>14</v>
      </c>
      <c r="AM306" s="22" t="s">
        <v>82</v>
      </c>
      <c r="AN306" s="22" t="s">
        <v>82</v>
      </c>
      <c r="AO306" s="22" t="s">
        <v>82</v>
      </c>
      <c r="AP306" s="22" t="s">
        <v>82</v>
      </c>
      <c r="AQ306" s="22" t="s">
        <v>82</v>
      </c>
      <c r="AR306" s="22" t="s">
        <v>82</v>
      </c>
      <c r="AS306" s="6">
        <v>225394</v>
      </c>
      <c r="AT306" s="6" t="s">
        <v>2310</v>
      </c>
      <c r="AU306" s="15" t="s">
        <v>2311</v>
      </c>
      <c r="AV306" s="6" t="s">
        <v>2312</v>
      </c>
      <c r="AW306" s="6">
        <v>40</v>
      </c>
    </row>
    <row r="307" spans="1:49" ht="24.75" customHeight="1">
      <c r="A307" s="6">
        <v>201045</v>
      </c>
      <c r="B307" s="22" t="s">
        <v>2313</v>
      </c>
      <c r="C307" s="22" t="b">
        <v>1</v>
      </c>
      <c r="D307" s="23" t="s">
        <v>278</v>
      </c>
      <c r="E307" s="22">
        <v>201</v>
      </c>
      <c r="F307" s="22" t="s">
        <v>245</v>
      </c>
      <c r="G307" s="22">
        <v>201045</v>
      </c>
      <c r="H307" s="22" t="s">
        <v>65</v>
      </c>
      <c r="I307" s="22" t="s">
        <v>66</v>
      </c>
      <c r="J307" s="22" t="s">
        <v>1167</v>
      </c>
      <c r="K307" s="22" t="s">
        <v>158</v>
      </c>
      <c r="L307" s="22" t="s">
        <v>112</v>
      </c>
      <c r="M307" s="22" t="str">
        <f t="shared" si="4"/>
        <v>Fresh Biopsy/Aspirate</v>
      </c>
      <c r="N307" s="22" t="s">
        <v>70</v>
      </c>
      <c r="O307" s="24">
        <v>45091</v>
      </c>
      <c r="P307" s="24">
        <v>45084</v>
      </c>
      <c r="Q307" s="22" t="s">
        <v>72</v>
      </c>
      <c r="R307" s="22">
        <v>6802329270</v>
      </c>
      <c r="S307" s="24">
        <v>45114</v>
      </c>
      <c r="T307" s="22" t="s">
        <v>1191</v>
      </c>
      <c r="U307" s="22">
        <v>201045</v>
      </c>
      <c r="V307" s="22">
        <v>6802329270</v>
      </c>
      <c r="W307" s="24">
        <v>45114</v>
      </c>
      <c r="X307" s="22" t="s">
        <v>198</v>
      </c>
      <c r="Y307" s="22" t="s">
        <v>130</v>
      </c>
      <c r="Z307" s="22" t="s">
        <v>70</v>
      </c>
      <c r="AA307" s="22" t="s">
        <v>70</v>
      </c>
      <c r="AB307" s="22" t="s">
        <v>70</v>
      </c>
      <c r="AC307" s="22" t="s">
        <v>76</v>
      </c>
      <c r="AD307" s="22" t="s">
        <v>238</v>
      </c>
      <c r="AE307" s="25" t="s">
        <v>150</v>
      </c>
      <c r="AF307" s="25" t="s">
        <v>79</v>
      </c>
      <c r="AG307" s="25">
        <v>6802329270</v>
      </c>
      <c r="AH307" s="25" t="s">
        <v>2314</v>
      </c>
      <c r="AI307" s="25" t="s">
        <v>1148</v>
      </c>
      <c r="AJ307" s="25" t="s">
        <v>82</v>
      </c>
      <c r="AK307" s="26">
        <v>45453</v>
      </c>
      <c r="AL307" s="22">
        <v>14</v>
      </c>
      <c r="AM307" s="22" t="s">
        <v>82</v>
      </c>
      <c r="AN307" s="22" t="s">
        <v>82</v>
      </c>
      <c r="AO307" s="22" t="s">
        <v>82</v>
      </c>
      <c r="AP307" s="22" t="s">
        <v>82</v>
      </c>
      <c r="AQ307" s="22" t="s">
        <v>82</v>
      </c>
      <c r="AR307" s="22" t="s">
        <v>82</v>
      </c>
      <c r="AS307" s="6">
        <v>253906</v>
      </c>
      <c r="AT307" s="6" t="s">
        <v>2315</v>
      </c>
      <c r="AU307" s="15" t="s">
        <v>2316</v>
      </c>
      <c r="AV307" s="6" t="s">
        <v>2317</v>
      </c>
      <c r="AW307" s="6">
        <v>40</v>
      </c>
    </row>
    <row r="308" spans="1:49" ht="24.75" customHeight="1">
      <c r="A308" s="6">
        <v>201045</v>
      </c>
      <c r="B308" s="22" t="s">
        <v>2318</v>
      </c>
      <c r="C308" s="22" t="b">
        <v>1</v>
      </c>
      <c r="D308" s="23" t="s">
        <v>278</v>
      </c>
      <c r="E308" s="22">
        <v>201</v>
      </c>
      <c r="F308" s="22" t="s">
        <v>245</v>
      </c>
      <c r="G308" s="22">
        <v>201045</v>
      </c>
      <c r="H308" s="22" t="s">
        <v>65</v>
      </c>
      <c r="I308" s="22" t="s">
        <v>66</v>
      </c>
      <c r="J308" s="22" t="s">
        <v>67</v>
      </c>
      <c r="K308" s="22" t="s">
        <v>128</v>
      </c>
      <c r="L308" s="22" t="s">
        <v>112</v>
      </c>
      <c r="M308" s="22" t="str">
        <f t="shared" si="4"/>
        <v>Fresh Biopsy/Aspirate</v>
      </c>
      <c r="N308" s="22" t="s">
        <v>70</v>
      </c>
      <c r="O308" s="24">
        <v>45091</v>
      </c>
      <c r="P308" s="24">
        <v>45084</v>
      </c>
      <c r="Q308" s="22" t="s">
        <v>72</v>
      </c>
      <c r="R308" s="22">
        <v>6801757023</v>
      </c>
      <c r="S308" s="24">
        <v>45090</v>
      </c>
      <c r="T308" s="22" t="s">
        <v>1191</v>
      </c>
      <c r="U308" s="22">
        <v>201045</v>
      </c>
      <c r="V308" s="22">
        <v>6801757023</v>
      </c>
      <c r="W308" s="24">
        <v>45090</v>
      </c>
      <c r="X308" s="22" t="s">
        <v>198</v>
      </c>
      <c r="Y308" s="22" t="s">
        <v>130</v>
      </c>
      <c r="Z308" s="22" t="s">
        <v>70</v>
      </c>
      <c r="AA308" s="22" t="s">
        <v>70</v>
      </c>
      <c r="AB308" s="22" t="s">
        <v>70</v>
      </c>
      <c r="AC308" s="22" t="s">
        <v>76</v>
      </c>
      <c r="AD308" s="22" t="s">
        <v>114</v>
      </c>
      <c r="AE308" s="25" t="s">
        <v>115</v>
      </c>
      <c r="AF308" s="25" t="s">
        <v>79</v>
      </c>
      <c r="AG308" s="25">
        <v>6801757023</v>
      </c>
      <c r="AH308" s="25" t="s">
        <v>2319</v>
      </c>
      <c r="AI308" s="25" t="s">
        <v>1148</v>
      </c>
      <c r="AJ308" s="25" t="s">
        <v>82</v>
      </c>
      <c r="AK308" s="26">
        <v>45453</v>
      </c>
      <c r="AL308" s="22">
        <v>14</v>
      </c>
      <c r="AM308" s="22" t="s">
        <v>82</v>
      </c>
      <c r="AN308" s="22" t="s">
        <v>82</v>
      </c>
      <c r="AO308" s="22" t="s">
        <v>82</v>
      </c>
      <c r="AP308" s="22" t="s">
        <v>82</v>
      </c>
      <c r="AQ308" s="22" t="s">
        <v>82</v>
      </c>
      <c r="AR308" s="22" t="s">
        <v>82</v>
      </c>
      <c r="AS308" s="6">
        <v>225339</v>
      </c>
      <c r="AT308" s="6" t="s">
        <v>2320</v>
      </c>
      <c r="AU308" s="15" t="s">
        <v>2321</v>
      </c>
      <c r="AV308" s="6" t="s">
        <v>2322</v>
      </c>
      <c r="AW308" s="6">
        <v>40</v>
      </c>
    </row>
    <row r="309" spans="1:49" ht="24.75" customHeight="1">
      <c r="A309" s="6">
        <v>201046</v>
      </c>
      <c r="B309" s="22" t="s">
        <v>2323</v>
      </c>
      <c r="C309" s="22" t="b">
        <v>1</v>
      </c>
      <c r="D309" s="23" t="s">
        <v>278</v>
      </c>
      <c r="E309" s="22">
        <v>201</v>
      </c>
      <c r="F309" s="22" t="s">
        <v>245</v>
      </c>
      <c r="G309" s="22">
        <v>201046</v>
      </c>
      <c r="H309" s="22" t="s">
        <v>65</v>
      </c>
      <c r="I309" s="22" t="s">
        <v>66</v>
      </c>
      <c r="J309" s="22" t="s">
        <v>1167</v>
      </c>
      <c r="K309" s="22" t="s">
        <v>158</v>
      </c>
      <c r="L309" s="22" t="s">
        <v>112</v>
      </c>
      <c r="M309" s="22" t="str">
        <f t="shared" si="4"/>
        <v>Fresh Biopsy/Aspirate</v>
      </c>
      <c r="N309" s="22" t="s">
        <v>70</v>
      </c>
      <c r="O309" s="24">
        <v>45099</v>
      </c>
      <c r="P309" s="24">
        <v>45096</v>
      </c>
      <c r="Q309" s="22" t="s">
        <v>72</v>
      </c>
      <c r="R309" s="22">
        <v>6802329271</v>
      </c>
      <c r="S309" s="24">
        <v>45126</v>
      </c>
      <c r="T309" s="22" t="s">
        <v>1191</v>
      </c>
      <c r="U309" s="22">
        <v>201046</v>
      </c>
      <c r="V309" s="22">
        <v>6802329271</v>
      </c>
      <c r="W309" s="24">
        <v>45126</v>
      </c>
      <c r="X309" s="22" t="s">
        <v>198</v>
      </c>
      <c r="Y309" s="22" t="s">
        <v>130</v>
      </c>
      <c r="Z309" s="22" t="s">
        <v>70</v>
      </c>
      <c r="AA309" s="22" t="s">
        <v>70</v>
      </c>
      <c r="AB309" s="22" t="s">
        <v>70</v>
      </c>
      <c r="AC309" s="22" t="s">
        <v>76</v>
      </c>
      <c r="AD309" s="22" t="s">
        <v>238</v>
      </c>
      <c r="AE309" s="25" t="s">
        <v>150</v>
      </c>
      <c r="AF309" s="25" t="s">
        <v>79</v>
      </c>
      <c r="AG309" s="25">
        <v>6802329271</v>
      </c>
      <c r="AH309" s="25" t="s">
        <v>2324</v>
      </c>
      <c r="AI309" s="25" t="s">
        <v>1148</v>
      </c>
      <c r="AJ309" s="25" t="s">
        <v>82</v>
      </c>
      <c r="AK309" s="26">
        <v>45453</v>
      </c>
      <c r="AL309" s="22">
        <v>14</v>
      </c>
      <c r="AM309" s="22" t="s">
        <v>82</v>
      </c>
      <c r="AN309" s="22" t="s">
        <v>82</v>
      </c>
      <c r="AO309" s="22" t="s">
        <v>82</v>
      </c>
      <c r="AP309" s="22" t="s">
        <v>82</v>
      </c>
      <c r="AQ309" s="22" t="s">
        <v>82</v>
      </c>
      <c r="AR309" s="22" t="s">
        <v>82</v>
      </c>
      <c r="AS309" s="6">
        <v>253903</v>
      </c>
      <c r="AT309" s="6" t="s">
        <v>2325</v>
      </c>
      <c r="AU309" s="15" t="s">
        <v>2326</v>
      </c>
      <c r="AV309" s="6" t="s">
        <v>2327</v>
      </c>
      <c r="AW309" s="6">
        <v>40</v>
      </c>
    </row>
    <row r="310" spans="1:49" ht="24.75" customHeight="1">
      <c r="A310" s="6">
        <v>201046</v>
      </c>
      <c r="B310" s="22" t="s">
        <v>2328</v>
      </c>
      <c r="C310" s="22" t="b">
        <v>1</v>
      </c>
      <c r="D310" s="23" t="s">
        <v>278</v>
      </c>
      <c r="E310" s="22">
        <v>201</v>
      </c>
      <c r="F310" s="22" t="s">
        <v>245</v>
      </c>
      <c r="G310" s="22">
        <v>201046</v>
      </c>
      <c r="H310" s="22" t="s">
        <v>65</v>
      </c>
      <c r="I310" s="22" t="s">
        <v>66</v>
      </c>
      <c r="J310" s="22" t="s">
        <v>67</v>
      </c>
      <c r="K310" s="22" t="s">
        <v>128</v>
      </c>
      <c r="L310" s="22" t="s">
        <v>112</v>
      </c>
      <c r="M310" s="22" t="str">
        <f t="shared" si="4"/>
        <v>Fresh Biopsy/Aspirate</v>
      </c>
      <c r="N310" s="22" t="s">
        <v>70</v>
      </c>
      <c r="O310" s="24">
        <v>45099</v>
      </c>
      <c r="P310" s="24">
        <v>45096</v>
      </c>
      <c r="Q310" s="22" t="s">
        <v>72</v>
      </c>
      <c r="R310" s="22">
        <v>6801757024</v>
      </c>
      <c r="S310" s="24">
        <v>45097</v>
      </c>
      <c r="T310" s="22" t="s">
        <v>1191</v>
      </c>
      <c r="U310" s="22">
        <v>201046</v>
      </c>
      <c r="V310" s="22">
        <v>6801757024</v>
      </c>
      <c r="W310" s="24">
        <v>45097</v>
      </c>
      <c r="X310" s="22" t="s">
        <v>198</v>
      </c>
      <c r="Y310" s="22" t="s">
        <v>130</v>
      </c>
      <c r="Z310" s="22" t="s">
        <v>70</v>
      </c>
      <c r="AA310" s="22" t="s">
        <v>70</v>
      </c>
      <c r="AB310" s="22" t="s">
        <v>70</v>
      </c>
      <c r="AC310" s="22" t="s">
        <v>76</v>
      </c>
      <c r="AD310" s="22" t="s">
        <v>114</v>
      </c>
      <c r="AE310" s="25" t="s">
        <v>122</v>
      </c>
      <c r="AF310" s="25" t="s">
        <v>79</v>
      </c>
      <c r="AG310" s="25">
        <v>6801757024</v>
      </c>
      <c r="AH310" s="25" t="s">
        <v>2329</v>
      </c>
      <c r="AI310" s="25" t="s">
        <v>1148</v>
      </c>
      <c r="AJ310" s="25" t="s">
        <v>82</v>
      </c>
      <c r="AK310" s="26">
        <v>45453</v>
      </c>
      <c r="AL310" s="22">
        <v>14</v>
      </c>
      <c r="AM310" s="22" t="s">
        <v>82</v>
      </c>
      <c r="AN310" s="22" t="s">
        <v>82</v>
      </c>
      <c r="AO310" s="22" t="s">
        <v>82</v>
      </c>
      <c r="AP310" s="22" t="s">
        <v>82</v>
      </c>
      <c r="AQ310" s="22" t="s">
        <v>82</v>
      </c>
      <c r="AR310" s="22" t="s">
        <v>82</v>
      </c>
      <c r="AS310" s="6">
        <v>225415</v>
      </c>
      <c r="AT310" s="6" t="s">
        <v>2330</v>
      </c>
      <c r="AU310" s="15" t="s">
        <v>2331</v>
      </c>
      <c r="AV310" s="6" t="s">
        <v>2332</v>
      </c>
      <c r="AW310" s="6">
        <v>40</v>
      </c>
    </row>
    <row r="311" spans="1:49" ht="24.75" customHeight="1">
      <c r="A311" s="6">
        <v>201050</v>
      </c>
      <c r="B311" s="22" t="s">
        <v>2333</v>
      </c>
      <c r="C311" s="22" t="b">
        <v>1</v>
      </c>
      <c r="D311" s="23" t="s">
        <v>82</v>
      </c>
      <c r="E311" s="22" t="s">
        <v>82</v>
      </c>
      <c r="F311" s="22" t="s">
        <v>82</v>
      </c>
      <c r="G311" s="22" t="s">
        <v>82</v>
      </c>
      <c r="H311" s="22" t="s">
        <v>100</v>
      </c>
      <c r="I311" s="22" t="s">
        <v>1315</v>
      </c>
      <c r="J311" s="22" t="s">
        <v>82</v>
      </c>
      <c r="K311" s="22" t="s">
        <v>82</v>
      </c>
      <c r="L311" s="22" t="s">
        <v>82</v>
      </c>
      <c r="M311" s="22" t="str">
        <f t="shared" si="4"/>
        <v> </v>
      </c>
      <c r="N311" s="22" t="s">
        <v>82</v>
      </c>
      <c r="O311" s="22" t="s">
        <v>82</v>
      </c>
      <c r="P311" s="22" t="s">
        <v>82</v>
      </c>
      <c r="Q311" s="22" t="s">
        <v>82</v>
      </c>
      <c r="R311" s="22" t="s">
        <v>82</v>
      </c>
      <c r="S311" s="22" t="s">
        <v>82</v>
      </c>
      <c r="T311" s="22" t="s">
        <v>82</v>
      </c>
      <c r="U311" s="22">
        <v>201050</v>
      </c>
      <c r="V311" s="22">
        <v>6802530447</v>
      </c>
      <c r="W311" s="24">
        <v>45341</v>
      </c>
      <c r="X311" s="22" t="s">
        <v>2065</v>
      </c>
      <c r="Y311" s="22" t="s">
        <v>75</v>
      </c>
      <c r="Z311" s="22" t="s">
        <v>82</v>
      </c>
      <c r="AA311" s="22" t="s">
        <v>82</v>
      </c>
      <c r="AB311" s="22" t="s">
        <v>82</v>
      </c>
      <c r="AC311" s="22" t="s">
        <v>840</v>
      </c>
      <c r="AD311" s="22" t="s">
        <v>77</v>
      </c>
      <c r="AE311" s="25" t="s">
        <v>247</v>
      </c>
      <c r="AF311" s="25" t="s">
        <v>79</v>
      </c>
      <c r="AG311" s="25">
        <v>6802530447</v>
      </c>
      <c r="AH311" s="25" t="s">
        <v>2334</v>
      </c>
      <c r="AI311" s="25" t="s">
        <v>1318</v>
      </c>
      <c r="AJ311" s="25" t="s">
        <v>82</v>
      </c>
      <c r="AK311" s="26">
        <v>45453</v>
      </c>
      <c r="AL311" s="22">
        <v>14</v>
      </c>
      <c r="AM311" s="22" t="s">
        <v>82</v>
      </c>
      <c r="AN311" s="22" t="s">
        <v>82</v>
      </c>
      <c r="AO311" s="22" t="s">
        <v>82</v>
      </c>
      <c r="AP311" s="22" t="s">
        <v>82</v>
      </c>
      <c r="AQ311" s="22" t="s">
        <v>82</v>
      </c>
      <c r="AR311" s="22" t="s">
        <v>82</v>
      </c>
      <c r="AS311" s="6">
        <v>354809</v>
      </c>
      <c r="AT311" s="6" t="s">
        <v>2335</v>
      </c>
      <c r="AU311" s="15" t="s">
        <v>2336</v>
      </c>
      <c r="AV311" s="6" t="s">
        <v>2337</v>
      </c>
      <c r="AW311" s="6">
        <v>40</v>
      </c>
    </row>
    <row r="312" spans="1:49" ht="24.75" customHeight="1">
      <c r="A312" s="6">
        <v>202002</v>
      </c>
      <c r="B312" s="22" t="s">
        <v>2338</v>
      </c>
      <c r="C312" s="22" t="b">
        <v>1</v>
      </c>
      <c r="D312" s="23" t="s">
        <v>2339</v>
      </c>
      <c r="E312" s="22">
        <v>202</v>
      </c>
      <c r="F312" s="22" t="s">
        <v>245</v>
      </c>
      <c r="G312" s="22">
        <v>202002</v>
      </c>
      <c r="H312" s="22" t="s">
        <v>121</v>
      </c>
      <c r="I312" s="22" t="s">
        <v>66</v>
      </c>
      <c r="J312" s="22" t="s">
        <v>67</v>
      </c>
      <c r="K312" s="22" t="s">
        <v>68</v>
      </c>
      <c r="L312" s="22" t="s">
        <v>69</v>
      </c>
      <c r="M312" s="22" t="str">
        <f t="shared" si="4"/>
        <v>Archival</v>
      </c>
      <c r="N312" s="22" t="s">
        <v>70</v>
      </c>
      <c r="O312" s="24">
        <v>45069</v>
      </c>
      <c r="P312" s="24">
        <v>45054</v>
      </c>
      <c r="Q312" s="22" t="s">
        <v>72</v>
      </c>
      <c r="R312" s="22">
        <v>6802068205</v>
      </c>
      <c r="S312" s="24">
        <v>43871</v>
      </c>
      <c r="T312" s="22" t="s">
        <v>1191</v>
      </c>
      <c r="U312" s="22">
        <v>202002</v>
      </c>
      <c r="V312" s="22">
        <v>6802068205</v>
      </c>
      <c r="W312" s="24">
        <v>43871</v>
      </c>
      <c r="X312" s="22" t="s">
        <v>198</v>
      </c>
      <c r="Y312" s="22" t="s">
        <v>75</v>
      </c>
      <c r="Z312" s="22" t="s">
        <v>70</v>
      </c>
      <c r="AA312" s="22" t="s">
        <v>70</v>
      </c>
      <c r="AB312" s="22" t="s">
        <v>70</v>
      </c>
      <c r="AC312" s="22" t="s">
        <v>76</v>
      </c>
      <c r="AD312" s="22" t="s">
        <v>77</v>
      </c>
      <c r="AE312" s="25" t="s">
        <v>115</v>
      </c>
      <c r="AF312" s="25" t="s">
        <v>79</v>
      </c>
      <c r="AG312" s="25">
        <v>6802068205</v>
      </c>
      <c r="AH312" s="25" t="s">
        <v>2340</v>
      </c>
      <c r="AI312" s="25" t="s">
        <v>1148</v>
      </c>
      <c r="AJ312" s="25" t="s">
        <v>82</v>
      </c>
      <c r="AK312" s="26">
        <v>45453</v>
      </c>
      <c r="AL312" s="22">
        <v>14</v>
      </c>
      <c r="AM312" s="22" t="s">
        <v>82</v>
      </c>
      <c r="AN312" s="22" t="s">
        <v>82</v>
      </c>
      <c r="AO312" s="22" t="s">
        <v>82</v>
      </c>
      <c r="AP312" s="22" t="s">
        <v>82</v>
      </c>
      <c r="AQ312" s="22" t="s">
        <v>82</v>
      </c>
      <c r="AR312" s="22" t="s">
        <v>82</v>
      </c>
      <c r="AS312" s="6">
        <v>203086</v>
      </c>
      <c r="AT312" s="6" t="s">
        <v>2341</v>
      </c>
      <c r="AU312" s="15" t="s">
        <v>2342</v>
      </c>
      <c r="AV312" s="6" t="s">
        <v>2343</v>
      </c>
      <c r="AW312" s="6">
        <v>40</v>
      </c>
    </row>
    <row r="313" spans="1:49" ht="24.75" customHeight="1">
      <c r="A313" s="6">
        <v>202002</v>
      </c>
      <c r="B313" s="22" t="s">
        <v>2344</v>
      </c>
      <c r="C313" s="22" t="b">
        <v>1</v>
      </c>
      <c r="D313" s="23" t="s">
        <v>2339</v>
      </c>
      <c r="E313" s="22">
        <v>202</v>
      </c>
      <c r="F313" s="22" t="s">
        <v>245</v>
      </c>
      <c r="G313" s="22">
        <v>202002</v>
      </c>
      <c r="H313" s="22" t="s">
        <v>121</v>
      </c>
      <c r="I313" s="22" t="s">
        <v>66</v>
      </c>
      <c r="J313" s="22" t="s">
        <v>67</v>
      </c>
      <c r="K313" s="22" t="s">
        <v>111</v>
      </c>
      <c r="L313" s="22" t="s">
        <v>82</v>
      </c>
      <c r="M313" s="22" t="str">
        <f t="shared" si="4"/>
        <v>Fresh Tumor Biopsy Pre-dose</v>
      </c>
      <c r="N313" s="22" t="s">
        <v>70</v>
      </c>
      <c r="O313" s="24">
        <v>45069</v>
      </c>
      <c r="P313" s="24">
        <v>45054</v>
      </c>
      <c r="Q313" s="22" t="s">
        <v>72</v>
      </c>
      <c r="R313" s="22">
        <v>6802068216</v>
      </c>
      <c r="S313" s="24">
        <v>45064</v>
      </c>
      <c r="T313" s="22" t="s">
        <v>1191</v>
      </c>
      <c r="U313" s="22">
        <v>202002</v>
      </c>
      <c r="V313" s="22">
        <v>6802068216</v>
      </c>
      <c r="W313" s="24">
        <v>45064</v>
      </c>
      <c r="X313" s="22" t="s">
        <v>198</v>
      </c>
      <c r="Y313" s="22" t="s">
        <v>130</v>
      </c>
      <c r="Z313" s="22" t="s">
        <v>70</v>
      </c>
      <c r="AA313" s="22" t="s">
        <v>70</v>
      </c>
      <c r="AB313" s="22" t="s">
        <v>70</v>
      </c>
      <c r="AC313" s="22" t="s">
        <v>76</v>
      </c>
      <c r="AD313" s="22" t="s">
        <v>114</v>
      </c>
      <c r="AE313" s="25" t="s">
        <v>115</v>
      </c>
      <c r="AF313" s="25" t="s">
        <v>79</v>
      </c>
      <c r="AG313" s="25">
        <v>6802068216</v>
      </c>
      <c r="AH313" s="25" t="s">
        <v>2345</v>
      </c>
      <c r="AI313" s="25" t="s">
        <v>1148</v>
      </c>
      <c r="AJ313" s="25" t="s">
        <v>82</v>
      </c>
      <c r="AK313" s="26">
        <v>45453</v>
      </c>
      <c r="AL313" s="22">
        <v>14</v>
      </c>
      <c r="AM313" s="22" t="s">
        <v>82</v>
      </c>
      <c r="AN313" s="22" t="s">
        <v>82</v>
      </c>
      <c r="AO313" s="22" t="s">
        <v>82</v>
      </c>
      <c r="AP313" s="22" t="s">
        <v>82</v>
      </c>
      <c r="AQ313" s="22" t="s">
        <v>82</v>
      </c>
      <c r="AR313" s="22" t="s">
        <v>82</v>
      </c>
      <c r="AS313" s="6">
        <v>220767</v>
      </c>
      <c r="AT313" s="6" t="s">
        <v>2346</v>
      </c>
      <c r="AU313" s="15" t="s">
        <v>2347</v>
      </c>
      <c r="AV313" s="6" t="s">
        <v>2348</v>
      </c>
      <c r="AW313" s="6">
        <v>40</v>
      </c>
    </row>
    <row r="314" spans="1:49" ht="24.75" customHeight="1">
      <c r="A314" s="6">
        <v>202003</v>
      </c>
      <c r="B314" s="22" t="s">
        <v>2349</v>
      </c>
      <c r="C314" s="22" t="b">
        <v>1</v>
      </c>
      <c r="D314" s="23" t="s">
        <v>2339</v>
      </c>
      <c r="E314" s="22">
        <v>202</v>
      </c>
      <c r="F314" s="22" t="s">
        <v>245</v>
      </c>
      <c r="G314" s="22">
        <v>202003</v>
      </c>
      <c r="H314" s="22" t="s">
        <v>121</v>
      </c>
      <c r="I314" s="22" t="s">
        <v>66</v>
      </c>
      <c r="J314" s="22" t="s">
        <v>1167</v>
      </c>
      <c r="K314" s="22" t="s">
        <v>158</v>
      </c>
      <c r="L314" s="22" t="s">
        <v>112</v>
      </c>
      <c r="M314" s="22" t="str">
        <f t="shared" si="4"/>
        <v>Fresh Biopsy/Aspirate</v>
      </c>
      <c r="N314" s="22" t="s">
        <v>70</v>
      </c>
      <c r="O314" s="24">
        <v>45077</v>
      </c>
      <c r="P314" s="24">
        <v>45061</v>
      </c>
      <c r="Q314" s="22" t="s">
        <v>72</v>
      </c>
      <c r="R314" s="22">
        <v>6802293962</v>
      </c>
      <c r="S314" s="24">
        <v>45106</v>
      </c>
      <c r="T314" s="22" t="s">
        <v>1191</v>
      </c>
      <c r="U314" s="22">
        <v>202003</v>
      </c>
      <c r="V314" s="22">
        <v>6802293962</v>
      </c>
      <c r="W314" s="24">
        <v>45106</v>
      </c>
      <c r="X314" s="22" t="s">
        <v>198</v>
      </c>
      <c r="Y314" s="22" t="s">
        <v>130</v>
      </c>
      <c r="Z314" s="22" t="s">
        <v>70</v>
      </c>
      <c r="AA314" s="22" t="s">
        <v>70</v>
      </c>
      <c r="AB314" s="22" t="s">
        <v>70</v>
      </c>
      <c r="AC314" s="22" t="s">
        <v>76</v>
      </c>
      <c r="AD314" s="22" t="s">
        <v>238</v>
      </c>
      <c r="AE314" s="25" t="s">
        <v>122</v>
      </c>
      <c r="AF314" s="25" t="s">
        <v>79</v>
      </c>
      <c r="AG314" s="25">
        <v>6802293962</v>
      </c>
      <c r="AH314" s="25" t="s">
        <v>2350</v>
      </c>
      <c r="AI314" s="25" t="s">
        <v>1148</v>
      </c>
      <c r="AJ314" s="25" t="s">
        <v>82</v>
      </c>
      <c r="AK314" s="26">
        <v>45453</v>
      </c>
      <c r="AL314" s="22">
        <v>14</v>
      </c>
      <c r="AM314" s="22" t="s">
        <v>82</v>
      </c>
      <c r="AN314" s="22" t="s">
        <v>82</v>
      </c>
      <c r="AO314" s="22" t="s">
        <v>82</v>
      </c>
      <c r="AP314" s="22" t="s">
        <v>82</v>
      </c>
      <c r="AQ314" s="22" t="s">
        <v>82</v>
      </c>
      <c r="AR314" s="22" t="s">
        <v>82</v>
      </c>
      <c r="AS314" s="6">
        <v>234982</v>
      </c>
      <c r="AT314" s="6" t="s">
        <v>2351</v>
      </c>
      <c r="AU314" s="15" t="s">
        <v>2352</v>
      </c>
      <c r="AV314" s="6" t="s">
        <v>2353</v>
      </c>
      <c r="AW314" s="6">
        <v>40</v>
      </c>
    </row>
    <row r="315" spans="1:49" ht="24.75" customHeight="1">
      <c r="A315" s="6">
        <v>202003</v>
      </c>
      <c r="B315" s="22" t="s">
        <v>2354</v>
      </c>
      <c r="C315" s="22" t="b">
        <v>1</v>
      </c>
      <c r="D315" s="23" t="s">
        <v>2339</v>
      </c>
      <c r="E315" s="22">
        <v>202</v>
      </c>
      <c r="F315" s="22" t="s">
        <v>245</v>
      </c>
      <c r="G315" s="22">
        <v>202003</v>
      </c>
      <c r="H315" s="22" t="s">
        <v>121</v>
      </c>
      <c r="I315" s="22" t="s">
        <v>66</v>
      </c>
      <c r="J315" s="22" t="s">
        <v>67</v>
      </c>
      <c r="K315" s="22" t="s">
        <v>68</v>
      </c>
      <c r="L315" s="22" t="s">
        <v>69</v>
      </c>
      <c r="M315" s="22" t="str">
        <f t="shared" si="4"/>
        <v>Archival</v>
      </c>
      <c r="N315" s="22" t="s">
        <v>70</v>
      </c>
      <c r="O315" s="24">
        <v>45077</v>
      </c>
      <c r="P315" s="24">
        <v>45061</v>
      </c>
      <c r="Q315" s="22" t="s">
        <v>72</v>
      </c>
      <c r="R315" s="22">
        <v>6802068204</v>
      </c>
      <c r="S315" s="24">
        <v>44481</v>
      </c>
      <c r="T315" s="22" t="s">
        <v>1191</v>
      </c>
      <c r="U315" s="22">
        <v>202003</v>
      </c>
      <c r="V315" s="22">
        <v>6802068204</v>
      </c>
      <c r="W315" s="24">
        <v>44481</v>
      </c>
      <c r="X315" s="22" t="s">
        <v>198</v>
      </c>
      <c r="Y315" s="22" t="s">
        <v>75</v>
      </c>
      <c r="Z315" s="22" t="s">
        <v>70</v>
      </c>
      <c r="AA315" s="22" t="s">
        <v>70</v>
      </c>
      <c r="AB315" s="22" t="s">
        <v>70</v>
      </c>
      <c r="AC315" s="22" t="s">
        <v>76</v>
      </c>
      <c r="AD315" s="22" t="s">
        <v>77</v>
      </c>
      <c r="AE315" s="25" t="s">
        <v>122</v>
      </c>
      <c r="AF315" s="25" t="s">
        <v>79</v>
      </c>
      <c r="AG315" s="25">
        <v>6802068204</v>
      </c>
      <c r="AH315" s="25" t="s">
        <v>2355</v>
      </c>
      <c r="AI315" s="25" t="s">
        <v>1148</v>
      </c>
      <c r="AJ315" s="25" t="s">
        <v>82</v>
      </c>
      <c r="AK315" s="26">
        <v>45453</v>
      </c>
      <c r="AL315" s="22">
        <v>14</v>
      </c>
      <c r="AM315" s="22" t="s">
        <v>82</v>
      </c>
      <c r="AN315" s="22" t="s">
        <v>82</v>
      </c>
      <c r="AO315" s="22" t="s">
        <v>82</v>
      </c>
      <c r="AP315" s="22" t="s">
        <v>82</v>
      </c>
      <c r="AQ315" s="22" t="s">
        <v>82</v>
      </c>
      <c r="AR315" s="22" t="s">
        <v>82</v>
      </c>
      <c r="AS315" s="6">
        <v>220786</v>
      </c>
      <c r="AT315" s="6" t="s">
        <v>2356</v>
      </c>
      <c r="AU315" s="15" t="s">
        <v>2357</v>
      </c>
      <c r="AV315" s="6" t="s">
        <v>2358</v>
      </c>
      <c r="AW315" s="6">
        <v>40</v>
      </c>
    </row>
    <row r="316" spans="1:49" ht="24.75" customHeight="1">
      <c r="A316" s="6">
        <v>202003</v>
      </c>
      <c r="B316" s="22" t="s">
        <v>2359</v>
      </c>
      <c r="C316" s="22" t="b">
        <v>1</v>
      </c>
      <c r="D316" s="23" t="s">
        <v>2339</v>
      </c>
      <c r="E316" s="22">
        <v>202</v>
      </c>
      <c r="F316" s="22" t="s">
        <v>245</v>
      </c>
      <c r="G316" s="22">
        <v>202003</v>
      </c>
      <c r="H316" s="22" t="s">
        <v>121</v>
      </c>
      <c r="I316" s="22" t="s">
        <v>66</v>
      </c>
      <c r="J316" s="22" t="s">
        <v>67</v>
      </c>
      <c r="K316" s="22" t="s">
        <v>111</v>
      </c>
      <c r="L316" s="22" t="s">
        <v>82</v>
      </c>
      <c r="M316" s="22" t="str">
        <f t="shared" si="4"/>
        <v>Fresh Tumor Biopsy Pre-dose</v>
      </c>
      <c r="N316" s="22" t="s">
        <v>70</v>
      </c>
      <c r="O316" s="24">
        <v>45077</v>
      </c>
      <c r="P316" s="24">
        <v>45061</v>
      </c>
      <c r="Q316" s="22" t="s">
        <v>72</v>
      </c>
      <c r="R316" s="22">
        <v>6802068215</v>
      </c>
      <c r="S316" s="24">
        <v>45070</v>
      </c>
      <c r="T316" s="22" t="s">
        <v>1191</v>
      </c>
      <c r="U316" s="22">
        <v>202003</v>
      </c>
      <c r="V316" s="22">
        <v>6802068215</v>
      </c>
      <c r="W316" s="24">
        <v>45070</v>
      </c>
      <c r="X316" s="22" t="s">
        <v>198</v>
      </c>
      <c r="Y316" s="22" t="s">
        <v>130</v>
      </c>
      <c r="Z316" s="22" t="s">
        <v>70</v>
      </c>
      <c r="AA316" s="22" t="s">
        <v>70</v>
      </c>
      <c r="AB316" s="22" t="s">
        <v>70</v>
      </c>
      <c r="AC316" s="22" t="s">
        <v>76</v>
      </c>
      <c r="AD316" s="22" t="s">
        <v>114</v>
      </c>
      <c r="AE316" s="25" t="s">
        <v>122</v>
      </c>
      <c r="AF316" s="25" t="s">
        <v>79</v>
      </c>
      <c r="AG316" s="25">
        <v>6802068215</v>
      </c>
      <c r="AH316" s="25" t="s">
        <v>2360</v>
      </c>
      <c r="AI316" s="25" t="s">
        <v>1148</v>
      </c>
      <c r="AJ316" s="25" t="s">
        <v>82</v>
      </c>
      <c r="AK316" s="26">
        <v>45453</v>
      </c>
      <c r="AL316" s="22">
        <v>14</v>
      </c>
      <c r="AM316" s="22" t="s">
        <v>82</v>
      </c>
      <c r="AN316" s="22" t="s">
        <v>82</v>
      </c>
      <c r="AO316" s="22" t="s">
        <v>82</v>
      </c>
      <c r="AP316" s="22" t="s">
        <v>82</v>
      </c>
      <c r="AQ316" s="22" t="s">
        <v>82</v>
      </c>
      <c r="AR316" s="22" t="s">
        <v>82</v>
      </c>
      <c r="AS316" s="6">
        <v>221085</v>
      </c>
      <c r="AT316" s="6" t="s">
        <v>2361</v>
      </c>
      <c r="AU316" s="15" t="s">
        <v>2362</v>
      </c>
      <c r="AV316" s="6" t="s">
        <v>2363</v>
      </c>
      <c r="AW316" s="6">
        <v>40</v>
      </c>
    </row>
    <row r="317" spans="1:49" ht="24.75" customHeight="1">
      <c r="A317" s="6">
        <v>202006</v>
      </c>
      <c r="B317" s="22" t="s">
        <v>2364</v>
      </c>
      <c r="C317" s="22" t="b">
        <v>1</v>
      </c>
      <c r="D317" s="23" t="s">
        <v>2339</v>
      </c>
      <c r="E317" s="22">
        <v>202</v>
      </c>
      <c r="F317" s="22" t="s">
        <v>245</v>
      </c>
      <c r="G317" s="22">
        <v>202006</v>
      </c>
      <c r="H317" s="22" t="s">
        <v>65</v>
      </c>
      <c r="I317" s="22" t="s">
        <v>66</v>
      </c>
      <c r="J317" s="22" t="s">
        <v>1167</v>
      </c>
      <c r="K317" s="22" t="s">
        <v>158</v>
      </c>
      <c r="L317" s="22" t="s">
        <v>112</v>
      </c>
      <c r="M317" s="22" t="str">
        <f t="shared" si="4"/>
        <v>Fresh Biopsy/Aspirate</v>
      </c>
      <c r="N317" s="22" t="s">
        <v>70</v>
      </c>
      <c r="O317" s="24">
        <v>45098</v>
      </c>
      <c r="P317" s="24">
        <v>45078</v>
      </c>
      <c r="Q317" s="22" t="s">
        <v>72</v>
      </c>
      <c r="R317" s="22">
        <v>6802310791</v>
      </c>
      <c r="S317" s="24">
        <v>45120</v>
      </c>
      <c r="T317" s="22" t="s">
        <v>1191</v>
      </c>
      <c r="U317" s="22">
        <v>202006</v>
      </c>
      <c r="V317" s="22">
        <v>6802310791</v>
      </c>
      <c r="W317" s="24">
        <v>45120</v>
      </c>
      <c r="X317" s="22" t="s">
        <v>198</v>
      </c>
      <c r="Y317" s="22" t="s">
        <v>130</v>
      </c>
      <c r="Z317" s="22" t="s">
        <v>70</v>
      </c>
      <c r="AA317" s="22" t="s">
        <v>70</v>
      </c>
      <c r="AB317" s="22" t="s">
        <v>70</v>
      </c>
      <c r="AC317" s="22" t="s">
        <v>76</v>
      </c>
      <c r="AD317" s="22" t="s">
        <v>238</v>
      </c>
      <c r="AE317" s="25" t="s">
        <v>150</v>
      </c>
      <c r="AF317" s="25" t="s">
        <v>79</v>
      </c>
      <c r="AG317" s="25">
        <v>6802310791</v>
      </c>
      <c r="AH317" s="25" t="s">
        <v>2365</v>
      </c>
      <c r="AI317" s="25" t="s">
        <v>1148</v>
      </c>
      <c r="AJ317" s="81" t="s">
        <v>82</v>
      </c>
      <c r="AK317" s="26">
        <v>45453</v>
      </c>
      <c r="AL317" s="22">
        <v>14</v>
      </c>
      <c r="AM317" s="22" t="s">
        <v>82</v>
      </c>
      <c r="AN317" s="22" t="s">
        <v>82</v>
      </c>
      <c r="AO317" s="22" t="s">
        <v>82</v>
      </c>
      <c r="AP317" s="22" t="s">
        <v>82</v>
      </c>
      <c r="AQ317" s="22" t="s">
        <v>82</v>
      </c>
      <c r="AR317" s="22" t="s">
        <v>82</v>
      </c>
      <c r="AS317" s="6">
        <v>264565</v>
      </c>
      <c r="AT317" s="6" t="s">
        <v>2366</v>
      </c>
      <c r="AU317" s="15" t="s">
        <v>2367</v>
      </c>
      <c r="AV317" s="6" t="s">
        <v>2368</v>
      </c>
      <c r="AW317" s="6">
        <v>40</v>
      </c>
    </row>
    <row r="318" spans="1:49" ht="24.75" customHeight="1">
      <c r="A318" s="6">
        <v>202006</v>
      </c>
      <c r="B318" s="22" t="s">
        <v>2369</v>
      </c>
      <c r="C318" s="22" t="b">
        <v>1</v>
      </c>
      <c r="D318" s="23" t="s">
        <v>2339</v>
      </c>
      <c r="E318" s="22">
        <v>202</v>
      </c>
      <c r="F318" s="22" t="s">
        <v>245</v>
      </c>
      <c r="G318" s="22">
        <v>202006</v>
      </c>
      <c r="H318" s="22" t="s">
        <v>65</v>
      </c>
      <c r="I318" s="22" t="s">
        <v>66</v>
      </c>
      <c r="J318" s="22" t="s">
        <v>67</v>
      </c>
      <c r="K318" s="22" t="s">
        <v>68</v>
      </c>
      <c r="L318" s="22" t="s">
        <v>69</v>
      </c>
      <c r="M318" s="22" t="str">
        <f t="shared" si="4"/>
        <v>Archival</v>
      </c>
      <c r="N318" s="22" t="s">
        <v>70</v>
      </c>
      <c r="O318" s="24">
        <v>45098</v>
      </c>
      <c r="P318" s="24">
        <v>45078</v>
      </c>
      <c r="Q318" s="22" t="s">
        <v>72</v>
      </c>
      <c r="R318" s="22">
        <v>6802294007</v>
      </c>
      <c r="S318" s="24">
        <v>43896</v>
      </c>
      <c r="T318" s="22" t="s">
        <v>1191</v>
      </c>
      <c r="U318" s="22">
        <v>202006</v>
      </c>
      <c r="V318" s="22">
        <v>6802294007</v>
      </c>
      <c r="W318" s="24">
        <v>43896</v>
      </c>
      <c r="X318" s="22" t="s">
        <v>198</v>
      </c>
      <c r="Y318" s="22" t="s">
        <v>75</v>
      </c>
      <c r="Z318" s="22" t="s">
        <v>70</v>
      </c>
      <c r="AA318" s="22" t="s">
        <v>70</v>
      </c>
      <c r="AB318" s="22" t="s">
        <v>70</v>
      </c>
      <c r="AC318" s="22" t="s">
        <v>76</v>
      </c>
      <c r="AD318" s="22" t="s">
        <v>77</v>
      </c>
      <c r="AE318" s="25" t="s">
        <v>247</v>
      </c>
      <c r="AF318" s="25" t="s">
        <v>79</v>
      </c>
      <c r="AG318" s="25">
        <v>6802294007</v>
      </c>
      <c r="AH318" s="25" t="s">
        <v>2370</v>
      </c>
      <c r="AI318" s="25" t="s">
        <v>1148</v>
      </c>
      <c r="AJ318" s="81" t="s">
        <v>82</v>
      </c>
      <c r="AK318" s="26">
        <v>45453</v>
      </c>
      <c r="AL318" s="22">
        <v>14</v>
      </c>
      <c r="AM318" s="22" t="s">
        <v>82</v>
      </c>
      <c r="AN318" s="22" t="s">
        <v>82</v>
      </c>
      <c r="AO318" s="22" t="s">
        <v>82</v>
      </c>
      <c r="AP318" s="22" t="s">
        <v>82</v>
      </c>
      <c r="AQ318" s="22" t="s">
        <v>82</v>
      </c>
      <c r="AR318" s="22" t="s">
        <v>82</v>
      </c>
      <c r="AS318" s="6">
        <v>225464</v>
      </c>
      <c r="AT318" s="6" t="s">
        <v>2371</v>
      </c>
      <c r="AU318" s="15" t="s">
        <v>2372</v>
      </c>
      <c r="AV318" s="6" t="s">
        <v>2373</v>
      </c>
      <c r="AW318" s="6">
        <v>40</v>
      </c>
    </row>
    <row r="319" spans="1:49" ht="24.75" customHeight="1">
      <c r="A319" s="6">
        <v>202006</v>
      </c>
      <c r="B319" s="22" t="s">
        <v>2374</v>
      </c>
      <c r="C319" s="22" t="b">
        <v>1</v>
      </c>
      <c r="D319" s="23" t="s">
        <v>2339</v>
      </c>
      <c r="E319" s="22">
        <v>202</v>
      </c>
      <c r="F319" s="22" t="s">
        <v>245</v>
      </c>
      <c r="G319" s="22">
        <v>202006</v>
      </c>
      <c r="H319" s="22" t="s">
        <v>65</v>
      </c>
      <c r="I319" s="22" t="s">
        <v>66</v>
      </c>
      <c r="J319" s="22" t="s">
        <v>67</v>
      </c>
      <c r="K319" s="22" t="s">
        <v>111</v>
      </c>
      <c r="L319" s="22" t="s">
        <v>82</v>
      </c>
      <c r="M319" s="22" t="str">
        <f t="shared" si="4"/>
        <v>Fresh Tumor Biopsy Pre-dose</v>
      </c>
      <c r="N319" s="22" t="s">
        <v>70</v>
      </c>
      <c r="O319" s="24">
        <v>45098</v>
      </c>
      <c r="P319" s="24">
        <v>45078</v>
      </c>
      <c r="Q319" s="22" t="s">
        <v>72</v>
      </c>
      <c r="R319" s="22">
        <v>6802294006</v>
      </c>
      <c r="S319" s="24">
        <v>45064</v>
      </c>
      <c r="T319" s="22" t="s">
        <v>1191</v>
      </c>
      <c r="U319" s="22">
        <v>202006</v>
      </c>
      <c r="V319" s="22">
        <v>6802294006</v>
      </c>
      <c r="W319" s="24">
        <v>45064</v>
      </c>
      <c r="X319" s="22" t="s">
        <v>198</v>
      </c>
      <c r="Y319" s="22" t="s">
        <v>75</v>
      </c>
      <c r="Z319" s="22" t="s">
        <v>70</v>
      </c>
      <c r="AA319" s="22" t="s">
        <v>70</v>
      </c>
      <c r="AB319" s="22" t="s">
        <v>70</v>
      </c>
      <c r="AC319" s="22" t="s">
        <v>76</v>
      </c>
      <c r="AD319" s="22" t="s">
        <v>114</v>
      </c>
      <c r="AE319" s="25" t="s">
        <v>651</v>
      </c>
      <c r="AF319" s="25" t="s">
        <v>79</v>
      </c>
      <c r="AG319" s="25">
        <v>6802294006</v>
      </c>
      <c r="AH319" s="25" t="s">
        <v>2375</v>
      </c>
      <c r="AI319" s="25" t="s">
        <v>1148</v>
      </c>
      <c r="AJ319" s="81" t="s">
        <v>82</v>
      </c>
      <c r="AK319" s="26">
        <v>45453</v>
      </c>
      <c r="AL319" s="22">
        <v>14</v>
      </c>
      <c r="AM319" s="22" t="s">
        <v>82</v>
      </c>
      <c r="AN319" s="22" t="s">
        <v>82</v>
      </c>
      <c r="AO319" s="22" t="s">
        <v>82</v>
      </c>
      <c r="AP319" s="22" t="s">
        <v>82</v>
      </c>
      <c r="AQ319" s="22" t="s">
        <v>82</v>
      </c>
      <c r="AR319" s="22" t="s">
        <v>82</v>
      </c>
      <c r="AS319" s="6">
        <v>225467</v>
      </c>
      <c r="AT319" s="6" t="s">
        <v>2376</v>
      </c>
      <c r="AU319" s="15" t="s">
        <v>2377</v>
      </c>
      <c r="AV319" s="6" t="s">
        <v>2378</v>
      </c>
      <c r="AW319" s="6">
        <v>40</v>
      </c>
    </row>
    <row r="320" spans="1:49" ht="24.75" customHeight="1">
      <c r="A320" s="6">
        <v>202011</v>
      </c>
      <c r="B320" s="22" t="s">
        <v>2379</v>
      </c>
      <c r="C320" s="22" t="b">
        <v>1</v>
      </c>
      <c r="D320" s="23" t="s">
        <v>2339</v>
      </c>
      <c r="E320" s="22">
        <v>202</v>
      </c>
      <c r="F320" s="22" t="s">
        <v>245</v>
      </c>
      <c r="G320" s="22">
        <v>202011</v>
      </c>
      <c r="H320" s="22" t="s">
        <v>65</v>
      </c>
      <c r="I320" s="22" t="s">
        <v>66</v>
      </c>
      <c r="J320" s="22" t="s">
        <v>67</v>
      </c>
      <c r="K320" s="22" t="s">
        <v>68</v>
      </c>
      <c r="L320" s="22" t="s">
        <v>69</v>
      </c>
      <c r="M320" s="22" t="str">
        <f t="shared" si="4"/>
        <v>Archival</v>
      </c>
      <c r="N320" s="22" t="s">
        <v>70</v>
      </c>
      <c r="O320" s="24">
        <v>45266</v>
      </c>
      <c r="P320" s="24">
        <v>45391</v>
      </c>
      <c r="Q320" s="22" t="s">
        <v>113</v>
      </c>
      <c r="R320" s="22">
        <v>6802307054</v>
      </c>
      <c r="S320" s="24">
        <v>44008</v>
      </c>
      <c r="T320" s="22" t="s">
        <v>1316</v>
      </c>
      <c r="U320" s="22">
        <v>202011</v>
      </c>
      <c r="V320" s="22">
        <v>6802307054</v>
      </c>
      <c r="W320" s="24">
        <v>44008</v>
      </c>
      <c r="X320" s="22" t="s">
        <v>103</v>
      </c>
      <c r="Y320" s="22" t="s">
        <v>75</v>
      </c>
      <c r="Z320" s="22" t="s">
        <v>70</v>
      </c>
      <c r="AA320" s="22" t="s">
        <v>70</v>
      </c>
      <c r="AB320" s="22" t="s">
        <v>70</v>
      </c>
      <c r="AC320" s="22" t="s">
        <v>76</v>
      </c>
      <c r="AD320" s="22" t="s">
        <v>77</v>
      </c>
      <c r="AE320" s="25" t="s">
        <v>115</v>
      </c>
      <c r="AF320" s="25" t="s">
        <v>79</v>
      </c>
      <c r="AG320" s="25">
        <v>6802307054</v>
      </c>
      <c r="AH320" s="25" t="s">
        <v>2380</v>
      </c>
      <c r="AI320" s="25" t="s">
        <v>1318</v>
      </c>
      <c r="AJ320" s="81" t="s">
        <v>82</v>
      </c>
      <c r="AK320" s="26">
        <v>45446</v>
      </c>
      <c r="AL320" s="22">
        <v>21</v>
      </c>
      <c r="AM320" s="22" t="s">
        <v>82</v>
      </c>
      <c r="AN320" s="22" t="s">
        <v>82</v>
      </c>
      <c r="AO320" s="22" t="s">
        <v>82</v>
      </c>
      <c r="AP320" s="22" t="s">
        <v>82</v>
      </c>
      <c r="AQ320" s="22" t="s">
        <v>82</v>
      </c>
      <c r="AR320" s="22" t="s">
        <v>82</v>
      </c>
      <c r="AS320" s="6">
        <v>327811</v>
      </c>
      <c r="AT320" s="6" t="s">
        <v>2381</v>
      </c>
      <c r="AU320" s="15" t="s">
        <v>2382</v>
      </c>
      <c r="AV320" s="6" t="s">
        <v>2383</v>
      </c>
      <c r="AW320" s="6">
        <v>40</v>
      </c>
    </row>
    <row r="321" spans="1:49" ht="24.75" customHeight="1">
      <c r="A321" s="6">
        <v>202012</v>
      </c>
      <c r="B321" s="22" t="s">
        <v>2384</v>
      </c>
      <c r="C321" s="22" t="b">
        <v>1</v>
      </c>
      <c r="D321" s="23" t="s">
        <v>2339</v>
      </c>
      <c r="E321" s="22">
        <v>202</v>
      </c>
      <c r="F321" s="22" t="s">
        <v>245</v>
      </c>
      <c r="G321" s="22">
        <v>202012</v>
      </c>
      <c r="H321" s="22" t="s">
        <v>100</v>
      </c>
      <c r="I321" s="22" t="s">
        <v>1315</v>
      </c>
      <c r="J321" s="22" t="s">
        <v>67</v>
      </c>
      <c r="K321" s="22" t="s">
        <v>68</v>
      </c>
      <c r="L321" s="22" t="s">
        <v>69</v>
      </c>
      <c r="M321" s="22" t="str">
        <f t="shared" si="4"/>
        <v>Archival</v>
      </c>
      <c r="N321" s="22" t="s">
        <v>70</v>
      </c>
      <c r="O321" s="24">
        <v>45301</v>
      </c>
      <c r="P321" s="24">
        <v>45392</v>
      </c>
      <c r="Q321" s="22" t="s">
        <v>113</v>
      </c>
      <c r="R321" s="22">
        <v>6802068217</v>
      </c>
      <c r="S321" s="24">
        <v>45014</v>
      </c>
      <c r="T321" s="22" t="s">
        <v>1316</v>
      </c>
      <c r="U321" s="22">
        <v>202012</v>
      </c>
      <c r="V321" s="22">
        <v>6802068217</v>
      </c>
      <c r="W321" s="24">
        <v>45014</v>
      </c>
      <c r="X321" s="22" t="s">
        <v>103</v>
      </c>
      <c r="Y321" s="22" t="s">
        <v>75</v>
      </c>
      <c r="Z321" s="22" t="s">
        <v>70</v>
      </c>
      <c r="AA321" s="22" t="s">
        <v>70</v>
      </c>
      <c r="AB321" s="22" t="s">
        <v>70</v>
      </c>
      <c r="AC321" s="22" t="s">
        <v>76</v>
      </c>
      <c r="AD321" s="22" t="s">
        <v>77</v>
      </c>
      <c r="AE321" s="25" t="s">
        <v>2043</v>
      </c>
      <c r="AF321" s="25" t="s">
        <v>79</v>
      </c>
      <c r="AG321" s="25">
        <v>6802068217</v>
      </c>
      <c r="AH321" s="25" t="s">
        <v>2385</v>
      </c>
      <c r="AI321" s="25" t="s">
        <v>1318</v>
      </c>
      <c r="AJ321" s="81" t="s">
        <v>82</v>
      </c>
      <c r="AK321" s="26">
        <v>45432</v>
      </c>
      <c r="AL321" s="22">
        <v>35</v>
      </c>
      <c r="AM321" s="22" t="s">
        <v>82</v>
      </c>
      <c r="AN321" s="22" t="s">
        <v>82</v>
      </c>
      <c r="AO321" s="22" t="s">
        <v>82</v>
      </c>
      <c r="AP321" s="22" t="s">
        <v>82</v>
      </c>
      <c r="AQ321" s="22" t="s">
        <v>82</v>
      </c>
      <c r="AR321" s="22" t="s">
        <v>82</v>
      </c>
      <c r="AS321" s="6">
        <v>327969</v>
      </c>
      <c r="AT321" s="6" t="s">
        <v>2386</v>
      </c>
      <c r="AU321" s="15" t="s">
        <v>2387</v>
      </c>
      <c r="AV321" s="6" t="s">
        <v>2388</v>
      </c>
      <c r="AW321" s="6">
        <v>40</v>
      </c>
    </row>
    <row r="322" spans="1:49" ht="24.75" customHeight="1">
      <c r="A322" s="6">
        <v>202013</v>
      </c>
      <c r="B322" s="22" t="s">
        <v>82</v>
      </c>
      <c r="C322" s="22" t="b">
        <v>0</v>
      </c>
      <c r="D322" s="23" t="s">
        <v>2339</v>
      </c>
      <c r="E322" s="22">
        <v>202</v>
      </c>
      <c r="F322" s="22" t="s">
        <v>245</v>
      </c>
      <c r="G322" s="22">
        <v>202013</v>
      </c>
      <c r="H322" s="22" t="s">
        <v>65</v>
      </c>
      <c r="I322" s="22" t="s">
        <v>66</v>
      </c>
      <c r="J322" s="22" t="s">
        <v>67</v>
      </c>
      <c r="K322" s="22" t="s">
        <v>68</v>
      </c>
      <c r="L322" s="22" t="s">
        <v>69</v>
      </c>
      <c r="M322" s="22" t="str">
        <f t="shared" ref="M322:M385" si="5">IF(OR(K322="Archived or Fresh Tumor Biopsy c-Met testing (Archival)", K322="Archived or Fresh Tumor Biopsy c-Met testing", K322="Archived or Fresh Tumor Biopsy c-Met testing (Fresh Biopsy/Aspirate)"), L322, K322)</f>
        <v>Archival</v>
      </c>
      <c r="N322" s="22" t="s">
        <v>70</v>
      </c>
      <c r="O322" s="24">
        <v>45349</v>
      </c>
      <c r="P322" s="24">
        <v>45391</v>
      </c>
      <c r="Q322" s="22" t="s">
        <v>113</v>
      </c>
      <c r="R322" s="22">
        <v>6802307055</v>
      </c>
      <c r="S322" s="24">
        <v>43014</v>
      </c>
      <c r="T322" s="22" t="s">
        <v>102</v>
      </c>
      <c r="U322" s="22" t="s">
        <v>82</v>
      </c>
      <c r="V322" s="27" t="s">
        <v>82</v>
      </c>
      <c r="W322" s="22" t="s">
        <v>82</v>
      </c>
      <c r="X322" s="22" t="s">
        <v>82</v>
      </c>
      <c r="Y322" s="22" t="s">
        <v>82</v>
      </c>
      <c r="Z322" s="22" t="s">
        <v>82</v>
      </c>
      <c r="AA322" s="22" t="s">
        <v>82</v>
      </c>
      <c r="AB322" s="22" t="s">
        <v>82</v>
      </c>
      <c r="AC322" s="22" t="s">
        <v>1145</v>
      </c>
      <c r="AD322" s="22" t="s">
        <v>82</v>
      </c>
      <c r="AE322" s="28" t="s">
        <v>1146</v>
      </c>
      <c r="AF322" s="28" t="s">
        <v>1146</v>
      </c>
      <c r="AG322" s="25">
        <v>6802307055</v>
      </c>
      <c r="AH322" s="25" t="s">
        <v>2389</v>
      </c>
      <c r="AI322" s="25" t="s">
        <v>93</v>
      </c>
      <c r="AJ322" s="81" t="s">
        <v>82</v>
      </c>
      <c r="AK322" s="26">
        <v>45446</v>
      </c>
      <c r="AL322" s="22">
        <v>21</v>
      </c>
      <c r="AM322" s="22" t="s">
        <v>82</v>
      </c>
      <c r="AN322" s="22" t="s">
        <v>82</v>
      </c>
      <c r="AO322" s="22" t="s">
        <v>82</v>
      </c>
      <c r="AP322" s="22" t="s">
        <v>82</v>
      </c>
      <c r="AQ322" s="22" t="s">
        <v>82</v>
      </c>
      <c r="AR322" s="22" t="s">
        <v>82</v>
      </c>
      <c r="AS322" s="6"/>
      <c r="AT322" s="6"/>
      <c r="AU322" s="6"/>
      <c r="AV322" s="6"/>
      <c r="AW322" s="6"/>
    </row>
    <row r="323" spans="1:49" ht="24.75" customHeight="1">
      <c r="A323" s="6">
        <v>202013</v>
      </c>
      <c r="B323" s="22" t="s">
        <v>2390</v>
      </c>
      <c r="C323" s="22" t="b">
        <v>1</v>
      </c>
      <c r="D323" s="23" t="s">
        <v>2339</v>
      </c>
      <c r="E323" s="22">
        <v>202</v>
      </c>
      <c r="F323" s="22" t="s">
        <v>245</v>
      </c>
      <c r="G323" s="22">
        <v>202013</v>
      </c>
      <c r="H323" s="22" t="s">
        <v>65</v>
      </c>
      <c r="I323" s="22" t="s">
        <v>66</v>
      </c>
      <c r="J323" s="22" t="s">
        <v>67</v>
      </c>
      <c r="K323" s="22" t="s">
        <v>111</v>
      </c>
      <c r="L323" s="22" t="s">
        <v>82</v>
      </c>
      <c r="M323" s="22" t="str">
        <f t="shared" si="5"/>
        <v>Fresh Tumor Biopsy Pre-dose</v>
      </c>
      <c r="N323" s="22" t="s">
        <v>70</v>
      </c>
      <c r="O323" s="24">
        <v>45349</v>
      </c>
      <c r="P323" s="24">
        <v>45391</v>
      </c>
      <c r="Q323" s="22" t="s">
        <v>113</v>
      </c>
      <c r="R323" s="22">
        <v>6802307056</v>
      </c>
      <c r="S323" s="24">
        <v>45336</v>
      </c>
      <c r="T323" s="22" t="s">
        <v>102</v>
      </c>
      <c r="U323" s="22">
        <v>202013</v>
      </c>
      <c r="V323" s="22">
        <v>6802307056</v>
      </c>
      <c r="W323" s="24">
        <v>45336</v>
      </c>
      <c r="X323" s="22" t="s">
        <v>536</v>
      </c>
      <c r="Y323" s="22" t="s">
        <v>130</v>
      </c>
      <c r="Z323" s="22" t="s">
        <v>70</v>
      </c>
      <c r="AA323" s="22" t="s">
        <v>70</v>
      </c>
      <c r="AB323" s="22" t="s">
        <v>70</v>
      </c>
      <c r="AC323" s="22" t="s">
        <v>76</v>
      </c>
      <c r="AD323" s="22" t="s">
        <v>114</v>
      </c>
      <c r="AE323" s="25" t="s">
        <v>1119</v>
      </c>
      <c r="AF323" s="25" t="s">
        <v>1120</v>
      </c>
      <c r="AG323" s="25">
        <v>6802307056</v>
      </c>
      <c r="AH323" s="25" t="s">
        <v>2391</v>
      </c>
      <c r="AI323" s="25" t="s">
        <v>93</v>
      </c>
      <c r="AJ323" s="81" t="s">
        <v>82</v>
      </c>
      <c r="AK323" s="26">
        <v>45460</v>
      </c>
      <c r="AL323" s="22">
        <v>7</v>
      </c>
      <c r="AM323" s="22" t="s">
        <v>82</v>
      </c>
      <c r="AN323" s="22" t="s">
        <v>82</v>
      </c>
      <c r="AO323" s="22" t="s">
        <v>82</v>
      </c>
      <c r="AP323" s="22" t="s">
        <v>82</v>
      </c>
      <c r="AQ323" s="22" t="s">
        <v>82</v>
      </c>
      <c r="AR323" s="22" t="s">
        <v>82</v>
      </c>
      <c r="AS323" s="6">
        <v>337123</v>
      </c>
      <c r="AT323" s="6" t="s">
        <v>2392</v>
      </c>
      <c r="AU323" s="15" t="s">
        <v>2393</v>
      </c>
      <c r="AV323" s="6" t="s">
        <v>2394</v>
      </c>
      <c r="AW323" s="6">
        <v>40</v>
      </c>
    </row>
    <row r="324" spans="1:49" ht="24.75" customHeight="1">
      <c r="A324" s="6">
        <v>202014</v>
      </c>
      <c r="B324" s="22" t="s">
        <v>2395</v>
      </c>
      <c r="C324" s="22" t="b">
        <v>1</v>
      </c>
      <c r="D324" s="23" t="s">
        <v>2339</v>
      </c>
      <c r="E324" s="22">
        <v>202</v>
      </c>
      <c r="F324" s="22" t="s">
        <v>245</v>
      </c>
      <c r="G324" s="22">
        <v>202014</v>
      </c>
      <c r="H324" s="22" t="s">
        <v>65</v>
      </c>
      <c r="I324" s="22" t="s">
        <v>66</v>
      </c>
      <c r="J324" s="22" t="s">
        <v>67</v>
      </c>
      <c r="K324" s="22" t="s">
        <v>1214</v>
      </c>
      <c r="L324" s="22" t="s">
        <v>82</v>
      </c>
      <c r="M324" s="22" t="str">
        <f t="shared" si="5"/>
        <v>Archived c-Met testing</v>
      </c>
      <c r="N324" s="22" t="s">
        <v>70</v>
      </c>
      <c r="O324" s="24">
        <v>45377</v>
      </c>
      <c r="P324" s="24">
        <v>45384</v>
      </c>
      <c r="Q324" s="22" t="s">
        <v>113</v>
      </c>
      <c r="R324" s="22">
        <v>6802307047</v>
      </c>
      <c r="S324" s="24">
        <v>44754</v>
      </c>
      <c r="T324" s="22" t="s">
        <v>1316</v>
      </c>
      <c r="U324" s="22">
        <v>202014</v>
      </c>
      <c r="V324" s="22">
        <v>6802307047</v>
      </c>
      <c r="W324" s="24">
        <v>44754</v>
      </c>
      <c r="X324" s="22" t="s">
        <v>2065</v>
      </c>
      <c r="Y324" s="22" t="s">
        <v>75</v>
      </c>
      <c r="Z324" s="22" t="s">
        <v>70</v>
      </c>
      <c r="AA324" s="22" t="s">
        <v>70</v>
      </c>
      <c r="AB324" s="22" t="s">
        <v>70</v>
      </c>
      <c r="AC324" s="22" t="s">
        <v>76</v>
      </c>
      <c r="AD324" s="22" t="s">
        <v>77</v>
      </c>
      <c r="AE324" s="25" t="s">
        <v>115</v>
      </c>
      <c r="AF324" s="25" t="s">
        <v>79</v>
      </c>
      <c r="AG324" s="25">
        <v>6802307047</v>
      </c>
      <c r="AH324" s="25" t="s">
        <v>2396</v>
      </c>
      <c r="AI324" s="25" t="s">
        <v>1318</v>
      </c>
      <c r="AJ324" s="81" t="s">
        <v>82</v>
      </c>
      <c r="AK324" s="26">
        <v>45453</v>
      </c>
      <c r="AL324" s="22">
        <v>14</v>
      </c>
      <c r="AM324" s="22" t="s">
        <v>82</v>
      </c>
      <c r="AN324" s="22" t="s">
        <v>82</v>
      </c>
      <c r="AO324" s="22" t="s">
        <v>82</v>
      </c>
      <c r="AP324" s="22" t="s">
        <v>82</v>
      </c>
      <c r="AQ324" s="22" t="s">
        <v>82</v>
      </c>
      <c r="AR324" s="22" t="s">
        <v>82</v>
      </c>
      <c r="AS324" s="6">
        <v>337189</v>
      </c>
      <c r="AT324" s="6" t="s">
        <v>2397</v>
      </c>
      <c r="AU324" s="15" t="s">
        <v>2398</v>
      </c>
      <c r="AV324" s="6" t="s">
        <v>2399</v>
      </c>
      <c r="AW324" s="6">
        <v>40</v>
      </c>
    </row>
    <row r="325" spans="1:49" ht="24.75" customHeight="1">
      <c r="A325" s="6">
        <v>202015</v>
      </c>
      <c r="B325" s="22" t="s">
        <v>2400</v>
      </c>
      <c r="C325" s="22" t="b">
        <v>1</v>
      </c>
      <c r="D325" s="23" t="s">
        <v>2339</v>
      </c>
      <c r="E325" s="22">
        <v>202</v>
      </c>
      <c r="F325" s="22" t="s">
        <v>245</v>
      </c>
      <c r="G325" s="22">
        <v>202015</v>
      </c>
      <c r="H325" s="22" t="s">
        <v>100</v>
      </c>
      <c r="I325" s="22" t="s">
        <v>66</v>
      </c>
      <c r="J325" s="22" t="s">
        <v>67</v>
      </c>
      <c r="K325" s="22" t="s">
        <v>1214</v>
      </c>
      <c r="L325" s="22" t="s">
        <v>82</v>
      </c>
      <c r="M325" s="22" t="str">
        <f t="shared" si="5"/>
        <v>Archived c-Met testing</v>
      </c>
      <c r="N325" s="22" t="s">
        <v>70</v>
      </c>
      <c r="O325" s="24">
        <v>45392</v>
      </c>
      <c r="P325" s="24">
        <v>45391</v>
      </c>
      <c r="Q325" s="22" t="s">
        <v>113</v>
      </c>
      <c r="R325" s="22">
        <v>6802307048</v>
      </c>
      <c r="S325" s="24">
        <v>45140</v>
      </c>
      <c r="T325" s="22" t="s">
        <v>1316</v>
      </c>
      <c r="U325" s="22">
        <v>202015</v>
      </c>
      <c r="V325" s="22">
        <v>6802307048</v>
      </c>
      <c r="W325" s="24">
        <v>45140</v>
      </c>
      <c r="X325" s="22" t="s">
        <v>2065</v>
      </c>
      <c r="Y325" s="22" t="s">
        <v>75</v>
      </c>
      <c r="Z325" s="22" t="s">
        <v>70</v>
      </c>
      <c r="AA325" s="22" t="s">
        <v>70</v>
      </c>
      <c r="AB325" s="22" t="s">
        <v>70</v>
      </c>
      <c r="AC325" s="22" t="s">
        <v>76</v>
      </c>
      <c r="AD325" s="22" t="s">
        <v>77</v>
      </c>
      <c r="AE325" s="25" t="s">
        <v>115</v>
      </c>
      <c r="AF325" s="25" t="s">
        <v>79</v>
      </c>
      <c r="AG325" s="25">
        <v>6802307048</v>
      </c>
      <c r="AH325" s="25" t="s">
        <v>2401</v>
      </c>
      <c r="AI325" s="25" t="s">
        <v>1318</v>
      </c>
      <c r="AJ325" s="81" t="s">
        <v>82</v>
      </c>
      <c r="AK325" s="26">
        <v>45460</v>
      </c>
      <c r="AL325" s="22">
        <v>7</v>
      </c>
      <c r="AM325" s="22" t="s">
        <v>82</v>
      </c>
      <c r="AN325" s="22" t="s">
        <v>82</v>
      </c>
      <c r="AO325" s="22" t="s">
        <v>82</v>
      </c>
      <c r="AP325" s="22" t="s">
        <v>82</v>
      </c>
      <c r="AQ325" s="22" t="s">
        <v>82</v>
      </c>
      <c r="AR325" s="22" t="s">
        <v>82</v>
      </c>
      <c r="AS325" s="6">
        <v>337234</v>
      </c>
      <c r="AT325" s="6" t="s">
        <v>2402</v>
      </c>
      <c r="AU325" s="15" t="s">
        <v>2403</v>
      </c>
      <c r="AV325" s="6" t="s">
        <v>2404</v>
      </c>
      <c r="AW325" s="6">
        <v>40</v>
      </c>
    </row>
    <row r="326" spans="1:49" ht="24.75" customHeight="1">
      <c r="A326" s="6">
        <v>202017</v>
      </c>
      <c r="B326" s="22" t="s">
        <v>2405</v>
      </c>
      <c r="C326" s="22" t="b">
        <v>1</v>
      </c>
      <c r="D326" s="23" t="s">
        <v>82</v>
      </c>
      <c r="E326" s="22" t="s">
        <v>82</v>
      </c>
      <c r="F326" s="22" t="s">
        <v>82</v>
      </c>
      <c r="G326" s="22" t="s">
        <v>82</v>
      </c>
      <c r="H326" s="22" t="s">
        <v>100</v>
      </c>
      <c r="I326" s="22" t="s">
        <v>100</v>
      </c>
      <c r="J326" s="22" t="s">
        <v>82</v>
      </c>
      <c r="K326" s="22" t="s">
        <v>82</v>
      </c>
      <c r="L326" s="22" t="s">
        <v>82</v>
      </c>
      <c r="M326" s="22" t="str">
        <f t="shared" si="5"/>
        <v> </v>
      </c>
      <c r="N326" s="22" t="s">
        <v>82</v>
      </c>
      <c r="O326" s="22" t="s">
        <v>82</v>
      </c>
      <c r="P326" s="22" t="s">
        <v>82</v>
      </c>
      <c r="Q326" s="22" t="s">
        <v>82</v>
      </c>
      <c r="R326" s="22" t="s">
        <v>82</v>
      </c>
      <c r="S326" s="22" t="s">
        <v>82</v>
      </c>
      <c r="T326" s="22" t="s">
        <v>82</v>
      </c>
      <c r="U326" s="22">
        <v>202017</v>
      </c>
      <c r="V326" s="22">
        <v>6802681994</v>
      </c>
      <c r="W326" s="24">
        <v>44166</v>
      </c>
      <c r="X326" s="22" t="s">
        <v>2136</v>
      </c>
      <c r="Y326" s="22" t="s">
        <v>75</v>
      </c>
      <c r="Z326" s="22" t="s">
        <v>82</v>
      </c>
      <c r="AA326" s="22" t="s">
        <v>82</v>
      </c>
      <c r="AB326" s="22" t="s">
        <v>82</v>
      </c>
      <c r="AC326" s="22" t="s">
        <v>840</v>
      </c>
      <c r="AD326" s="22" t="s">
        <v>77</v>
      </c>
      <c r="AE326" s="25" t="s">
        <v>150</v>
      </c>
      <c r="AF326" s="25" t="s">
        <v>79</v>
      </c>
      <c r="AG326" s="25">
        <v>6802681994</v>
      </c>
      <c r="AH326" s="25" t="s">
        <v>2406</v>
      </c>
      <c r="AI326" s="25" t="s">
        <v>2138</v>
      </c>
      <c r="AJ326" s="81" t="s">
        <v>82</v>
      </c>
      <c r="AK326" s="26">
        <v>45467</v>
      </c>
      <c r="AL326" s="22">
        <v>0</v>
      </c>
      <c r="AM326" s="22" t="s">
        <v>82</v>
      </c>
      <c r="AN326" s="22" t="s">
        <v>82</v>
      </c>
      <c r="AO326" s="22" t="s">
        <v>82</v>
      </c>
      <c r="AP326" s="22" t="s">
        <v>82</v>
      </c>
      <c r="AQ326" s="22" t="s">
        <v>82</v>
      </c>
      <c r="AR326" s="22" t="s">
        <v>82</v>
      </c>
      <c r="AS326" s="6">
        <v>354844</v>
      </c>
      <c r="AT326" s="6" t="s">
        <v>2407</v>
      </c>
      <c r="AU326" s="15" t="s">
        <v>2408</v>
      </c>
      <c r="AV326" s="6" t="s">
        <v>2409</v>
      </c>
      <c r="AW326" s="6">
        <v>40</v>
      </c>
    </row>
    <row r="327" spans="1:49" ht="24.75" customHeight="1">
      <c r="A327" s="6">
        <v>203005</v>
      </c>
      <c r="B327" s="22" t="s">
        <v>2410</v>
      </c>
      <c r="C327" s="22" t="b">
        <v>1</v>
      </c>
      <c r="D327" s="23" t="s">
        <v>329</v>
      </c>
      <c r="E327" s="22">
        <v>203</v>
      </c>
      <c r="F327" s="22" t="s">
        <v>245</v>
      </c>
      <c r="G327" s="22">
        <v>203005</v>
      </c>
      <c r="H327" s="22" t="s">
        <v>121</v>
      </c>
      <c r="I327" s="22" t="s">
        <v>66</v>
      </c>
      <c r="J327" s="22" t="s">
        <v>1167</v>
      </c>
      <c r="K327" s="22" t="s">
        <v>158</v>
      </c>
      <c r="L327" s="22" t="s">
        <v>112</v>
      </c>
      <c r="M327" s="22" t="str">
        <f t="shared" si="5"/>
        <v>Fresh Biopsy/Aspirate</v>
      </c>
      <c r="N327" s="22" t="s">
        <v>70</v>
      </c>
      <c r="O327" s="24">
        <v>45077</v>
      </c>
      <c r="P327" s="24">
        <v>45071</v>
      </c>
      <c r="Q327" s="22" t="s">
        <v>72</v>
      </c>
      <c r="R327" s="22">
        <v>6802300330</v>
      </c>
      <c r="S327" s="24">
        <v>45100</v>
      </c>
      <c r="T327" s="22" t="s">
        <v>169</v>
      </c>
      <c r="U327" s="22">
        <v>203005</v>
      </c>
      <c r="V327" s="22">
        <v>6802300330</v>
      </c>
      <c r="W327" s="24">
        <v>45100</v>
      </c>
      <c r="X327" s="22" t="s">
        <v>103</v>
      </c>
      <c r="Y327" s="22" t="s">
        <v>75</v>
      </c>
      <c r="Z327" s="22" t="s">
        <v>70</v>
      </c>
      <c r="AA327" s="22" t="s">
        <v>70</v>
      </c>
      <c r="AB327" s="22" t="s">
        <v>70</v>
      </c>
      <c r="AC327" s="22" t="s">
        <v>76</v>
      </c>
      <c r="AD327" s="22" t="s">
        <v>238</v>
      </c>
      <c r="AE327" s="25" t="s">
        <v>266</v>
      </c>
      <c r="AF327" s="25" t="s">
        <v>79</v>
      </c>
      <c r="AG327" s="25">
        <v>6802300330</v>
      </c>
      <c r="AH327" s="25" t="s">
        <v>2411</v>
      </c>
      <c r="AI327" s="25" t="s">
        <v>172</v>
      </c>
      <c r="AJ327" s="81" t="s">
        <v>82</v>
      </c>
      <c r="AK327" s="26">
        <v>45397</v>
      </c>
      <c r="AL327" s="22">
        <v>70</v>
      </c>
      <c r="AM327" s="22" t="s">
        <v>82</v>
      </c>
      <c r="AN327" s="22" t="s">
        <v>82</v>
      </c>
      <c r="AO327" s="22" t="s">
        <v>82</v>
      </c>
      <c r="AP327" s="22" t="s">
        <v>82</v>
      </c>
      <c r="AQ327" s="22" t="s">
        <v>82</v>
      </c>
      <c r="AR327" s="22" t="s">
        <v>82</v>
      </c>
      <c r="AS327" s="6">
        <v>327899</v>
      </c>
      <c r="AT327" s="6" t="s">
        <v>2412</v>
      </c>
      <c r="AU327" s="15" t="s">
        <v>2413</v>
      </c>
      <c r="AV327" s="6" t="s">
        <v>2414</v>
      </c>
      <c r="AW327" s="6">
        <v>40</v>
      </c>
    </row>
    <row r="328" spans="1:49" ht="24.75" customHeight="1">
      <c r="A328" s="6">
        <v>203005</v>
      </c>
      <c r="B328" s="22" t="s">
        <v>325</v>
      </c>
      <c r="C328" s="22" t="b">
        <v>1</v>
      </c>
      <c r="D328" s="23" t="s">
        <v>329</v>
      </c>
      <c r="E328" s="22">
        <v>203</v>
      </c>
      <c r="F328" s="22" t="s">
        <v>245</v>
      </c>
      <c r="G328" s="22">
        <v>203005</v>
      </c>
      <c r="H328" s="22" t="s">
        <v>121</v>
      </c>
      <c r="I328" s="22" t="s">
        <v>66</v>
      </c>
      <c r="J328" s="22" t="s">
        <v>67</v>
      </c>
      <c r="K328" s="22" t="s">
        <v>68</v>
      </c>
      <c r="L328" s="22" t="s">
        <v>69</v>
      </c>
      <c r="M328" s="22" t="str">
        <f t="shared" si="5"/>
        <v>Archival</v>
      </c>
      <c r="N328" s="22" t="s">
        <v>70</v>
      </c>
      <c r="O328" s="24">
        <v>45077</v>
      </c>
      <c r="P328" s="24">
        <v>45071</v>
      </c>
      <c r="Q328" s="22" t="s">
        <v>72</v>
      </c>
      <c r="R328" s="22">
        <v>6802093938</v>
      </c>
      <c r="S328" s="24">
        <v>44770</v>
      </c>
      <c r="T328" s="22" t="s">
        <v>169</v>
      </c>
      <c r="U328" s="22">
        <v>203005</v>
      </c>
      <c r="V328" s="22">
        <v>6802093938</v>
      </c>
      <c r="W328" s="24">
        <v>44770</v>
      </c>
      <c r="X328" s="22" t="s">
        <v>279</v>
      </c>
      <c r="Y328" s="22" t="s">
        <v>75</v>
      </c>
      <c r="Z328" s="22" t="s">
        <v>70</v>
      </c>
      <c r="AA328" s="22" t="s">
        <v>70</v>
      </c>
      <c r="AB328" s="22" t="s">
        <v>70</v>
      </c>
      <c r="AC328" s="22" t="s">
        <v>76</v>
      </c>
      <c r="AD328" s="22" t="s">
        <v>77</v>
      </c>
      <c r="AE328" s="25" t="s">
        <v>330</v>
      </c>
      <c r="AF328" s="25" t="s">
        <v>79</v>
      </c>
      <c r="AG328" s="25">
        <v>6802093938</v>
      </c>
      <c r="AH328" s="25" t="s">
        <v>331</v>
      </c>
      <c r="AI328" s="25" t="s">
        <v>172</v>
      </c>
      <c r="AJ328" s="81" t="s">
        <v>82</v>
      </c>
      <c r="AK328" s="26">
        <v>45397</v>
      </c>
      <c r="AL328" s="22">
        <v>70</v>
      </c>
      <c r="AM328" s="22" t="s">
        <v>82</v>
      </c>
      <c r="AN328" s="22" t="s">
        <v>82</v>
      </c>
      <c r="AO328" s="22" t="s">
        <v>82</v>
      </c>
      <c r="AP328" s="22" t="s">
        <v>82</v>
      </c>
      <c r="AQ328" s="22" t="s">
        <v>82</v>
      </c>
      <c r="AR328" s="22" t="s">
        <v>82</v>
      </c>
      <c r="AS328" s="6">
        <v>174003</v>
      </c>
      <c r="AT328" s="6" t="s">
        <v>326</v>
      </c>
      <c r="AU328" s="15" t="s">
        <v>327</v>
      </c>
      <c r="AV328" s="6" t="s">
        <v>328</v>
      </c>
      <c r="AW328" s="6">
        <v>40</v>
      </c>
    </row>
    <row r="329" spans="1:49" ht="24.75" customHeight="1">
      <c r="A329" s="6">
        <v>203005</v>
      </c>
      <c r="B329" s="22" t="s">
        <v>82</v>
      </c>
      <c r="C329" s="22" t="b">
        <v>0</v>
      </c>
      <c r="D329" s="23" t="s">
        <v>329</v>
      </c>
      <c r="E329" s="22">
        <v>203</v>
      </c>
      <c r="F329" s="22" t="s">
        <v>245</v>
      </c>
      <c r="G329" s="22">
        <v>203005</v>
      </c>
      <c r="H329" s="22" t="s">
        <v>121</v>
      </c>
      <c r="I329" s="22" t="s">
        <v>66</v>
      </c>
      <c r="J329" s="22" t="s">
        <v>67</v>
      </c>
      <c r="K329" s="22" t="s">
        <v>111</v>
      </c>
      <c r="L329" s="22" t="s">
        <v>82</v>
      </c>
      <c r="M329" s="22" t="str">
        <f t="shared" si="5"/>
        <v>Fresh Tumor Biopsy Pre-dose</v>
      </c>
      <c r="N329" s="22" t="s">
        <v>70</v>
      </c>
      <c r="O329" s="24">
        <v>45077</v>
      </c>
      <c r="P329" s="24">
        <v>45071</v>
      </c>
      <c r="Q329" s="22" t="s">
        <v>72</v>
      </c>
      <c r="R329" s="22">
        <v>6802300379</v>
      </c>
      <c r="S329" s="24">
        <v>45076</v>
      </c>
      <c r="T329" s="22" t="s">
        <v>169</v>
      </c>
      <c r="U329" s="22" t="s">
        <v>82</v>
      </c>
      <c r="V329" s="27" t="s">
        <v>82</v>
      </c>
      <c r="W329" s="22" t="s">
        <v>82</v>
      </c>
      <c r="X329" s="22" t="s">
        <v>82</v>
      </c>
      <c r="Y329" s="22" t="s">
        <v>82</v>
      </c>
      <c r="Z329" s="22" t="s">
        <v>82</v>
      </c>
      <c r="AA329" s="22" t="s">
        <v>82</v>
      </c>
      <c r="AB329" s="22" t="s">
        <v>82</v>
      </c>
      <c r="AC329" s="22" t="s">
        <v>1145</v>
      </c>
      <c r="AD329" s="22" t="s">
        <v>82</v>
      </c>
      <c r="AE329" s="28" t="s">
        <v>1146</v>
      </c>
      <c r="AF329" s="28" t="s">
        <v>1146</v>
      </c>
      <c r="AG329" s="25">
        <v>6802300379</v>
      </c>
      <c r="AH329" s="25" t="s">
        <v>2415</v>
      </c>
      <c r="AI329" s="25" t="s">
        <v>172</v>
      </c>
      <c r="AJ329" s="81" t="s">
        <v>82</v>
      </c>
      <c r="AK329" s="26">
        <v>45397</v>
      </c>
      <c r="AL329" s="22">
        <v>70</v>
      </c>
      <c r="AM329" s="22" t="s">
        <v>82</v>
      </c>
      <c r="AN329" s="22" t="s">
        <v>82</v>
      </c>
      <c r="AO329" s="22" t="s">
        <v>82</v>
      </c>
      <c r="AP329" s="22" t="s">
        <v>82</v>
      </c>
      <c r="AQ329" s="22" t="s">
        <v>82</v>
      </c>
      <c r="AR329" s="22" t="s">
        <v>82</v>
      </c>
      <c r="AS329" s="6"/>
      <c r="AT329" s="6"/>
      <c r="AU329" s="6"/>
      <c r="AV329" s="6"/>
      <c r="AW329" s="6"/>
    </row>
    <row r="330" spans="1:49" ht="24.75" customHeight="1">
      <c r="A330" s="6">
        <v>203011</v>
      </c>
      <c r="B330" s="22" t="s">
        <v>2416</v>
      </c>
      <c r="C330" s="22" t="b">
        <v>1</v>
      </c>
      <c r="D330" s="23" t="s">
        <v>329</v>
      </c>
      <c r="E330" s="22">
        <v>203</v>
      </c>
      <c r="F330" s="22" t="s">
        <v>245</v>
      </c>
      <c r="G330" s="22">
        <v>203011</v>
      </c>
      <c r="H330" s="22" t="s">
        <v>121</v>
      </c>
      <c r="I330" s="22" t="s">
        <v>66</v>
      </c>
      <c r="J330" s="22" t="s">
        <v>1167</v>
      </c>
      <c r="K330" s="22" t="s">
        <v>158</v>
      </c>
      <c r="L330" s="22" t="s">
        <v>112</v>
      </c>
      <c r="M330" s="22" t="str">
        <f t="shared" si="5"/>
        <v>Fresh Biopsy/Aspirate</v>
      </c>
      <c r="N330" s="22" t="s">
        <v>70</v>
      </c>
      <c r="O330" s="24">
        <v>45181</v>
      </c>
      <c r="P330" s="24">
        <v>45170</v>
      </c>
      <c r="Q330" s="22" t="s">
        <v>72</v>
      </c>
      <c r="R330" s="22">
        <v>6802300331</v>
      </c>
      <c r="S330" s="24">
        <v>45203</v>
      </c>
      <c r="T330" s="22" t="s">
        <v>169</v>
      </c>
      <c r="U330" s="22">
        <v>203011</v>
      </c>
      <c r="V330" s="22">
        <v>6802300331</v>
      </c>
      <c r="W330" s="24">
        <v>45203</v>
      </c>
      <c r="X330" s="22" t="s">
        <v>103</v>
      </c>
      <c r="Y330" s="22" t="s">
        <v>75</v>
      </c>
      <c r="Z330" s="22" t="s">
        <v>70</v>
      </c>
      <c r="AA330" s="22" t="s">
        <v>70</v>
      </c>
      <c r="AB330" s="22" t="s">
        <v>70</v>
      </c>
      <c r="AC330" s="22" t="s">
        <v>76</v>
      </c>
      <c r="AD330" s="22" t="s">
        <v>238</v>
      </c>
      <c r="AE330" s="25" t="s">
        <v>1119</v>
      </c>
      <c r="AF330" s="25" t="s">
        <v>1120</v>
      </c>
      <c r="AG330" s="25">
        <v>6802300331</v>
      </c>
      <c r="AH330" s="25" t="s">
        <v>2417</v>
      </c>
      <c r="AI330" s="25" t="s">
        <v>172</v>
      </c>
      <c r="AJ330" s="81" t="s">
        <v>82</v>
      </c>
      <c r="AK330" s="26">
        <v>45425</v>
      </c>
      <c r="AL330" s="22">
        <v>42</v>
      </c>
      <c r="AM330" s="22" t="s">
        <v>82</v>
      </c>
      <c r="AN330" s="22" t="s">
        <v>82</v>
      </c>
      <c r="AO330" s="22" t="s">
        <v>82</v>
      </c>
      <c r="AP330" s="22" t="s">
        <v>82</v>
      </c>
      <c r="AQ330" s="22" t="s">
        <v>82</v>
      </c>
      <c r="AR330" s="22" t="s">
        <v>82</v>
      </c>
      <c r="AS330" s="6">
        <v>327764</v>
      </c>
      <c r="AT330" s="6" t="s">
        <v>2418</v>
      </c>
      <c r="AU330" s="15" t="s">
        <v>2419</v>
      </c>
      <c r="AV330" s="6" t="s">
        <v>2420</v>
      </c>
      <c r="AW330" s="6">
        <v>40</v>
      </c>
    </row>
    <row r="331" spans="1:49" ht="24.75" customHeight="1">
      <c r="A331" s="6">
        <v>203011</v>
      </c>
      <c r="B331" s="22" t="s">
        <v>2421</v>
      </c>
      <c r="C331" s="22" t="b">
        <v>1</v>
      </c>
      <c r="D331" s="23" t="s">
        <v>329</v>
      </c>
      <c r="E331" s="22">
        <v>203</v>
      </c>
      <c r="F331" s="22" t="s">
        <v>245</v>
      </c>
      <c r="G331" s="22">
        <v>203011</v>
      </c>
      <c r="H331" s="22" t="s">
        <v>121</v>
      </c>
      <c r="I331" s="22" t="s">
        <v>66</v>
      </c>
      <c r="J331" s="22" t="s">
        <v>67</v>
      </c>
      <c r="K331" s="22" t="s">
        <v>68</v>
      </c>
      <c r="L331" s="22" t="s">
        <v>69</v>
      </c>
      <c r="M331" s="22" t="str">
        <f t="shared" si="5"/>
        <v>Archival</v>
      </c>
      <c r="N331" s="22" t="s">
        <v>70</v>
      </c>
      <c r="O331" s="24">
        <v>45181</v>
      </c>
      <c r="P331" s="24">
        <v>45170</v>
      </c>
      <c r="Q331" s="22" t="s">
        <v>72</v>
      </c>
      <c r="R331" s="22">
        <v>6802068226</v>
      </c>
      <c r="S331" s="24">
        <v>44904</v>
      </c>
      <c r="T331" s="22" t="s">
        <v>169</v>
      </c>
      <c r="U331" s="22">
        <v>203011</v>
      </c>
      <c r="V331" s="22">
        <v>6802068226</v>
      </c>
      <c r="W331" s="24">
        <v>44904</v>
      </c>
      <c r="X331" s="22" t="s">
        <v>279</v>
      </c>
      <c r="Y331" s="22" t="s">
        <v>75</v>
      </c>
      <c r="Z331" s="22" t="s">
        <v>70</v>
      </c>
      <c r="AA331" s="22" t="s">
        <v>70</v>
      </c>
      <c r="AB331" s="22" t="s">
        <v>70</v>
      </c>
      <c r="AC331" s="22" t="s">
        <v>76</v>
      </c>
      <c r="AD331" s="22" t="s">
        <v>77</v>
      </c>
      <c r="AE331" s="25" t="s">
        <v>292</v>
      </c>
      <c r="AF331" s="25" t="s">
        <v>79</v>
      </c>
      <c r="AG331" s="25">
        <v>6802068226</v>
      </c>
      <c r="AH331" s="25" t="s">
        <v>2422</v>
      </c>
      <c r="AI331" s="25" t="s">
        <v>172</v>
      </c>
      <c r="AJ331" s="81" t="s">
        <v>82</v>
      </c>
      <c r="AK331" s="26">
        <v>45397</v>
      </c>
      <c r="AL331" s="22">
        <v>70</v>
      </c>
      <c r="AM331" s="22" t="s">
        <v>82</v>
      </c>
      <c r="AN331" s="22" t="s">
        <v>82</v>
      </c>
      <c r="AO331" s="22" t="s">
        <v>82</v>
      </c>
      <c r="AP331" s="22" t="s">
        <v>82</v>
      </c>
      <c r="AQ331" s="22" t="s">
        <v>82</v>
      </c>
      <c r="AR331" s="22" t="s">
        <v>82</v>
      </c>
      <c r="AS331" s="6">
        <v>191066</v>
      </c>
      <c r="AT331" s="6" t="s">
        <v>2423</v>
      </c>
      <c r="AU331" s="15" t="s">
        <v>2424</v>
      </c>
      <c r="AV331" s="6" t="s">
        <v>2425</v>
      </c>
      <c r="AW331" s="6">
        <v>40</v>
      </c>
    </row>
    <row r="332" spans="1:49" ht="24.75" customHeight="1">
      <c r="A332" s="6">
        <v>203011</v>
      </c>
      <c r="B332" s="22" t="s">
        <v>332</v>
      </c>
      <c r="C332" s="22" t="b">
        <v>1</v>
      </c>
      <c r="D332" s="23" t="s">
        <v>329</v>
      </c>
      <c r="E332" s="22">
        <v>203</v>
      </c>
      <c r="F332" s="22" t="s">
        <v>245</v>
      </c>
      <c r="G332" s="22">
        <v>203011</v>
      </c>
      <c r="H332" s="22" t="s">
        <v>121</v>
      </c>
      <c r="I332" s="22" t="s">
        <v>66</v>
      </c>
      <c r="J332" s="22" t="s">
        <v>67</v>
      </c>
      <c r="K332" s="22" t="s">
        <v>111</v>
      </c>
      <c r="L332" s="22" t="s">
        <v>82</v>
      </c>
      <c r="M332" s="22" t="str">
        <f t="shared" si="5"/>
        <v>Fresh Tumor Biopsy Pre-dose</v>
      </c>
      <c r="N332" s="22" t="s">
        <v>70</v>
      </c>
      <c r="O332" s="24">
        <v>45181</v>
      </c>
      <c r="P332" s="24">
        <v>45170</v>
      </c>
      <c r="Q332" s="22" t="s">
        <v>72</v>
      </c>
      <c r="R332" s="22">
        <v>6802300380</v>
      </c>
      <c r="S332" s="24">
        <v>45195</v>
      </c>
      <c r="T332" s="22" t="s">
        <v>169</v>
      </c>
      <c r="U332" s="22">
        <v>203011</v>
      </c>
      <c r="V332" s="22">
        <v>6802300380</v>
      </c>
      <c r="W332" s="24">
        <v>45195</v>
      </c>
      <c r="X332" s="22" t="s">
        <v>103</v>
      </c>
      <c r="Y332" s="22" t="s">
        <v>75</v>
      </c>
      <c r="Z332" s="22" t="s">
        <v>70</v>
      </c>
      <c r="AA332" s="22" t="s">
        <v>70</v>
      </c>
      <c r="AB332" s="22" t="s">
        <v>70</v>
      </c>
      <c r="AC332" s="22" t="s">
        <v>76</v>
      </c>
      <c r="AD332" s="22" t="s">
        <v>82</v>
      </c>
      <c r="AE332" s="25" t="s">
        <v>115</v>
      </c>
      <c r="AF332" s="25" t="s">
        <v>79</v>
      </c>
      <c r="AG332" s="25">
        <v>6802300380</v>
      </c>
      <c r="AH332" s="25" t="s">
        <v>336</v>
      </c>
      <c r="AI332" s="25" t="s">
        <v>172</v>
      </c>
      <c r="AJ332" s="81" t="s">
        <v>82</v>
      </c>
      <c r="AK332" s="26">
        <v>45397</v>
      </c>
      <c r="AL332" s="22">
        <v>70</v>
      </c>
      <c r="AM332" s="22" t="s">
        <v>82</v>
      </c>
      <c r="AN332" s="22" t="s">
        <v>82</v>
      </c>
      <c r="AO332" s="22" t="s">
        <v>82</v>
      </c>
      <c r="AP332" s="22" t="s">
        <v>82</v>
      </c>
      <c r="AQ332" s="22" t="s">
        <v>82</v>
      </c>
      <c r="AR332" s="22" t="s">
        <v>82</v>
      </c>
      <c r="AS332" s="6">
        <v>327479</v>
      </c>
      <c r="AT332" s="6" t="s">
        <v>333</v>
      </c>
      <c r="AU332" s="15" t="s">
        <v>334</v>
      </c>
      <c r="AV332" s="6" t="s">
        <v>335</v>
      </c>
      <c r="AW332" s="6">
        <v>40</v>
      </c>
    </row>
    <row r="333" spans="1:49" ht="24.75" customHeight="1">
      <c r="A333" s="6">
        <v>204002</v>
      </c>
      <c r="B333" s="22" t="s">
        <v>337</v>
      </c>
      <c r="C333" s="22" t="b">
        <v>1</v>
      </c>
      <c r="D333" s="23" t="s">
        <v>341</v>
      </c>
      <c r="E333" s="22">
        <v>204</v>
      </c>
      <c r="F333" s="22" t="s">
        <v>245</v>
      </c>
      <c r="G333" s="22">
        <v>204002</v>
      </c>
      <c r="H333" s="22" t="s">
        <v>121</v>
      </c>
      <c r="I333" s="22" t="s">
        <v>66</v>
      </c>
      <c r="J333" s="22" t="s">
        <v>67</v>
      </c>
      <c r="K333" s="22" t="s">
        <v>111</v>
      </c>
      <c r="L333" s="22" t="s">
        <v>82</v>
      </c>
      <c r="M333" s="22" t="str">
        <f t="shared" si="5"/>
        <v>Fresh Tumor Biopsy Pre-dose</v>
      </c>
      <c r="N333" s="22" t="s">
        <v>70</v>
      </c>
      <c r="O333" s="24">
        <v>45007</v>
      </c>
      <c r="P333" s="24">
        <v>45002</v>
      </c>
      <c r="Q333" s="22" t="s">
        <v>260</v>
      </c>
      <c r="R333" s="22">
        <v>6802077612</v>
      </c>
      <c r="S333" s="24">
        <v>44993</v>
      </c>
      <c r="T333" s="22" t="s">
        <v>342</v>
      </c>
      <c r="U333" s="22">
        <v>204002</v>
      </c>
      <c r="V333" s="22">
        <v>6802077612</v>
      </c>
      <c r="W333" s="24">
        <v>44993</v>
      </c>
      <c r="X333" s="22" t="s">
        <v>186</v>
      </c>
      <c r="Y333" s="22" t="s">
        <v>75</v>
      </c>
      <c r="Z333" s="22" t="s">
        <v>70</v>
      </c>
      <c r="AA333" s="22" t="s">
        <v>70</v>
      </c>
      <c r="AB333" s="22" t="s">
        <v>70</v>
      </c>
      <c r="AC333" s="22" t="s">
        <v>76</v>
      </c>
      <c r="AD333" s="22" t="s">
        <v>114</v>
      </c>
      <c r="AE333" s="25" t="s">
        <v>343</v>
      </c>
      <c r="AF333" s="25" t="s">
        <v>79</v>
      </c>
      <c r="AG333" s="25">
        <v>6802077612</v>
      </c>
      <c r="AH333" s="25" t="s">
        <v>344</v>
      </c>
      <c r="AI333" s="25" t="s">
        <v>132</v>
      </c>
      <c r="AJ333" s="81" t="s">
        <v>82</v>
      </c>
      <c r="AK333" s="26">
        <v>45397</v>
      </c>
      <c r="AL333" s="22">
        <v>70</v>
      </c>
      <c r="AM333" s="22" t="s">
        <v>82</v>
      </c>
      <c r="AN333" s="22" t="s">
        <v>82</v>
      </c>
      <c r="AO333" s="22" t="s">
        <v>82</v>
      </c>
      <c r="AP333" s="22" t="s">
        <v>82</v>
      </c>
      <c r="AQ333" s="22" t="s">
        <v>82</v>
      </c>
      <c r="AR333" s="22" t="s">
        <v>82</v>
      </c>
      <c r="AS333" s="6">
        <v>191024</v>
      </c>
      <c r="AT333" s="6" t="s">
        <v>338</v>
      </c>
      <c r="AU333" s="15" t="s">
        <v>339</v>
      </c>
      <c r="AV333" s="6" t="s">
        <v>340</v>
      </c>
      <c r="AW333" s="6">
        <v>40</v>
      </c>
    </row>
    <row r="334" spans="1:49" ht="24.75" customHeight="1">
      <c r="A334" s="6">
        <v>205003</v>
      </c>
      <c r="B334" s="22" t="s">
        <v>345</v>
      </c>
      <c r="C334" s="22" t="b">
        <v>1</v>
      </c>
      <c r="D334" s="23" t="s">
        <v>349</v>
      </c>
      <c r="E334" s="22">
        <v>205</v>
      </c>
      <c r="F334" s="22" t="s">
        <v>245</v>
      </c>
      <c r="G334" s="22">
        <v>205003</v>
      </c>
      <c r="H334" s="22" t="s">
        <v>65</v>
      </c>
      <c r="I334" s="22" t="s">
        <v>66</v>
      </c>
      <c r="J334" s="22" t="s">
        <v>67</v>
      </c>
      <c r="K334" s="22" t="s">
        <v>128</v>
      </c>
      <c r="L334" s="22" t="s">
        <v>112</v>
      </c>
      <c r="M334" s="22" t="str">
        <f t="shared" si="5"/>
        <v>Fresh Biopsy/Aspirate</v>
      </c>
      <c r="N334" s="22" t="s">
        <v>70</v>
      </c>
      <c r="O334" s="24">
        <v>45077</v>
      </c>
      <c r="P334" s="24">
        <v>45075</v>
      </c>
      <c r="Q334" s="22" t="s">
        <v>72</v>
      </c>
      <c r="R334" s="22">
        <v>6802066202</v>
      </c>
      <c r="S334" s="24">
        <v>45034</v>
      </c>
      <c r="T334" s="22" t="s">
        <v>350</v>
      </c>
      <c r="U334" s="22">
        <v>205003</v>
      </c>
      <c r="V334" s="22">
        <v>6802066202</v>
      </c>
      <c r="W334" s="24">
        <v>45034</v>
      </c>
      <c r="X334" s="22" t="s">
        <v>186</v>
      </c>
      <c r="Y334" s="22" t="s">
        <v>75</v>
      </c>
      <c r="Z334" s="22" t="s">
        <v>70</v>
      </c>
      <c r="AA334" s="22" t="s">
        <v>70</v>
      </c>
      <c r="AB334" s="22" t="s">
        <v>70</v>
      </c>
      <c r="AC334" s="22" t="s">
        <v>76</v>
      </c>
      <c r="AD334" s="22" t="s">
        <v>77</v>
      </c>
      <c r="AE334" s="25" t="s">
        <v>187</v>
      </c>
      <c r="AF334" s="25" t="s">
        <v>79</v>
      </c>
      <c r="AG334" s="25">
        <v>6802066202</v>
      </c>
      <c r="AH334" s="25" t="s">
        <v>351</v>
      </c>
      <c r="AI334" s="25" t="s">
        <v>132</v>
      </c>
      <c r="AJ334" s="81" t="s">
        <v>82</v>
      </c>
      <c r="AK334" s="26">
        <v>45397</v>
      </c>
      <c r="AL334" s="22">
        <v>70</v>
      </c>
      <c r="AM334" s="22" t="s">
        <v>82</v>
      </c>
      <c r="AN334" s="22" t="s">
        <v>82</v>
      </c>
      <c r="AO334" s="22" t="s">
        <v>82</v>
      </c>
      <c r="AP334" s="22" t="s">
        <v>82</v>
      </c>
      <c r="AQ334" s="22" t="s">
        <v>82</v>
      </c>
      <c r="AR334" s="22" t="s">
        <v>82</v>
      </c>
      <c r="AS334" s="6">
        <v>330961</v>
      </c>
      <c r="AT334" s="6" t="s">
        <v>346</v>
      </c>
      <c r="AU334" s="15" t="s">
        <v>347</v>
      </c>
      <c r="AV334" s="6" t="s">
        <v>348</v>
      </c>
      <c r="AW334" s="6">
        <v>40</v>
      </c>
    </row>
    <row r="335" spans="1:49" ht="24.75" customHeight="1">
      <c r="A335" s="6">
        <v>205006</v>
      </c>
      <c r="B335" s="22" t="s">
        <v>352</v>
      </c>
      <c r="C335" s="22" t="b">
        <v>1</v>
      </c>
      <c r="D335" s="23" t="s">
        <v>349</v>
      </c>
      <c r="E335" s="22">
        <v>205</v>
      </c>
      <c r="F335" s="22" t="s">
        <v>245</v>
      </c>
      <c r="G335" s="22">
        <v>205006</v>
      </c>
      <c r="H335" s="22" t="s">
        <v>65</v>
      </c>
      <c r="I335" s="22" t="s">
        <v>66</v>
      </c>
      <c r="J335" s="22" t="s">
        <v>67</v>
      </c>
      <c r="K335" s="22" t="s">
        <v>68</v>
      </c>
      <c r="L335" s="22" t="s">
        <v>69</v>
      </c>
      <c r="M335" s="22" t="str">
        <f t="shared" si="5"/>
        <v>Archival</v>
      </c>
      <c r="N335" s="22" t="s">
        <v>70</v>
      </c>
      <c r="O335" s="24">
        <v>45258</v>
      </c>
      <c r="P335" s="24">
        <v>45246</v>
      </c>
      <c r="Q335" s="22" t="s">
        <v>101</v>
      </c>
      <c r="R335" s="22">
        <v>6802076453</v>
      </c>
      <c r="S335" s="24">
        <v>44985</v>
      </c>
      <c r="T335" s="22" t="s">
        <v>102</v>
      </c>
      <c r="U335" s="22">
        <v>205006</v>
      </c>
      <c r="V335" s="22">
        <v>6802076453</v>
      </c>
      <c r="W335" s="24">
        <v>44985</v>
      </c>
      <c r="X335" s="22" t="s">
        <v>103</v>
      </c>
      <c r="Y335" s="22" t="s">
        <v>75</v>
      </c>
      <c r="Z335" s="22" t="s">
        <v>70</v>
      </c>
      <c r="AA335" s="22" t="s">
        <v>70</v>
      </c>
      <c r="AB335" s="22" t="s">
        <v>70</v>
      </c>
      <c r="AC335" s="22" t="s">
        <v>76</v>
      </c>
      <c r="AD335" s="22" t="s">
        <v>77</v>
      </c>
      <c r="AE335" s="25" t="s">
        <v>356</v>
      </c>
      <c r="AF335" s="25" t="s">
        <v>79</v>
      </c>
      <c r="AG335" s="25">
        <v>6802076453</v>
      </c>
      <c r="AH335" s="25" t="s">
        <v>357</v>
      </c>
      <c r="AI335" s="25" t="s">
        <v>93</v>
      </c>
      <c r="AJ335" s="81" t="s">
        <v>82</v>
      </c>
      <c r="AK335" s="26">
        <v>45397</v>
      </c>
      <c r="AL335" s="22">
        <v>70</v>
      </c>
      <c r="AM335" s="22" t="s">
        <v>82</v>
      </c>
      <c r="AN335" s="22" t="s">
        <v>82</v>
      </c>
      <c r="AO335" s="22" t="s">
        <v>82</v>
      </c>
      <c r="AP335" s="22" t="s">
        <v>82</v>
      </c>
      <c r="AQ335" s="22" t="s">
        <v>82</v>
      </c>
      <c r="AR335" s="22" t="s">
        <v>82</v>
      </c>
      <c r="AS335" s="6">
        <v>327879</v>
      </c>
      <c r="AT335" s="6" t="s">
        <v>353</v>
      </c>
      <c r="AU335" s="15" t="s">
        <v>354</v>
      </c>
      <c r="AV335" s="6" t="s">
        <v>355</v>
      </c>
      <c r="AW335" s="6">
        <v>40</v>
      </c>
    </row>
    <row r="336" spans="1:49" ht="24.75" customHeight="1">
      <c r="A336" s="6">
        <v>205006</v>
      </c>
      <c r="B336" s="22" t="s">
        <v>2426</v>
      </c>
      <c r="C336" s="22" t="b">
        <v>1</v>
      </c>
      <c r="D336" s="23" t="s">
        <v>349</v>
      </c>
      <c r="E336" s="22">
        <v>205</v>
      </c>
      <c r="F336" s="22" t="s">
        <v>245</v>
      </c>
      <c r="G336" s="22">
        <v>205006</v>
      </c>
      <c r="H336" s="22" t="s">
        <v>65</v>
      </c>
      <c r="I336" s="22" t="s">
        <v>66</v>
      </c>
      <c r="J336" s="22" t="s">
        <v>67</v>
      </c>
      <c r="K336" s="22" t="s">
        <v>68</v>
      </c>
      <c r="L336" s="22" t="s">
        <v>69</v>
      </c>
      <c r="M336" s="22" t="str">
        <f t="shared" si="5"/>
        <v>Archival</v>
      </c>
      <c r="N336" s="22" t="s">
        <v>70</v>
      </c>
      <c r="O336" s="24">
        <v>45258</v>
      </c>
      <c r="P336" s="24">
        <v>45246</v>
      </c>
      <c r="Q336" s="22" t="s">
        <v>101</v>
      </c>
      <c r="R336" s="22">
        <v>6802076454</v>
      </c>
      <c r="S336" s="24">
        <v>45230</v>
      </c>
      <c r="T336" s="22" t="s">
        <v>102</v>
      </c>
      <c r="U336" s="22">
        <v>205006</v>
      </c>
      <c r="V336" s="22">
        <v>6802076454</v>
      </c>
      <c r="W336" s="24">
        <v>45230</v>
      </c>
      <c r="X336" s="22" t="s">
        <v>103</v>
      </c>
      <c r="Y336" s="22" t="s">
        <v>75</v>
      </c>
      <c r="Z336" s="22" t="s">
        <v>70</v>
      </c>
      <c r="AA336" s="22" t="s">
        <v>70</v>
      </c>
      <c r="AB336" s="22" t="s">
        <v>70</v>
      </c>
      <c r="AC336" s="22" t="s">
        <v>76</v>
      </c>
      <c r="AD336" s="22" t="s">
        <v>114</v>
      </c>
      <c r="AE336" s="25" t="s">
        <v>1727</v>
      </c>
      <c r="AF336" s="25" t="s">
        <v>79</v>
      </c>
      <c r="AG336" s="25">
        <v>6802076454</v>
      </c>
      <c r="AH336" s="25" t="s">
        <v>2427</v>
      </c>
      <c r="AI336" s="25" t="s">
        <v>93</v>
      </c>
      <c r="AJ336" s="81" t="s">
        <v>82</v>
      </c>
      <c r="AK336" s="26">
        <v>45397</v>
      </c>
      <c r="AL336" s="22">
        <v>70</v>
      </c>
      <c r="AM336" s="22" t="s">
        <v>82</v>
      </c>
      <c r="AN336" s="22" t="s">
        <v>82</v>
      </c>
      <c r="AO336" s="22" t="s">
        <v>82</v>
      </c>
      <c r="AP336" s="22" t="s">
        <v>82</v>
      </c>
      <c r="AQ336" s="22" t="s">
        <v>82</v>
      </c>
      <c r="AR336" s="22" t="s">
        <v>82</v>
      </c>
      <c r="AS336" s="6">
        <v>327915</v>
      </c>
      <c r="AT336" s="6" t="s">
        <v>2428</v>
      </c>
      <c r="AU336" s="15" t="s">
        <v>2429</v>
      </c>
      <c r="AV336" s="6" t="s">
        <v>2430</v>
      </c>
      <c r="AW336" s="6">
        <v>40</v>
      </c>
    </row>
    <row r="337" spans="1:49" ht="24.75" customHeight="1">
      <c r="A337" s="6">
        <v>206001</v>
      </c>
      <c r="B337" s="22" t="s">
        <v>859</v>
      </c>
      <c r="C337" s="22" t="b">
        <v>1</v>
      </c>
      <c r="D337" s="23" t="s">
        <v>362</v>
      </c>
      <c r="E337" s="22">
        <v>206</v>
      </c>
      <c r="F337" s="22" t="s">
        <v>245</v>
      </c>
      <c r="G337" s="22">
        <v>206001</v>
      </c>
      <c r="H337" s="22" t="s">
        <v>121</v>
      </c>
      <c r="I337" s="22" t="s">
        <v>66</v>
      </c>
      <c r="J337" s="22" t="s">
        <v>67</v>
      </c>
      <c r="K337" s="22" t="s">
        <v>111</v>
      </c>
      <c r="L337" s="22" t="s">
        <v>82</v>
      </c>
      <c r="M337" s="22" t="str">
        <f t="shared" si="5"/>
        <v>Fresh Tumor Biopsy Pre-dose</v>
      </c>
      <c r="N337" s="22" t="s">
        <v>70</v>
      </c>
      <c r="O337" s="24">
        <v>44986</v>
      </c>
      <c r="P337" s="24">
        <v>44981</v>
      </c>
      <c r="Q337" s="22" t="s">
        <v>260</v>
      </c>
      <c r="R337" s="22">
        <v>6802115572</v>
      </c>
      <c r="S337" s="24">
        <v>44959</v>
      </c>
      <c r="T337" s="22" t="s">
        <v>2431</v>
      </c>
      <c r="U337" s="22">
        <v>206001</v>
      </c>
      <c r="V337" s="22">
        <v>6802115572</v>
      </c>
      <c r="W337" s="24">
        <v>44959</v>
      </c>
      <c r="X337" s="22" t="s">
        <v>161</v>
      </c>
      <c r="Y337" s="22" t="s">
        <v>1245</v>
      </c>
      <c r="Z337" s="22" t="s">
        <v>70</v>
      </c>
      <c r="AA337" s="22" t="s">
        <v>70</v>
      </c>
      <c r="AB337" s="22" t="s">
        <v>70</v>
      </c>
      <c r="AC337" s="22" t="s">
        <v>76</v>
      </c>
      <c r="AD337" s="22" t="s">
        <v>114</v>
      </c>
      <c r="AE337" s="25" t="s">
        <v>2432</v>
      </c>
      <c r="AF337" s="25" t="s">
        <v>79</v>
      </c>
      <c r="AG337" s="25">
        <v>6802115572</v>
      </c>
      <c r="AH337" s="25" t="s">
        <v>2433</v>
      </c>
      <c r="AI337" s="25" t="s">
        <v>856</v>
      </c>
      <c r="AJ337" s="81" t="s">
        <v>82</v>
      </c>
      <c r="AK337" s="26">
        <v>45397</v>
      </c>
      <c r="AL337" s="22">
        <v>70</v>
      </c>
      <c r="AM337" s="22" t="s">
        <v>82</v>
      </c>
      <c r="AN337" s="22" t="s">
        <v>82</v>
      </c>
      <c r="AO337" s="22" t="s">
        <v>82</v>
      </c>
      <c r="AP337" s="22" t="s">
        <v>82</v>
      </c>
      <c r="AQ337" s="22" t="s">
        <v>82</v>
      </c>
      <c r="AR337" s="22" t="s">
        <v>82</v>
      </c>
      <c r="AS337" s="6">
        <v>190968</v>
      </c>
      <c r="AT337" s="6" t="s">
        <v>2434</v>
      </c>
      <c r="AU337" s="15" t="s">
        <v>2435</v>
      </c>
      <c r="AV337" s="6" t="s">
        <v>2436</v>
      </c>
      <c r="AW337" s="6">
        <v>40</v>
      </c>
    </row>
    <row r="338" spans="1:49" ht="24.75" customHeight="1">
      <c r="A338" s="6">
        <v>206002</v>
      </c>
      <c r="B338" s="22" t="s">
        <v>2437</v>
      </c>
      <c r="C338" s="22" t="b">
        <v>1</v>
      </c>
      <c r="D338" s="23" t="s">
        <v>362</v>
      </c>
      <c r="E338" s="22">
        <v>206</v>
      </c>
      <c r="F338" s="22" t="s">
        <v>245</v>
      </c>
      <c r="G338" s="22">
        <v>206002</v>
      </c>
      <c r="H338" s="22" t="s">
        <v>65</v>
      </c>
      <c r="I338" s="22" t="s">
        <v>66</v>
      </c>
      <c r="J338" s="22" t="s">
        <v>67</v>
      </c>
      <c r="K338" s="22" t="s">
        <v>68</v>
      </c>
      <c r="L338" s="22" t="s">
        <v>69</v>
      </c>
      <c r="M338" s="22" t="str">
        <f t="shared" si="5"/>
        <v>Archival</v>
      </c>
      <c r="N338" s="22" t="s">
        <v>70</v>
      </c>
      <c r="O338" s="24">
        <v>45203</v>
      </c>
      <c r="P338" s="24">
        <v>45231</v>
      </c>
      <c r="Q338" s="22" t="s">
        <v>101</v>
      </c>
      <c r="R338" s="22">
        <v>6802115562</v>
      </c>
      <c r="S338" s="24">
        <v>43649</v>
      </c>
      <c r="T338" s="22" t="s">
        <v>2438</v>
      </c>
      <c r="U338" s="22">
        <v>206002</v>
      </c>
      <c r="V338" s="22">
        <v>6802115562</v>
      </c>
      <c r="W338" s="24">
        <v>43649</v>
      </c>
      <c r="X338" s="22" t="s">
        <v>161</v>
      </c>
      <c r="Y338" s="22" t="s">
        <v>75</v>
      </c>
      <c r="Z338" s="22" t="s">
        <v>70</v>
      </c>
      <c r="AA338" s="22" t="s">
        <v>70</v>
      </c>
      <c r="AB338" s="22" t="s">
        <v>70</v>
      </c>
      <c r="AC338" s="22" t="s">
        <v>76</v>
      </c>
      <c r="AD338" s="22" t="s">
        <v>77</v>
      </c>
      <c r="AE338" s="25" t="s">
        <v>2439</v>
      </c>
      <c r="AF338" s="25" t="s">
        <v>79</v>
      </c>
      <c r="AG338" s="25">
        <v>6802115562</v>
      </c>
      <c r="AH338" s="25" t="s">
        <v>2440</v>
      </c>
      <c r="AI338" s="25" t="s">
        <v>856</v>
      </c>
      <c r="AJ338" s="81" t="s">
        <v>82</v>
      </c>
      <c r="AK338" s="26">
        <v>45432</v>
      </c>
      <c r="AL338" s="22">
        <v>35</v>
      </c>
      <c r="AM338" s="22" t="s">
        <v>82</v>
      </c>
      <c r="AN338" s="22" t="s">
        <v>82</v>
      </c>
      <c r="AO338" s="22" t="s">
        <v>82</v>
      </c>
      <c r="AP338" s="22" t="s">
        <v>82</v>
      </c>
      <c r="AQ338" s="22" t="s">
        <v>82</v>
      </c>
      <c r="AR338" s="22" t="s">
        <v>82</v>
      </c>
      <c r="AS338" s="6">
        <v>191057</v>
      </c>
      <c r="AT338" s="6" t="s">
        <v>2441</v>
      </c>
      <c r="AU338" s="15" t="s">
        <v>2442</v>
      </c>
      <c r="AV338" s="6" t="s">
        <v>2443</v>
      </c>
      <c r="AW338" s="6">
        <v>40</v>
      </c>
    </row>
    <row r="339" spans="1:49" ht="24.75" customHeight="1">
      <c r="A339" s="6">
        <v>206003</v>
      </c>
      <c r="B339" s="22" t="s">
        <v>358</v>
      </c>
      <c r="C339" s="22" t="b">
        <v>1</v>
      </c>
      <c r="D339" s="23" t="s">
        <v>362</v>
      </c>
      <c r="E339" s="22">
        <v>206</v>
      </c>
      <c r="F339" s="22" t="s">
        <v>245</v>
      </c>
      <c r="G339" s="22">
        <v>206003</v>
      </c>
      <c r="H339" s="22" t="s">
        <v>65</v>
      </c>
      <c r="I339" s="22" t="s">
        <v>66</v>
      </c>
      <c r="J339" s="22" t="s">
        <v>67</v>
      </c>
      <c r="K339" s="22" t="s">
        <v>68</v>
      </c>
      <c r="L339" s="22" t="s">
        <v>69</v>
      </c>
      <c r="M339" s="22" t="str">
        <f t="shared" si="5"/>
        <v>Archival</v>
      </c>
      <c r="N339" s="22" t="s">
        <v>70</v>
      </c>
      <c r="O339" s="24">
        <v>45056</v>
      </c>
      <c r="P339" s="24">
        <v>45043</v>
      </c>
      <c r="Q339" s="22" t="s">
        <v>72</v>
      </c>
      <c r="R339" s="22">
        <v>6802115563</v>
      </c>
      <c r="S339" s="24">
        <v>44181</v>
      </c>
      <c r="T339" s="22" t="s">
        <v>89</v>
      </c>
      <c r="U339" s="22">
        <v>206003</v>
      </c>
      <c r="V339" s="22">
        <v>6802115563</v>
      </c>
      <c r="W339" s="24">
        <v>44181</v>
      </c>
      <c r="X339" s="22" t="s">
        <v>90</v>
      </c>
      <c r="Y339" s="22" t="s">
        <v>75</v>
      </c>
      <c r="Z339" s="22" t="s">
        <v>70</v>
      </c>
      <c r="AA339" s="22" t="s">
        <v>70</v>
      </c>
      <c r="AB339" s="22" t="s">
        <v>70</v>
      </c>
      <c r="AC339" s="22" t="s">
        <v>76</v>
      </c>
      <c r="AD339" s="22" t="s">
        <v>77</v>
      </c>
      <c r="AE339" s="25" t="s">
        <v>91</v>
      </c>
      <c r="AF339" s="25" t="s">
        <v>79</v>
      </c>
      <c r="AG339" s="25">
        <v>6802115563</v>
      </c>
      <c r="AH339" s="25" t="s">
        <v>363</v>
      </c>
      <c r="AI339" s="25" t="s">
        <v>93</v>
      </c>
      <c r="AJ339" s="81" t="s">
        <v>82</v>
      </c>
      <c r="AK339" s="26">
        <v>45432</v>
      </c>
      <c r="AL339" s="22">
        <v>35</v>
      </c>
      <c r="AM339" s="22" t="s">
        <v>82</v>
      </c>
      <c r="AN339" s="22" t="s">
        <v>82</v>
      </c>
      <c r="AO339" s="22" t="s">
        <v>82</v>
      </c>
      <c r="AP339" s="22" t="s">
        <v>82</v>
      </c>
      <c r="AQ339" s="22" t="s">
        <v>82</v>
      </c>
      <c r="AR339" s="22" t="s">
        <v>82</v>
      </c>
      <c r="AS339" s="6">
        <v>330953</v>
      </c>
      <c r="AT339" s="6" t="s">
        <v>359</v>
      </c>
      <c r="AU339" s="15" t="s">
        <v>360</v>
      </c>
      <c r="AV339" s="6" t="s">
        <v>361</v>
      </c>
      <c r="AW339" s="6">
        <v>40</v>
      </c>
    </row>
    <row r="340" spans="1:49" ht="24.75" customHeight="1">
      <c r="A340" s="6">
        <v>206004</v>
      </c>
      <c r="B340" s="22" t="s">
        <v>364</v>
      </c>
      <c r="C340" s="22" t="b">
        <v>1</v>
      </c>
      <c r="D340" s="23" t="s">
        <v>362</v>
      </c>
      <c r="E340" s="22">
        <v>206</v>
      </c>
      <c r="F340" s="22" t="s">
        <v>245</v>
      </c>
      <c r="G340" s="22">
        <v>206004</v>
      </c>
      <c r="H340" s="22" t="s">
        <v>100</v>
      </c>
      <c r="I340" s="22" t="s">
        <v>100</v>
      </c>
      <c r="J340" s="22" t="s">
        <v>67</v>
      </c>
      <c r="K340" s="22" t="s">
        <v>68</v>
      </c>
      <c r="L340" s="22" t="s">
        <v>69</v>
      </c>
      <c r="M340" s="22" t="str">
        <f t="shared" si="5"/>
        <v>Archival</v>
      </c>
      <c r="N340" s="22" t="s">
        <v>70</v>
      </c>
      <c r="O340" s="24">
        <v>45070</v>
      </c>
      <c r="P340" s="24">
        <v>45058</v>
      </c>
      <c r="Q340" s="22" t="s">
        <v>72</v>
      </c>
      <c r="R340" s="22">
        <v>6802115564</v>
      </c>
      <c r="S340" s="24">
        <v>44537</v>
      </c>
      <c r="T340" s="22" t="s">
        <v>89</v>
      </c>
      <c r="U340" s="22">
        <v>206004</v>
      </c>
      <c r="V340" s="22">
        <v>6802115564</v>
      </c>
      <c r="W340" s="24">
        <v>44537</v>
      </c>
      <c r="X340" s="22" t="s">
        <v>90</v>
      </c>
      <c r="Y340" s="22" t="s">
        <v>75</v>
      </c>
      <c r="Z340" s="22" t="s">
        <v>70</v>
      </c>
      <c r="AA340" s="22" t="s">
        <v>70</v>
      </c>
      <c r="AB340" s="22" t="s">
        <v>70</v>
      </c>
      <c r="AC340" s="22" t="s">
        <v>76</v>
      </c>
      <c r="AD340" s="22" t="s">
        <v>77</v>
      </c>
      <c r="AE340" s="25" t="s">
        <v>91</v>
      </c>
      <c r="AF340" s="25" t="s">
        <v>79</v>
      </c>
      <c r="AG340" s="25">
        <v>6802115564</v>
      </c>
      <c r="AH340" s="25" t="s">
        <v>368</v>
      </c>
      <c r="AI340" s="25" t="s">
        <v>93</v>
      </c>
      <c r="AJ340" s="81" t="s">
        <v>82</v>
      </c>
      <c r="AK340" s="26">
        <v>45397</v>
      </c>
      <c r="AL340" s="22">
        <v>70</v>
      </c>
      <c r="AM340" s="22" t="s">
        <v>82</v>
      </c>
      <c r="AN340" s="22" t="s">
        <v>82</v>
      </c>
      <c r="AO340" s="22" t="s">
        <v>82</v>
      </c>
      <c r="AP340" s="22" t="s">
        <v>82</v>
      </c>
      <c r="AQ340" s="22" t="s">
        <v>82</v>
      </c>
      <c r="AR340" s="22" t="s">
        <v>82</v>
      </c>
      <c r="AS340" s="6">
        <v>330965</v>
      </c>
      <c r="AT340" s="6" t="s">
        <v>365</v>
      </c>
      <c r="AU340" s="15" t="s">
        <v>366</v>
      </c>
      <c r="AV340" s="6" t="s">
        <v>367</v>
      </c>
      <c r="AW340" s="6">
        <v>40</v>
      </c>
    </row>
    <row r="341" spans="1:49" ht="24.75" customHeight="1">
      <c r="A341" s="6">
        <v>206005</v>
      </c>
      <c r="B341" s="22" t="s">
        <v>2444</v>
      </c>
      <c r="C341" s="22" t="b">
        <v>1</v>
      </c>
      <c r="D341" s="23" t="s">
        <v>362</v>
      </c>
      <c r="E341" s="22">
        <v>206</v>
      </c>
      <c r="F341" s="22" t="s">
        <v>245</v>
      </c>
      <c r="G341" s="22">
        <v>206005</v>
      </c>
      <c r="H341" s="22" t="s">
        <v>65</v>
      </c>
      <c r="I341" s="22" t="s">
        <v>66</v>
      </c>
      <c r="J341" s="22" t="s">
        <v>1167</v>
      </c>
      <c r="K341" s="22" t="s">
        <v>158</v>
      </c>
      <c r="L341" s="22" t="s">
        <v>112</v>
      </c>
      <c r="M341" s="22" t="str">
        <f t="shared" si="5"/>
        <v>Fresh Biopsy/Aspirate</v>
      </c>
      <c r="N341" s="22" t="s">
        <v>70</v>
      </c>
      <c r="O341" s="24">
        <v>45104</v>
      </c>
      <c r="P341" s="24">
        <v>45086</v>
      </c>
      <c r="Q341" s="22" t="s">
        <v>72</v>
      </c>
      <c r="R341" s="22">
        <v>6802305927</v>
      </c>
      <c r="S341" s="24">
        <v>45127</v>
      </c>
      <c r="T341" s="22" t="s">
        <v>1191</v>
      </c>
      <c r="U341" s="22">
        <v>206005</v>
      </c>
      <c r="V341" s="22">
        <v>6802305927</v>
      </c>
      <c r="W341" s="24">
        <v>45127</v>
      </c>
      <c r="X341" s="22" t="s">
        <v>198</v>
      </c>
      <c r="Y341" s="22" t="s">
        <v>130</v>
      </c>
      <c r="Z341" s="22" t="s">
        <v>70</v>
      </c>
      <c r="AA341" s="22" t="s">
        <v>70</v>
      </c>
      <c r="AB341" s="22" t="s">
        <v>70</v>
      </c>
      <c r="AC341" s="22" t="s">
        <v>76</v>
      </c>
      <c r="AD341" s="22" t="s">
        <v>238</v>
      </c>
      <c r="AE341" s="25" t="s">
        <v>115</v>
      </c>
      <c r="AF341" s="25" t="s">
        <v>79</v>
      </c>
      <c r="AG341" s="25">
        <v>6802305927</v>
      </c>
      <c r="AH341" s="25" t="s">
        <v>2445</v>
      </c>
      <c r="AI341" s="25" t="s">
        <v>1148</v>
      </c>
      <c r="AJ341" s="81" t="s">
        <v>82</v>
      </c>
      <c r="AK341" s="26">
        <v>45453</v>
      </c>
      <c r="AL341" s="22">
        <v>14</v>
      </c>
      <c r="AM341" s="22" t="s">
        <v>82</v>
      </c>
      <c r="AN341" s="22" t="s">
        <v>82</v>
      </c>
      <c r="AO341" s="22" t="s">
        <v>82</v>
      </c>
      <c r="AP341" s="22" t="s">
        <v>82</v>
      </c>
      <c r="AQ341" s="22" t="s">
        <v>82</v>
      </c>
      <c r="AR341" s="22" t="s">
        <v>82</v>
      </c>
      <c r="AS341" s="6">
        <v>235032</v>
      </c>
      <c r="AT341" s="6" t="s">
        <v>2446</v>
      </c>
      <c r="AU341" s="15" t="s">
        <v>2447</v>
      </c>
      <c r="AV341" s="6" t="s">
        <v>2448</v>
      </c>
      <c r="AW341" s="6">
        <v>40</v>
      </c>
    </row>
    <row r="342" spans="1:49" ht="24.75" customHeight="1">
      <c r="A342" s="6">
        <v>206005</v>
      </c>
      <c r="B342" s="22" t="s">
        <v>2449</v>
      </c>
      <c r="C342" s="22" t="b">
        <v>1</v>
      </c>
      <c r="D342" s="23" t="s">
        <v>362</v>
      </c>
      <c r="E342" s="22">
        <v>206</v>
      </c>
      <c r="F342" s="22" t="s">
        <v>245</v>
      </c>
      <c r="G342" s="22">
        <v>206005</v>
      </c>
      <c r="H342" s="22" t="s">
        <v>65</v>
      </c>
      <c r="I342" s="22" t="s">
        <v>66</v>
      </c>
      <c r="J342" s="22" t="s">
        <v>67</v>
      </c>
      <c r="K342" s="22" t="s">
        <v>68</v>
      </c>
      <c r="L342" s="22" t="s">
        <v>69</v>
      </c>
      <c r="M342" s="22" t="str">
        <f t="shared" si="5"/>
        <v>Archival</v>
      </c>
      <c r="N342" s="22" t="s">
        <v>70</v>
      </c>
      <c r="O342" s="24">
        <v>45104</v>
      </c>
      <c r="P342" s="24">
        <v>45086</v>
      </c>
      <c r="Q342" s="22" t="s">
        <v>72</v>
      </c>
      <c r="R342" s="22">
        <v>6802305970</v>
      </c>
      <c r="S342" s="24">
        <v>38975</v>
      </c>
      <c r="T342" s="22" t="s">
        <v>1191</v>
      </c>
      <c r="U342" s="22">
        <v>206005</v>
      </c>
      <c r="V342" s="22">
        <v>6802305970</v>
      </c>
      <c r="W342" s="24">
        <v>38975</v>
      </c>
      <c r="X342" s="22" t="s">
        <v>198</v>
      </c>
      <c r="Y342" s="22" t="s">
        <v>75</v>
      </c>
      <c r="Z342" s="22" t="s">
        <v>70</v>
      </c>
      <c r="AA342" s="22" t="s">
        <v>70</v>
      </c>
      <c r="AB342" s="22" t="s">
        <v>70</v>
      </c>
      <c r="AC342" s="22" t="s">
        <v>76</v>
      </c>
      <c r="AD342" s="22" t="s">
        <v>77</v>
      </c>
      <c r="AE342" s="25" t="s">
        <v>122</v>
      </c>
      <c r="AF342" s="25" t="s">
        <v>79</v>
      </c>
      <c r="AG342" s="25">
        <v>6802305970</v>
      </c>
      <c r="AH342" s="25" t="s">
        <v>2450</v>
      </c>
      <c r="AI342" s="81" t="s">
        <v>1148</v>
      </c>
      <c r="AJ342" s="81" t="s">
        <v>82</v>
      </c>
      <c r="AK342" s="26">
        <v>45453</v>
      </c>
      <c r="AL342" s="22">
        <v>14</v>
      </c>
      <c r="AM342" s="22" t="s">
        <v>82</v>
      </c>
      <c r="AN342" s="22" t="s">
        <v>82</v>
      </c>
      <c r="AO342" s="22" t="s">
        <v>82</v>
      </c>
      <c r="AP342" s="22" t="s">
        <v>82</v>
      </c>
      <c r="AQ342" s="22" t="s">
        <v>82</v>
      </c>
      <c r="AR342" s="22" t="s">
        <v>82</v>
      </c>
      <c r="AS342" s="6">
        <v>225382</v>
      </c>
      <c r="AT342" s="6" t="s">
        <v>2451</v>
      </c>
      <c r="AU342" s="15" t="s">
        <v>2452</v>
      </c>
      <c r="AV342" s="6" t="s">
        <v>2453</v>
      </c>
      <c r="AW342" s="6">
        <v>40</v>
      </c>
    </row>
    <row r="343" spans="1:49" ht="24.75" customHeight="1">
      <c r="A343" s="6">
        <v>206005</v>
      </c>
      <c r="B343" s="22" t="s">
        <v>2454</v>
      </c>
      <c r="C343" s="22" t="b">
        <v>1</v>
      </c>
      <c r="D343" s="23" t="s">
        <v>362</v>
      </c>
      <c r="E343" s="22">
        <v>206</v>
      </c>
      <c r="F343" s="22" t="s">
        <v>245</v>
      </c>
      <c r="G343" s="22">
        <v>206005</v>
      </c>
      <c r="H343" s="22" t="s">
        <v>65</v>
      </c>
      <c r="I343" s="22" t="s">
        <v>66</v>
      </c>
      <c r="J343" s="22" t="s">
        <v>67</v>
      </c>
      <c r="K343" s="22" t="s">
        <v>111</v>
      </c>
      <c r="L343" s="22" t="s">
        <v>82</v>
      </c>
      <c r="M343" s="22" t="str">
        <f t="shared" si="5"/>
        <v>Fresh Tumor Biopsy Pre-dose</v>
      </c>
      <c r="N343" s="22" t="s">
        <v>70</v>
      </c>
      <c r="O343" s="24">
        <v>45104</v>
      </c>
      <c r="P343" s="24">
        <v>45086</v>
      </c>
      <c r="Q343" s="22" t="s">
        <v>72</v>
      </c>
      <c r="R343" s="22">
        <v>6802305969</v>
      </c>
      <c r="S343" s="24">
        <v>45097</v>
      </c>
      <c r="T343" s="22" t="s">
        <v>1191</v>
      </c>
      <c r="U343" s="22">
        <v>206005</v>
      </c>
      <c r="V343" s="22">
        <v>6802305969</v>
      </c>
      <c r="W343" s="24">
        <v>45097</v>
      </c>
      <c r="X343" s="22" t="s">
        <v>198</v>
      </c>
      <c r="Y343" s="22" t="s">
        <v>130</v>
      </c>
      <c r="Z343" s="22" t="s">
        <v>70</v>
      </c>
      <c r="AA343" s="22" t="s">
        <v>70</v>
      </c>
      <c r="AB343" s="22" t="s">
        <v>70</v>
      </c>
      <c r="AC343" s="22" t="s">
        <v>76</v>
      </c>
      <c r="AD343" s="22" t="s">
        <v>114</v>
      </c>
      <c r="AE343" s="25" t="s">
        <v>247</v>
      </c>
      <c r="AF343" s="25" t="s">
        <v>79</v>
      </c>
      <c r="AG343" s="25">
        <v>6802305969</v>
      </c>
      <c r="AH343" s="25" t="s">
        <v>2455</v>
      </c>
      <c r="AI343" s="25" t="s">
        <v>1148</v>
      </c>
      <c r="AJ343" s="81" t="s">
        <v>82</v>
      </c>
      <c r="AK343" s="26">
        <v>45453</v>
      </c>
      <c r="AL343" s="22">
        <v>14</v>
      </c>
      <c r="AM343" s="22" t="s">
        <v>82</v>
      </c>
      <c r="AN343" s="22" t="s">
        <v>82</v>
      </c>
      <c r="AO343" s="22" t="s">
        <v>82</v>
      </c>
      <c r="AP343" s="22" t="s">
        <v>82</v>
      </c>
      <c r="AQ343" s="22" t="s">
        <v>82</v>
      </c>
      <c r="AR343" s="22" t="s">
        <v>82</v>
      </c>
      <c r="AS343" s="6">
        <v>225455</v>
      </c>
      <c r="AT343" s="6" t="s">
        <v>2456</v>
      </c>
      <c r="AU343" s="15" t="s">
        <v>2457</v>
      </c>
      <c r="AV343" s="6" t="s">
        <v>2458</v>
      </c>
      <c r="AW343" s="6">
        <v>40</v>
      </c>
    </row>
    <row r="344" spans="1:49" ht="24.75" customHeight="1">
      <c r="A344" s="6">
        <v>206006</v>
      </c>
      <c r="B344" s="22" t="s">
        <v>369</v>
      </c>
      <c r="C344" s="22" t="b">
        <v>1</v>
      </c>
      <c r="D344" s="23" t="s">
        <v>362</v>
      </c>
      <c r="E344" s="22">
        <v>206</v>
      </c>
      <c r="F344" s="22" t="s">
        <v>245</v>
      </c>
      <c r="G344" s="22">
        <v>206006</v>
      </c>
      <c r="H344" s="22" t="s">
        <v>100</v>
      </c>
      <c r="I344" s="22" t="s">
        <v>100</v>
      </c>
      <c r="J344" s="22" t="s">
        <v>67</v>
      </c>
      <c r="K344" s="22" t="s">
        <v>68</v>
      </c>
      <c r="L344" s="22" t="s">
        <v>69</v>
      </c>
      <c r="M344" s="22" t="str">
        <f t="shared" si="5"/>
        <v>Archival</v>
      </c>
      <c r="N344" s="22" t="s">
        <v>70</v>
      </c>
      <c r="O344" s="24">
        <v>45210</v>
      </c>
      <c r="P344" s="24">
        <v>45195</v>
      </c>
      <c r="Q344" s="22" t="s">
        <v>72</v>
      </c>
      <c r="R344" s="22">
        <v>6802115566</v>
      </c>
      <c r="S344" s="24">
        <v>44588</v>
      </c>
      <c r="T344" s="22" t="s">
        <v>373</v>
      </c>
      <c r="U344" s="22">
        <v>206006</v>
      </c>
      <c r="V344" s="22">
        <v>6802115566</v>
      </c>
      <c r="W344" s="24">
        <v>44588</v>
      </c>
      <c r="X344" s="22" t="s">
        <v>186</v>
      </c>
      <c r="Y344" s="22" t="s">
        <v>75</v>
      </c>
      <c r="Z344" s="22" t="s">
        <v>70</v>
      </c>
      <c r="AA344" s="22" t="s">
        <v>70</v>
      </c>
      <c r="AB344" s="22" t="s">
        <v>70</v>
      </c>
      <c r="AC344" s="22" t="s">
        <v>76</v>
      </c>
      <c r="AD344" s="22" t="s">
        <v>77</v>
      </c>
      <c r="AE344" s="25" t="s">
        <v>374</v>
      </c>
      <c r="AF344" s="25" t="s">
        <v>79</v>
      </c>
      <c r="AG344" s="25">
        <v>6802115566</v>
      </c>
      <c r="AH344" s="25" t="s">
        <v>375</v>
      </c>
      <c r="AI344" s="25" t="s">
        <v>132</v>
      </c>
      <c r="AJ344" s="81" t="s">
        <v>82</v>
      </c>
      <c r="AK344" s="26">
        <v>45397</v>
      </c>
      <c r="AL344" s="22">
        <v>70</v>
      </c>
      <c r="AM344" s="22" t="s">
        <v>82</v>
      </c>
      <c r="AN344" s="22" t="s">
        <v>82</v>
      </c>
      <c r="AO344" s="22" t="s">
        <v>82</v>
      </c>
      <c r="AP344" s="22" t="s">
        <v>82</v>
      </c>
      <c r="AQ344" s="22" t="s">
        <v>82</v>
      </c>
      <c r="AR344" s="22" t="s">
        <v>82</v>
      </c>
      <c r="AS344" s="6">
        <v>330701</v>
      </c>
      <c r="AT344" s="6" t="s">
        <v>370</v>
      </c>
      <c r="AU344" s="15" t="s">
        <v>371</v>
      </c>
      <c r="AV344" s="6" t="s">
        <v>372</v>
      </c>
      <c r="AW344" s="6">
        <v>40</v>
      </c>
    </row>
    <row r="345" spans="1:49" ht="24.75" customHeight="1">
      <c r="A345" s="6">
        <v>207004</v>
      </c>
      <c r="B345" s="22" t="s">
        <v>82</v>
      </c>
      <c r="C345" s="22" t="b">
        <v>0</v>
      </c>
      <c r="D345" s="23" t="s">
        <v>380</v>
      </c>
      <c r="E345" s="22">
        <v>207</v>
      </c>
      <c r="F345" s="22" t="s">
        <v>245</v>
      </c>
      <c r="G345" s="22">
        <v>207004</v>
      </c>
      <c r="H345" s="22" t="s">
        <v>121</v>
      </c>
      <c r="I345" s="22" t="s">
        <v>66</v>
      </c>
      <c r="J345" s="22" t="s">
        <v>67</v>
      </c>
      <c r="K345" s="22" t="s">
        <v>68</v>
      </c>
      <c r="L345" s="22" t="s">
        <v>69</v>
      </c>
      <c r="M345" s="22" t="str">
        <f t="shared" si="5"/>
        <v>Archival</v>
      </c>
      <c r="N345" s="22" t="s">
        <v>70</v>
      </c>
      <c r="O345" s="24">
        <v>44971</v>
      </c>
      <c r="P345" s="24">
        <v>44964</v>
      </c>
      <c r="Q345" s="22" t="s">
        <v>246</v>
      </c>
      <c r="R345" s="22">
        <v>6802071093</v>
      </c>
      <c r="S345" s="24">
        <v>44434</v>
      </c>
      <c r="T345" s="22" t="s">
        <v>350</v>
      </c>
      <c r="U345" s="22" t="s">
        <v>82</v>
      </c>
      <c r="V345" s="27" t="s">
        <v>82</v>
      </c>
      <c r="W345" s="22" t="s">
        <v>82</v>
      </c>
      <c r="X345" s="22" t="s">
        <v>82</v>
      </c>
      <c r="Y345" s="22" t="s">
        <v>82</v>
      </c>
      <c r="Z345" s="22" t="s">
        <v>82</v>
      </c>
      <c r="AA345" s="22" t="s">
        <v>82</v>
      </c>
      <c r="AB345" s="22" t="s">
        <v>82</v>
      </c>
      <c r="AC345" s="22" t="s">
        <v>1145</v>
      </c>
      <c r="AD345" s="22" t="s">
        <v>82</v>
      </c>
      <c r="AE345" s="28" t="s">
        <v>1146</v>
      </c>
      <c r="AF345" s="28" t="s">
        <v>1146</v>
      </c>
      <c r="AG345" s="25">
        <v>6802071093</v>
      </c>
      <c r="AH345" s="25" t="s">
        <v>2459</v>
      </c>
      <c r="AI345" s="25" t="s">
        <v>132</v>
      </c>
      <c r="AJ345" s="81" t="s">
        <v>82</v>
      </c>
      <c r="AK345" s="26">
        <v>45397</v>
      </c>
      <c r="AL345" s="22">
        <v>70</v>
      </c>
      <c r="AM345" s="22" t="s">
        <v>82</v>
      </c>
      <c r="AN345" s="22" t="s">
        <v>82</v>
      </c>
      <c r="AO345" s="22" t="s">
        <v>82</v>
      </c>
      <c r="AP345" s="22" t="s">
        <v>82</v>
      </c>
      <c r="AQ345" s="22" t="s">
        <v>82</v>
      </c>
      <c r="AR345" s="22" t="s">
        <v>82</v>
      </c>
      <c r="AS345" s="6"/>
      <c r="AT345" s="6"/>
      <c r="AU345" s="6"/>
      <c r="AV345" s="6"/>
      <c r="AW345" s="6"/>
    </row>
    <row r="346" spans="1:49" ht="24.75" customHeight="1">
      <c r="A346" s="6">
        <v>207007</v>
      </c>
      <c r="B346" s="22" t="s">
        <v>376</v>
      </c>
      <c r="C346" s="22" t="b">
        <v>1</v>
      </c>
      <c r="D346" s="23" t="s">
        <v>380</v>
      </c>
      <c r="E346" s="22">
        <v>207</v>
      </c>
      <c r="F346" s="22" t="s">
        <v>245</v>
      </c>
      <c r="G346" s="22">
        <v>207007</v>
      </c>
      <c r="H346" s="22" t="s">
        <v>65</v>
      </c>
      <c r="I346" s="22" t="s">
        <v>66</v>
      </c>
      <c r="J346" s="22" t="s">
        <v>67</v>
      </c>
      <c r="K346" s="22" t="s">
        <v>68</v>
      </c>
      <c r="L346" s="22" t="s">
        <v>69</v>
      </c>
      <c r="M346" s="22" t="str">
        <f t="shared" si="5"/>
        <v>Archival</v>
      </c>
      <c r="N346" s="22" t="s">
        <v>70</v>
      </c>
      <c r="O346" s="24">
        <v>45216</v>
      </c>
      <c r="P346" s="24">
        <v>45412</v>
      </c>
      <c r="Q346" s="22" t="s">
        <v>113</v>
      </c>
      <c r="R346" s="22">
        <v>6802076472</v>
      </c>
      <c r="S346" s="24">
        <v>44956</v>
      </c>
      <c r="T346" s="22" t="s">
        <v>169</v>
      </c>
      <c r="U346" s="22">
        <v>207007</v>
      </c>
      <c r="V346" s="22">
        <v>6802076472</v>
      </c>
      <c r="W346" s="24">
        <v>44956</v>
      </c>
      <c r="X346" s="22" t="s">
        <v>279</v>
      </c>
      <c r="Y346" s="22" t="s">
        <v>75</v>
      </c>
      <c r="Z346" s="22" t="s">
        <v>70</v>
      </c>
      <c r="AA346" s="22" t="s">
        <v>70</v>
      </c>
      <c r="AB346" s="22" t="s">
        <v>70</v>
      </c>
      <c r="AC346" s="22" t="s">
        <v>76</v>
      </c>
      <c r="AD346" s="22" t="s">
        <v>77</v>
      </c>
      <c r="AE346" s="25" t="s">
        <v>381</v>
      </c>
      <c r="AF346" s="25" t="s">
        <v>79</v>
      </c>
      <c r="AG346" s="25">
        <v>6802076472</v>
      </c>
      <c r="AH346" s="25" t="s">
        <v>382</v>
      </c>
      <c r="AI346" s="25" t="s">
        <v>172</v>
      </c>
      <c r="AJ346" s="81" t="s">
        <v>82</v>
      </c>
      <c r="AK346" s="26">
        <v>45439</v>
      </c>
      <c r="AL346" s="22">
        <v>28</v>
      </c>
      <c r="AM346" s="22" t="s">
        <v>82</v>
      </c>
      <c r="AN346" s="22" t="s">
        <v>82</v>
      </c>
      <c r="AO346" s="22" t="s">
        <v>82</v>
      </c>
      <c r="AP346" s="22" t="s">
        <v>82</v>
      </c>
      <c r="AQ346" s="22" t="s">
        <v>82</v>
      </c>
      <c r="AR346" s="22" t="s">
        <v>82</v>
      </c>
      <c r="AS346" s="6">
        <v>331397</v>
      </c>
      <c r="AT346" s="6" t="s">
        <v>377</v>
      </c>
      <c r="AU346" s="15" t="s">
        <v>378</v>
      </c>
      <c r="AV346" s="6" t="s">
        <v>379</v>
      </c>
      <c r="AW346" s="6">
        <v>40</v>
      </c>
    </row>
    <row r="347" spans="1:49" ht="24.75" customHeight="1">
      <c r="A347" s="6">
        <v>209001</v>
      </c>
      <c r="B347" s="22" t="s">
        <v>383</v>
      </c>
      <c r="C347" s="22" t="b">
        <v>1</v>
      </c>
      <c r="D347" s="23" t="s">
        <v>387</v>
      </c>
      <c r="E347" s="22">
        <v>209</v>
      </c>
      <c r="F347" s="22" t="s">
        <v>245</v>
      </c>
      <c r="G347" s="22">
        <v>209001</v>
      </c>
      <c r="H347" s="22" t="s">
        <v>121</v>
      </c>
      <c r="I347" s="22" t="s">
        <v>66</v>
      </c>
      <c r="J347" s="22" t="s">
        <v>67</v>
      </c>
      <c r="K347" s="22" t="s">
        <v>68</v>
      </c>
      <c r="L347" s="22" t="s">
        <v>69</v>
      </c>
      <c r="M347" s="22" t="str">
        <f t="shared" si="5"/>
        <v>Archival</v>
      </c>
      <c r="N347" s="22" t="s">
        <v>70</v>
      </c>
      <c r="O347" s="24">
        <v>45020</v>
      </c>
      <c r="P347" s="24">
        <v>45013</v>
      </c>
      <c r="Q347" s="22" t="s">
        <v>260</v>
      </c>
      <c r="R347" s="22">
        <v>6802095150</v>
      </c>
      <c r="S347" s="24">
        <v>44581</v>
      </c>
      <c r="T347" s="22" t="s">
        <v>169</v>
      </c>
      <c r="U347" s="22">
        <v>209001</v>
      </c>
      <c r="V347" s="22">
        <v>6802095150</v>
      </c>
      <c r="W347" s="24">
        <v>44581</v>
      </c>
      <c r="X347" s="22" t="s">
        <v>279</v>
      </c>
      <c r="Y347" s="22" t="s">
        <v>75</v>
      </c>
      <c r="Z347" s="22" t="s">
        <v>70</v>
      </c>
      <c r="AA347" s="22" t="s">
        <v>70</v>
      </c>
      <c r="AB347" s="22" t="s">
        <v>70</v>
      </c>
      <c r="AC347" s="22" t="s">
        <v>76</v>
      </c>
      <c r="AD347" s="22" t="s">
        <v>77</v>
      </c>
      <c r="AE347" s="25" t="s">
        <v>286</v>
      </c>
      <c r="AF347" s="25" t="s">
        <v>79</v>
      </c>
      <c r="AG347" s="25">
        <v>6802095150</v>
      </c>
      <c r="AH347" s="25" t="s">
        <v>388</v>
      </c>
      <c r="AI347" s="25" t="s">
        <v>172</v>
      </c>
      <c r="AJ347" s="81" t="s">
        <v>82</v>
      </c>
      <c r="AK347" s="26">
        <v>45397</v>
      </c>
      <c r="AL347" s="22">
        <v>70</v>
      </c>
      <c r="AM347" s="22" t="s">
        <v>82</v>
      </c>
      <c r="AN347" s="22" t="s">
        <v>82</v>
      </c>
      <c r="AO347" s="22" t="s">
        <v>82</v>
      </c>
      <c r="AP347" s="22" t="s">
        <v>82</v>
      </c>
      <c r="AQ347" s="22" t="s">
        <v>82</v>
      </c>
      <c r="AR347" s="22" t="s">
        <v>82</v>
      </c>
      <c r="AS347" s="6">
        <v>191042</v>
      </c>
      <c r="AT347" s="6" t="s">
        <v>384</v>
      </c>
      <c r="AU347" s="15" t="s">
        <v>385</v>
      </c>
      <c r="AV347" s="6" t="s">
        <v>386</v>
      </c>
      <c r="AW347" s="6">
        <v>40</v>
      </c>
    </row>
    <row r="348" spans="1:49" ht="24.75" customHeight="1">
      <c r="A348" s="6">
        <v>209003</v>
      </c>
      <c r="B348" s="22" t="s">
        <v>2460</v>
      </c>
      <c r="C348" s="22" t="b">
        <v>1</v>
      </c>
      <c r="D348" s="23" t="s">
        <v>387</v>
      </c>
      <c r="E348" s="22">
        <v>209</v>
      </c>
      <c r="F348" s="22" t="s">
        <v>245</v>
      </c>
      <c r="G348" s="22">
        <v>209003</v>
      </c>
      <c r="H348" s="22" t="s">
        <v>121</v>
      </c>
      <c r="I348" s="22" t="s">
        <v>66</v>
      </c>
      <c r="J348" s="22" t="s">
        <v>67</v>
      </c>
      <c r="K348" s="22" t="s">
        <v>111</v>
      </c>
      <c r="L348" s="22" t="s">
        <v>82</v>
      </c>
      <c r="M348" s="22" t="str">
        <f t="shared" si="5"/>
        <v>Fresh Tumor Biopsy Pre-dose</v>
      </c>
      <c r="N348" s="22" t="s">
        <v>70</v>
      </c>
      <c r="O348" s="24">
        <v>45077</v>
      </c>
      <c r="P348" s="24">
        <v>45068</v>
      </c>
      <c r="Q348" s="22" t="s">
        <v>72</v>
      </c>
      <c r="R348" s="22">
        <v>6802190229</v>
      </c>
      <c r="S348" s="24">
        <v>45075</v>
      </c>
      <c r="T348" s="22" t="s">
        <v>1191</v>
      </c>
      <c r="U348" s="22">
        <v>209003</v>
      </c>
      <c r="V348" s="22">
        <v>6802190229</v>
      </c>
      <c r="W348" s="24">
        <v>45075</v>
      </c>
      <c r="X348" s="22" t="s">
        <v>198</v>
      </c>
      <c r="Y348" s="22" t="s">
        <v>75</v>
      </c>
      <c r="Z348" s="22" t="s">
        <v>70</v>
      </c>
      <c r="AA348" s="22" t="s">
        <v>70</v>
      </c>
      <c r="AB348" s="22" t="s">
        <v>70</v>
      </c>
      <c r="AC348" s="22" t="s">
        <v>76</v>
      </c>
      <c r="AD348" s="22" t="s">
        <v>114</v>
      </c>
      <c r="AE348" s="25" t="s">
        <v>115</v>
      </c>
      <c r="AF348" s="25" t="s">
        <v>79</v>
      </c>
      <c r="AG348" s="25">
        <v>6802190229</v>
      </c>
      <c r="AH348" s="25" t="s">
        <v>2461</v>
      </c>
      <c r="AI348" s="25" t="s">
        <v>1148</v>
      </c>
      <c r="AJ348" s="81" t="s">
        <v>82</v>
      </c>
      <c r="AK348" s="26">
        <v>45453</v>
      </c>
      <c r="AL348" s="22">
        <v>14</v>
      </c>
      <c r="AM348" s="22" t="s">
        <v>82</v>
      </c>
      <c r="AN348" s="22" t="s">
        <v>82</v>
      </c>
      <c r="AO348" s="22" t="s">
        <v>82</v>
      </c>
      <c r="AP348" s="22" t="s">
        <v>82</v>
      </c>
      <c r="AQ348" s="22" t="s">
        <v>82</v>
      </c>
      <c r="AR348" s="22" t="s">
        <v>82</v>
      </c>
      <c r="AS348" s="6">
        <v>225370</v>
      </c>
      <c r="AT348" s="6" t="s">
        <v>2462</v>
      </c>
      <c r="AU348" s="15" t="s">
        <v>2463</v>
      </c>
      <c r="AV348" s="6" t="s">
        <v>2464</v>
      </c>
      <c r="AW348" s="6">
        <v>40</v>
      </c>
    </row>
    <row r="349" spans="1:49" ht="24.75" customHeight="1">
      <c r="A349" s="6">
        <v>209007</v>
      </c>
      <c r="B349" s="22" t="s">
        <v>842</v>
      </c>
      <c r="C349" s="22" t="b">
        <v>1</v>
      </c>
      <c r="D349" s="23" t="s">
        <v>82</v>
      </c>
      <c r="E349" s="22" t="s">
        <v>82</v>
      </c>
      <c r="F349" s="22" t="s">
        <v>82</v>
      </c>
      <c r="G349" s="22" t="s">
        <v>82</v>
      </c>
      <c r="H349" s="22" t="s">
        <v>100</v>
      </c>
      <c r="I349" s="22" t="s">
        <v>100</v>
      </c>
      <c r="J349" s="22" t="s">
        <v>82</v>
      </c>
      <c r="K349" s="22" t="s">
        <v>82</v>
      </c>
      <c r="L349" s="22" t="s">
        <v>82</v>
      </c>
      <c r="M349" s="22" t="str">
        <f t="shared" si="5"/>
        <v> </v>
      </c>
      <c r="N349" s="22" t="s">
        <v>82</v>
      </c>
      <c r="O349" s="22" t="s">
        <v>82</v>
      </c>
      <c r="P349" s="22" t="s">
        <v>82</v>
      </c>
      <c r="Q349" s="22" t="s">
        <v>82</v>
      </c>
      <c r="R349" s="22" t="s">
        <v>82</v>
      </c>
      <c r="S349" s="22" t="s">
        <v>82</v>
      </c>
      <c r="T349" s="22" t="s">
        <v>82</v>
      </c>
      <c r="U349" s="22">
        <v>209007</v>
      </c>
      <c r="V349" s="22">
        <v>6802095153</v>
      </c>
      <c r="W349" s="24">
        <v>42402</v>
      </c>
      <c r="X349" s="22" t="s">
        <v>90</v>
      </c>
      <c r="Y349" s="22" t="s">
        <v>75</v>
      </c>
      <c r="Z349" s="22" t="s">
        <v>82</v>
      </c>
      <c r="AA349" s="22" t="s">
        <v>82</v>
      </c>
      <c r="AB349" s="22" t="s">
        <v>82</v>
      </c>
      <c r="AC349" s="22" t="s">
        <v>840</v>
      </c>
      <c r="AD349" s="22" t="s">
        <v>77</v>
      </c>
      <c r="AE349" s="25" t="s">
        <v>846</v>
      </c>
      <c r="AF349" s="25" t="s">
        <v>79</v>
      </c>
      <c r="AG349" s="25">
        <v>6802095153</v>
      </c>
      <c r="AH349" s="25" t="s">
        <v>847</v>
      </c>
      <c r="AI349" s="25" t="s">
        <v>132</v>
      </c>
      <c r="AJ349" s="81" t="s">
        <v>82</v>
      </c>
      <c r="AK349" s="26">
        <v>45397</v>
      </c>
      <c r="AL349" s="22">
        <v>70</v>
      </c>
      <c r="AM349" s="22" t="s">
        <v>82</v>
      </c>
      <c r="AN349" s="22" t="s">
        <v>82</v>
      </c>
      <c r="AO349" s="22" t="s">
        <v>82</v>
      </c>
      <c r="AP349" s="22" t="s">
        <v>82</v>
      </c>
      <c r="AQ349" s="22" t="s">
        <v>82</v>
      </c>
      <c r="AR349" s="22" t="s">
        <v>82</v>
      </c>
      <c r="AS349" s="6">
        <v>330657</v>
      </c>
      <c r="AT349" s="6" t="s">
        <v>843</v>
      </c>
      <c r="AU349" s="15" t="s">
        <v>844</v>
      </c>
      <c r="AV349" s="6" t="s">
        <v>851</v>
      </c>
      <c r="AW349" s="6">
        <v>40</v>
      </c>
    </row>
    <row r="350" spans="1:49" ht="24.75" customHeight="1">
      <c r="A350" s="6">
        <v>209007</v>
      </c>
      <c r="B350" s="22" t="s">
        <v>2465</v>
      </c>
      <c r="C350" s="22" t="b">
        <v>1</v>
      </c>
      <c r="D350" s="23" t="s">
        <v>387</v>
      </c>
      <c r="E350" s="22">
        <v>209</v>
      </c>
      <c r="F350" s="22" t="s">
        <v>245</v>
      </c>
      <c r="G350" s="22">
        <v>209007</v>
      </c>
      <c r="H350" s="22" t="s">
        <v>100</v>
      </c>
      <c r="I350" s="22" t="s">
        <v>100</v>
      </c>
      <c r="J350" s="22" t="s">
        <v>67</v>
      </c>
      <c r="K350" s="22" t="s">
        <v>111</v>
      </c>
      <c r="L350" s="22" t="s">
        <v>82</v>
      </c>
      <c r="M350" s="22" t="str">
        <f t="shared" si="5"/>
        <v>Fresh Tumor Biopsy Pre-dose</v>
      </c>
      <c r="N350" s="22" t="s">
        <v>70</v>
      </c>
      <c r="O350" s="24">
        <v>45224</v>
      </c>
      <c r="P350" s="24">
        <v>45211</v>
      </c>
      <c r="Q350" s="22" t="s">
        <v>101</v>
      </c>
      <c r="R350" s="22">
        <v>6802305898</v>
      </c>
      <c r="S350" s="24">
        <v>45217</v>
      </c>
      <c r="T350" s="22" t="s">
        <v>129</v>
      </c>
      <c r="U350" s="22">
        <v>209007</v>
      </c>
      <c r="V350" s="22">
        <v>6802305898</v>
      </c>
      <c r="W350" s="24">
        <v>45217</v>
      </c>
      <c r="X350" s="22" t="s">
        <v>103</v>
      </c>
      <c r="Y350" s="22" t="s">
        <v>75</v>
      </c>
      <c r="Z350" s="22" t="s">
        <v>70</v>
      </c>
      <c r="AA350" s="22" t="s">
        <v>70</v>
      </c>
      <c r="AB350" s="22" t="s">
        <v>70</v>
      </c>
      <c r="AC350" s="22" t="s">
        <v>76</v>
      </c>
      <c r="AD350" s="22" t="s">
        <v>114</v>
      </c>
      <c r="AE350" s="25" t="s">
        <v>1119</v>
      </c>
      <c r="AF350" s="25" t="s">
        <v>1120</v>
      </c>
      <c r="AG350" s="25">
        <v>6802305898</v>
      </c>
      <c r="AH350" s="25" t="s">
        <v>2466</v>
      </c>
      <c r="AI350" s="25" t="s">
        <v>132</v>
      </c>
      <c r="AJ350" s="81" t="s">
        <v>82</v>
      </c>
      <c r="AK350" s="26">
        <v>45425</v>
      </c>
      <c r="AL350" s="22">
        <v>42</v>
      </c>
      <c r="AM350" s="22" t="s">
        <v>82</v>
      </c>
      <c r="AN350" s="22" t="s">
        <v>82</v>
      </c>
      <c r="AO350" s="22" t="s">
        <v>82</v>
      </c>
      <c r="AP350" s="22" t="s">
        <v>82</v>
      </c>
      <c r="AQ350" s="22" t="s">
        <v>82</v>
      </c>
      <c r="AR350" s="22" t="s">
        <v>82</v>
      </c>
      <c r="AS350" s="6">
        <v>327829</v>
      </c>
      <c r="AT350" s="6" t="s">
        <v>2467</v>
      </c>
      <c r="AU350" s="15" t="s">
        <v>2468</v>
      </c>
      <c r="AV350" s="6" t="s">
        <v>2469</v>
      </c>
      <c r="AW350" s="6">
        <v>40</v>
      </c>
    </row>
    <row r="351" spans="1:49" ht="24.75" customHeight="1">
      <c r="A351" s="6">
        <v>209008</v>
      </c>
      <c r="B351" s="22" t="s">
        <v>2470</v>
      </c>
      <c r="C351" s="22" t="b">
        <v>1</v>
      </c>
      <c r="D351" s="23" t="s">
        <v>387</v>
      </c>
      <c r="E351" s="22">
        <v>209</v>
      </c>
      <c r="F351" s="22" t="s">
        <v>245</v>
      </c>
      <c r="G351" s="22">
        <v>209008</v>
      </c>
      <c r="H351" s="22" t="s">
        <v>100</v>
      </c>
      <c r="I351" s="22" t="s">
        <v>1315</v>
      </c>
      <c r="J351" s="22" t="s">
        <v>67</v>
      </c>
      <c r="K351" s="22" t="s">
        <v>1214</v>
      </c>
      <c r="L351" s="22" t="s">
        <v>82</v>
      </c>
      <c r="M351" s="22" t="str">
        <f t="shared" si="5"/>
        <v>Archived c-Met testing</v>
      </c>
      <c r="N351" s="22" t="s">
        <v>70</v>
      </c>
      <c r="O351" s="24">
        <v>45314</v>
      </c>
      <c r="P351" s="24">
        <v>45301</v>
      </c>
      <c r="Q351" s="22" t="s">
        <v>101</v>
      </c>
      <c r="R351" s="22">
        <v>6802485373</v>
      </c>
      <c r="S351" s="24">
        <v>44950</v>
      </c>
      <c r="T351" s="22" t="s">
        <v>1316</v>
      </c>
      <c r="U351" s="22">
        <v>209008</v>
      </c>
      <c r="V351" s="22">
        <v>6802485373</v>
      </c>
      <c r="W351" s="24">
        <v>44950</v>
      </c>
      <c r="X351" s="22" t="s">
        <v>103</v>
      </c>
      <c r="Y351" s="22" t="s">
        <v>75</v>
      </c>
      <c r="Z351" s="22" t="s">
        <v>70</v>
      </c>
      <c r="AA351" s="22" t="s">
        <v>70</v>
      </c>
      <c r="AB351" s="22" t="s">
        <v>70</v>
      </c>
      <c r="AC351" s="22" t="s">
        <v>76</v>
      </c>
      <c r="AD351" s="22" t="s">
        <v>77</v>
      </c>
      <c r="AE351" s="25" t="s">
        <v>115</v>
      </c>
      <c r="AF351" s="25" t="s">
        <v>79</v>
      </c>
      <c r="AG351" s="25">
        <v>6802485373</v>
      </c>
      <c r="AH351" s="25" t="s">
        <v>2471</v>
      </c>
      <c r="AI351" s="25" t="s">
        <v>1318</v>
      </c>
      <c r="AJ351" s="81" t="s">
        <v>82</v>
      </c>
      <c r="AK351" s="26">
        <v>45453</v>
      </c>
      <c r="AL351" s="22">
        <v>14</v>
      </c>
      <c r="AM351" s="22" t="s">
        <v>82</v>
      </c>
      <c r="AN351" s="22" t="s">
        <v>82</v>
      </c>
      <c r="AO351" s="22" t="s">
        <v>82</v>
      </c>
      <c r="AP351" s="22" t="s">
        <v>82</v>
      </c>
      <c r="AQ351" s="22" t="s">
        <v>82</v>
      </c>
      <c r="AR351" s="22" t="s">
        <v>82</v>
      </c>
      <c r="AS351" s="6">
        <v>327992</v>
      </c>
      <c r="AT351" s="6" t="s">
        <v>2472</v>
      </c>
      <c r="AU351" s="15" t="s">
        <v>2473</v>
      </c>
      <c r="AV351" s="6" t="s">
        <v>2474</v>
      </c>
      <c r="AW351" s="6">
        <v>40</v>
      </c>
    </row>
    <row r="352" spans="1:49" ht="24.75" customHeight="1">
      <c r="A352" s="6">
        <v>209009</v>
      </c>
      <c r="B352" s="22" t="s">
        <v>2475</v>
      </c>
      <c r="C352" s="22" t="b">
        <v>1</v>
      </c>
      <c r="D352" s="23" t="s">
        <v>387</v>
      </c>
      <c r="E352" s="22">
        <v>209</v>
      </c>
      <c r="F352" s="22" t="s">
        <v>245</v>
      </c>
      <c r="G352" s="22">
        <v>209009</v>
      </c>
      <c r="H352" s="22" t="s">
        <v>100</v>
      </c>
      <c r="I352" s="22" t="s">
        <v>1315</v>
      </c>
      <c r="J352" s="22" t="s">
        <v>67</v>
      </c>
      <c r="K352" s="22" t="s">
        <v>1214</v>
      </c>
      <c r="L352" s="22" t="s">
        <v>82</v>
      </c>
      <c r="M352" s="22" t="str">
        <f t="shared" si="5"/>
        <v>Archived c-Met testing</v>
      </c>
      <c r="N352" s="22" t="s">
        <v>70</v>
      </c>
      <c r="O352" s="24">
        <v>45321</v>
      </c>
      <c r="P352" s="24">
        <v>45308</v>
      </c>
      <c r="Q352" s="22" t="s">
        <v>101</v>
      </c>
      <c r="R352" s="22">
        <v>6802485374</v>
      </c>
      <c r="S352" s="24">
        <v>45195</v>
      </c>
      <c r="T352" s="22" t="s">
        <v>1316</v>
      </c>
      <c r="U352" s="22">
        <v>209009</v>
      </c>
      <c r="V352" s="22">
        <v>6802485374</v>
      </c>
      <c r="W352" s="24">
        <v>45195</v>
      </c>
      <c r="X352" s="22" t="s">
        <v>103</v>
      </c>
      <c r="Y352" s="22" t="s">
        <v>75</v>
      </c>
      <c r="Z352" s="22" t="s">
        <v>70</v>
      </c>
      <c r="AA352" s="22" t="s">
        <v>70</v>
      </c>
      <c r="AB352" s="22" t="s">
        <v>70</v>
      </c>
      <c r="AC352" s="22" t="s">
        <v>76</v>
      </c>
      <c r="AD352" s="22" t="s">
        <v>77</v>
      </c>
      <c r="AE352" s="25" t="s">
        <v>115</v>
      </c>
      <c r="AF352" s="25" t="s">
        <v>79</v>
      </c>
      <c r="AG352" s="25">
        <v>6802485374</v>
      </c>
      <c r="AH352" s="25" t="s">
        <v>2476</v>
      </c>
      <c r="AI352" s="25" t="s">
        <v>1318</v>
      </c>
      <c r="AJ352" s="81" t="s">
        <v>82</v>
      </c>
      <c r="AK352" s="26">
        <v>45453</v>
      </c>
      <c r="AL352" s="22">
        <v>14</v>
      </c>
      <c r="AM352" s="22" t="s">
        <v>82</v>
      </c>
      <c r="AN352" s="22" t="s">
        <v>82</v>
      </c>
      <c r="AO352" s="22" t="s">
        <v>82</v>
      </c>
      <c r="AP352" s="22" t="s">
        <v>82</v>
      </c>
      <c r="AQ352" s="22" t="s">
        <v>82</v>
      </c>
      <c r="AR352" s="22" t="s">
        <v>82</v>
      </c>
      <c r="AS352" s="6">
        <v>327998</v>
      </c>
      <c r="AT352" s="6" t="s">
        <v>2477</v>
      </c>
      <c r="AU352" s="15" t="s">
        <v>2478</v>
      </c>
      <c r="AV352" s="6" t="s">
        <v>2479</v>
      </c>
      <c r="AW352" s="6">
        <v>40</v>
      </c>
    </row>
    <row r="353" spans="1:49" ht="24.75" customHeight="1">
      <c r="A353" s="6">
        <v>209010</v>
      </c>
      <c r="B353" s="22" t="s">
        <v>2480</v>
      </c>
      <c r="C353" s="22" t="b">
        <v>1</v>
      </c>
      <c r="D353" s="23" t="s">
        <v>387</v>
      </c>
      <c r="E353" s="22">
        <v>209</v>
      </c>
      <c r="F353" s="22" t="s">
        <v>245</v>
      </c>
      <c r="G353" s="22">
        <v>209010</v>
      </c>
      <c r="H353" s="22" t="s">
        <v>100</v>
      </c>
      <c r="I353" s="22" t="s">
        <v>1315</v>
      </c>
      <c r="J353" s="22" t="s">
        <v>67</v>
      </c>
      <c r="K353" s="22" t="s">
        <v>1214</v>
      </c>
      <c r="L353" s="22" t="s">
        <v>82</v>
      </c>
      <c r="M353" s="22" t="str">
        <f t="shared" si="5"/>
        <v>Archived c-Met testing</v>
      </c>
      <c r="N353" s="22" t="s">
        <v>70</v>
      </c>
      <c r="O353" s="24">
        <v>45356</v>
      </c>
      <c r="P353" s="24">
        <v>45344</v>
      </c>
      <c r="Q353" s="22" t="s">
        <v>101</v>
      </c>
      <c r="R353" s="22">
        <v>6802485376</v>
      </c>
      <c r="S353" s="24">
        <v>45160</v>
      </c>
      <c r="T353" s="22" t="s">
        <v>1316</v>
      </c>
      <c r="U353" s="22">
        <v>209010</v>
      </c>
      <c r="V353" s="22">
        <v>6802485376</v>
      </c>
      <c r="W353" s="24">
        <v>44795</v>
      </c>
      <c r="X353" s="22" t="s">
        <v>2065</v>
      </c>
      <c r="Y353" s="22" t="s">
        <v>75</v>
      </c>
      <c r="Z353" s="22" t="s">
        <v>70</v>
      </c>
      <c r="AA353" s="22" t="s">
        <v>70</v>
      </c>
      <c r="AB353" s="22" t="s">
        <v>707</v>
      </c>
      <c r="AC353" s="22" t="s">
        <v>708</v>
      </c>
      <c r="AD353" s="22" t="s">
        <v>77</v>
      </c>
      <c r="AE353" s="25" t="s">
        <v>266</v>
      </c>
      <c r="AF353" s="25" t="s">
        <v>79</v>
      </c>
      <c r="AG353" s="25">
        <v>6802485376</v>
      </c>
      <c r="AH353" s="25" t="s">
        <v>2481</v>
      </c>
      <c r="AI353" s="25" t="s">
        <v>1318</v>
      </c>
      <c r="AJ353" s="81" t="s">
        <v>82</v>
      </c>
      <c r="AK353" s="26">
        <v>45453</v>
      </c>
      <c r="AL353" s="22">
        <v>14</v>
      </c>
      <c r="AM353" s="22" t="s">
        <v>82</v>
      </c>
      <c r="AN353" s="22" t="s">
        <v>82</v>
      </c>
      <c r="AO353" s="22" t="s">
        <v>82</v>
      </c>
      <c r="AP353" s="22" t="s">
        <v>82</v>
      </c>
      <c r="AQ353" s="22" t="s">
        <v>82</v>
      </c>
      <c r="AR353" s="22" t="s">
        <v>82</v>
      </c>
      <c r="AS353" s="6">
        <v>337170</v>
      </c>
      <c r="AT353" s="6" t="s">
        <v>2482</v>
      </c>
      <c r="AU353" s="15" t="s">
        <v>2483</v>
      </c>
      <c r="AV353" s="6" t="s">
        <v>2484</v>
      </c>
      <c r="AW353" s="6">
        <v>40</v>
      </c>
    </row>
    <row r="354" spans="1:49" ht="24.75" customHeight="1">
      <c r="A354" s="6">
        <v>209011</v>
      </c>
      <c r="B354" s="22" t="s">
        <v>2485</v>
      </c>
      <c r="C354" s="22" t="b">
        <v>1</v>
      </c>
      <c r="D354" s="23" t="s">
        <v>387</v>
      </c>
      <c r="E354" s="22">
        <v>209</v>
      </c>
      <c r="F354" s="22" t="s">
        <v>245</v>
      </c>
      <c r="G354" s="22">
        <v>209011</v>
      </c>
      <c r="H354" s="22" t="s">
        <v>100</v>
      </c>
      <c r="I354" s="22" t="s">
        <v>1315</v>
      </c>
      <c r="J354" s="22" t="s">
        <v>67</v>
      </c>
      <c r="K354" s="22" t="s">
        <v>1214</v>
      </c>
      <c r="L354" s="22" t="s">
        <v>82</v>
      </c>
      <c r="M354" s="22" t="str">
        <f t="shared" si="5"/>
        <v>Archived c-Met testing</v>
      </c>
      <c r="N354" s="22" t="s">
        <v>70</v>
      </c>
      <c r="O354" s="24">
        <v>45370</v>
      </c>
      <c r="P354" s="24">
        <v>45351</v>
      </c>
      <c r="Q354" s="22" t="s">
        <v>101</v>
      </c>
      <c r="R354" s="22">
        <v>6802485375</v>
      </c>
      <c r="S354" s="24">
        <v>44533</v>
      </c>
      <c r="T354" s="22" t="s">
        <v>1316</v>
      </c>
      <c r="U354" s="22">
        <v>209011</v>
      </c>
      <c r="V354" s="22">
        <v>6802485375</v>
      </c>
      <c r="W354" s="24">
        <v>44533</v>
      </c>
      <c r="X354" s="22" t="s">
        <v>2065</v>
      </c>
      <c r="Y354" s="22" t="s">
        <v>75</v>
      </c>
      <c r="Z354" s="22" t="s">
        <v>70</v>
      </c>
      <c r="AA354" s="22" t="s">
        <v>70</v>
      </c>
      <c r="AB354" s="22" t="s">
        <v>70</v>
      </c>
      <c r="AC354" s="22" t="s">
        <v>76</v>
      </c>
      <c r="AD354" s="22" t="s">
        <v>77</v>
      </c>
      <c r="AE354" s="25" t="s">
        <v>122</v>
      </c>
      <c r="AF354" s="25" t="s">
        <v>79</v>
      </c>
      <c r="AG354" s="25">
        <v>6802485375</v>
      </c>
      <c r="AH354" s="25" t="s">
        <v>2486</v>
      </c>
      <c r="AI354" s="25" t="s">
        <v>1318</v>
      </c>
      <c r="AJ354" s="81" t="s">
        <v>82</v>
      </c>
      <c r="AK354" s="26">
        <v>45453</v>
      </c>
      <c r="AL354" s="22">
        <v>14</v>
      </c>
      <c r="AM354" s="22" t="s">
        <v>82</v>
      </c>
      <c r="AN354" s="22" t="s">
        <v>82</v>
      </c>
      <c r="AO354" s="22" t="s">
        <v>82</v>
      </c>
      <c r="AP354" s="22" t="s">
        <v>82</v>
      </c>
      <c r="AQ354" s="22" t="s">
        <v>82</v>
      </c>
      <c r="AR354" s="22" t="s">
        <v>82</v>
      </c>
      <c r="AS354" s="6">
        <v>337215</v>
      </c>
      <c r="AT354" s="6" t="s">
        <v>2487</v>
      </c>
      <c r="AU354" s="15" t="s">
        <v>2488</v>
      </c>
      <c r="AV354" s="6" t="s">
        <v>2489</v>
      </c>
      <c r="AW354" s="6">
        <v>40</v>
      </c>
    </row>
    <row r="355" spans="1:49" ht="24.75" customHeight="1">
      <c r="A355" s="6">
        <v>300001</v>
      </c>
      <c r="B355" s="22" t="s">
        <v>2490</v>
      </c>
      <c r="C355" s="22" t="b">
        <v>1</v>
      </c>
      <c r="D355" s="23" t="s">
        <v>393</v>
      </c>
      <c r="E355" s="22">
        <v>300</v>
      </c>
      <c r="F355" s="22" t="s">
        <v>394</v>
      </c>
      <c r="G355" s="22">
        <v>300001</v>
      </c>
      <c r="H355" s="22" t="s">
        <v>121</v>
      </c>
      <c r="I355" s="22" t="s">
        <v>66</v>
      </c>
      <c r="J355" s="22" t="s">
        <v>67</v>
      </c>
      <c r="K355" s="22" t="s">
        <v>158</v>
      </c>
      <c r="L355" s="22" t="s">
        <v>69</v>
      </c>
      <c r="M355" s="22" t="str">
        <f t="shared" si="5"/>
        <v>Archival</v>
      </c>
      <c r="N355" s="22" t="s">
        <v>70</v>
      </c>
      <c r="O355" s="24">
        <v>44649</v>
      </c>
      <c r="P355" s="24">
        <v>44636</v>
      </c>
      <c r="Q355" s="22" t="s">
        <v>148</v>
      </c>
      <c r="R355" s="22">
        <v>6217451452</v>
      </c>
      <c r="S355" s="24">
        <v>44416</v>
      </c>
      <c r="T355" s="22" t="s">
        <v>160</v>
      </c>
      <c r="U355" s="22">
        <v>300001</v>
      </c>
      <c r="V355" s="22">
        <v>6217451452</v>
      </c>
      <c r="W355" s="24">
        <v>44416</v>
      </c>
      <c r="X355" s="22" t="s">
        <v>103</v>
      </c>
      <c r="Y355" s="22" t="s">
        <v>130</v>
      </c>
      <c r="Z355" s="22" t="s">
        <v>70</v>
      </c>
      <c r="AA355" s="22" t="s">
        <v>70</v>
      </c>
      <c r="AB355" s="22" t="s">
        <v>70</v>
      </c>
      <c r="AC355" s="22" t="s">
        <v>76</v>
      </c>
      <c r="AD355" s="22" t="s">
        <v>77</v>
      </c>
      <c r="AE355" s="25" t="s">
        <v>115</v>
      </c>
      <c r="AF355" s="25" t="s">
        <v>79</v>
      </c>
      <c r="AG355" s="25">
        <v>6217451452</v>
      </c>
      <c r="AH355" s="25" t="s">
        <v>2491</v>
      </c>
      <c r="AI355" s="25" t="s">
        <v>81</v>
      </c>
      <c r="AJ355" s="81" t="s">
        <v>82</v>
      </c>
      <c r="AK355" s="26">
        <v>45446</v>
      </c>
      <c r="AL355" s="22">
        <v>21</v>
      </c>
      <c r="AM355" s="22" t="s">
        <v>82</v>
      </c>
      <c r="AN355" s="22" t="s">
        <v>82</v>
      </c>
      <c r="AO355" s="22" t="s">
        <v>82</v>
      </c>
      <c r="AP355" s="22" t="s">
        <v>82</v>
      </c>
      <c r="AQ355" s="22" t="s">
        <v>82</v>
      </c>
      <c r="AR355" s="22" t="s">
        <v>82</v>
      </c>
      <c r="AS355" s="6">
        <v>157820</v>
      </c>
      <c r="AT355" s="6" t="s">
        <v>2492</v>
      </c>
      <c r="AU355" s="15" t="s">
        <v>2493</v>
      </c>
      <c r="AV355" s="6" t="s">
        <v>2494</v>
      </c>
      <c r="AW355" s="6">
        <v>40</v>
      </c>
    </row>
    <row r="356" spans="1:49" ht="24.75" customHeight="1">
      <c r="A356" s="6">
        <v>300004</v>
      </c>
      <c r="B356" s="22" t="s">
        <v>389</v>
      </c>
      <c r="C356" s="22" t="b">
        <v>1</v>
      </c>
      <c r="D356" s="23" t="s">
        <v>393</v>
      </c>
      <c r="E356" s="22">
        <v>300</v>
      </c>
      <c r="F356" s="22" t="s">
        <v>394</v>
      </c>
      <c r="G356" s="22">
        <v>300004</v>
      </c>
      <c r="H356" s="22" t="s">
        <v>121</v>
      </c>
      <c r="I356" s="22" t="s">
        <v>66</v>
      </c>
      <c r="J356" s="22" t="s">
        <v>67</v>
      </c>
      <c r="K356" s="22" t="s">
        <v>68</v>
      </c>
      <c r="L356" s="22" t="s">
        <v>69</v>
      </c>
      <c r="M356" s="22" t="str">
        <f t="shared" si="5"/>
        <v>Archival</v>
      </c>
      <c r="N356" s="22" t="s">
        <v>70</v>
      </c>
      <c r="O356" s="24">
        <v>45018</v>
      </c>
      <c r="P356" s="24">
        <v>45018</v>
      </c>
      <c r="Q356" s="22" t="s">
        <v>72</v>
      </c>
      <c r="R356" s="22">
        <v>6219585912</v>
      </c>
      <c r="S356" s="24">
        <v>44852</v>
      </c>
      <c r="T356" s="22" t="s">
        <v>169</v>
      </c>
      <c r="U356" s="22">
        <v>300004</v>
      </c>
      <c r="V356" s="22">
        <v>6219585912</v>
      </c>
      <c r="W356" s="24">
        <v>44852</v>
      </c>
      <c r="X356" s="22" t="s">
        <v>279</v>
      </c>
      <c r="Y356" s="22" t="s">
        <v>130</v>
      </c>
      <c r="Z356" s="22" t="s">
        <v>70</v>
      </c>
      <c r="AA356" s="22" t="s">
        <v>70</v>
      </c>
      <c r="AB356" s="22" t="s">
        <v>70</v>
      </c>
      <c r="AC356" s="22" t="s">
        <v>76</v>
      </c>
      <c r="AD356" s="22" t="s">
        <v>77</v>
      </c>
      <c r="AE356" s="25" t="s">
        <v>292</v>
      </c>
      <c r="AF356" s="25" t="s">
        <v>79</v>
      </c>
      <c r="AG356" s="25">
        <v>6219585912</v>
      </c>
      <c r="AH356" s="25" t="s">
        <v>395</v>
      </c>
      <c r="AI356" s="25" t="s">
        <v>172</v>
      </c>
      <c r="AJ356" s="81" t="s">
        <v>82</v>
      </c>
      <c r="AK356" s="26">
        <v>45397</v>
      </c>
      <c r="AL356" s="22">
        <v>70</v>
      </c>
      <c r="AM356" s="22" t="s">
        <v>82</v>
      </c>
      <c r="AN356" s="22" t="s">
        <v>82</v>
      </c>
      <c r="AO356" s="22" t="s">
        <v>82</v>
      </c>
      <c r="AP356" s="22" t="s">
        <v>82</v>
      </c>
      <c r="AQ356" s="22" t="s">
        <v>82</v>
      </c>
      <c r="AR356" s="22" t="s">
        <v>82</v>
      </c>
      <c r="AS356" s="6">
        <v>173993</v>
      </c>
      <c r="AT356" s="6" t="s">
        <v>390</v>
      </c>
      <c r="AU356" s="15" t="s">
        <v>391</v>
      </c>
      <c r="AV356" s="6" t="s">
        <v>392</v>
      </c>
      <c r="AW356" s="6">
        <v>40</v>
      </c>
    </row>
    <row r="357" spans="1:49" ht="24.75" customHeight="1">
      <c r="A357" s="6">
        <v>300005</v>
      </c>
      <c r="B357" s="22" t="s">
        <v>82</v>
      </c>
      <c r="C357" s="22" t="b">
        <v>0</v>
      </c>
      <c r="D357" s="23" t="s">
        <v>393</v>
      </c>
      <c r="E357" s="22">
        <v>300</v>
      </c>
      <c r="F357" s="22" t="s">
        <v>394</v>
      </c>
      <c r="G357" s="22">
        <v>300005</v>
      </c>
      <c r="H357" s="22" t="s">
        <v>121</v>
      </c>
      <c r="I357" s="22" t="s">
        <v>66</v>
      </c>
      <c r="J357" s="22" t="s">
        <v>67</v>
      </c>
      <c r="K357" s="22" t="s">
        <v>68</v>
      </c>
      <c r="L357" s="22" t="s">
        <v>69</v>
      </c>
      <c r="M357" s="22" t="str">
        <f t="shared" si="5"/>
        <v>Archival</v>
      </c>
      <c r="N357" s="22" t="s">
        <v>70</v>
      </c>
      <c r="O357" s="24">
        <v>44935</v>
      </c>
      <c r="P357" s="24">
        <v>44910</v>
      </c>
      <c r="Q357" s="22" t="s">
        <v>246</v>
      </c>
      <c r="R357" s="22">
        <v>6218353081</v>
      </c>
      <c r="S357" s="24">
        <v>43801</v>
      </c>
      <c r="T357" s="22" t="s">
        <v>73</v>
      </c>
      <c r="U357" s="22" t="s">
        <v>82</v>
      </c>
      <c r="V357" s="27" t="s">
        <v>82</v>
      </c>
      <c r="W357" s="22" t="s">
        <v>82</v>
      </c>
      <c r="X357" s="22" t="s">
        <v>82</v>
      </c>
      <c r="Y357" s="22" t="s">
        <v>82</v>
      </c>
      <c r="Z357" s="22" t="s">
        <v>82</v>
      </c>
      <c r="AA357" s="22" t="s">
        <v>82</v>
      </c>
      <c r="AB357" s="22" t="s">
        <v>82</v>
      </c>
      <c r="AC357" s="22" t="s">
        <v>1145</v>
      </c>
      <c r="AD357" s="22" t="s">
        <v>82</v>
      </c>
      <c r="AE357" s="28" t="s">
        <v>1146</v>
      </c>
      <c r="AF357" s="28" t="s">
        <v>1146</v>
      </c>
      <c r="AG357" s="25">
        <v>6218353081</v>
      </c>
      <c r="AH357" s="25" t="s">
        <v>2495</v>
      </c>
      <c r="AI357" s="25" t="s">
        <v>81</v>
      </c>
      <c r="AJ357" s="81" t="s">
        <v>82</v>
      </c>
      <c r="AK357" s="26">
        <v>45446</v>
      </c>
      <c r="AL357" s="22">
        <v>21</v>
      </c>
      <c r="AM357" s="22" t="s">
        <v>82</v>
      </c>
      <c r="AN357" s="22" t="s">
        <v>82</v>
      </c>
      <c r="AO357" s="22" t="s">
        <v>82</v>
      </c>
      <c r="AP357" s="22" t="s">
        <v>82</v>
      </c>
      <c r="AQ357" s="22" t="s">
        <v>82</v>
      </c>
      <c r="AR357" s="22" t="s">
        <v>82</v>
      </c>
      <c r="AS357" s="6"/>
      <c r="AT357" s="6"/>
      <c r="AU357" s="6"/>
      <c r="AV357" s="6"/>
      <c r="AW357" s="6"/>
    </row>
    <row r="358" spans="1:49" ht="24.75" customHeight="1">
      <c r="A358" s="6">
        <v>300006</v>
      </c>
      <c r="B358" s="22" t="s">
        <v>2496</v>
      </c>
      <c r="C358" s="22" t="b">
        <v>1</v>
      </c>
      <c r="D358" s="23" t="s">
        <v>393</v>
      </c>
      <c r="E358" s="22">
        <v>300</v>
      </c>
      <c r="F358" s="22" t="s">
        <v>394</v>
      </c>
      <c r="G358" s="22">
        <v>300006</v>
      </c>
      <c r="H358" s="22" t="s">
        <v>121</v>
      </c>
      <c r="I358" s="22" t="s">
        <v>66</v>
      </c>
      <c r="J358" s="22" t="s">
        <v>67</v>
      </c>
      <c r="K358" s="22" t="s">
        <v>68</v>
      </c>
      <c r="L358" s="22" t="s">
        <v>69</v>
      </c>
      <c r="M358" s="22" t="str">
        <f t="shared" si="5"/>
        <v>Archival</v>
      </c>
      <c r="N358" s="22" t="s">
        <v>70</v>
      </c>
      <c r="O358" s="24">
        <v>44948</v>
      </c>
      <c r="P358" s="24">
        <v>44923</v>
      </c>
      <c r="Q358" s="22" t="s">
        <v>246</v>
      </c>
      <c r="R358" s="22">
        <v>6219513037</v>
      </c>
      <c r="S358" s="24">
        <v>44437</v>
      </c>
      <c r="T358" s="22" t="s">
        <v>73</v>
      </c>
      <c r="U358" s="22">
        <v>300006</v>
      </c>
      <c r="V358" s="22">
        <v>6219513037</v>
      </c>
      <c r="W358" s="24">
        <v>44437</v>
      </c>
      <c r="X358" s="22" t="s">
        <v>103</v>
      </c>
      <c r="Y358" s="22" t="s">
        <v>130</v>
      </c>
      <c r="Z358" s="22" t="s">
        <v>70</v>
      </c>
      <c r="AA358" s="22" t="s">
        <v>70</v>
      </c>
      <c r="AB358" s="22" t="s">
        <v>70</v>
      </c>
      <c r="AC358" s="22" t="s">
        <v>76</v>
      </c>
      <c r="AD358" s="22" t="s">
        <v>77</v>
      </c>
      <c r="AE358" s="25" t="s">
        <v>266</v>
      </c>
      <c r="AF358" s="25" t="s">
        <v>79</v>
      </c>
      <c r="AG358" s="25">
        <v>6219513037</v>
      </c>
      <c r="AH358" s="25" t="s">
        <v>2497</v>
      </c>
      <c r="AI358" s="25" t="s">
        <v>81</v>
      </c>
      <c r="AJ358" s="81" t="s">
        <v>82</v>
      </c>
      <c r="AK358" s="26">
        <v>45397</v>
      </c>
      <c r="AL358" s="22">
        <v>70</v>
      </c>
      <c r="AM358" s="22" t="s">
        <v>82</v>
      </c>
      <c r="AN358" s="22" t="s">
        <v>82</v>
      </c>
      <c r="AO358" s="22" t="s">
        <v>82</v>
      </c>
      <c r="AP358" s="22" t="s">
        <v>82</v>
      </c>
      <c r="AQ358" s="22" t="s">
        <v>82</v>
      </c>
      <c r="AR358" s="22" t="s">
        <v>82</v>
      </c>
      <c r="AS358" s="6">
        <v>327594</v>
      </c>
      <c r="AT358" s="6" t="s">
        <v>2498</v>
      </c>
      <c r="AU358" s="15" t="s">
        <v>2499</v>
      </c>
      <c r="AV358" s="6" t="s">
        <v>2500</v>
      </c>
      <c r="AW358" s="6">
        <v>40</v>
      </c>
    </row>
    <row r="359" spans="1:49" ht="24.75" customHeight="1">
      <c r="A359" s="6">
        <v>300013</v>
      </c>
      <c r="B359" s="22" t="s">
        <v>2501</v>
      </c>
      <c r="C359" s="22" t="b">
        <v>1</v>
      </c>
      <c r="D359" s="23" t="s">
        <v>393</v>
      </c>
      <c r="E359" s="22">
        <v>300</v>
      </c>
      <c r="F359" s="22" t="s">
        <v>394</v>
      </c>
      <c r="G359" s="22">
        <v>300013</v>
      </c>
      <c r="H359" s="22" t="s">
        <v>100</v>
      </c>
      <c r="I359" s="22" t="s">
        <v>100</v>
      </c>
      <c r="J359" s="22" t="s">
        <v>67</v>
      </c>
      <c r="K359" s="22" t="s">
        <v>68</v>
      </c>
      <c r="L359" s="22" t="s">
        <v>69</v>
      </c>
      <c r="M359" s="22" t="str">
        <f t="shared" si="5"/>
        <v>Archival</v>
      </c>
      <c r="N359" s="22" t="s">
        <v>70</v>
      </c>
      <c r="O359" s="24">
        <v>45088</v>
      </c>
      <c r="P359" s="24">
        <v>45151</v>
      </c>
      <c r="Q359" s="22" t="s">
        <v>101</v>
      </c>
      <c r="R359" s="22">
        <v>6219513029</v>
      </c>
      <c r="S359" s="24">
        <v>44577</v>
      </c>
      <c r="T359" s="22" t="s">
        <v>160</v>
      </c>
      <c r="U359" s="22">
        <v>300013</v>
      </c>
      <c r="V359" s="22">
        <v>6219513029</v>
      </c>
      <c r="W359" s="24">
        <v>44577</v>
      </c>
      <c r="X359" s="22" t="s">
        <v>103</v>
      </c>
      <c r="Y359" s="22" t="s">
        <v>130</v>
      </c>
      <c r="Z359" s="22" t="s">
        <v>70</v>
      </c>
      <c r="AA359" s="22" t="s">
        <v>70</v>
      </c>
      <c r="AB359" s="22" t="s">
        <v>70</v>
      </c>
      <c r="AC359" s="22" t="s">
        <v>76</v>
      </c>
      <c r="AD359" s="22" t="s">
        <v>77</v>
      </c>
      <c r="AE359" s="25" t="s">
        <v>115</v>
      </c>
      <c r="AF359" s="25" t="s">
        <v>79</v>
      </c>
      <c r="AG359" s="25">
        <v>6219513029</v>
      </c>
      <c r="AH359" s="25" t="s">
        <v>2502</v>
      </c>
      <c r="AI359" s="25" t="s">
        <v>81</v>
      </c>
      <c r="AJ359" s="81" t="s">
        <v>82</v>
      </c>
      <c r="AK359" s="26">
        <v>45397</v>
      </c>
      <c r="AL359" s="22">
        <v>70</v>
      </c>
      <c r="AM359" s="22" t="s">
        <v>82</v>
      </c>
      <c r="AN359" s="22" t="s">
        <v>82</v>
      </c>
      <c r="AO359" s="22" t="s">
        <v>82</v>
      </c>
      <c r="AP359" s="22" t="s">
        <v>82</v>
      </c>
      <c r="AQ359" s="22" t="s">
        <v>82</v>
      </c>
      <c r="AR359" s="22" t="s">
        <v>82</v>
      </c>
      <c r="AS359" s="6">
        <v>327583</v>
      </c>
      <c r="AT359" s="6" t="s">
        <v>2503</v>
      </c>
      <c r="AU359" s="15" t="s">
        <v>2504</v>
      </c>
      <c r="AV359" s="6" t="s">
        <v>2505</v>
      </c>
      <c r="AW359" s="6">
        <v>40</v>
      </c>
    </row>
    <row r="360" spans="1:49" ht="24.75" customHeight="1">
      <c r="A360" s="6">
        <v>300016</v>
      </c>
      <c r="B360" s="22" t="s">
        <v>2506</v>
      </c>
      <c r="C360" s="22" t="b">
        <v>1</v>
      </c>
      <c r="D360" s="23" t="s">
        <v>393</v>
      </c>
      <c r="E360" s="22">
        <v>300</v>
      </c>
      <c r="F360" s="22" t="s">
        <v>394</v>
      </c>
      <c r="G360" s="22">
        <v>300016</v>
      </c>
      <c r="H360" s="22" t="s">
        <v>121</v>
      </c>
      <c r="I360" s="22" t="s">
        <v>66</v>
      </c>
      <c r="J360" s="22" t="s">
        <v>1167</v>
      </c>
      <c r="K360" s="22" t="s">
        <v>158</v>
      </c>
      <c r="L360" s="22" t="s">
        <v>112</v>
      </c>
      <c r="M360" s="22" t="str">
        <f t="shared" si="5"/>
        <v>Fresh Biopsy/Aspirate</v>
      </c>
      <c r="N360" s="22" t="s">
        <v>70</v>
      </c>
      <c r="O360" s="24">
        <v>45110</v>
      </c>
      <c r="P360" s="24">
        <v>45159</v>
      </c>
      <c r="Q360" s="22" t="s">
        <v>101</v>
      </c>
      <c r="R360" s="22">
        <v>6217451449</v>
      </c>
      <c r="S360" s="24">
        <v>45137</v>
      </c>
      <c r="T360" s="22" t="s">
        <v>1191</v>
      </c>
      <c r="U360" s="22">
        <v>300016</v>
      </c>
      <c r="V360" s="22">
        <v>6217451449</v>
      </c>
      <c r="W360" s="24">
        <v>45137</v>
      </c>
      <c r="X360" s="22" t="s">
        <v>198</v>
      </c>
      <c r="Y360" s="22" t="s">
        <v>130</v>
      </c>
      <c r="Z360" s="22" t="s">
        <v>70</v>
      </c>
      <c r="AA360" s="22" t="s">
        <v>70</v>
      </c>
      <c r="AB360" s="22" t="s">
        <v>70</v>
      </c>
      <c r="AC360" s="22" t="s">
        <v>76</v>
      </c>
      <c r="AD360" s="22" t="s">
        <v>238</v>
      </c>
      <c r="AE360" s="25" t="s">
        <v>504</v>
      </c>
      <c r="AF360" s="25" t="s">
        <v>79</v>
      </c>
      <c r="AG360" s="25">
        <v>6217451449</v>
      </c>
      <c r="AH360" s="25" t="s">
        <v>2507</v>
      </c>
      <c r="AI360" s="25" t="s">
        <v>1148</v>
      </c>
      <c r="AJ360" s="81" t="s">
        <v>82</v>
      </c>
      <c r="AK360" s="26">
        <v>45453</v>
      </c>
      <c r="AL360" s="22">
        <v>14</v>
      </c>
      <c r="AM360" s="22" t="s">
        <v>82</v>
      </c>
      <c r="AN360" s="22" t="s">
        <v>82</v>
      </c>
      <c r="AO360" s="22" t="s">
        <v>82</v>
      </c>
      <c r="AP360" s="22" t="s">
        <v>82</v>
      </c>
      <c r="AQ360" s="22" t="s">
        <v>82</v>
      </c>
      <c r="AR360" s="22" t="s">
        <v>82</v>
      </c>
      <c r="AS360" s="6">
        <v>264611</v>
      </c>
      <c r="AT360" s="6" t="s">
        <v>2508</v>
      </c>
      <c r="AU360" s="15" t="s">
        <v>2509</v>
      </c>
      <c r="AV360" s="6" t="s">
        <v>2510</v>
      </c>
      <c r="AW360" s="6">
        <v>40</v>
      </c>
    </row>
    <row r="361" spans="1:49" ht="24.75" customHeight="1">
      <c r="A361" s="6">
        <v>300016</v>
      </c>
      <c r="B361" s="22" t="s">
        <v>2511</v>
      </c>
      <c r="C361" s="22" t="b">
        <v>1</v>
      </c>
      <c r="D361" s="23" t="s">
        <v>393</v>
      </c>
      <c r="E361" s="22">
        <v>300</v>
      </c>
      <c r="F361" s="22" t="s">
        <v>394</v>
      </c>
      <c r="G361" s="22">
        <v>300016</v>
      </c>
      <c r="H361" s="22" t="s">
        <v>121</v>
      </c>
      <c r="I361" s="22" t="s">
        <v>66</v>
      </c>
      <c r="J361" s="22" t="s">
        <v>67</v>
      </c>
      <c r="K361" s="22" t="s">
        <v>111</v>
      </c>
      <c r="L361" s="22" t="s">
        <v>82</v>
      </c>
      <c r="M361" s="22" t="str">
        <f t="shared" si="5"/>
        <v>Fresh Tumor Biopsy Pre-dose</v>
      </c>
      <c r="N361" s="22" t="s">
        <v>70</v>
      </c>
      <c r="O361" s="24">
        <v>45110</v>
      </c>
      <c r="P361" s="24">
        <v>45159</v>
      </c>
      <c r="Q361" s="22" t="s">
        <v>101</v>
      </c>
      <c r="R361" s="22">
        <v>6219513032</v>
      </c>
      <c r="S361" s="24">
        <v>45106</v>
      </c>
      <c r="T361" s="22" t="s">
        <v>1191</v>
      </c>
      <c r="U361" s="22">
        <v>300016</v>
      </c>
      <c r="V361" s="22">
        <v>6219513032</v>
      </c>
      <c r="W361" s="24">
        <v>45106</v>
      </c>
      <c r="X361" s="22" t="s">
        <v>198</v>
      </c>
      <c r="Y361" s="22" t="s">
        <v>130</v>
      </c>
      <c r="Z361" s="22" t="s">
        <v>70</v>
      </c>
      <c r="AA361" s="22" t="s">
        <v>70</v>
      </c>
      <c r="AB361" s="22" t="s">
        <v>70</v>
      </c>
      <c r="AC361" s="22" t="s">
        <v>76</v>
      </c>
      <c r="AD361" s="22" t="s">
        <v>114</v>
      </c>
      <c r="AE361" s="25" t="s">
        <v>266</v>
      </c>
      <c r="AF361" s="25" t="s">
        <v>79</v>
      </c>
      <c r="AG361" s="25">
        <v>6219513032</v>
      </c>
      <c r="AH361" s="25" t="s">
        <v>2512</v>
      </c>
      <c r="AI361" s="25" t="s">
        <v>1148</v>
      </c>
      <c r="AJ361" s="81" t="s">
        <v>82</v>
      </c>
      <c r="AK361" s="26">
        <v>45453</v>
      </c>
      <c r="AL361" s="22">
        <v>14</v>
      </c>
      <c r="AM361" s="22" t="s">
        <v>82</v>
      </c>
      <c r="AN361" s="22" t="s">
        <v>82</v>
      </c>
      <c r="AO361" s="22" t="s">
        <v>82</v>
      </c>
      <c r="AP361" s="22" t="s">
        <v>82</v>
      </c>
      <c r="AQ361" s="22" t="s">
        <v>82</v>
      </c>
      <c r="AR361" s="22" t="s">
        <v>82</v>
      </c>
      <c r="AS361" s="6">
        <v>234964</v>
      </c>
      <c r="AT361" s="6" t="s">
        <v>2513</v>
      </c>
      <c r="AU361" s="15" t="s">
        <v>2514</v>
      </c>
      <c r="AV361" s="6" t="s">
        <v>2515</v>
      </c>
      <c r="AW361" s="6">
        <v>40</v>
      </c>
    </row>
    <row r="362" spans="1:49" ht="24.75" customHeight="1">
      <c r="A362" s="6">
        <v>300021</v>
      </c>
      <c r="B362" s="22" t="s">
        <v>2516</v>
      </c>
      <c r="C362" s="22" t="b">
        <v>0</v>
      </c>
      <c r="D362" s="23" t="s">
        <v>393</v>
      </c>
      <c r="E362" s="22">
        <v>300</v>
      </c>
      <c r="F362" s="22" t="s">
        <v>394</v>
      </c>
      <c r="G362" s="22">
        <v>300021</v>
      </c>
      <c r="H362" s="22" t="s">
        <v>65</v>
      </c>
      <c r="I362" s="22" t="s">
        <v>66</v>
      </c>
      <c r="J362" s="22" t="s">
        <v>67</v>
      </c>
      <c r="K362" s="22" t="s">
        <v>68</v>
      </c>
      <c r="L362" s="22" t="s">
        <v>69</v>
      </c>
      <c r="M362" s="22" t="str">
        <f t="shared" si="5"/>
        <v>Archival</v>
      </c>
      <c r="N362" s="22" t="s">
        <v>70</v>
      </c>
      <c r="O362" s="24">
        <v>45124</v>
      </c>
      <c r="P362" s="24">
        <v>45159</v>
      </c>
      <c r="Q362" s="22" t="s">
        <v>101</v>
      </c>
      <c r="R362" s="22">
        <v>6219513025</v>
      </c>
      <c r="S362" s="24">
        <v>44420</v>
      </c>
      <c r="T362" s="22" t="s">
        <v>73</v>
      </c>
      <c r="U362" s="22">
        <v>300021</v>
      </c>
      <c r="V362" s="22">
        <v>6219513025</v>
      </c>
      <c r="W362" s="24">
        <v>44420</v>
      </c>
      <c r="X362" s="22" t="s">
        <v>103</v>
      </c>
      <c r="Y362" s="22" t="s">
        <v>130</v>
      </c>
      <c r="Z362" s="22" t="s">
        <v>70</v>
      </c>
      <c r="AA362" s="22" t="s">
        <v>70</v>
      </c>
      <c r="AB362" s="22" t="s">
        <v>70</v>
      </c>
      <c r="AC362" s="22" t="s">
        <v>76</v>
      </c>
      <c r="AD362" s="22" t="s">
        <v>77</v>
      </c>
      <c r="AE362" s="25" t="s">
        <v>485</v>
      </c>
      <c r="AF362" s="25" t="s">
        <v>79</v>
      </c>
      <c r="AG362" s="25">
        <v>6219513025</v>
      </c>
      <c r="AH362" s="25" t="s">
        <v>2517</v>
      </c>
      <c r="AI362" s="25" t="s">
        <v>81</v>
      </c>
      <c r="AJ362" s="81" t="s">
        <v>82</v>
      </c>
      <c r="AK362" s="26">
        <v>45397</v>
      </c>
      <c r="AL362" s="22">
        <v>70</v>
      </c>
      <c r="AM362" s="22" t="s">
        <v>82</v>
      </c>
      <c r="AN362" s="22" t="s">
        <v>82</v>
      </c>
      <c r="AO362" s="22" t="s">
        <v>82</v>
      </c>
      <c r="AP362" s="22" t="s">
        <v>82</v>
      </c>
      <c r="AQ362" s="22" t="s">
        <v>82</v>
      </c>
      <c r="AR362" s="22" t="s">
        <v>82</v>
      </c>
      <c r="AS362" s="6"/>
      <c r="AT362" s="6"/>
      <c r="AU362" s="6"/>
      <c r="AV362" s="6"/>
      <c r="AW362" s="6"/>
    </row>
    <row r="363" spans="1:49" ht="24.75" customHeight="1">
      <c r="A363" s="6">
        <v>301001</v>
      </c>
      <c r="B363" s="22" t="s">
        <v>396</v>
      </c>
      <c r="C363" s="22" t="b">
        <v>1</v>
      </c>
      <c r="D363" s="23" t="s">
        <v>400</v>
      </c>
      <c r="E363" s="22">
        <v>301</v>
      </c>
      <c r="F363" s="22" t="s">
        <v>394</v>
      </c>
      <c r="G363" s="22">
        <v>301001</v>
      </c>
      <c r="H363" s="22" t="s">
        <v>121</v>
      </c>
      <c r="I363" s="22" t="s">
        <v>66</v>
      </c>
      <c r="J363" s="22" t="s">
        <v>67</v>
      </c>
      <c r="K363" s="22" t="s">
        <v>68</v>
      </c>
      <c r="L363" s="22" t="s">
        <v>69</v>
      </c>
      <c r="M363" s="22" t="str">
        <f t="shared" si="5"/>
        <v>Archival</v>
      </c>
      <c r="N363" s="22" t="s">
        <v>70</v>
      </c>
      <c r="O363" s="24">
        <v>44732</v>
      </c>
      <c r="P363" s="24">
        <v>44922</v>
      </c>
      <c r="Q363" s="22" t="s">
        <v>246</v>
      </c>
      <c r="R363" s="22">
        <v>6217451472</v>
      </c>
      <c r="S363" s="24">
        <v>44522</v>
      </c>
      <c r="T363" s="22" t="s">
        <v>160</v>
      </c>
      <c r="U363" s="22">
        <v>301001</v>
      </c>
      <c r="V363" s="22">
        <v>6217451472</v>
      </c>
      <c r="W363" s="24">
        <v>44522</v>
      </c>
      <c r="X363" s="22" t="s">
        <v>279</v>
      </c>
      <c r="Y363" s="22" t="s">
        <v>130</v>
      </c>
      <c r="Z363" s="22" t="s">
        <v>70</v>
      </c>
      <c r="AA363" s="22" t="s">
        <v>70</v>
      </c>
      <c r="AB363" s="22" t="s">
        <v>70</v>
      </c>
      <c r="AC363" s="22" t="s">
        <v>76</v>
      </c>
      <c r="AD363" s="22" t="s">
        <v>77</v>
      </c>
      <c r="AE363" s="25" t="s">
        <v>280</v>
      </c>
      <c r="AF363" s="25" t="s">
        <v>79</v>
      </c>
      <c r="AG363" s="25">
        <v>6217451472</v>
      </c>
      <c r="AH363" s="25" t="s">
        <v>401</v>
      </c>
      <c r="AI363" s="25" t="s">
        <v>81</v>
      </c>
      <c r="AJ363" s="81" t="s">
        <v>82</v>
      </c>
      <c r="AK363" s="26">
        <v>45397</v>
      </c>
      <c r="AL363" s="22">
        <v>70</v>
      </c>
      <c r="AM363" s="22" t="s">
        <v>82</v>
      </c>
      <c r="AN363" s="22" t="s">
        <v>82</v>
      </c>
      <c r="AO363" s="22" t="s">
        <v>82</v>
      </c>
      <c r="AP363" s="22" t="s">
        <v>82</v>
      </c>
      <c r="AQ363" s="22" t="s">
        <v>82</v>
      </c>
      <c r="AR363" s="22" t="s">
        <v>82</v>
      </c>
      <c r="AS363" s="6">
        <v>157825</v>
      </c>
      <c r="AT363" s="6" t="s">
        <v>397</v>
      </c>
      <c r="AU363" s="15" t="s">
        <v>398</v>
      </c>
      <c r="AV363" s="6" t="s">
        <v>399</v>
      </c>
      <c r="AW363" s="6">
        <v>40</v>
      </c>
    </row>
    <row r="364" spans="1:49" ht="24.75" customHeight="1">
      <c r="A364" s="6">
        <v>301002</v>
      </c>
      <c r="B364" s="22" t="s">
        <v>402</v>
      </c>
      <c r="C364" s="22" t="b">
        <v>1</v>
      </c>
      <c r="D364" s="23" t="s">
        <v>400</v>
      </c>
      <c r="E364" s="22">
        <v>301</v>
      </c>
      <c r="F364" s="22" t="s">
        <v>394</v>
      </c>
      <c r="G364" s="22">
        <v>301002</v>
      </c>
      <c r="H364" s="22" t="s">
        <v>121</v>
      </c>
      <c r="I364" s="22" t="s">
        <v>66</v>
      </c>
      <c r="J364" s="22" t="s">
        <v>67</v>
      </c>
      <c r="K364" s="22" t="s">
        <v>68</v>
      </c>
      <c r="L364" s="22" t="s">
        <v>69</v>
      </c>
      <c r="M364" s="22" t="str">
        <f t="shared" si="5"/>
        <v>Archival</v>
      </c>
      <c r="N364" s="22" t="s">
        <v>70</v>
      </c>
      <c r="O364" s="24">
        <v>44759</v>
      </c>
      <c r="P364" s="24">
        <v>44739</v>
      </c>
      <c r="Q364" s="22" t="s">
        <v>148</v>
      </c>
      <c r="R364" s="22">
        <v>6217451474</v>
      </c>
      <c r="S364" s="24">
        <v>44111</v>
      </c>
      <c r="T364" s="22" t="s">
        <v>160</v>
      </c>
      <c r="U364" s="22">
        <v>301002</v>
      </c>
      <c r="V364" s="22">
        <v>6217451474</v>
      </c>
      <c r="W364" s="24">
        <v>44111</v>
      </c>
      <c r="X364" s="22" t="s">
        <v>103</v>
      </c>
      <c r="Y364" s="22" t="s">
        <v>130</v>
      </c>
      <c r="Z364" s="22" t="s">
        <v>70</v>
      </c>
      <c r="AA364" s="22" t="s">
        <v>70</v>
      </c>
      <c r="AB364" s="22" t="s">
        <v>70</v>
      </c>
      <c r="AC364" s="22" t="s">
        <v>76</v>
      </c>
      <c r="AD364" s="22" t="s">
        <v>77</v>
      </c>
      <c r="AE364" s="25" t="s">
        <v>406</v>
      </c>
      <c r="AF364" s="25" t="s">
        <v>79</v>
      </c>
      <c r="AG364" s="25">
        <v>6217451474</v>
      </c>
      <c r="AH364" s="25" t="s">
        <v>407</v>
      </c>
      <c r="AI364" s="25" t="s">
        <v>81</v>
      </c>
      <c r="AJ364" s="81" t="s">
        <v>82</v>
      </c>
      <c r="AK364" s="26">
        <v>45397</v>
      </c>
      <c r="AL364" s="22">
        <v>70</v>
      </c>
      <c r="AM364" s="22" t="s">
        <v>82</v>
      </c>
      <c r="AN364" s="22" t="s">
        <v>82</v>
      </c>
      <c r="AO364" s="22" t="s">
        <v>82</v>
      </c>
      <c r="AP364" s="22" t="s">
        <v>82</v>
      </c>
      <c r="AQ364" s="22" t="s">
        <v>82</v>
      </c>
      <c r="AR364" s="22" t="s">
        <v>82</v>
      </c>
      <c r="AS364" s="6">
        <v>327598</v>
      </c>
      <c r="AT364" s="6" t="s">
        <v>403</v>
      </c>
      <c r="AU364" s="15" t="s">
        <v>404</v>
      </c>
      <c r="AV364" s="6" t="s">
        <v>405</v>
      </c>
      <c r="AW364" s="6">
        <v>40</v>
      </c>
    </row>
    <row r="365" spans="1:49" ht="24.75" customHeight="1">
      <c r="A365" s="6">
        <v>301004</v>
      </c>
      <c r="B365" s="22" t="s">
        <v>2518</v>
      </c>
      <c r="C365" s="22" t="b">
        <v>1</v>
      </c>
      <c r="D365" s="23" t="s">
        <v>400</v>
      </c>
      <c r="E365" s="22">
        <v>301</v>
      </c>
      <c r="F365" s="22" t="s">
        <v>394</v>
      </c>
      <c r="G365" s="22">
        <v>301004</v>
      </c>
      <c r="H365" s="22" t="s">
        <v>121</v>
      </c>
      <c r="I365" s="22" t="s">
        <v>66</v>
      </c>
      <c r="J365" s="22" t="s">
        <v>67</v>
      </c>
      <c r="K365" s="22" t="s">
        <v>68</v>
      </c>
      <c r="L365" s="22" t="s">
        <v>69</v>
      </c>
      <c r="M365" s="22" t="str">
        <f t="shared" si="5"/>
        <v>Archival</v>
      </c>
      <c r="N365" s="22" t="s">
        <v>70</v>
      </c>
      <c r="O365" s="24">
        <v>44802</v>
      </c>
      <c r="P365" s="24">
        <v>44787</v>
      </c>
      <c r="Q365" s="22" t="s">
        <v>148</v>
      </c>
      <c r="R365" s="22">
        <v>6219170239</v>
      </c>
      <c r="S365" s="24">
        <v>43632</v>
      </c>
      <c r="T365" s="22" t="s">
        <v>1244</v>
      </c>
      <c r="U365" s="22">
        <v>301004</v>
      </c>
      <c r="V365" s="22">
        <v>6219170239</v>
      </c>
      <c r="W365" s="24">
        <v>43632</v>
      </c>
      <c r="X365" s="22" t="s">
        <v>103</v>
      </c>
      <c r="Y365" s="22" t="s">
        <v>130</v>
      </c>
      <c r="Z365" s="22" t="s">
        <v>70</v>
      </c>
      <c r="AA365" s="22" t="s">
        <v>70</v>
      </c>
      <c r="AB365" s="22" t="s">
        <v>70</v>
      </c>
      <c r="AC365" s="22" t="s">
        <v>76</v>
      </c>
      <c r="AD365" s="22" t="s">
        <v>77</v>
      </c>
      <c r="AE365" s="25" t="s">
        <v>2519</v>
      </c>
      <c r="AF365" s="25" t="s">
        <v>79</v>
      </c>
      <c r="AG365" s="25">
        <v>6219170239</v>
      </c>
      <c r="AH365" s="25" t="s">
        <v>2520</v>
      </c>
      <c r="AI365" s="25" t="s">
        <v>81</v>
      </c>
      <c r="AJ365" s="81" t="s">
        <v>82</v>
      </c>
      <c r="AK365" s="26">
        <v>45397</v>
      </c>
      <c r="AL365" s="22">
        <v>70</v>
      </c>
      <c r="AM365" s="22" t="s">
        <v>82</v>
      </c>
      <c r="AN365" s="22" t="s">
        <v>82</v>
      </c>
      <c r="AO365" s="22" t="s">
        <v>82</v>
      </c>
      <c r="AP365" s="22" t="s">
        <v>82</v>
      </c>
      <c r="AQ365" s="22" t="s">
        <v>82</v>
      </c>
      <c r="AR365" s="22" t="s">
        <v>82</v>
      </c>
      <c r="AS365" s="6">
        <v>327604</v>
      </c>
      <c r="AT365" s="6" t="s">
        <v>2521</v>
      </c>
      <c r="AU365" s="15" t="s">
        <v>2522</v>
      </c>
      <c r="AV365" s="6" t="s">
        <v>2523</v>
      </c>
      <c r="AW365" s="6">
        <v>40</v>
      </c>
    </row>
    <row r="366" spans="1:49" ht="24.75" customHeight="1">
      <c r="A366" s="6">
        <v>301005</v>
      </c>
      <c r="B366" s="22" t="s">
        <v>2524</v>
      </c>
      <c r="C366" s="22" t="b">
        <v>1</v>
      </c>
      <c r="D366" s="23" t="s">
        <v>400</v>
      </c>
      <c r="E366" s="22">
        <v>301</v>
      </c>
      <c r="F366" s="22" t="s">
        <v>394</v>
      </c>
      <c r="G366" s="22">
        <v>301005</v>
      </c>
      <c r="H366" s="22" t="s">
        <v>121</v>
      </c>
      <c r="I366" s="22" t="s">
        <v>66</v>
      </c>
      <c r="J366" s="22" t="s">
        <v>67</v>
      </c>
      <c r="K366" s="22" t="s">
        <v>68</v>
      </c>
      <c r="L366" s="22" t="s">
        <v>69</v>
      </c>
      <c r="M366" s="22" t="str">
        <f t="shared" si="5"/>
        <v>Archival</v>
      </c>
      <c r="N366" s="22" t="s">
        <v>70</v>
      </c>
      <c r="O366" s="24">
        <v>44796</v>
      </c>
      <c r="P366" s="24">
        <v>44787</v>
      </c>
      <c r="Q366" s="22" t="s">
        <v>148</v>
      </c>
      <c r="R366" s="22">
        <v>6217451475</v>
      </c>
      <c r="S366" s="24">
        <v>43886</v>
      </c>
      <c r="T366" s="22" t="s">
        <v>1244</v>
      </c>
      <c r="U366" s="22">
        <v>301005</v>
      </c>
      <c r="V366" s="22">
        <v>6217451475</v>
      </c>
      <c r="W366" s="24">
        <v>43886</v>
      </c>
      <c r="X366" s="22" t="s">
        <v>198</v>
      </c>
      <c r="Y366" s="22" t="s">
        <v>130</v>
      </c>
      <c r="Z366" s="22" t="s">
        <v>70</v>
      </c>
      <c r="AA366" s="22" t="s">
        <v>70</v>
      </c>
      <c r="AB366" s="22" t="s">
        <v>70</v>
      </c>
      <c r="AC366" s="22" t="s">
        <v>76</v>
      </c>
      <c r="AD366" s="22" t="s">
        <v>77</v>
      </c>
      <c r="AE366" s="25" t="s">
        <v>122</v>
      </c>
      <c r="AF366" s="25" t="s">
        <v>79</v>
      </c>
      <c r="AG366" s="25">
        <v>6217451475</v>
      </c>
      <c r="AH366" s="25" t="s">
        <v>2525</v>
      </c>
      <c r="AI366" s="25" t="s">
        <v>81</v>
      </c>
      <c r="AJ366" s="81" t="s">
        <v>82</v>
      </c>
      <c r="AK366" s="26">
        <v>45397</v>
      </c>
      <c r="AL366" s="22">
        <v>70</v>
      </c>
      <c r="AM366" s="22" t="s">
        <v>82</v>
      </c>
      <c r="AN366" s="22" t="s">
        <v>82</v>
      </c>
      <c r="AO366" s="22" t="s">
        <v>82</v>
      </c>
      <c r="AP366" s="22" t="s">
        <v>82</v>
      </c>
      <c r="AQ366" s="22" t="s">
        <v>82</v>
      </c>
      <c r="AR366" s="22" t="s">
        <v>82</v>
      </c>
      <c r="AS366" s="6">
        <v>327601</v>
      </c>
      <c r="AT366" s="6" t="s">
        <v>2526</v>
      </c>
      <c r="AU366" s="15" t="s">
        <v>2527</v>
      </c>
      <c r="AV366" s="6" t="s">
        <v>2528</v>
      </c>
      <c r="AW366" s="6">
        <v>40</v>
      </c>
    </row>
    <row r="367" spans="1:49" ht="24.75" customHeight="1">
      <c r="A367" s="6">
        <v>301006</v>
      </c>
      <c r="B367" s="22" t="s">
        <v>408</v>
      </c>
      <c r="C367" s="22" t="b">
        <v>1</v>
      </c>
      <c r="D367" s="23" t="s">
        <v>400</v>
      </c>
      <c r="E367" s="22">
        <v>301</v>
      </c>
      <c r="F367" s="22" t="s">
        <v>394</v>
      </c>
      <c r="G367" s="22">
        <v>301006</v>
      </c>
      <c r="H367" s="22" t="s">
        <v>121</v>
      </c>
      <c r="I367" s="22" t="s">
        <v>66</v>
      </c>
      <c r="J367" s="22" t="s">
        <v>67</v>
      </c>
      <c r="K367" s="22" t="s">
        <v>68</v>
      </c>
      <c r="L367" s="22" t="s">
        <v>69</v>
      </c>
      <c r="M367" s="22" t="str">
        <f t="shared" si="5"/>
        <v>Archival</v>
      </c>
      <c r="N367" s="22" t="s">
        <v>70</v>
      </c>
      <c r="O367" s="24">
        <v>44887</v>
      </c>
      <c r="P367" s="24">
        <v>44969</v>
      </c>
      <c r="Q367" s="22" t="s">
        <v>260</v>
      </c>
      <c r="R367" s="22">
        <v>6218633748</v>
      </c>
      <c r="S367" s="24">
        <v>43219</v>
      </c>
      <c r="T367" s="22" t="s">
        <v>160</v>
      </c>
      <c r="U367" s="22">
        <v>301006</v>
      </c>
      <c r="V367" s="22">
        <v>6218633748</v>
      </c>
      <c r="W367" s="24">
        <v>43219</v>
      </c>
      <c r="X367" s="22" t="s">
        <v>279</v>
      </c>
      <c r="Y367" s="22" t="s">
        <v>130</v>
      </c>
      <c r="Z367" s="22" t="s">
        <v>70</v>
      </c>
      <c r="AA367" s="22" t="s">
        <v>70</v>
      </c>
      <c r="AB367" s="22" t="s">
        <v>70</v>
      </c>
      <c r="AC367" s="22" t="s">
        <v>76</v>
      </c>
      <c r="AD367" s="22" t="s">
        <v>77</v>
      </c>
      <c r="AE367" s="25" t="s">
        <v>330</v>
      </c>
      <c r="AF367" s="25" t="s">
        <v>79</v>
      </c>
      <c r="AG367" s="25">
        <v>6218633748</v>
      </c>
      <c r="AH367" s="25" t="s">
        <v>412</v>
      </c>
      <c r="AI367" s="81" t="s">
        <v>81</v>
      </c>
      <c r="AJ367" s="81" t="s">
        <v>82</v>
      </c>
      <c r="AK367" s="26">
        <v>45397</v>
      </c>
      <c r="AL367" s="22">
        <v>70</v>
      </c>
      <c r="AM367" s="22" t="s">
        <v>82</v>
      </c>
      <c r="AN367" s="22" t="s">
        <v>82</v>
      </c>
      <c r="AO367" s="22" t="s">
        <v>82</v>
      </c>
      <c r="AP367" s="22" t="s">
        <v>82</v>
      </c>
      <c r="AQ367" s="22" t="s">
        <v>82</v>
      </c>
      <c r="AR367" s="22" t="s">
        <v>82</v>
      </c>
      <c r="AS367" s="6">
        <v>160100</v>
      </c>
      <c r="AT367" s="6" t="s">
        <v>409</v>
      </c>
      <c r="AU367" s="15" t="s">
        <v>410</v>
      </c>
      <c r="AV367" s="6" t="s">
        <v>411</v>
      </c>
      <c r="AW367" s="6">
        <v>40</v>
      </c>
    </row>
    <row r="368" spans="1:49" ht="24.75" customHeight="1">
      <c r="A368" s="6">
        <v>301008</v>
      </c>
      <c r="B368" s="22" t="s">
        <v>413</v>
      </c>
      <c r="C368" s="22" t="b">
        <v>1</v>
      </c>
      <c r="D368" s="23" t="s">
        <v>400</v>
      </c>
      <c r="E368" s="22">
        <v>301</v>
      </c>
      <c r="F368" s="22" t="s">
        <v>394</v>
      </c>
      <c r="G368" s="22">
        <v>301008</v>
      </c>
      <c r="H368" s="22" t="s">
        <v>121</v>
      </c>
      <c r="I368" s="22" t="s">
        <v>66</v>
      </c>
      <c r="J368" s="22" t="s">
        <v>67</v>
      </c>
      <c r="K368" s="22" t="s">
        <v>68</v>
      </c>
      <c r="L368" s="22" t="s">
        <v>69</v>
      </c>
      <c r="M368" s="22" t="str">
        <f t="shared" si="5"/>
        <v>Archival</v>
      </c>
      <c r="N368" s="22" t="s">
        <v>70</v>
      </c>
      <c r="O368" s="24">
        <v>44971</v>
      </c>
      <c r="P368" s="24">
        <v>45167</v>
      </c>
      <c r="Q368" s="22" t="s">
        <v>101</v>
      </c>
      <c r="R368" s="22">
        <v>6219170236</v>
      </c>
      <c r="S368" s="24">
        <v>44427</v>
      </c>
      <c r="T368" s="22" t="s">
        <v>350</v>
      </c>
      <c r="U368" s="22">
        <v>301008</v>
      </c>
      <c r="V368" s="22">
        <v>6219170236</v>
      </c>
      <c r="W368" s="24">
        <v>44427</v>
      </c>
      <c r="X368" s="22" t="s">
        <v>74</v>
      </c>
      <c r="Y368" s="22" t="s">
        <v>130</v>
      </c>
      <c r="Z368" s="22" t="s">
        <v>70</v>
      </c>
      <c r="AA368" s="22" t="s">
        <v>70</v>
      </c>
      <c r="AB368" s="22" t="s">
        <v>70</v>
      </c>
      <c r="AC368" s="22" t="s">
        <v>76</v>
      </c>
      <c r="AD368" s="22" t="s">
        <v>77</v>
      </c>
      <c r="AE368" s="25" t="s">
        <v>417</v>
      </c>
      <c r="AF368" s="25" t="s">
        <v>79</v>
      </c>
      <c r="AG368" s="25">
        <v>6219170236</v>
      </c>
      <c r="AH368" s="25" t="s">
        <v>418</v>
      </c>
      <c r="AI368" s="25" t="s">
        <v>132</v>
      </c>
      <c r="AJ368" s="81" t="s">
        <v>82</v>
      </c>
      <c r="AK368" s="26">
        <v>45397</v>
      </c>
      <c r="AL368" s="22">
        <v>70</v>
      </c>
      <c r="AM368" s="22" t="s">
        <v>82</v>
      </c>
      <c r="AN368" s="22" t="s">
        <v>82</v>
      </c>
      <c r="AO368" s="22" t="s">
        <v>82</v>
      </c>
      <c r="AP368" s="22" t="s">
        <v>82</v>
      </c>
      <c r="AQ368" s="22" t="s">
        <v>82</v>
      </c>
      <c r="AR368" s="22" t="s">
        <v>82</v>
      </c>
      <c r="AS368" s="6">
        <v>174036</v>
      </c>
      <c r="AT368" s="6" t="s">
        <v>414</v>
      </c>
      <c r="AU368" s="15" t="s">
        <v>415</v>
      </c>
      <c r="AV368" s="6" t="s">
        <v>416</v>
      </c>
      <c r="AW368" s="6">
        <v>40</v>
      </c>
    </row>
    <row r="369" spans="1:49" ht="24.75" customHeight="1">
      <c r="A369" s="6">
        <v>301016</v>
      </c>
      <c r="B369" s="22" t="s">
        <v>419</v>
      </c>
      <c r="C369" s="22" t="b">
        <v>1</v>
      </c>
      <c r="D369" s="23" t="s">
        <v>400</v>
      </c>
      <c r="E369" s="22">
        <v>301</v>
      </c>
      <c r="F369" s="22" t="s">
        <v>394</v>
      </c>
      <c r="G369" s="22">
        <v>301016</v>
      </c>
      <c r="H369" s="22" t="s">
        <v>65</v>
      </c>
      <c r="I369" s="22" t="s">
        <v>66</v>
      </c>
      <c r="J369" s="22" t="s">
        <v>67</v>
      </c>
      <c r="K369" s="22" t="s">
        <v>68</v>
      </c>
      <c r="L369" s="22" t="s">
        <v>69</v>
      </c>
      <c r="M369" s="22" t="str">
        <f t="shared" si="5"/>
        <v>Archival</v>
      </c>
      <c r="N369" s="22" t="s">
        <v>70</v>
      </c>
      <c r="O369" s="24">
        <v>45025</v>
      </c>
      <c r="P369" s="24">
        <v>45369</v>
      </c>
      <c r="Q369" s="22" t="s">
        <v>113</v>
      </c>
      <c r="R369" s="22">
        <v>6219513000</v>
      </c>
      <c r="S369" s="24">
        <v>44969</v>
      </c>
      <c r="T369" s="22" t="s">
        <v>342</v>
      </c>
      <c r="U369" s="22">
        <v>301016</v>
      </c>
      <c r="V369" s="22">
        <v>6219513000</v>
      </c>
      <c r="W369" s="24">
        <v>44969</v>
      </c>
      <c r="X369" s="22" t="s">
        <v>186</v>
      </c>
      <c r="Y369" s="22" t="s">
        <v>130</v>
      </c>
      <c r="Z369" s="22" t="s">
        <v>70</v>
      </c>
      <c r="AA369" s="22" t="s">
        <v>70</v>
      </c>
      <c r="AB369" s="22" t="s">
        <v>70</v>
      </c>
      <c r="AC369" s="22" t="s">
        <v>76</v>
      </c>
      <c r="AD369" s="22" t="s">
        <v>77</v>
      </c>
      <c r="AE369" s="25" t="s">
        <v>374</v>
      </c>
      <c r="AF369" s="25" t="s">
        <v>79</v>
      </c>
      <c r="AG369" s="25">
        <v>6219513000</v>
      </c>
      <c r="AH369" s="25" t="s">
        <v>423</v>
      </c>
      <c r="AI369" s="25" t="s">
        <v>132</v>
      </c>
      <c r="AJ369" s="81" t="s">
        <v>82</v>
      </c>
      <c r="AK369" s="26">
        <v>45411</v>
      </c>
      <c r="AL369" s="22">
        <v>56</v>
      </c>
      <c r="AM369" s="22" t="s">
        <v>82</v>
      </c>
      <c r="AN369" s="22" t="s">
        <v>82</v>
      </c>
      <c r="AO369" s="22" t="s">
        <v>82</v>
      </c>
      <c r="AP369" s="22" t="s">
        <v>82</v>
      </c>
      <c r="AQ369" s="22" t="s">
        <v>82</v>
      </c>
      <c r="AR369" s="22" t="s">
        <v>82</v>
      </c>
      <c r="AS369" s="6">
        <v>191001</v>
      </c>
      <c r="AT369" s="6" t="s">
        <v>420</v>
      </c>
      <c r="AU369" s="15" t="s">
        <v>421</v>
      </c>
      <c r="AV369" s="6" t="s">
        <v>422</v>
      </c>
      <c r="AW369" s="6">
        <v>40</v>
      </c>
    </row>
    <row r="370" spans="1:49" ht="24.75" customHeight="1">
      <c r="A370" s="6">
        <v>301017</v>
      </c>
      <c r="B370" s="22" t="s">
        <v>2529</v>
      </c>
      <c r="C370" s="22" t="b">
        <v>1</v>
      </c>
      <c r="D370" s="23" t="s">
        <v>400</v>
      </c>
      <c r="E370" s="22">
        <v>301</v>
      </c>
      <c r="F370" s="22" t="s">
        <v>394</v>
      </c>
      <c r="G370" s="22">
        <v>301017</v>
      </c>
      <c r="H370" s="22" t="s">
        <v>121</v>
      </c>
      <c r="I370" s="22" t="s">
        <v>66</v>
      </c>
      <c r="J370" s="22" t="s">
        <v>67</v>
      </c>
      <c r="K370" s="22" t="s">
        <v>68</v>
      </c>
      <c r="L370" s="22" t="s">
        <v>69</v>
      </c>
      <c r="M370" s="22" t="str">
        <f t="shared" si="5"/>
        <v>Archival</v>
      </c>
      <c r="N370" s="22" t="s">
        <v>70</v>
      </c>
      <c r="O370" s="24">
        <v>45006</v>
      </c>
      <c r="P370" s="24">
        <v>45162</v>
      </c>
      <c r="Q370" s="22" t="s">
        <v>101</v>
      </c>
      <c r="R370" s="22">
        <v>6219513007</v>
      </c>
      <c r="S370" s="24">
        <v>43227</v>
      </c>
      <c r="T370" s="22" t="s">
        <v>1144</v>
      </c>
      <c r="U370" s="22">
        <v>301017</v>
      </c>
      <c r="V370" s="22">
        <v>6219513007</v>
      </c>
      <c r="W370" s="24">
        <v>43227</v>
      </c>
      <c r="X370" s="22" t="s">
        <v>103</v>
      </c>
      <c r="Y370" s="22" t="s">
        <v>130</v>
      </c>
      <c r="Z370" s="22" t="s">
        <v>70</v>
      </c>
      <c r="AA370" s="22" t="s">
        <v>70</v>
      </c>
      <c r="AB370" s="22" t="s">
        <v>70</v>
      </c>
      <c r="AC370" s="22" t="s">
        <v>76</v>
      </c>
      <c r="AD370" s="22" t="s">
        <v>77</v>
      </c>
      <c r="AE370" s="25" t="s">
        <v>651</v>
      </c>
      <c r="AF370" s="25" t="s">
        <v>79</v>
      </c>
      <c r="AG370" s="25">
        <v>6219513007</v>
      </c>
      <c r="AH370" s="25" t="s">
        <v>2530</v>
      </c>
      <c r="AI370" s="25" t="s">
        <v>1148</v>
      </c>
      <c r="AJ370" s="81" t="s">
        <v>82</v>
      </c>
      <c r="AK370" s="26">
        <v>45425</v>
      </c>
      <c r="AL370" s="22">
        <v>42</v>
      </c>
      <c r="AM370" s="22" t="s">
        <v>82</v>
      </c>
      <c r="AN370" s="22" t="s">
        <v>82</v>
      </c>
      <c r="AO370" s="22" t="s">
        <v>82</v>
      </c>
      <c r="AP370" s="22" t="s">
        <v>82</v>
      </c>
      <c r="AQ370" s="22" t="s">
        <v>82</v>
      </c>
      <c r="AR370" s="22" t="s">
        <v>82</v>
      </c>
      <c r="AS370" s="6">
        <v>189125</v>
      </c>
      <c r="AT370" s="6" t="s">
        <v>2531</v>
      </c>
      <c r="AU370" s="15" t="s">
        <v>2532</v>
      </c>
      <c r="AV370" s="6" t="s">
        <v>2533</v>
      </c>
      <c r="AW370" s="6">
        <v>40</v>
      </c>
    </row>
    <row r="371" spans="1:49" ht="24.75" customHeight="1">
      <c r="A371" s="6">
        <v>301017</v>
      </c>
      <c r="B371" s="22" t="s">
        <v>2534</v>
      </c>
      <c r="C371" s="22" t="b">
        <v>1</v>
      </c>
      <c r="D371" s="23" t="s">
        <v>400</v>
      </c>
      <c r="E371" s="22">
        <v>301</v>
      </c>
      <c r="F371" s="22" t="s">
        <v>394</v>
      </c>
      <c r="G371" s="22">
        <v>301017</v>
      </c>
      <c r="H371" s="22" t="s">
        <v>121</v>
      </c>
      <c r="I371" s="22" t="s">
        <v>66</v>
      </c>
      <c r="J371" s="22" t="s">
        <v>67</v>
      </c>
      <c r="K371" s="22" t="s">
        <v>111</v>
      </c>
      <c r="L371" s="22" t="s">
        <v>82</v>
      </c>
      <c r="M371" s="22" t="str">
        <f t="shared" si="5"/>
        <v>Fresh Tumor Biopsy Pre-dose</v>
      </c>
      <c r="N371" s="22" t="s">
        <v>70</v>
      </c>
      <c r="O371" s="24">
        <v>45006</v>
      </c>
      <c r="P371" s="24">
        <v>45162</v>
      </c>
      <c r="Q371" s="22" t="s">
        <v>101</v>
      </c>
      <c r="R371" s="22">
        <v>6220380928</v>
      </c>
      <c r="S371" s="24">
        <v>44991</v>
      </c>
      <c r="T371" s="22" t="s">
        <v>1144</v>
      </c>
      <c r="U371" s="22">
        <v>301017</v>
      </c>
      <c r="V371" s="22">
        <v>6220380928</v>
      </c>
      <c r="W371" s="24">
        <v>44991</v>
      </c>
      <c r="X371" s="22" t="s">
        <v>103</v>
      </c>
      <c r="Y371" s="22" t="s">
        <v>130</v>
      </c>
      <c r="Z371" s="22" t="s">
        <v>70</v>
      </c>
      <c r="AA371" s="22" t="s">
        <v>70</v>
      </c>
      <c r="AB371" s="22" t="s">
        <v>70</v>
      </c>
      <c r="AC371" s="22" t="s">
        <v>76</v>
      </c>
      <c r="AD371" s="22" t="s">
        <v>114</v>
      </c>
      <c r="AE371" s="25" t="s">
        <v>2043</v>
      </c>
      <c r="AF371" s="25" t="s">
        <v>79</v>
      </c>
      <c r="AG371" s="25">
        <v>6220380928</v>
      </c>
      <c r="AH371" s="25" t="s">
        <v>2535</v>
      </c>
      <c r="AI371" s="25" t="s">
        <v>1148</v>
      </c>
      <c r="AJ371" s="81" t="s">
        <v>82</v>
      </c>
      <c r="AK371" s="26">
        <v>45425</v>
      </c>
      <c r="AL371" s="22">
        <v>42</v>
      </c>
      <c r="AM371" s="22" t="s">
        <v>82</v>
      </c>
      <c r="AN371" s="22" t="s">
        <v>82</v>
      </c>
      <c r="AO371" s="22" t="s">
        <v>82</v>
      </c>
      <c r="AP371" s="22" t="s">
        <v>82</v>
      </c>
      <c r="AQ371" s="22" t="s">
        <v>82</v>
      </c>
      <c r="AR371" s="22" t="s">
        <v>82</v>
      </c>
      <c r="AS371" s="6">
        <v>203809</v>
      </c>
      <c r="AT371" s="6" t="s">
        <v>2536</v>
      </c>
      <c r="AU371" s="15" t="s">
        <v>2537</v>
      </c>
      <c r="AV371" s="6" t="s">
        <v>2538</v>
      </c>
      <c r="AW371" s="6">
        <v>40</v>
      </c>
    </row>
    <row r="372" spans="1:49" ht="24.75" customHeight="1">
      <c r="A372" s="6">
        <v>301017</v>
      </c>
      <c r="B372" s="22" t="s">
        <v>82</v>
      </c>
      <c r="C372" s="22" t="b">
        <v>0</v>
      </c>
      <c r="D372" s="23" t="s">
        <v>400</v>
      </c>
      <c r="E372" s="22">
        <v>301</v>
      </c>
      <c r="F372" s="22" t="s">
        <v>394</v>
      </c>
      <c r="G372" s="22">
        <v>301017</v>
      </c>
      <c r="H372" s="22" t="s">
        <v>121</v>
      </c>
      <c r="I372" s="22" t="s">
        <v>66</v>
      </c>
      <c r="J372" s="22" t="s">
        <v>1167</v>
      </c>
      <c r="K372" s="22" t="s">
        <v>158</v>
      </c>
      <c r="L372" s="22" t="s">
        <v>112</v>
      </c>
      <c r="M372" s="22" t="str">
        <f t="shared" si="5"/>
        <v>Fresh Biopsy/Aspirate</v>
      </c>
      <c r="N372" s="22" t="s">
        <v>70</v>
      </c>
      <c r="O372" s="24">
        <v>45006</v>
      </c>
      <c r="P372" s="24">
        <v>45162</v>
      </c>
      <c r="Q372" s="22" t="s">
        <v>101</v>
      </c>
      <c r="R372" s="22">
        <v>6220380926</v>
      </c>
      <c r="S372" s="24">
        <v>45040</v>
      </c>
      <c r="T372" s="22" t="s">
        <v>1144</v>
      </c>
      <c r="U372" s="22" t="s">
        <v>82</v>
      </c>
      <c r="V372" s="27" t="s">
        <v>82</v>
      </c>
      <c r="W372" s="22" t="s">
        <v>82</v>
      </c>
      <c r="X372" s="22" t="s">
        <v>82</v>
      </c>
      <c r="Y372" s="22" t="s">
        <v>82</v>
      </c>
      <c r="Z372" s="22" t="s">
        <v>82</v>
      </c>
      <c r="AA372" s="22" t="s">
        <v>82</v>
      </c>
      <c r="AB372" s="22" t="s">
        <v>82</v>
      </c>
      <c r="AC372" s="22" t="s">
        <v>1145</v>
      </c>
      <c r="AD372" s="22" t="s">
        <v>82</v>
      </c>
      <c r="AE372" s="28" t="s">
        <v>1146</v>
      </c>
      <c r="AF372" s="28" t="s">
        <v>1146</v>
      </c>
      <c r="AG372" s="25">
        <v>6220380926</v>
      </c>
      <c r="AH372" s="25" t="s">
        <v>2539</v>
      </c>
      <c r="AI372" s="25" t="s">
        <v>1148</v>
      </c>
      <c r="AJ372" s="81" t="s">
        <v>82</v>
      </c>
      <c r="AK372" s="26">
        <v>45425</v>
      </c>
      <c r="AL372" s="22">
        <v>42</v>
      </c>
      <c r="AM372" s="22" t="s">
        <v>82</v>
      </c>
      <c r="AN372" s="22" t="s">
        <v>82</v>
      </c>
      <c r="AO372" s="22" t="s">
        <v>82</v>
      </c>
      <c r="AP372" s="22" t="s">
        <v>82</v>
      </c>
      <c r="AQ372" s="22" t="s">
        <v>82</v>
      </c>
      <c r="AR372" s="22" t="s">
        <v>82</v>
      </c>
      <c r="AS372" s="6"/>
      <c r="AT372" s="6"/>
      <c r="AU372" s="6"/>
      <c r="AV372" s="6"/>
      <c r="AW372" s="6"/>
    </row>
    <row r="373" spans="1:49" ht="24.75" customHeight="1">
      <c r="A373" s="6">
        <v>301019</v>
      </c>
      <c r="B373" s="22" t="s">
        <v>2540</v>
      </c>
      <c r="C373" s="22" t="b">
        <v>1</v>
      </c>
      <c r="D373" s="23" t="s">
        <v>400</v>
      </c>
      <c r="E373" s="22">
        <v>301</v>
      </c>
      <c r="F373" s="22" t="s">
        <v>394</v>
      </c>
      <c r="G373" s="22">
        <v>301019</v>
      </c>
      <c r="H373" s="22" t="s">
        <v>65</v>
      </c>
      <c r="I373" s="22" t="s">
        <v>66</v>
      </c>
      <c r="J373" s="22" t="s">
        <v>67</v>
      </c>
      <c r="K373" s="22" t="s">
        <v>68</v>
      </c>
      <c r="L373" s="22" t="s">
        <v>69</v>
      </c>
      <c r="M373" s="22" t="str">
        <f t="shared" si="5"/>
        <v>Archival</v>
      </c>
      <c r="N373" s="22" t="s">
        <v>70</v>
      </c>
      <c r="O373" s="24">
        <v>45013</v>
      </c>
      <c r="P373" s="24">
        <v>45343</v>
      </c>
      <c r="Q373" s="22" t="s">
        <v>113</v>
      </c>
      <c r="R373" s="22">
        <v>6219513003</v>
      </c>
      <c r="S373" s="24">
        <v>41834</v>
      </c>
      <c r="T373" s="22" t="s">
        <v>1144</v>
      </c>
      <c r="U373" s="22">
        <v>301019</v>
      </c>
      <c r="V373" s="22">
        <v>6219513003</v>
      </c>
      <c r="W373" s="24">
        <v>41834</v>
      </c>
      <c r="X373" s="22" t="s">
        <v>103</v>
      </c>
      <c r="Y373" s="22" t="s">
        <v>130</v>
      </c>
      <c r="Z373" s="22" t="s">
        <v>70</v>
      </c>
      <c r="AA373" s="22" t="s">
        <v>70</v>
      </c>
      <c r="AB373" s="22" t="s">
        <v>70</v>
      </c>
      <c r="AC373" s="22" t="s">
        <v>76</v>
      </c>
      <c r="AD373" s="22" t="s">
        <v>77</v>
      </c>
      <c r="AE373" s="25" t="s">
        <v>122</v>
      </c>
      <c r="AF373" s="25" t="s">
        <v>79</v>
      </c>
      <c r="AG373" s="25">
        <v>6219513003</v>
      </c>
      <c r="AH373" s="25" t="s">
        <v>2541</v>
      </c>
      <c r="AI373" s="25" t="s">
        <v>1148</v>
      </c>
      <c r="AJ373" s="81" t="s">
        <v>82</v>
      </c>
      <c r="AK373" s="26">
        <v>45460</v>
      </c>
      <c r="AL373" s="22">
        <v>7</v>
      </c>
      <c r="AM373" s="22" t="s">
        <v>82</v>
      </c>
      <c r="AN373" s="22" t="s">
        <v>82</v>
      </c>
      <c r="AO373" s="22" t="s">
        <v>82</v>
      </c>
      <c r="AP373" s="22" t="s">
        <v>82</v>
      </c>
      <c r="AQ373" s="22" t="s">
        <v>82</v>
      </c>
      <c r="AR373" s="22" t="s">
        <v>82</v>
      </c>
      <c r="AS373" s="6">
        <v>203072</v>
      </c>
      <c r="AT373" s="6" t="s">
        <v>2542</v>
      </c>
      <c r="AU373" s="15" t="s">
        <v>2543</v>
      </c>
      <c r="AV373" s="6" t="s">
        <v>2544</v>
      </c>
      <c r="AW373" s="6">
        <v>40</v>
      </c>
    </row>
    <row r="374" spans="1:49" ht="24.75" customHeight="1">
      <c r="A374" s="6">
        <v>301019</v>
      </c>
      <c r="B374" s="22" t="s">
        <v>2545</v>
      </c>
      <c r="C374" s="22" t="b">
        <v>1</v>
      </c>
      <c r="D374" s="23" t="s">
        <v>400</v>
      </c>
      <c r="E374" s="22">
        <v>301</v>
      </c>
      <c r="F374" s="22" t="s">
        <v>394</v>
      </c>
      <c r="G374" s="22">
        <v>301019</v>
      </c>
      <c r="H374" s="22" t="s">
        <v>65</v>
      </c>
      <c r="I374" s="22" t="s">
        <v>66</v>
      </c>
      <c r="J374" s="22" t="s">
        <v>2546</v>
      </c>
      <c r="K374" s="22" t="s">
        <v>158</v>
      </c>
      <c r="L374" s="22" t="s">
        <v>112</v>
      </c>
      <c r="M374" s="22" t="str">
        <f t="shared" si="5"/>
        <v>Fresh Biopsy/Aspirate</v>
      </c>
      <c r="N374" s="22" t="s">
        <v>70</v>
      </c>
      <c r="O374" s="24">
        <v>45013</v>
      </c>
      <c r="P374" s="24">
        <v>45343</v>
      </c>
      <c r="Q374" s="22" t="s">
        <v>113</v>
      </c>
      <c r="R374" s="22">
        <v>6220890335</v>
      </c>
      <c r="S374" s="24">
        <v>45063</v>
      </c>
      <c r="T374" s="22" t="s">
        <v>1144</v>
      </c>
      <c r="U374" s="22">
        <v>301019</v>
      </c>
      <c r="V374" s="22">
        <v>6220890335</v>
      </c>
      <c r="W374" s="24">
        <v>45063</v>
      </c>
      <c r="X374" s="22" t="s">
        <v>198</v>
      </c>
      <c r="Y374" s="22" t="s">
        <v>130</v>
      </c>
      <c r="Z374" s="22" t="s">
        <v>70</v>
      </c>
      <c r="AA374" s="22" t="s">
        <v>70</v>
      </c>
      <c r="AB374" s="22" t="s">
        <v>70</v>
      </c>
      <c r="AC374" s="22" t="s">
        <v>76</v>
      </c>
      <c r="AD374" s="22" t="s">
        <v>238</v>
      </c>
      <c r="AE374" s="25" t="s">
        <v>115</v>
      </c>
      <c r="AF374" s="25" t="s">
        <v>79</v>
      </c>
      <c r="AG374" s="25">
        <v>6220890335</v>
      </c>
      <c r="AH374" s="25" t="s">
        <v>2547</v>
      </c>
      <c r="AI374" s="25" t="s">
        <v>1148</v>
      </c>
      <c r="AJ374" s="81" t="s">
        <v>82</v>
      </c>
      <c r="AK374" s="26">
        <v>45460</v>
      </c>
      <c r="AL374" s="22">
        <v>7</v>
      </c>
      <c r="AM374" s="22" t="s">
        <v>82</v>
      </c>
      <c r="AN374" s="22" t="s">
        <v>82</v>
      </c>
      <c r="AO374" s="22" t="s">
        <v>82</v>
      </c>
      <c r="AP374" s="22" t="s">
        <v>82</v>
      </c>
      <c r="AQ374" s="22" t="s">
        <v>82</v>
      </c>
      <c r="AR374" s="22" t="s">
        <v>82</v>
      </c>
      <c r="AS374" s="6">
        <v>235044</v>
      </c>
      <c r="AT374" s="6" t="s">
        <v>2548</v>
      </c>
      <c r="AU374" s="15" t="s">
        <v>2549</v>
      </c>
      <c r="AV374" s="6" t="s">
        <v>2550</v>
      </c>
      <c r="AW374" s="6">
        <v>40</v>
      </c>
    </row>
    <row r="375" spans="1:49" ht="24.75" customHeight="1">
      <c r="A375" s="6">
        <v>301019</v>
      </c>
      <c r="B375" s="22" t="s">
        <v>2551</v>
      </c>
      <c r="C375" s="22" t="b">
        <v>1</v>
      </c>
      <c r="D375" s="23" t="s">
        <v>400</v>
      </c>
      <c r="E375" s="22">
        <v>301</v>
      </c>
      <c r="F375" s="22" t="s">
        <v>394</v>
      </c>
      <c r="G375" s="22">
        <v>301019</v>
      </c>
      <c r="H375" s="22" t="s">
        <v>65</v>
      </c>
      <c r="I375" s="22" t="s">
        <v>66</v>
      </c>
      <c r="J375" s="22" t="s">
        <v>67</v>
      </c>
      <c r="K375" s="22" t="s">
        <v>128</v>
      </c>
      <c r="L375" s="22" t="s">
        <v>112</v>
      </c>
      <c r="M375" s="22" t="str">
        <f t="shared" si="5"/>
        <v>Fresh Biopsy/Aspirate</v>
      </c>
      <c r="N375" s="22" t="s">
        <v>70</v>
      </c>
      <c r="O375" s="24">
        <v>45013</v>
      </c>
      <c r="P375" s="24">
        <v>45343</v>
      </c>
      <c r="Q375" s="22" t="s">
        <v>113</v>
      </c>
      <c r="R375" s="22">
        <v>6220376966</v>
      </c>
      <c r="S375" s="24">
        <v>44998</v>
      </c>
      <c r="T375" s="22" t="s">
        <v>1144</v>
      </c>
      <c r="U375" s="22">
        <v>301019</v>
      </c>
      <c r="V375" s="22">
        <v>6220376966</v>
      </c>
      <c r="W375" s="24">
        <v>44998</v>
      </c>
      <c r="X375" s="22" t="s">
        <v>103</v>
      </c>
      <c r="Y375" s="22" t="s">
        <v>130</v>
      </c>
      <c r="Z375" s="22" t="s">
        <v>70</v>
      </c>
      <c r="AA375" s="22" t="s">
        <v>70</v>
      </c>
      <c r="AB375" s="22" t="s">
        <v>70</v>
      </c>
      <c r="AC375" s="22" t="s">
        <v>76</v>
      </c>
      <c r="AD375" s="22" t="s">
        <v>114</v>
      </c>
      <c r="AE375" s="25" t="s">
        <v>2552</v>
      </c>
      <c r="AF375" s="25" t="s">
        <v>79</v>
      </c>
      <c r="AG375" s="25">
        <v>6220376966</v>
      </c>
      <c r="AH375" s="25" t="s">
        <v>2553</v>
      </c>
      <c r="AI375" s="25" t="s">
        <v>1148</v>
      </c>
      <c r="AJ375" s="81" t="s">
        <v>82</v>
      </c>
      <c r="AK375" s="26">
        <v>45460</v>
      </c>
      <c r="AL375" s="22">
        <v>7</v>
      </c>
      <c r="AM375" s="22" t="s">
        <v>82</v>
      </c>
      <c r="AN375" s="22" t="s">
        <v>82</v>
      </c>
      <c r="AO375" s="22" t="s">
        <v>82</v>
      </c>
      <c r="AP375" s="22" t="s">
        <v>82</v>
      </c>
      <c r="AQ375" s="22" t="s">
        <v>82</v>
      </c>
      <c r="AR375" s="22" t="s">
        <v>82</v>
      </c>
      <c r="AS375" s="6">
        <v>189143</v>
      </c>
      <c r="AT375" s="6" t="s">
        <v>2554</v>
      </c>
      <c r="AU375" s="15" t="s">
        <v>2555</v>
      </c>
      <c r="AV375" s="6" t="s">
        <v>2556</v>
      </c>
      <c r="AW375" s="6">
        <v>40</v>
      </c>
    </row>
    <row r="376" spans="1:49" ht="24.75" customHeight="1">
      <c r="A376" s="6">
        <v>301020</v>
      </c>
      <c r="B376" s="22" t="s">
        <v>2557</v>
      </c>
      <c r="C376" s="22" t="b">
        <v>1</v>
      </c>
      <c r="D376" s="23" t="s">
        <v>400</v>
      </c>
      <c r="E376" s="22">
        <v>301</v>
      </c>
      <c r="F376" s="22" t="s">
        <v>394</v>
      </c>
      <c r="G376" s="22">
        <v>301020</v>
      </c>
      <c r="H376" s="22" t="s">
        <v>121</v>
      </c>
      <c r="I376" s="22" t="s">
        <v>66</v>
      </c>
      <c r="J376" s="22" t="s">
        <v>1167</v>
      </c>
      <c r="K376" s="22" t="s">
        <v>158</v>
      </c>
      <c r="L376" s="22" t="s">
        <v>112</v>
      </c>
      <c r="M376" s="22" t="str">
        <f t="shared" si="5"/>
        <v>Fresh Biopsy/Aspirate</v>
      </c>
      <c r="N376" s="22" t="s">
        <v>70</v>
      </c>
      <c r="O376" s="24">
        <v>45055</v>
      </c>
      <c r="P376" s="24">
        <v>45167</v>
      </c>
      <c r="Q376" s="22" t="s">
        <v>101</v>
      </c>
      <c r="R376" s="22">
        <v>6220890337</v>
      </c>
      <c r="S376" s="24">
        <v>45083</v>
      </c>
      <c r="T376" s="22" t="s">
        <v>1144</v>
      </c>
      <c r="U376" s="22">
        <v>301020</v>
      </c>
      <c r="V376" s="22">
        <v>6220890337</v>
      </c>
      <c r="W376" s="24">
        <v>45083</v>
      </c>
      <c r="X376" s="22" t="s">
        <v>198</v>
      </c>
      <c r="Y376" s="22" t="s">
        <v>130</v>
      </c>
      <c r="Z376" s="22" t="s">
        <v>70</v>
      </c>
      <c r="AA376" s="22" t="s">
        <v>70</v>
      </c>
      <c r="AB376" s="22" t="s">
        <v>70</v>
      </c>
      <c r="AC376" s="22" t="s">
        <v>76</v>
      </c>
      <c r="AD376" s="22" t="s">
        <v>238</v>
      </c>
      <c r="AE376" s="25" t="s">
        <v>266</v>
      </c>
      <c r="AF376" s="25" t="s">
        <v>79</v>
      </c>
      <c r="AG376" s="25">
        <v>6220890337</v>
      </c>
      <c r="AH376" s="25" t="s">
        <v>2558</v>
      </c>
      <c r="AI376" s="25" t="s">
        <v>1148</v>
      </c>
      <c r="AJ376" s="81" t="s">
        <v>82</v>
      </c>
      <c r="AK376" s="26">
        <v>45397</v>
      </c>
      <c r="AL376" s="22">
        <v>70</v>
      </c>
      <c r="AM376" s="22" t="s">
        <v>82</v>
      </c>
      <c r="AN376" s="22" t="s">
        <v>82</v>
      </c>
      <c r="AO376" s="22" t="s">
        <v>82</v>
      </c>
      <c r="AP376" s="22" t="s">
        <v>82</v>
      </c>
      <c r="AQ376" s="22" t="s">
        <v>82</v>
      </c>
      <c r="AR376" s="22" t="s">
        <v>82</v>
      </c>
      <c r="AS376" s="6">
        <v>235041</v>
      </c>
      <c r="AT376" s="6" t="s">
        <v>2559</v>
      </c>
      <c r="AU376" s="15" t="s">
        <v>2560</v>
      </c>
      <c r="AV376" s="6" t="s">
        <v>2561</v>
      </c>
      <c r="AW376" s="6">
        <v>40</v>
      </c>
    </row>
    <row r="377" spans="1:49" ht="24.75" customHeight="1">
      <c r="A377" s="6">
        <v>301020</v>
      </c>
      <c r="B377" s="22" t="s">
        <v>2562</v>
      </c>
      <c r="C377" s="22" t="b">
        <v>1</v>
      </c>
      <c r="D377" s="23" t="s">
        <v>400</v>
      </c>
      <c r="E377" s="22">
        <v>301</v>
      </c>
      <c r="F377" s="22" t="s">
        <v>394</v>
      </c>
      <c r="G377" s="22">
        <v>301020</v>
      </c>
      <c r="H377" s="22" t="s">
        <v>121</v>
      </c>
      <c r="I377" s="22" t="s">
        <v>66</v>
      </c>
      <c r="J377" s="22" t="s">
        <v>67</v>
      </c>
      <c r="K377" s="22" t="s">
        <v>68</v>
      </c>
      <c r="L377" s="22" t="s">
        <v>69</v>
      </c>
      <c r="M377" s="22" t="str">
        <f t="shared" si="5"/>
        <v>Archival</v>
      </c>
      <c r="N377" s="22" t="s">
        <v>70</v>
      </c>
      <c r="O377" s="24">
        <v>45055</v>
      </c>
      <c r="P377" s="24">
        <v>45167</v>
      </c>
      <c r="Q377" s="22" t="s">
        <v>101</v>
      </c>
      <c r="R377" s="22">
        <v>6220742402</v>
      </c>
      <c r="S377" s="24">
        <v>42530</v>
      </c>
      <c r="T377" s="22" t="s">
        <v>1144</v>
      </c>
      <c r="U377" s="22">
        <v>301020</v>
      </c>
      <c r="V377" s="22">
        <v>6220742402</v>
      </c>
      <c r="W377" s="24">
        <v>42530</v>
      </c>
      <c r="X377" s="22" t="s">
        <v>198</v>
      </c>
      <c r="Y377" s="22" t="s">
        <v>130</v>
      </c>
      <c r="Z377" s="22" t="s">
        <v>70</v>
      </c>
      <c r="AA377" s="22" t="s">
        <v>70</v>
      </c>
      <c r="AB377" s="22" t="s">
        <v>70</v>
      </c>
      <c r="AC377" s="22" t="s">
        <v>76</v>
      </c>
      <c r="AD377" s="22" t="s">
        <v>77</v>
      </c>
      <c r="AE377" s="25" t="s">
        <v>115</v>
      </c>
      <c r="AF377" s="25" t="s">
        <v>79</v>
      </c>
      <c r="AG377" s="25">
        <v>6220742402</v>
      </c>
      <c r="AH377" s="25" t="s">
        <v>2563</v>
      </c>
      <c r="AI377" s="25" t="s">
        <v>1148</v>
      </c>
      <c r="AJ377" s="81" t="s">
        <v>82</v>
      </c>
      <c r="AK377" s="26">
        <v>45397</v>
      </c>
      <c r="AL377" s="22">
        <v>70</v>
      </c>
      <c r="AM377" s="22" t="s">
        <v>82</v>
      </c>
      <c r="AN377" s="22" t="s">
        <v>82</v>
      </c>
      <c r="AO377" s="22" t="s">
        <v>82</v>
      </c>
      <c r="AP377" s="22" t="s">
        <v>82</v>
      </c>
      <c r="AQ377" s="22" t="s">
        <v>82</v>
      </c>
      <c r="AR377" s="22" t="s">
        <v>82</v>
      </c>
      <c r="AS377" s="6">
        <v>203080</v>
      </c>
      <c r="AT377" s="6" t="s">
        <v>2564</v>
      </c>
      <c r="AU377" s="15" t="s">
        <v>2565</v>
      </c>
      <c r="AV377" s="6" t="s">
        <v>2566</v>
      </c>
      <c r="AW377" s="6">
        <v>40</v>
      </c>
    </row>
    <row r="378" spans="1:49" ht="24.75" customHeight="1">
      <c r="A378" s="6">
        <v>301020</v>
      </c>
      <c r="B378" s="22" t="s">
        <v>2567</v>
      </c>
      <c r="C378" s="22" t="b">
        <v>1</v>
      </c>
      <c r="D378" s="23" t="s">
        <v>400</v>
      </c>
      <c r="E378" s="22">
        <v>301</v>
      </c>
      <c r="F378" s="22" t="s">
        <v>394</v>
      </c>
      <c r="G378" s="22">
        <v>301020</v>
      </c>
      <c r="H378" s="22" t="s">
        <v>121</v>
      </c>
      <c r="I378" s="22" t="s">
        <v>66</v>
      </c>
      <c r="J378" s="22" t="s">
        <v>67</v>
      </c>
      <c r="K378" s="22" t="s">
        <v>111</v>
      </c>
      <c r="L378" s="22" t="s">
        <v>82</v>
      </c>
      <c r="M378" s="22" t="str">
        <f t="shared" si="5"/>
        <v>Fresh Tumor Biopsy Pre-dose</v>
      </c>
      <c r="N378" s="22" t="s">
        <v>70</v>
      </c>
      <c r="O378" s="24">
        <v>45055</v>
      </c>
      <c r="P378" s="24">
        <v>45167</v>
      </c>
      <c r="Q378" s="22" t="s">
        <v>101</v>
      </c>
      <c r="R378" s="22">
        <v>6220376967</v>
      </c>
      <c r="S378" s="24">
        <v>45044</v>
      </c>
      <c r="T378" s="22" t="s">
        <v>1144</v>
      </c>
      <c r="U378" s="22">
        <v>301020</v>
      </c>
      <c r="V378" s="22">
        <v>6220376967</v>
      </c>
      <c r="W378" s="24">
        <v>45044</v>
      </c>
      <c r="X378" s="22" t="s">
        <v>198</v>
      </c>
      <c r="Y378" s="22" t="s">
        <v>130</v>
      </c>
      <c r="Z378" s="22" t="s">
        <v>70</v>
      </c>
      <c r="AA378" s="22" t="s">
        <v>70</v>
      </c>
      <c r="AB378" s="22" t="s">
        <v>70</v>
      </c>
      <c r="AC378" s="22" t="s">
        <v>76</v>
      </c>
      <c r="AD378" s="22" t="s">
        <v>114</v>
      </c>
      <c r="AE378" s="25" t="s">
        <v>247</v>
      </c>
      <c r="AF378" s="25" t="s">
        <v>79</v>
      </c>
      <c r="AG378" s="25">
        <v>6220376967</v>
      </c>
      <c r="AH378" s="25" t="s">
        <v>2568</v>
      </c>
      <c r="AI378" s="25" t="s">
        <v>1148</v>
      </c>
      <c r="AJ378" s="81" t="s">
        <v>82</v>
      </c>
      <c r="AK378" s="26">
        <v>45397</v>
      </c>
      <c r="AL378" s="22">
        <v>70</v>
      </c>
      <c r="AM378" s="22" t="s">
        <v>82</v>
      </c>
      <c r="AN378" s="22" t="s">
        <v>82</v>
      </c>
      <c r="AO378" s="22" t="s">
        <v>82</v>
      </c>
      <c r="AP378" s="22" t="s">
        <v>82</v>
      </c>
      <c r="AQ378" s="22" t="s">
        <v>82</v>
      </c>
      <c r="AR378" s="22" t="s">
        <v>82</v>
      </c>
      <c r="AS378" s="6">
        <v>220745</v>
      </c>
      <c r="AT378" s="6" t="s">
        <v>2569</v>
      </c>
      <c r="AU378" s="15" t="s">
        <v>2570</v>
      </c>
      <c r="AV378" s="6" t="s">
        <v>2571</v>
      </c>
      <c r="AW378" s="6">
        <v>40</v>
      </c>
    </row>
    <row r="379" spans="1:49" ht="24.75" customHeight="1">
      <c r="A379" s="6">
        <v>301023</v>
      </c>
      <c r="B379" s="22" t="s">
        <v>2572</v>
      </c>
      <c r="C379" s="22" t="b">
        <v>0</v>
      </c>
      <c r="D379" s="23" t="s">
        <v>400</v>
      </c>
      <c r="E379" s="22">
        <v>301</v>
      </c>
      <c r="F379" s="22" t="s">
        <v>394</v>
      </c>
      <c r="G379" s="22">
        <v>301023</v>
      </c>
      <c r="H379" s="22" t="s">
        <v>121</v>
      </c>
      <c r="I379" s="22" t="s">
        <v>66</v>
      </c>
      <c r="J379" s="22" t="s">
        <v>67</v>
      </c>
      <c r="K379" s="22" t="s">
        <v>68</v>
      </c>
      <c r="L379" s="22" t="s">
        <v>69</v>
      </c>
      <c r="M379" s="22" t="str">
        <f t="shared" si="5"/>
        <v>Archival</v>
      </c>
      <c r="N379" s="22" t="s">
        <v>70</v>
      </c>
      <c r="O379" s="24">
        <v>45209</v>
      </c>
      <c r="P379" s="24">
        <v>45209</v>
      </c>
      <c r="Q379" s="22" t="s">
        <v>101</v>
      </c>
      <c r="R379" s="22">
        <v>6221459919</v>
      </c>
      <c r="S379" s="24">
        <v>44888</v>
      </c>
      <c r="T379" s="22" t="s">
        <v>129</v>
      </c>
      <c r="U379" s="22">
        <v>301023</v>
      </c>
      <c r="V379" s="22">
        <v>6221459919</v>
      </c>
      <c r="W379" s="24">
        <v>44888</v>
      </c>
      <c r="X379" s="22" t="s">
        <v>103</v>
      </c>
      <c r="Y379" s="22" t="s">
        <v>130</v>
      </c>
      <c r="Z379" s="22" t="s">
        <v>70</v>
      </c>
      <c r="AA379" s="22" t="s">
        <v>70</v>
      </c>
      <c r="AB379" s="22" t="s">
        <v>70</v>
      </c>
      <c r="AC379" s="22" t="s">
        <v>76</v>
      </c>
      <c r="AD379" s="22" t="s">
        <v>77</v>
      </c>
      <c r="AE379" s="25" t="s">
        <v>1119</v>
      </c>
      <c r="AF379" s="25" t="s">
        <v>1120</v>
      </c>
      <c r="AG379" s="25">
        <v>6221459919</v>
      </c>
      <c r="AH379" s="25" t="s">
        <v>2573</v>
      </c>
      <c r="AI379" s="25" t="s">
        <v>132</v>
      </c>
      <c r="AJ379" s="81" t="s">
        <v>82</v>
      </c>
      <c r="AK379" s="26">
        <v>45397</v>
      </c>
      <c r="AL379" s="22">
        <v>70</v>
      </c>
      <c r="AM379" s="22" t="s">
        <v>82</v>
      </c>
      <c r="AN379" s="22" t="s">
        <v>82</v>
      </c>
      <c r="AO379" s="22" t="s">
        <v>82</v>
      </c>
      <c r="AP379" s="22" t="s">
        <v>82</v>
      </c>
      <c r="AQ379" s="22" t="s">
        <v>82</v>
      </c>
      <c r="AR379" s="22" t="s">
        <v>82</v>
      </c>
      <c r="AS379" s="6"/>
      <c r="AT379" s="6"/>
      <c r="AU379" s="6"/>
      <c r="AV379" s="6"/>
      <c r="AW379" s="6"/>
    </row>
    <row r="380" spans="1:49" ht="24.75" customHeight="1">
      <c r="A380" s="6">
        <v>301023</v>
      </c>
      <c r="B380" s="22" t="s">
        <v>2574</v>
      </c>
      <c r="C380" s="22" t="b">
        <v>0</v>
      </c>
      <c r="D380" s="23" t="s">
        <v>400</v>
      </c>
      <c r="E380" s="22">
        <v>301</v>
      </c>
      <c r="F380" s="22" t="s">
        <v>394</v>
      </c>
      <c r="G380" s="22">
        <v>301023</v>
      </c>
      <c r="H380" s="22" t="s">
        <v>121</v>
      </c>
      <c r="I380" s="22" t="s">
        <v>66</v>
      </c>
      <c r="J380" s="22" t="s">
        <v>67</v>
      </c>
      <c r="K380" s="22" t="s">
        <v>128</v>
      </c>
      <c r="L380" s="22" t="s">
        <v>112</v>
      </c>
      <c r="M380" s="22" t="str">
        <f t="shared" si="5"/>
        <v>Fresh Biopsy/Aspirate</v>
      </c>
      <c r="N380" s="22" t="s">
        <v>70</v>
      </c>
      <c r="O380" s="24">
        <v>45209</v>
      </c>
      <c r="P380" s="24">
        <v>45209</v>
      </c>
      <c r="Q380" s="22" t="s">
        <v>101</v>
      </c>
      <c r="R380" s="22">
        <v>6220742403</v>
      </c>
      <c r="S380" s="24">
        <v>45063</v>
      </c>
      <c r="T380" s="22" t="s">
        <v>129</v>
      </c>
      <c r="U380" s="22">
        <v>301023</v>
      </c>
      <c r="V380" s="22">
        <v>6220742403</v>
      </c>
      <c r="W380" s="24">
        <v>45063</v>
      </c>
      <c r="X380" s="22" t="s">
        <v>186</v>
      </c>
      <c r="Y380" s="22" t="s">
        <v>130</v>
      </c>
      <c r="Z380" s="22" t="s">
        <v>70</v>
      </c>
      <c r="AA380" s="22" t="s">
        <v>70</v>
      </c>
      <c r="AB380" s="22" t="s">
        <v>70</v>
      </c>
      <c r="AC380" s="22" t="s">
        <v>76</v>
      </c>
      <c r="AD380" s="22" t="s">
        <v>77</v>
      </c>
      <c r="AE380" s="25" t="s">
        <v>343</v>
      </c>
      <c r="AF380" s="25" t="s">
        <v>79</v>
      </c>
      <c r="AG380" s="25">
        <v>6220742403</v>
      </c>
      <c r="AH380" s="25" t="s">
        <v>2575</v>
      </c>
      <c r="AI380" s="25" t="s">
        <v>132</v>
      </c>
      <c r="AJ380" s="81" t="s">
        <v>82</v>
      </c>
      <c r="AK380" s="26">
        <v>45397</v>
      </c>
      <c r="AL380" s="22">
        <v>70</v>
      </c>
      <c r="AM380" s="22" t="s">
        <v>82</v>
      </c>
      <c r="AN380" s="22" t="s">
        <v>82</v>
      </c>
      <c r="AO380" s="22" t="s">
        <v>82</v>
      </c>
      <c r="AP380" s="22" t="s">
        <v>82</v>
      </c>
      <c r="AQ380" s="22" t="s">
        <v>82</v>
      </c>
      <c r="AR380" s="22" t="s">
        <v>82</v>
      </c>
      <c r="AS380" s="6"/>
      <c r="AT380" s="6"/>
      <c r="AU380" s="6"/>
      <c r="AV380" s="6"/>
      <c r="AW380" s="6"/>
    </row>
    <row r="381" spans="1:49" ht="24.75" customHeight="1">
      <c r="A381" s="6">
        <v>301023</v>
      </c>
      <c r="B381" s="22" t="s">
        <v>2576</v>
      </c>
      <c r="C381" s="22" t="b">
        <v>1</v>
      </c>
      <c r="D381" s="23" t="s">
        <v>400</v>
      </c>
      <c r="E381" s="22">
        <v>301</v>
      </c>
      <c r="F381" s="22" t="s">
        <v>394</v>
      </c>
      <c r="G381" s="22">
        <v>301023</v>
      </c>
      <c r="H381" s="22" t="s">
        <v>121</v>
      </c>
      <c r="I381" s="22" t="s">
        <v>66</v>
      </c>
      <c r="J381" s="22" t="s">
        <v>67</v>
      </c>
      <c r="K381" s="22" t="s">
        <v>111</v>
      </c>
      <c r="L381" s="22" t="s">
        <v>82</v>
      </c>
      <c r="M381" s="22" t="str">
        <f t="shared" si="5"/>
        <v>Fresh Tumor Biopsy Pre-dose</v>
      </c>
      <c r="N381" s="22" t="s">
        <v>70</v>
      </c>
      <c r="O381" s="24">
        <v>45209</v>
      </c>
      <c r="P381" s="24">
        <v>45209</v>
      </c>
      <c r="Q381" s="22" t="s">
        <v>101</v>
      </c>
      <c r="R381" s="22">
        <v>6220742416</v>
      </c>
      <c r="S381" s="24">
        <v>45189</v>
      </c>
      <c r="T381" s="22" t="s">
        <v>129</v>
      </c>
      <c r="U381" s="22">
        <v>301023</v>
      </c>
      <c r="V381" s="22">
        <v>6220742416</v>
      </c>
      <c r="W381" s="24">
        <v>45189</v>
      </c>
      <c r="X381" s="22" t="s">
        <v>103</v>
      </c>
      <c r="Y381" s="22" t="s">
        <v>130</v>
      </c>
      <c r="Z381" s="22" t="s">
        <v>70</v>
      </c>
      <c r="AA381" s="22" t="s">
        <v>70</v>
      </c>
      <c r="AB381" s="22" t="s">
        <v>70</v>
      </c>
      <c r="AC381" s="22" t="s">
        <v>76</v>
      </c>
      <c r="AD381" s="22" t="s">
        <v>114</v>
      </c>
      <c r="AE381" s="25" t="s">
        <v>1119</v>
      </c>
      <c r="AF381" s="25" t="s">
        <v>1120</v>
      </c>
      <c r="AG381" s="25">
        <v>6220742416</v>
      </c>
      <c r="AH381" s="25" t="s">
        <v>2577</v>
      </c>
      <c r="AI381" s="25" t="s">
        <v>132</v>
      </c>
      <c r="AJ381" s="81" t="s">
        <v>82</v>
      </c>
      <c r="AK381" s="26">
        <v>45397</v>
      </c>
      <c r="AL381" s="22">
        <v>70</v>
      </c>
      <c r="AM381" s="22" t="s">
        <v>82</v>
      </c>
      <c r="AN381" s="22" t="s">
        <v>82</v>
      </c>
      <c r="AO381" s="22" t="s">
        <v>82</v>
      </c>
      <c r="AP381" s="22" t="s">
        <v>82</v>
      </c>
      <c r="AQ381" s="22" t="s">
        <v>82</v>
      </c>
      <c r="AR381" s="22" t="s">
        <v>82</v>
      </c>
      <c r="AS381" s="6">
        <v>327644</v>
      </c>
      <c r="AT381" s="6" t="s">
        <v>2578</v>
      </c>
      <c r="AU381" s="15" t="s">
        <v>2579</v>
      </c>
      <c r="AV381" s="6" t="s">
        <v>2580</v>
      </c>
      <c r="AW381" s="6">
        <v>40</v>
      </c>
    </row>
    <row r="382" spans="1:49" ht="24.75" customHeight="1">
      <c r="A382" s="6">
        <v>301024</v>
      </c>
      <c r="B382" s="22" t="s">
        <v>2581</v>
      </c>
      <c r="C382" s="22" t="b">
        <v>1</v>
      </c>
      <c r="D382" s="23" t="s">
        <v>400</v>
      </c>
      <c r="E382" s="22">
        <v>301</v>
      </c>
      <c r="F382" s="22" t="s">
        <v>394</v>
      </c>
      <c r="G382" s="22">
        <v>301024</v>
      </c>
      <c r="H382" s="22" t="s">
        <v>121</v>
      </c>
      <c r="I382" s="22" t="s">
        <v>66</v>
      </c>
      <c r="J382" s="22" t="s">
        <v>67</v>
      </c>
      <c r="K382" s="22" t="s">
        <v>68</v>
      </c>
      <c r="L382" s="22" t="s">
        <v>69</v>
      </c>
      <c r="M382" s="22" t="str">
        <f t="shared" si="5"/>
        <v>Archival</v>
      </c>
      <c r="N382" s="22" t="s">
        <v>70</v>
      </c>
      <c r="O382" s="24">
        <v>45082</v>
      </c>
      <c r="P382" s="24">
        <v>45055</v>
      </c>
      <c r="Q382" s="22" t="s">
        <v>72</v>
      </c>
      <c r="R382" s="22">
        <v>6220742405</v>
      </c>
      <c r="S382" s="24">
        <v>45103</v>
      </c>
      <c r="T382" s="22" t="s">
        <v>1191</v>
      </c>
      <c r="U382" s="22">
        <v>301024</v>
      </c>
      <c r="V382" s="22">
        <v>6220742405</v>
      </c>
      <c r="W382" s="24">
        <v>45103</v>
      </c>
      <c r="X382" s="22" t="s">
        <v>198</v>
      </c>
      <c r="Y382" s="22" t="s">
        <v>130</v>
      </c>
      <c r="Z382" s="22" t="s">
        <v>70</v>
      </c>
      <c r="AA382" s="22" t="s">
        <v>70</v>
      </c>
      <c r="AB382" s="22" t="s">
        <v>70</v>
      </c>
      <c r="AC382" s="22" t="s">
        <v>76</v>
      </c>
      <c r="AD382" s="22" t="s">
        <v>238</v>
      </c>
      <c r="AE382" s="25" t="s">
        <v>115</v>
      </c>
      <c r="AF382" s="25" t="s">
        <v>79</v>
      </c>
      <c r="AG382" s="25">
        <v>6220742405</v>
      </c>
      <c r="AH382" s="25" t="s">
        <v>2582</v>
      </c>
      <c r="AI382" s="81" t="s">
        <v>1148</v>
      </c>
      <c r="AJ382" s="81" t="s">
        <v>82</v>
      </c>
      <c r="AK382" s="26">
        <v>45453</v>
      </c>
      <c r="AL382" s="22">
        <v>14</v>
      </c>
      <c r="AM382" s="22" t="s">
        <v>82</v>
      </c>
      <c r="AN382" s="22" t="s">
        <v>82</v>
      </c>
      <c r="AO382" s="22" t="s">
        <v>82</v>
      </c>
      <c r="AP382" s="22" t="s">
        <v>82</v>
      </c>
      <c r="AQ382" s="22" t="s">
        <v>82</v>
      </c>
      <c r="AR382" s="22" t="s">
        <v>82</v>
      </c>
      <c r="AS382" s="6">
        <v>225435</v>
      </c>
      <c r="AT382" s="6" t="s">
        <v>2583</v>
      </c>
      <c r="AU382" s="15" t="s">
        <v>2584</v>
      </c>
      <c r="AV382" s="6" t="s">
        <v>2585</v>
      </c>
      <c r="AW382" s="6">
        <v>40</v>
      </c>
    </row>
    <row r="383" spans="1:49" ht="24.75" customHeight="1">
      <c r="A383" s="6">
        <v>301024</v>
      </c>
      <c r="B383" s="22" t="s">
        <v>2586</v>
      </c>
      <c r="C383" s="22" t="b">
        <v>1</v>
      </c>
      <c r="D383" s="23" t="s">
        <v>400</v>
      </c>
      <c r="E383" s="22">
        <v>301</v>
      </c>
      <c r="F383" s="22" t="s">
        <v>394</v>
      </c>
      <c r="G383" s="22">
        <v>301024</v>
      </c>
      <c r="H383" s="22" t="s">
        <v>121</v>
      </c>
      <c r="I383" s="22" t="s">
        <v>66</v>
      </c>
      <c r="J383" s="22" t="s">
        <v>67</v>
      </c>
      <c r="K383" s="22" t="s">
        <v>128</v>
      </c>
      <c r="L383" s="22" t="s">
        <v>112</v>
      </c>
      <c r="M383" s="22" t="str">
        <f t="shared" si="5"/>
        <v>Fresh Biopsy/Aspirate</v>
      </c>
      <c r="N383" s="22" t="s">
        <v>70</v>
      </c>
      <c r="O383" s="24">
        <v>45082</v>
      </c>
      <c r="P383" s="24">
        <v>45055</v>
      </c>
      <c r="Q383" s="22" t="s">
        <v>72</v>
      </c>
      <c r="R383" s="22">
        <v>6220380927</v>
      </c>
      <c r="S383" s="24">
        <v>45068</v>
      </c>
      <c r="T383" s="22" t="s">
        <v>1191</v>
      </c>
      <c r="U383" s="22">
        <v>301024</v>
      </c>
      <c r="V383" s="22">
        <v>6220380927</v>
      </c>
      <c r="W383" s="24">
        <v>45068</v>
      </c>
      <c r="X383" s="22" t="s">
        <v>198</v>
      </c>
      <c r="Y383" s="22" t="s">
        <v>130</v>
      </c>
      <c r="Z383" s="22" t="s">
        <v>70</v>
      </c>
      <c r="AA383" s="22" t="s">
        <v>70</v>
      </c>
      <c r="AB383" s="22" t="s">
        <v>70</v>
      </c>
      <c r="AC383" s="22" t="s">
        <v>76</v>
      </c>
      <c r="AD383" s="22" t="s">
        <v>114</v>
      </c>
      <c r="AE383" s="25" t="s">
        <v>115</v>
      </c>
      <c r="AF383" s="25" t="s">
        <v>79</v>
      </c>
      <c r="AG383" s="25">
        <v>6220380927</v>
      </c>
      <c r="AH383" s="25" t="s">
        <v>2587</v>
      </c>
      <c r="AI383" s="25" t="s">
        <v>1148</v>
      </c>
      <c r="AJ383" s="81" t="s">
        <v>82</v>
      </c>
      <c r="AK383" s="26">
        <v>45453</v>
      </c>
      <c r="AL383" s="22">
        <v>14</v>
      </c>
      <c r="AM383" s="22" t="s">
        <v>82</v>
      </c>
      <c r="AN383" s="22" t="s">
        <v>82</v>
      </c>
      <c r="AO383" s="22" t="s">
        <v>82</v>
      </c>
      <c r="AP383" s="22" t="s">
        <v>82</v>
      </c>
      <c r="AQ383" s="22" t="s">
        <v>82</v>
      </c>
      <c r="AR383" s="22" t="s">
        <v>82</v>
      </c>
      <c r="AS383" s="6">
        <v>221079</v>
      </c>
      <c r="AT383" s="6" t="s">
        <v>2588</v>
      </c>
      <c r="AU383" s="15" t="s">
        <v>2589</v>
      </c>
      <c r="AV383" s="6" t="s">
        <v>2590</v>
      </c>
      <c r="AW383" s="6">
        <v>40</v>
      </c>
    </row>
    <row r="384" spans="1:49" ht="24.75" customHeight="1">
      <c r="A384" s="6">
        <v>301027</v>
      </c>
      <c r="B384" s="22" t="s">
        <v>2591</v>
      </c>
      <c r="C384" s="22" t="b">
        <v>1</v>
      </c>
      <c r="D384" s="23" t="s">
        <v>400</v>
      </c>
      <c r="E384" s="22">
        <v>301</v>
      </c>
      <c r="F384" s="22" t="s">
        <v>394</v>
      </c>
      <c r="G384" s="22">
        <v>301027</v>
      </c>
      <c r="H384" s="22" t="s">
        <v>65</v>
      </c>
      <c r="I384" s="22" t="s">
        <v>66</v>
      </c>
      <c r="J384" s="22" t="s">
        <v>67</v>
      </c>
      <c r="K384" s="22" t="s">
        <v>68</v>
      </c>
      <c r="L384" s="22" t="s">
        <v>69</v>
      </c>
      <c r="M384" s="22" t="str">
        <f t="shared" si="5"/>
        <v>Archival</v>
      </c>
      <c r="N384" s="22" t="s">
        <v>70</v>
      </c>
      <c r="O384" s="24">
        <v>45090</v>
      </c>
      <c r="P384" s="24">
        <v>45132</v>
      </c>
      <c r="Q384" s="22" t="s">
        <v>101</v>
      </c>
      <c r="R384" s="22">
        <v>6220742404</v>
      </c>
      <c r="S384" s="24">
        <v>44139</v>
      </c>
      <c r="T384" s="22" t="s">
        <v>1191</v>
      </c>
      <c r="U384" s="22">
        <v>301027</v>
      </c>
      <c r="V384" s="22">
        <v>6220742404</v>
      </c>
      <c r="W384" s="24">
        <v>44139</v>
      </c>
      <c r="X384" s="22" t="s">
        <v>198</v>
      </c>
      <c r="Y384" s="22" t="s">
        <v>130</v>
      </c>
      <c r="Z384" s="22" t="s">
        <v>70</v>
      </c>
      <c r="AA384" s="22" t="s">
        <v>70</v>
      </c>
      <c r="AB384" s="22" t="s">
        <v>70</v>
      </c>
      <c r="AC384" s="22" t="s">
        <v>76</v>
      </c>
      <c r="AD384" s="22" t="s">
        <v>77</v>
      </c>
      <c r="AE384" s="25" t="s">
        <v>115</v>
      </c>
      <c r="AF384" s="25" t="s">
        <v>79</v>
      </c>
      <c r="AG384" s="25">
        <v>6220742404</v>
      </c>
      <c r="AH384" s="25" t="s">
        <v>2592</v>
      </c>
      <c r="AI384" s="25" t="s">
        <v>1148</v>
      </c>
      <c r="AJ384" s="81" t="s">
        <v>82</v>
      </c>
      <c r="AK384" s="26">
        <v>45453</v>
      </c>
      <c r="AL384" s="22">
        <v>14</v>
      </c>
      <c r="AM384" s="22" t="s">
        <v>82</v>
      </c>
      <c r="AN384" s="22" t="s">
        <v>82</v>
      </c>
      <c r="AO384" s="22" t="s">
        <v>82</v>
      </c>
      <c r="AP384" s="22" t="s">
        <v>82</v>
      </c>
      <c r="AQ384" s="22" t="s">
        <v>82</v>
      </c>
      <c r="AR384" s="22" t="s">
        <v>82</v>
      </c>
      <c r="AS384" s="6">
        <v>225433</v>
      </c>
      <c r="AT384" s="6" t="s">
        <v>2593</v>
      </c>
      <c r="AU384" s="15" t="s">
        <v>2594</v>
      </c>
      <c r="AV384" s="6" t="s">
        <v>2595</v>
      </c>
      <c r="AW384" s="6">
        <v>40</v>
      </c>
    </row>
    <row r="385" spans="1:49" ht="24.75" customHeight="1">
      <c r="A385" s="6">
        <v>301032</v>
      </c>
      <c r="B385" s="22" t="s">
        <v>2596</v>
      </c>
      <c r="C385" s="22" t="b">
        <v>1</v>
      </c>
      <c r="D385" s="23" t="s">
        <v>400</v>
      </c>
      <c r="E385" s="22">
        <v>301</v>
      </c>
      <c r="F385" s="22" t="s">
        <v>394</v>
      </c>
      <c r="G385" s="22">
        <v>301032</v>
      </c>
      <c r="H385" s="22" t="s">
        <v>65</v>
      </c>
      <c r="I385" s="22" t="s">
        <v>66</v>
      </c>
      <c r="J385" s="22" t="s">
        <v>1167</v>
      </c>
      <c r="K385" s="22" t="s">
        <v>158</v>
      </c>
      <c r="L385" s="22" t="s">
        <v>112</v>
      </c>
      <c r="M385" s="22" t="str">
        <f t="shared" si="5"/>
        <v>Fresh Biopsy/Aspirate</v>
      </c>
      <c r="N385" s="22" t="s">
        <v>70</v>
      </c>
      <c r="O385" s="24">
        <v>45104</v>
      </c>
      <c r="P385" s="24">
        <v>45358</v>
      </c>
      <c r="Q385" s="22" t="s">
        <v>113</v>
      </c>
      <c r="R385" s="22">
        <v>6220890336</v>
      </c>
      <c r="S385" s="24">
        <v>45132</v>
      </c>
      <c r="T385" s="22" t="s">
        <v>1191</v>
      </c>
      <c r="U385" s="22">
        <v>301032</v>
      </c>
      <c r="V385" s="22">
        <v>6220890336</v>
      </c>
      <c r="W385" s="24">
        <v>45132</v>
      </c>
      <c r="X385" s="22" t="s">
        <v>198</v>
      </c>
      <c r="Y385" s="22" t="s">
        <v>130</v>
      </c>
      <c r="Z385" s="22" t="s">
        <v>70</v>
      </c>
      <c r="AA385" s="22" t="s">
        <v>70</v>
      </c>
      <c r="AB385" s="22" t="s">
        <v>70</v>
      </c>
      <c r="AC385" s="22" t="s">
        <v>76</v>
      </c>
      <c r="AD385" s="22" t="s">
        <v>238</v>
      </c>
      <c r="AE385" s="25" t="s">
        <v>247</v>
      </c>
      <c r="AF385" s="25" t="s">
        <v>79</v>
      </c>
      <c r="AG385" s="25">
        <v>6220890336</v>
      </c>
      <c r="AH385" s="25" t="s">
        <v>2597</v>
      </c>
      <c r="AI385" s="25" t="s">
        <v>1148</v>
      </c>
      <c r="AJ385" s="81" t="s">
        <v>82</v>
      </c>
      <c r="AK385" s="26">
        <v>45453</v>
      </c>
      <c r="AL385" s="22">
        <v>14</v>
      </c>
      <c r="AM385" s="22" t="s">
        <v>82</v>
      </c>
      <c r="AN385" s="22" t="s">
        <v>82</v>
      </c>
      <c r="AO385" s="22" t="s">
        <v>82</v>
      </c>
      <c r="AP385" s="22" t="s">
        <v>82</v>
      </c>
      <c r="AQ385" s="22" t="s">
        <v>82</v>
      </c>
      <c r="AR385" s="22" t="s">
        <v>82</v>
      </c>
      <c r="AS385" s="6">
        <v>327325</v>
      </c>
      <c r="AT385" s="6" t="s">
        <v>2598</v>
      </c>
      <c r="AU385" s="15" t="s">
        <v>2599</v>
      </c>
      <c r="AV385" s="6" t="s">
        <v>2600</v>
      </c>
      <c r="AW385" s="6">
        <v>40</v>
      </c>
    </row>
    <row r="386" spans="1:49" ht="24.75" customHeight="1">
      <c r="A386" s="6">
        <v>301032</v>
      </c>
      <c r="B386" s="22" t="s">
        <v>2601</v>
      </c>
      <c r="C386" s="22" t="b">
        <v>1</v>
      </c>
      <c r="D386" s="23" t="s">
        <v>400</v>
      </c>
      <c r="E386" s="22">
        <v>301</v>
      </c>
      <c r="F386" s="22" t="s">
        <v>394</v>
      </c>
      <c r="G386" s="22">
        <v>301032</v>
      </c>
      <c r="H386" s="22" t="s">
        <v>65</v>
      </c>
      <c r="I386" s="22" t="s">
        <v>66</v>
      </c>
      <c r="J386" s="22" t="s">
        <v>67</v>
      </c>
      <c r="K386" s="22" t="s">
        <v>68</v>
      </c>
      <c r="L386" s="22" t="s">
        <v>69</v>
      </c>
      <c r="M386" s="22" t="str">
        <f t="shared" ref="M386:M449" si="6">IF(OR(K386="Archived or Fresh Tumor Biopsy c-Met testing (Archival)", K386="Archived or Fresh Tumor Biopsy c-Met testing", K386="Archived or Fresh Tumor Biopsy c-Met testing (Fresh Biopsy/Aspirate)"), L386, K386)</f>
        <v>Archival</v>
      </c>
      <c r="N386" s="22" t="s">
        <v>70</v>
      </c>
      <c r="O386" s="24">
        <v>45104</v>
      </c>
      <c r="P386" s="24">
        <v>45358</v>
      </c>
      <c r="Q386" s="22" t="s">
        <v>113</v>
      </c>
      <c r="R386" s="22">
        <v>6220742409</v>
      </c>
      <c r="S386" s="24">
        <v>44420</v>
      </c>
      <c r="T386" s="22" t="s">
        <v>1191</v>
      </c>
      <c r="U386" s="22">
        <v>301032</v>
      </c>
      <c r="V386" s="22">
        <v>6220742409</v>
      </c>
      <c r="W386" s="24">
        <v>44420</v>
      </c>
      <c r="X386" s="22" t="s">
        <v>198</v>
      </c>
      <c r="Y386" s="22" t="s">
        <v>130</v>
      </c>
      <c r="Z386" s="22" t="s">
        <v>70</v>
      </c>
      <c r="AA386" s="22" t="s">
        <v>70</v>
      </c>
      <c r="AB386" s="22" t="s">
        <v>70</v>
      </c>
      <c r="AC386" s="22" t="s">
        <v>76</v>
      </c>
      <c r="AD386" s="22" t="s">
        <v>77</v>
      </c>
      <c r="AE386" s="25" t="s">
        <v>115</v>
      </c>
      <c r="AF386" s="25" t="s">
        <v>79</v>
      </c>
      <c r="AG386" s="25">
        <v>6220742409</v>
      </c>
      <c r="AH386" s="25" t="s">
        <v>2602</v>
      </c>
      <c r="AI386" s="25" t="s">
        <v>1148</v>
      </c>
      <c r="AJ386" s="81" t="s">
        <v>82</v>
      </c>
      <c r="AK386" s="26">
        <v>45453</v>
      </c>
      <c r="AL386" s="22">
        <v>14</v>
      </c>
      <c r="AM386" s="22" t="s">
        <v>82</v>
      </c>
      <c r="AN386" s="22" t="s">
        <v>82</v>
      </c>
      <c r="AO386" s="22" t="s">
        <v>82</v>
      </c>
      <c r="AP386" s="22" t="s">
        <v>82</v>
      </c>
      <c r="AQ386" s="22" t="s">
        <v>82</v>
      </c>
      <c r="AR386" s="22" t="s">
        <v>82</v>
      </c>
      <c r="AS386" s="6">
        <v>337105</v>
      </c>
      <c r="AT386" s="6" t="s">
        <v>2603</v>
      </c>
      <c r="AU386" s="15" t="s">
        <v>2604</v>
      </c>
      <c r="AV386" s="6" t="s">
        <v>2605</v>
      </c>
      <c r="AW386" s="6">
        <v>40</v>
      </c>
    </row>
    <row r="387" spans="1:49" ht="24.75" customHeight="1">
      <c r="A387" s="6">
        <v>301032</v>
      </c>
      <c r="B387" s="22" t="s">
        <v>2606</v>
      </c>
      <c r="C387" s="22" t="b">
        <v>0</v>
      </c>
      <c r="D387" s="23" t="s">
        <v>400</v>
      </c>
      <c r="E387" s="22">
        <v>301</v>
      </c>
      <c r="F387" s="22" t="s">
        <v>394</v>
      </c>
      <c r="G387" s="22">
        <v>301032</v>
      </c>
      <c r="H387" s="22" t="s">
        <v>65</v>
      </c>
      <c r="I387" s="22" t="s">
        <v>66</v>
      </c>
      <c r="J387" s="22" t="s">
        <v>67</v>
      </c>
      <c r="K387" s="22" t="s">
        <v>128</v>
      </c>
      <c r="L387" s="22" t="s">
        <v>112</v>
      </c>
      <c r="M387" s="22" t="str">
        <f t="shared" si="6"/>
        <v>Fresh Biopsy/Aspirate</v>
      </c>
      <c r="N387" s="22" t="s">
        <v>70</v>
      </c>
      <c r="O387" s="24">
        <v>45104</v>
      </c>
      <c r="P387" s="24">
        <v>45358</v>
      </c>
      <c r="Q387" s="22" t="s">
        <v>113</v>
      </c>
      <c r="R387" s="22">
        <v>6220742414</v>
      </c>
      <c r="S387" s="24">
        <v>45082</v>
      </c>
      <c r="T387" s="22" t="s">
        <v>1191</v>
      </c>
      <c r="U387" s="22">
        <v>301032</v>
      </c>
      <c r="V387" s="22">
        <v>6220742414</v>
      </c>
      <c r="W387" s="24">
        <v>45082</v>
      </c>
      <c r="X387" s="22" t="s">
        <v>198</v>
      </c>
      <c r="Y387" s="22" t="s">
        <v>130</v>
      </c>
      <c r="Z387" s="22" t="s">
        <v>70</v>
      </c>
      <c r="AA387" s="22" t="s">
        <v>70</v>
      </c>
      <c r="AB387" s="22" t="s">
        <v>70</v>
      </c>
      <c r="AC387" s="22" t="s">
        <v>76</v>
      </c>
      <c r="AD387" s="22" t="s">
        <v>114</v>
      </c>
      <c r="AE387" s="25" t="s">
        <v>247</v>
      </c>
      <c r="AF387" s="25" t="s">
        <v>79</v>
      </c>
      <c r="AG387" s="25">
        <v>6220742414</v>
      </c>
      <c r="AH387" s="25" t="s">
        <v>2607</v>
      </c>
      <c r="AI387" s="25" t="s">
        <v>1148</v>
      </c>
      <c r="AJ387" s="81" t="s">
        <v>82</v>
      </c>
      <c r="AK387" s="26">
        <v>45453</v>
      </c>
      <c r="AL387" s="22">
        <v>14</v>
      </c>
      <c r="AM387" s="22" t="s">
        <v>82</v>
      </c>
      <c r="AN387" s="22" t="s">
        <v>82</v>
      </c>
      <c r="AO387" s="22" t="s">
        <v>82</v>
      </c>
      <c r="AP387" s="22" t="s">
        <v>82</v>
      </c>
      <c r="AQ387" s="22" t="s">
        <v>82</v>
      </c>
      <c r="AR387" s="22" t="s">
        <v>82</v>
      </c>
      <c r="AS387" s="6"/>
      <c r="AT387" s="6"/>
      <c r="AU387" s="6"/>
      <c r="AV387" s="6"/>
      <c r="AW387" s="6"/>
    </row>
    <row r="388" spans="1:49" ht="24.75" customHeight="1">
      <c r="A388" s="6">
        <v>301039</v>
      </c>
      <c r="B388" s="22" t="s">
        <v>861</v>
      </c>
      <c r="C388" s="22" t="b">
        <v>1</v>
      </c>
      <c r="D388" s="23" t="s">
        <v>400</v>
      </c>
      <c r="E388" s="22">
        <v>301</v>
      </c>
      <c r="F388" s="22" t="s">
        <v>394</v>
      </c>
      <c r="G388" s="22">
        <v>301039</v>
      </c>
      <c r="H388" s="22" t="s">
        <v>65</v>
      </c>
      <c r="I388" s="22" t="s">
        <v>66</v>
      </c>
      <c r="J388" s="22" t="s">
        <v>67</v>
      </c>
      <c r="K388" s="22" t="s">
        <v>111</v>
      </c>
      <c r="L388" s="22" t="s">
        <v>82</v>
      </c>
      <c r="M388" s="22" t="str">
        <f t="shared" si="6"/>
        <v>Fresh Tumor Biopsy Pre-dose</v>
      </c>
      <c r="N388" s="22" t="s">
        <v>70</v>
      </c>
      <c r="O388" s="24">
        <v>45181</v>
      </c>
      <c r="P388" s="24">
        <v>45159</v>
      </c>
      <c r="Q388" s="22" t="s">
        <v>101</v>
      </c>
      <c r="R388" s="22">
        <v>6220742413</v>
      </c>
      <c r="S388" s="24">
        <v>45168</v>
      </c>
      <c r="T388" s="22" t="s">
        <v>854</v>
      </c>
      <c r="U388" s="22">
        <v>301039</v>
      </c>
      <c r="V388" s="22">
        <v>6220742413</v>
      </c>
      <c r="W388" s="24">
        <v>45168</v>
      </c>
      <c r="X388" s="22" t="s">
        <v>103</v>
      </c>
      <c r="Y388" s="22" t="s">
        <v>130</v>
      </c>
      <c r="Z388" s="22" t="s">
        <v>70</v>
      </c>
      <c r="AA388" s="22" t="s">
        <v>70</v>
      </c>
      <c r="AB388" s="22" t="s">
        <v>70</v>
      </c>
      <c r="AC388" s="22" t="s">
        <v>76</v>
      </c>
      <c r="AD388" s="22" t="s">
        <v>114</v>
      </c>
      <c r="AE388" s="25" t="s">
        <v>150</v>
      </c>
      <c r="AF388" s="25" t="s">
        <v>79</v>
      </c>
      <c r="AG388" s="25">
        <v>6220742413</v>
      </c>
      <c r="AH388" s="25" t="s">
        <v>2608</v>
      </c>
      <c r="AI388" s="25" t="s">
        <v>856</v>
      </c>
      <c r="AJ388" s="81" t="s">
        <v>82</v>
      </c>
      <c r="AK388" s="26">
        <v>45397</v>
      </c>
      <c r="AL388" s="22">
        <v>70</v>
      </c>
      <c r="AM388" s="22" t="s">
        <v>82</v>
      </c>
      <c r="AN388" s="22" t="s">
        <v>82</v>
      </c>
      <c r="AO388" s="22" t="s">
        <v>82</v>
      </c>
      <c r="AP388" s="22" t="s">
        <v>82</v>
      </c>
      <c r="AQ388" s="22" t="s">
        <v>82</v>
      </c>
      <c r="AR388" s="22" t="s">
        <v>82</v>
      </c>
      <c r="AS388" s="6">
        <v>327544</v>
      </c>
      <c r="AT388" s="6" t="s">
        <v>2609</v>
      </c>
      <c r="AU388" s="15" t="s">
        <v>2610</v>
      </c>
      <c r="AV388" s="6" t="s">
        <v>2611</v>
      </c>
      <c r="AW388" s="6">
        <v>40</v>
      </c>
    </row>
    <row r="389" spans="1:49" ht="24.75" customHeight="1">
      <c r="A389" s="6">
        <v>301040</v>
      </c>
      <c r="B389" s="22" t="s">
        <v>424</v>
      </c>
      <c r="C389" s="22" t="b">
        <v>1</v>
      </c>
      <c r="D389" s="23" t="s">
        <v>400</v>
      </c>
      <c r="E389" s="22">
        <v>301</v>
      </c>
      <c r="F389" s="22" t="s">
        <v>394</v>
      </c>
      <c r="G389" s="22">
        <v>301040</v>
      </c>
      <c r="H389" s="22" t="s">
        <v>100</v>
      </c>
      <c r="I389" s="22" t="s">
        <v>100</v>
      </c>
      <c r="J389" s="22" t="s">
        <v>67</v>
      </c>
      <c r="K389" s="22" t="s">
        <v>68</v>
      </c>
      <c r="L389" s="22" t="s">
        <v>69</v>
      </c>
      <c r="M389" s="22" t="str">
        <f t="shared" si="6"/>
        <v>Archival</v>
      </c>
      <c r="N389" s="22" t="s">
        <v>70</v>
      </c>
      <c r="O389" s="24">
        <v>45208</v>
      </c>
      <c r="P389" s="24">
        <v>45358</v>
      </c>
      <c r="Q389" s="22" t="s">
        <v>113</v>
      </c>
      <c r="R389" s="22">
        <v>6221459918</v>
      </c>
      <c r="S389" s="24">
        <v>44280</v>
      </c>
      <c r="T389" s="22" t="s">
        <v>169</v>
      </c>
      <c r="U389" s="22">
        <v>301040</v>
      </c>
      <c r="V389" s="22">
        <v>6221459918</v>
      </c>
      <c r="W389" s="24">
        <v>44280</v>
      </c>
      <c r="X389" s="22" t="s">
        <v>103</v>
      </c>
      <c r="Y389" s="22" t="s">
        <v>130</v>
      </c>
      <c r="Z389" s="22" t="s">
        <v>70</v>
      </c>
      <c r="AA389" s="22" t="s">
        <v>70</v>
      </c>
      <c r="AB389" s="22" t="s">
        <v>70</v>
      </c>
      <c r="AC389" s="22" t="s">
        <v>76</v>
      </c>
      <c r="AD389" s="22" t="s">
        <v>77</v>
      </c>
      <c r="AE389" s="25" t="s">
        <v>428</v>
      </c>
      <c r="AF389" s="25" t="s">
        <v>79</v>
      </c>
      <c r="AG389" s="25">
        <v>6221459918</v>
      </c>
      <c r="AH389" s="25" t="s">
        <v>429</v>
      </c>
      <c r="AI389" s="25" t="s">
        <v>172</v>
      </c>
      <c r="AJ389" s="81" t="s">
        <v>82</v>
      </c>
      <c r="AK389" s="26">
        <v>45397</v>
      </c>
      <c r="AL389" s="22">
        <v>70</v>
      </c>
      <c r="AM389" s="22" t="s">
        <v>82</v>
      </c>
      <c r="AN389" s="22" t="s">
        <v>82</v>
      </c>
      <c r="AO389" s="22" t="s">
        <v>82</v>
      </c>
      <c r="AP389" s="22" t="s">
        <v>82</v>
      </c>
      <c r="AQ389" s="22" t="s">
        <v>82</v>
      </c>
      <c r="AR389" s="22" t="s">
        <v>82</v>
      </c>
      <c r="AS389" s="6">
        <v>327541</v>
      </c>
      <c r="AT389" s="6" t="s">
        <v>425</v>
      </c>
      <c r="AU389" s="15" t="s">
        <v>426</v>
      </c>
      <c r="AV389" s="6" t="s">
        <v>427</v>
      </c>
      <c r="AW389" s="6">
        <v>40</v>
      </c>
    </row>
    <row r="390" spans="1:49" ht="24.75" customHeight="1">
      <c r="A390" s="6">
        <v>301040</v>
      </c>
      <c r="B390" s="22" t="s">
        <v>2612</v>
      </c>
      <c r="C390" s="22" t="b">
        <v>1</v>
      </c>
      <c r="D390" s="23" t="s">
        <v>400</v>
      </c>
      <c r="E390" s="22">
        <v>301</v>
      </c>
      <c r="F390" s="22" t="s">
        <v>394</v>
      </c>
      <c r="G390" s="22">
        <v>301040</v>
      </c>
      <c r="H390" s="22" t="s">
        <v>100</v>
      </c>
      <c r="I390" s="22" t="s">
        <v>100</v>
      </c>
      <c r="J390" s="22" t="s">
        <v>2613</v>
      </c>
      <c r="K390" s="22" t="s">
        <v>158</v>
      </c>
      <c r="L390" s="22" t="s">
        <v>112</v>
      </c>
      <c r="M390" s="22" t="str">
        <f t="shared" si="6"/>
        <v>Fresh Biopsy/Aspirate</v>
      </c>
      <c r="N390" s="22" t="s">
        <v>70</v>
      </c>
      <c r="O390" s="24">
        <v>45208</v>
      </c>
      <c r="P390" s="24">
        <v>45358</v>
      </c>
      <c r="Q390" s="22" t="s">
        <v>113</v>
      </c>
      <c r="R390" s="22">
        <v>6220742394</v>
      </c>
      <c r="S390" s="24">
        <v>45238</v>
      </c>
      <c r="T390" s="22" t="s">
        <v>169</v>
      </c>
      <c r="U390" s="22">
        <v>301040</v>
      </c>
      <c r="V390" s="22">
        <v>6220742394</v>
      </c>
      <c r="W390" s="24">
        <v>45238</v>
      </c>
      <c r="X390" s="22" t="s">
        <v>103</v>
      </c>
      <c r="Y390" s="22" t="s">
        <v>130</v>
      </c>
      <c r="Z390" s="22" t="s">
        <v>70</v>
      </c>
      <c r="AA390" s="22" t="s">
        <v>70</v>
      </c>
      <c r="AB390" s="22" t="s">
        <v>70</v>
      </c>
      <c r="AC390" s="22" t="s">
        <v>76</v>
      </c>
      <c r="AD390" s="22" t="s">
        <v>238</v>
      </c>
      <c r="AE390" s="25" t="s">
        <v>1119</v>
      </c>
      <c r="AF390" s="25" t="s">
        <v>1120</v>
      </c>
      <c r="AG390" s="25">
        <v>6220742394</v>
      </c>
      <c r="AH390" s="25" t="s">
        <v>2614</v>
      </c>
      <c r="AI390" s="25" t="s">
        <v>172</v>
      </c>
      <c r="AJ390" s="81" t="s">
        <v>82</v>
      </c>
      <c r="AK390" s="26">
        <v>45425</v>
      </c>
      <c r="AL390" s="22">
        <v>42</v>
      </c>
      <c r="AM390" s="22" t="s">
        <v>82</v>
      </c>
      <c r="AN390" s="22" t="s">
        <v>82</v>
      </c>
      <c r="AO390" s="22" t="s">
        <v>82</v>
      </c>
      <c r="AP390" s="22" t="s">
        <v>82</v>
      </c>
      <c r="AQ390" s="22" t="s">
        <v>82</v>
      </c>
      <c r="AR390" s="22" t="s">
        <v>82</v>
      </c>
      <c r="AS390" s="6">
        <v>327740</v>
      </c>
      <c r="AT390" s="6" t="s">
        <v>2615</v>
      </c>
      <c r="AU390" s="15" t="s">
        <v>2616</v>
      </c>
      <c r="AV390" s="6" t="s">
        <v>2617</v>
      </c>
      <c r="AW390" s="6">
        <v>40</v>
      </c>
    </row>
    <row r="391" spans="1:49" ht="24.75" customHeight="1">
      <c r="A391" s="6">
        <v>301040</v>
      </c>
      <c r="B391" s="22" t="s">
        <v>2618</v>
      </c>
      <c r="C391" s="22" t="b">
        <v>1</v>
      </c>
      <c r="D391" s="23" t="s">
        <v>400</v>
      </c>
      <c r="E391" s="22">
        <v>301</v>
      </c>
      <c r="F391" s="22" t="s">
        <v>394</v>
      </c>
      <c r="G391" s="22">
        <v>301040</v>
      </c>
      <c r="H391" s="22" t="s">
        <v>100</v>
      </c>
      <c r="I391" s="22" t="s">
        <v>100</v>
      </c>
      <c r="J391" s="22" t="s">
        <v>67</v>
      </c>
      <c r="K391" s="22" t="s">
        <v>111</v>
      </c>
      <c r="L391" s="22" t="s">
        <v>82</v>
      </c>
      <c r="M391" s="22" t="str">
        <f t="shared" si="6"/>
        <v>Fresh Tumor Biopsy Pre-dose</v>
      </c>
      <c r="N391" s="22" t="s">
        <v>70</v>
      </c>
      <c r="O391" s="24">
        <v>45208</v>
      </c>
      <c r="P391" s="24">
        <v>45358</v>
      </c>
      <c r="Q391" s="22" t="s">
        <v>113</v>
      </c>
      <c r="R391" s="22">
        <v>6220376968</v>
      </c>
      <c r="S391" s="24">
        <v>45190</v>
      </c>
      <c r="T391" s="22" t="s">
        <v>169</v>
      </c>
      <c r="U391" s="22">
        <v>301040</v>
      </c>
      <c r="V391" s="22">
        <v>6220376968</v>
      </c>
      <c r="W391" s="24">
        <v>45190</v>
      </c>
      <c r="X391" s="22" t="s">
        <v>103</v>
      </c>
      <c r="Y391" s="22" t="s">
        <v>130</v>
      </c>
      <c r="Z391" s="22" t="s">
        <v>70</v>
      </c>
      <c r="AA391" s="22" t="s">
        <v>70</v>
      </c>
      <c r="AB391" s="22" t="s">
        <v>70</v>
      </c>
      <c r="AC391" s="22" t="s">
        <v>76</v>
      </c>
      <c r="AD391" s="22" t="s">
        <v>114</v>
      </c>
      <c r="AE391" s="25" t="s">
        <v>1119</v>
      </c>
      <c r="AF391" s="25" t="s">
        <v>1120</v>
      </c>
      <c r="AG391" s="25">
        <v>6220376968</v>
      </c>
      <c r="AH391" s="25" t="s">
        <v>2619</v>
      </c>
      <c r="AI391" s="25" t="s">
        <v>172</v>
      </c>
      <c r="AJ391" s="81" t="s">
        <v>82</v>
      </c>
      <c r="AK391" s="26">
        <v>45397</v>
      </c>
      <c r="AL391" s="22">
        <v>70</v>
      </c>
      <c r="AM391" s="22" t="s">
        <v>82</v>
      </c>
      <c r="AN391" s="22" t="s">
        <v>82</v>
      </c>
      <c r="AO391" s="22" t="s">
        <v>82</v>
      </c>
      <c r="AP391" s="22" t="s">
        <v>82</v>
      </c>
      <c r="AQ391" s="22" t="s">
        <v>82</v>
      </c>
      <c r="AR391" s="22" t="s">
        <v>82</v>
      </c>
      <c r="AS391" s="6">
        <v>327641</v>
      </c>
      <c r="AT391" s="6" t="s">
        <v>2620</v>
      </c>
      <c r="AU391" s="15" t="s">
        <v>2621</v>
      </c>
      <c r="AV391" s="6" t="s">
        <v>2622</v>
      </c>
      <c r="AW391" s="6">
        <v>40</v>
      </c>
    </row>
    <row r="392" spans="1:49" ht="24.75" customHeight="1">
      <c r="A392" s="6">
        <v>302002</v>
      </c>
      <c r="B392" s="22" t="s">
        <v>2623</v>
      </c>
      <c r="C392" s="22" t="b">
        <v>1</v>
      </c>
      <c r="D392" s="23" t="s">
        <v>434</v>
      </c>
      <c r="E392" s="22">
        <v>302</v>
      </c>
      <c r="F392" s="22" t="s">
        <v>394</v>
      </c>
      <c r="G392" s="22">
        <v>302002</v>
      </c>
      <c r="H392" s="22" t="s">
        <v>121</v>
      </c>
      <c r="I392" s="22" t="s">
        <v>66</v>
      </c>
      <c r="J392" s="22" t="s">
        <v>67</v>
      </c>
      <c r="K392" s="22" t="s">
        <v>68</v>
      </c>
      <c r="L392" s="22" t="s">
        <v>69</v>
      </c>
      <c r="M392" s="22" t="str">
        <f t="shared" si="6"/>
        <v>Archival</v>
      </c>
      <c r="N392" s="22" t="s">
        <v>70</v>
      </c>
      <c r="O392" s="24">
        <v>44935</v>
      </c>
      <c r="P392" s="24">
        <v>44983</v>
      </c>
      <c r="Q392" s="22" t="s">
        <v>72</v>
      </c>
      <c r="R392" s="22">
        <v>6218916180</v>
      </c>
      <c r="S392" s="24">
        <v>44719</v>
      </c>
      <c r="T392" s="22" t="s">
        <v>169</v>
      </c>
      <c r="U392" s="22">
        <v>302002</v>
      </c>
      <c r="V392" s="22">
        <v>6218916180</v>
      </c>
      <c r="W392" s="24">
        <v>44719</v>
      </c>
      <c r="X392" s="22" t="s">
        <v>279</v>
      </c>
      <c r="Y392" s="22" t="s">
        <v>130</v>
      </c>
      <c r="Z392" s="22" t="s">
        <v>70</v>
      </c>
      <c r="AA392" s="22" t="s">
        <v>70</v>
      </c>
      <c r="AB392" s="22" t="s">
        <v>70</v>
      </c>
      <c r="AC392" s="22" t="s">
        <v>76</v>
      </c>
      <c r="AD392" s="22" t="s">
        <v>77</v>
      </c>
      <c r="AE392" s="25" t="s">
        <v>330</v>
      </c>
      <c r="AF392" s="25" t="s">
        <v>79</v>
      </c>
      <c r="AG392" s="25">
        <v>6218916180</v>
      </c>
      <c r="AH392" s="25" t="s">
        <v>2624</v>
      </c>
      <c r="AI392" s="25" t="s">
        <v>172</v>
      </c>
      <c r="AJ392" s="81" t="s">
        <v>82</v>
      </c>
      <c r="AK392" s="26">
        <v>45397</v>
      </c>
      <c r="AL392" s="22">
        <v>70</v>
      </c>
      <c r="AM392" s="22" t="s">
        <v>82</v>
      </c>
      <c r="AN392" s="22" t="s">
        <v>82</v>
      </c>
      <c r="AO392" s="22" t="s">
        <v>82</v>
      </c>
      <c r="AP392" s="22" t="s">
        <v>82</v>
      </c>
      <c r="AQ392" s="22" t="s">
        <v>82</v>
      </c>
      <c r="AR392" s="22" t="s">
        <v>82</v>
      </c>
      <c r="AS392" s="6">
        <v>196127</v>
      </c>
      <c r="AT392" s="6" t="s">
        <v>2625</v>
      </c>
      <c r="AU392" s="15" t="s">
        <v>2626</v>
      </c>
      <c r="AV392" s="6" t="s">
        <v>2627</v>
      </c>
      <c r="AW392" s="6">
        <v>40</v>
      </c>
    </row>
    <row r="393" spans="1:49" ht="24.75" customHeight="1">
      <c r="A393" s="6">
        <v>302002</v>
      </c>
      <c r="B393" s="22" t="s">
        <v>430</v>
      </c>
      <c r="C393" s="22" t="b">
        <v>1</v>
      </c>
      <c r="D393" s="23" t="s">
        <v>434</v>
      </c>
      <c r="E393" s="22">
        <v>302</v>
      </c>
      <c r="F393" s="22" t="s">
        <v>394</v>
      </c>
      <c r="G393" s="22">
        <v>302002</v>
      </c>
      <c r="H393" s="22" t="s">
        <v>121</v>
      </c>
      <c r="I393" s="22" t="s">
        <v>66</v>
      </c>
      <c r="J393" s="22" t="s">
        <v>67</v>
      </c>
      <c r="K393" s="22" t="s">
        <v>111</v>
      </c>
      <c r="L393" s="22" t="s">
        <v>82</v>
      </c>
      <c r="M393" s="22" t="str">
        <f t="shared" si="6"/>
        <v>Fresh Tumor Biopsy Pre-dose</v>
      </c>
      <c r="N393" s="22" t="s">
        <v>70</v>
      </c>
      <c r="O393" s="24">
        <v>44935</v>
      </c>
      <c r="P393" s="24">
        <v>44983</v>
      </c>
      <c r="Q393" s="22" t="s">
        <v>72</v>
      </c>
      <c r="R393" s="22">
        <v>6218916188</v>
      </c>
      <c r="S393" s="24">
        <v>44934</v>
      </c>
      <c r="T393" s="22" t="s">
        <v>169</v>
      </c>
      <c r="U393" s="22">
        <v>302002</v>
      </c>
      <c r="V393" s="22">
        <v>6218916188</v>
      </c>
      <c r="W393" s="24">
        <v>44934</v>
      </c>
      <c r="X393" s="22" t="s">
        <v>103</v>
      </c>
      <c r="Y393" s="22" t="s">
        <v>130</v>
      </c>
      <c r="Z393" s="22" t="s">
        <v>70</v>
      </c>
      <c r="AA393" s="22" t="s">
        <v>70</v>
      </c>
      <c r="AB393" s="22" t="s">
        <v>70</v>
      </c>
      <c r="AC393" s="22" t="s">
        <v>76</v>
      </c>
      <c r="AD393" s="22" t="s">
        <v>114</v>
      </c>
      <c r="AE393" s="25" t="s">
        <v>247</v>
      </c>
      <c r="AF393" s="25" t="s">
        <v>79</v>
      </c>
      <c r="AG393" s="25">
        <v>6218916188</v>
      </c>
      <c r="AH393" s="25" t="s">
        <v>435</v>
      </c>
      <c r="AI393" s="81" t="s">
        <v>172</v>
      </c>
      <c r="AJ393" s="81" t="s">
        <v>82</v>
      </c>
      <c r="AK393" s="26">
        <v>45397</v>
      </c>
      <c r="AL393" s="22">
        <v>70</v>
      </c>
      <c r="AM393" s="22" t="s">
        <v>82</v>
      </c>
      <c r="AN393" s="22" t="s">
        <v>82</v>
      </c>
      <c r="AO393" s="22" t="s">
        <v>82</v>
      </c>
      <c r="AP393" s="22" t="s">
        <v>82</v>
      </c>
      <c r="AQ393" s="22" t="s">
        <v>82</v>
      </c>
      <c r="AR393" s="22" t="s">
        <v>82</v>
      </c>
      <c r="AS393" s="6">
        <v>225424</v>
      </c>
      <c r="AT393" s="6" t="s">
        <v>431</v>
      </c>
      <c r="AU393" s="15" t="s">
        <v>432</v>
      </c>
      <c r="AV393" s="6" t="s">
        <v>433</v>
      </c>
      <c r="AW393" s="6">
        <v>40</v>
      </c>
    </row>
    <row r="394" spans="1:49" ht="24.75" customHeight="1">
      <c r="A394" s="6">
        <v>302006</v>
      </c>
      <c r="B394" s="22" t="s">
        <v>2628</v>
      </c>
      <c r="C394" s="22" t="b">
        <v>0</v>
      </c>
      <c r="D394" s="23" t="s">
        <v>434</v>
      </c>
      <c r="E394" s="22">
        <v>302</v>
      </c>
      <c r="F394" s="22" t="s">
        <v>394</v>
      </c>
      <c r="G394" s="22">
        <v>302006</v>
      </c>
      <c r="H394" s="22" t="s">
        <v>121</v>
      </c>
      <c r="I394" s="22" t="s">
        <v>66</v>
      </c>
      <c r="J394" s="22" t="s">
        <v>1167</v>
      </c>
      <c r="K394" s="22" t="s">
        <v>158</v>
      </c>
      <c r="L394" s="22" t="s">
        <v>112</v>
      </c>
      <c r="M394" s="22" t="str">
        <f t="shared" si="6"/>
        <v>Fresh Biopsy/Aspirate</v>
      </c>
      <c r="N394" s="22" t="s">
        <v>70</v>
      </c>
      <c r="O394" s="24">
        <v>44997</v>
      </c>
      <c r="P394" s="24">
        <v>45354</v>
      </c>
      <c r="Q394" s="22" t="s">
        <v>113</v>
      </c>
      <c r="R394" s="22">
        <v>6219971532</v>
      </c>
      <c r="S394" s="24">
        <v>45019</v>
      </c>
      <c r="T394" s="22" t="s">
        <v>169</v>
      </c>
      <c r="U394" s="22">
        <v>302006</v>
      </c>
      <c r="V394" s="22">
        <v>6219971532</v>
      </c>
      <c r="W394" s="24">
        <v>45019</v>
      </c>
      <c r="X394" s="22" t="s">
        <v>103</v>
      </c>
      <c r="Y394" s="22" t="s">
        <v>130</v>
      </c>
      <c r="Z394" s="22" t="s">
        <v>70</v>
      </c>
      <c r="AA394" s="22" t="s">
        <v>70</v>
      </c>
      <c r="AB394" s="22" t="s">
        <v>70</v>
      </c>
      <c r="AC394" s="22" t="s">
        <v>76</v>
      </c>
      <c r="AD394" s="22" t="s">
        <v>238</v>
      </c>
      <c r="AE394" s="25" t="s">
        <v>1119</v>
      </c>
      <c r="AF394" s="25" t="s">
        <v>1120</v>
      </c>
      <c r="AG394" s="25">
        <v>6219971532</v>
      </c>
      <c r="AH394" s="25" t="s">
        <v>2629</v>
      </c>
      <c r="AI394" s="25" t="s">
        <v>172</v>
      </c>
      <c r="AJ394" s="81" t="s">
        <v>82</v>
      </c>
      <c r="AK394" s="26">
        <v>45439</v>
      </c>
      <c r="AL394" s="22">
        <v>28</v>
      </c>
      <c r="AM394" s="22" t="s">
        <v>82</v>
      </c>
      <c r="AN394" s="22" t="s">
        <v>82</v>
      </c>
      <c r="AO394" s="22" t="s">
        <v>82</v>
      </c>
      <c r="AP394" s="22" t="s">
        <v>82</v>
      </c>
      <c r="AQ394" s="22" t="s">
        <v>82</v>
      </c>
      <c r="AR394" s="22" t="s">
        <v>82</v>
      </c>
      <c r="AS394" s="6"/>
      <c r="AT394" s="6"/>
      <c r="AU394" s="6"/>
      <c r="AV394" s="6"/>
      <c r="AW394" s="6"/>
    </row>
    <row r="395" spans="1:49" ht="24.75" customHeight="1">
      <c r="A395" s="6">
        <v>302006</v>
      </c>
      <c r="B395" s="22" t="s">
        <v>2630</v>
      </c>
      <c r="C395" s="22" t="b">
        <v>1</v>
      </c>
      <c r="D395" s="23" t="s">
        <v>434</v>
      </c>
      <c r="E395" s="22">
        <v>302</v>
      </c>
      <c r="F395" s="22" t="s">
        <v>394</v>
      </c>
      <c r="G395" s="22">
        <v>302006</v>
      </c>
      <c r="H395" s="22" t="s">
        <v>121</v>
      </c>
      <c r="I395" s="22" t="s">
        <v>66</v>
      </c>
      <c r="J395" s="22" t="s">
        <v>67</v>
      </c>
      <c r="K395" s="22" t="s">
        <v>68</v>
      </c>
      <c r="L395" s="22" t="s">
        <v>69</v>
      </c>
      <c r="M395" s="22" t="str">
        <f t="shared" si="6"/>
        <v>Archival</v>
      </c>
      <c r="N395" s="22" t="s">
        <v>70</v>
      </c>
      <c r="O395" s="24">
        <v>44997</v>
      </c>
      <c r="P395" s="24">
        <v>45354</v>
      </c>
      <c r="Q395" s="22" t="s">
        <v>113</v>
      </c>
      <c r="R395" s="22">
        <v>6218916181</v>
      </c>
      <c r="S395" s="24">
        <v>44558</v>
      </c>
      <c r="T395" s="22" t="s">
        <v>169</v>
      </c>
      <c r="U395" s="22">
        <v>302006</v>
      </c>
      <c r="V395" s="22">
        <v>6218916181</v>
      </c>
      <c r="W395" s="24">
        <v>44558</v>
      </c>
      <c r="X395" s="22" t="s">
        <v>279</v>
      </c>
      <c r="Y395" s="22" t="s">
        <v>130</v>
      </c>
      <c r="Z395" s="22" t="s">
        <v>70</v>
      </c>
      <c r="AA395" s="22" t="s">
        <v>70</v>
      </c>
      <c r="AB395" s="22" t="s">
        <v>70</v>
      </c>
      <c r="AC395" s="22" t="s">
        <v>76</v>
      </c>
      <c r="AD395" s="22" t="s">
        <v>77</v>
      </c>
      <c r="AE395" s="25" t="s">
        <v>292</v>
      </c>
      <c r="AF395" s="25" t="s">
        <v>79</v>
      </c>
      <c r="AG395" s="25">
        <v>6218916181</v>
      </c>
      <c r="AH395" s="25" t="s">
        <v>2631</v>
      </c>
      <c r="AI395" s="25" t="s">
        <v>172</v>
      </c>
      <c r="AJ395" s="81" t="s">
        <v>82</v>
      </c>
      <c r="AK395" s="26">
        <v>45439</v>
      </c>
      <c r="AL395" s="22">
        <v>28</v>
      </c>
      <c r="AM395" s="22" t="s">
        <v>82</v>
      </c>
      <c r="AN395" s="22" t="s">
        <v>82</v>
      </c>
      <c r="AO395" s="22" t="s">
        <v>82</v>
      </c>
      <c r="AP395" s="22" t="s">
        <v>82</v>
      </c>
      <c r="AQ395" s="22" t="s">
        <v>82</v>
      </c>
      <c r="AR395" s="22" t="s">
        <v>82</v>
      </c>
      <c r="AS395" s="6">
        <v>174050</v>
      </c>
      <c r="AT395" s="6" t="s">
        <v>2632</v>
      </c>
      <c r="AU395" s="15" t="s">
        <v>2633</v>
      </c>
      <c r="AV395" s="6" t="s">
        <v>2634</v>
      </c>
      <c r="AW395" s="6">
        <v>40</v>
      </c>
    </row>
    <row r="396" spans="1:49" ht="24.75" customHeight="1">
      <c r="A396" s="6">
        <v>302006</v>
      </c>
      <c r="B396" s="22" t="s">
        <v>436</v>
      </c>
      <c r="C396" s="22" t="b">
        <v>1</v>
      </c>
      <c r="D396" s="23" t="s">
        <v>434</v>
      </c>
      <c r="E396" s="22">
        <v>302</v>
      </c>
      <c r="F396" s="22" t="s">
        <v>394</v>
      </c>
      <c r="G396" s="22">
        <v>302006</v>
      </c>
      <c r="H396" s="22" t="s">
        <v>121</v>
      </c>
      <c r="I396" s="22" t="s">
        <v>66</v>
      </c>
      <c r="J396" s="22" t="s">
        <v>67</v>
      </c>
      <c r="K396" s="22" t="s">
        <v>111</v>
      </c>
      <c r="L396" s="22" t="s">
        <v>82</v>
      </c>
      <c r="M396" s="22" t="str">
        <f t="shared" si="6"/>
        <v>Fresh Tumor Biopsy Pre-dose</v>
      </c>
      <c r="N396" s="22" t="s">
        <v>70</v>
      </c>
      <c r="O396" s="24">
        <v>44997</v>
      </c>
      <c r="P396" s="24">
        <v>45354</v>
      </c>
      <c r="Q396" s="22" t="s">
        <v>113</v>
      </c>
      <c r="R396" s="22">
        <v>6219971534</v>
      </c>
      <c r="S396" s="24">
        <v>44991</v>
      </c>
      <c r="T396" s="22" t="s">
        <v>169</v>
      </c>
      <c r="U396" s="22">
        <v>302006</v>
      </c>
      <c r="V396" s="22">
        <v>6219971534</v>
      </c>
      <c r="W396" s="24">
        <v>44991</v>
      </c>
      <c r="X396" s="22" t="s">
        <v>198</v>
      </c>
      <c r="Y396" s="22" t="s">
        <v>130</v>
      </c>
      <c r="Z396" s="22" t="s">
        <v>70</v>
      </c>
      <c r="AA396" s="22" t="s">
        <v>70</v>
      </c>
      <c r="AB396" s="22" t="s">
        <v>70</v>
      </c>
      <c r="AC396" s="22" t="s">
        <v>76</v>
      </c>
      <c r="AD396" s="22" t="s">
        <v>114</v>
      </c>
      <c r="AE396" s="25" t="s">
        <v>428</v>
      </c>
      <c r="AF396" s="25" t="s">
        <v>79</v>
      </c>
      <c r="AG396" s="25">
        <v>6219971534</v>
      </c>
      <c r="AH396" s="25" t="s">
        <v>440</v>
      </c>
      <c r="AI396" s="25" t="s">
        <v>172</v>
      </c>
      <c r="AJ396" s="81" t="s">
        <v>82</v>
      </c>
      <c r="AK396" s="26">
        <v>45439</v>
      </c>
      <c r="AL396" s="22">
        <v>28</v>
      </c>
      <c r="AM396" s="22" t="s">
        <v>82</v>
      </c>
      <c r="AN396" s="22" t="s">
        <v>82</v>
      </c>
      <c r="AO396" s="22" t="s">
        <v>82</v>
      </c>
      <c r="AP396" s="22" t="s">
        <v>82</v>
      </c>
      <c r="AQ396" s="22" t="s">
        <v>82</v>
      </c>
      <c r="AR396" s="22" t="s">
        <v>82</v>
      </c>
      <c r="AS396" s="6">
        <v>327626</v>
      </c>
      <c r="AT396" s="6" t="s">
        <v>437</v>
      </c>
      <c r="AU396" s="15" t="s">
        <v>438</v>
      </c>
      <c r="AV396" s="6" t="s">
        <v>439</v>
      </c>
      <c r="AW396" s="6">
        <v>40</v>
      </c>
    </row>
    <row r="397" spans="1:49" ht="24.75" customHeight="1">
      <c r="A397" s="6">
        <v>302007</v>
      </c>
      <c r="B397" s="22" t="s">
        <v>441</v>
      </c>
      <c r="C397" s="22" t="b">
        <v>1</v>
      </c>
      <c r="D397" s="23" t="s">
        <v>434</v>
      </c>
      <c r="E397" s="22">
        <v>302</v>
      </c>
      <c r="F397" s="22" t="s">
        <v>394</v>
      </c>
      <c r="G397" s="22">
        <v>302007</v>
      </c>
      <c r="H397" s="22" t="s">
        <v>121</v>
      </c>
      <c r="I397" s="22" t="s">
        <v>66</v>
      </c>
      <c r="J397" s="22" t="s">
        <v>67</v>
      </c>
      <c r="K397" s="22" t="s">
        <v>68</v>
      </c>
      <c r="L397" s="22" t="s">
        <v>69</v>
      </c>
      <c r="M397" s="22" t="str">
        <f t="shared" si="6"/>
        <v>Archival</v>
      </c>
      <c r="N397" s="22" t="s">
        <v>70</v>
      </c>
      <c r="O397" s="24">
        <v>44928</v>
      </c>
      <c r="P397" s="24">
        <v>44983</v>
      </c>
      <c r="Q397" s="22" t="s">
        <v>72</v>
      </c>
      <c r="R397" s="22">
        <v>6219512981</v>
      </c>
      <c r="S397" s="24">
        <v>44633</v>
      </c>
      <c r="T397" s="22" t="s">
        <v>169</v>
      </c>
      <c r="U397" s="22">
        <v>302007</v>
      </c>
      <c r="V397" s="22">
        <v>6219512981</v>
      </c>
      <c r="W397" s="24">
        <v>44633</v>
      </c>
      <c r="X397" s="22" t="s">
        <v>279</v>
      </c>
      <c r="Y397" s="22" t="s">
        <v>130</v>
      </c>
      <c r="Z397" s="22" t="s">
        <v>70</v>
      </c>
      <c r="AA397" s="22" t="s">
        <v>70</v>
      </c>
      <c r="AB397" s="22" t="s">
        <v>70</v>
      </c>
      <c r="AC397" s="22" t="s">
        <v>76</v>
      </c>
      <c r="AD397" s="22" t="s">
        <v>77</v>
      </c>
      <c r="AE397" s="25" t="s">
        <v>381</v>
      </c>
      <c r="AF397" s="25" t="s">
        <v>79</v>
      </c>
      <c r="AG397" s="25">
        <v>6219512981</v>
      </c>
      <c r="AH397" s="25" t="s">
        <v>445</v>
      </c>
      <c r="AI397" s="25" t="s">
        <v>172</v>
      </c>
      <c r="AJ397" s="81" t="s">
        <v>82</v>
      </c>
      <c r="AK397" s="26">
        <v>45397</v>
      </c>
      <c r="AL397" s="22">
        <v>70</v>
      </c>
      <c r="AM397" s="22" t="s">
        <v>82</v>
      </c>
      <c r="AN397" s="22" t="s">
        <v>82</v>
      </c>
      <c r="AO397" s="22" t="s">
        <v>82</v>
      </c>
      <c r="AP397" s="22" t="s">
        <v>82</v>
      </c>
      <c r="AQ397" s="22" t="s">
        <v>82</v>
      </c>
      <c r="AR397" s="22" t="s">
        <v>82</v>
      </c>
      <c r="AS397" s="6">
        <v>173975</v>
      </c>
      <c r="AT397" s="6" t="s">
        <v>442</v>
      </c>
      <c r="AU397" s="15" t="s">
        <v>443</v>
      </c>
      <c r="AV397" s="6" t="s">
        <v>444</v>
      </c>
      <c r="AW397" s="6">
        <v>40</v>
      </c>
    </row>
    <row r="398" spans="1:49" ht="24.75" customHeight="1">
      <c r="A398" s="6">
        <v>302013</v>
      </c>
      <c r="B398" s="22" t="s">
        <v>2635</v>
      </c>
      <c r="C398" s="22" t="b">
        <v>1</v>
      </c>
      <c r="D398" s="23" t="s">
        <v>434</v>
      </c>
      <c r="E398" s="22">
        <v>302</v>
      </c>
      <c r="F398" s="22" t="s">
        <v>394</v>
      </c>
      <c r="G398" s="22">
        <v>302013</v>
      </c>
      <c r="H398" s="22" t="s">
        <v>121</v>
      </c>
      <c r="I398" s="22" t="s">
        <v>66</v>
      </c>
      <c r="J398" s="22" t="s">
        <v>67</v>
      </c>
      <c r="K398" s="22" t="s">
        <v>68</v>
      </c>
      <c r="L398" s="22" t="s">
        <v>69</v>
      </c>
      <c r="M398" s="22" t="str">
        <f t="shared" si="6"/>
        <v>Archival</v>
      </c>
      <c r="N398" s="22" t="s">
        <v>70</v>
      </c>
      <c r="O398" s="24">
        <v>45018</v>
      </c>
      <c r="P398" s="24">
        <v>44992</v>
      </c>
      <c r="Q398" s="22" t="s">
        <v>72</v>
      </c>
      <c r="R398" s="22">
        <v>6219512986</v>
      </c>
      <c r="S398" s="24">
        <v>44740</v>
      </c>
      <c r="T398" s="22" t="s">
        <v>1144</v>
      </c>
      <c r="U398" s="22">
        <v>302013</v>
      </c>
      <c r="V398" s="22">
        <v>6219512986</v>
      </c>
      <c r="W398" s="24">
        <v>44740</v>
      </c>
      <c r="X398" s="22" t="s">
        <v>198</v>
      </c>
      <c r="Y398" s="22" t="s">
        <v>130</v>
      </c>
      <c r="Z398" s="22" t="s">
        <v>70</v>
      </c>
      <c r="AA398" s="22" t="s">
        <v>70</v>
      </c>
      <c r="AB398" s="22" t="s">
        <v>70</v>
      </c>
      <c r="AC398" s="22" t="s">
        <v>76</v>
      </c>
      <c r="AD398" s="22" t="s">
        <v>77</v>
      </c>
      <c r="AE398" s="25" t="s">
        <v>104</v>
      </c>
      <c r="AF398" s="25" t="s">
        <v>79</v>
      </c>
      <c r="AG398" s="25">
        <v>6219512986</v>
      </c>
      <c r="AH398" s="25" t="s">
        <v>2636</v>
      </c>
      <c r="AI398" s="25" t="s">
        <v>1148</v>
      </c>
      <c r="AJ398" s="81" t="s">
        <v>82</v>
      </c>
      <c r="AK398" s="26">
        <v>45397</v>
      </c>
      <c r="AL398" s="22">
        <v>70</v>
      </c>
      <c r="AM398" s="22" t="s">
        <v>82</v>
      </c>
      <c r="AN398" s="22" t="s">
        <v>82</v>
      </c>
      <c r="AO398" s="22" t="s">
        <v>82</v>
      </c>
      <c r="AP398" s="22" t="s">
        <v>82</v>
      </c>
      <c r="AQ398" s="22" t="s">
        <v>82</v>
      </c>
      <c r="AR398" s="22" t="s">
        <v>82</v>
      </c>
      <c r="AS398" s="6">
        <v>264641</v>
      </c>
      <c r="AT398" s="6" t="s">
        <v>2637</v>
      </c>
      <c r="AU398" s="15" t="s">
        <v>2638</v>
      </c>
      <c r="AV398" s="6" t="s">
        <v>2639</v>
      </c>
      <c r="AW398" s="6">
        <v>40</v>
      </c>
    </row>
    <row r="399" spans="1:49" ht="24.75" customHeight="1">
      <c r="A399" s="6">
        <v>302013</v>
      </c>
      <c r="B399" s="22" t="s">
        <v>2640</v>
      </c>
      <c r="C399" s="22" t="b">
        <v>1</v>
      </c>
      <c r="D399" s="23" t="s">
        <v>434</v>
      </c>
      <c r="E399" s="22">
        <v>302</v>
      </c>
      <c r="F399" s="22" t="s">
        <v>394</v>
      </c>
      <c r="G399" s="22">
        <v>302013</v>
      </c>
      <c r="H399" s="22" t="s">
        <v>121</v>
      </c>
      <c r="I399" s="22" t="s">
        <v>66</v>
      </c>
      <c r="J399" s="22" t="s">
        <v>67</v>
      </c>
      <c r="K399" s="22" t="s">
        <v>128</v>
      </c>
      <c r="L399" s="22" t="s">
        <v>112</v>
      </c>
      <c r="M399" s="22" t="str">
        <f t="shared" si="6"/>
        <v>Fresh Biopsy/Aspirate</v>
      </c>
      <c r="N399" s="22" t="s">
        <v>70</v>
      </c>
      <c r="O399" s="24">
        <v>45018</v>
      </c>
      <c r="P399" s="24">
        <v>44992</v>
      </c>
      <c r="Q399" s="22" t="s">
        <v>72</v>
      </c>
      <c r="R399" s="22">
        <v>6219971535</v>
      </c>
      <c r="S399" s="24">
        <v>44957</v>
      </c>
      <c r="T399" s="22" t="s">
        <v>1144</v>
      </c>
      <c r="U399" s="22">
        <v>302013</v>
      </c>
      <c r="V399" s="22">
        <v>6219971535</v>
      </c>
      <c r="W399" s="24">
        <v>44957</v>
      </c>
      <c r="X399" s="22" t="s">
        <v>103</v>
      </c>
      <c r="Y399" s="22" t="s">
        <v>130</v>
      </c>
      <c r="Z399" s="22" t="s">
        <v>70</v>
      </c>
      <c r="AA399" s="22" t="s">
        <v>70</v>
      </c>
      <c r="AB399" s="22" t="s">
        <v>70</v>
      </c>
      <c r="AC399" s="22" t="s">
        <v>76</v>
      </c>
      <c r="AD399" s="22" t="s">
        <v>77</v>
      </c>
      <c r="AE399" s="25" t="s">
        <v>122</v>
      </c>
      <c r="AF399" s="25" t="s">
        <v>79</v>
      </c>
      <c r="AG399" s="25">
        <v>6219971535</v>
      </c>
      <c r="AH399" s="25" t="s">
        <v>2641</v>
      </c>
      <c r="AI399" s="25" t="s">
        <v>1148</v>
      </c>
      <c r="AJ399" s="81" t="s">
        <v>82</v>
      </c>
      <c r="AK399" s="26">
        <v>45397</v>
      </c>
      <c r="AL399" s="22">
        <v>70</v>
      </c>
      <c r="AM399" s="22" t="s">
        <v>82</v>
      </c>
      <c r="AN399" s="22" t="s">
        <v>82</v>
      </c>
      <c r="AO399" s="22" t="s">
        <v>82</v>
      </c>
      <c r="AP399" s="22" t="s">
        <v>82</v>
      </c>
      <c r="AQ399" s="22" t="s">
        <v>82</v>
      </c>
      <c r="AR399" s="22" t="s">
        <v>82</v>
      </c>
      <c r="AS399" s="6">
        <v>203067</v>
      </c>
      <c r="AT399" s="6" t="s">
        <v>2642</v>
      </c>
      <c r="AU399" s="15" t="s">
        <v>2643</v>
      </c>
      <c r="AV399" s="6" t="s">
        <v>2644</v>
      </c>
      <c r="AW399" s="6">
        <v>40</v>
      </c>
    </row>
    <row r="400" spans="1:49" ht="24.75" customHeight="1">
      <c r="A400" s="6">
        <v>302014</v>
      </c>
      <c r="B400" s="22" t="s">
        <v>2645</v>
      </c>
      <c r="C400" s="22" t="b">
        <v>1</v>
      </c>
      <c r="D400" s="23" t="s">
        <v>434</v>
      </c>
      <c r="E400" s="22">
        <v>302</v>
      </c>
      <c r="F400" s="22" t="s">
        <v>394</v>
      </c>
      <c r="G400" s="22">
        <v>302014</v>
      </c>
      <c r="H400" s="22" t="s">
        <v>121</v>
      </c>
      <c r="I400" s="22" t="s">
        <v>66</v>
      </c>
      <c r="J400" s="22" t="s">
        <v>1167</v>
      </c>
      <c r="K400" s="22" t="s">
        <v>158</v>
      </c>
      <c r="L400" s="22" t="s">
        <v>112</v>
      </c>
      <c r="M400" s="22" t="str">
        <f t="shared" si="6"/>
        <v>Fresh Biopsy/Aspirate</v>
      </c>
      <c r="N400" s="22" t="s">
        <v>70</v>
      </c>
      <c r="O400" s="24">
        <v>45018</v>
      </c>
      <c r="P400" s="24">
        <v>44998</v>
      </c>
      <c r="Q400" s="22" t="s">
        <v>72</v>
      </c>
      <c r="R400" s="22">
        <v>6219971530</v>
      </c>
      <c r="S400" s="24">
        <v>45054</v>
      </c>
      <c r="T400" s="22" t="s">
        <v>1144</v>
      </c>
      <c r="U400" s="22">
        <v>302014</v>
      </c>
      <c r="V400" s="22">
        <v>6219971530</v>
      </c>
      <c r="W400" s="24">
        <v>45054</v>
      </c>
      <c r="X400" s="22" t="s">
        <v>198</v>
      </c>
      <c r="Y400" s="22" t="s">
        <v>130</v>
      </c>
      <c r="Z400" s="22" t="s">
        <v>70</v>
      </c>
      <c r="AA400" s="22" t="s">
        <v>70</v>
      </c>
      <c r="AB400" s="22" t="s">
        <v>70</v>
      </c>
      <c r="AC400" s="22" t="s">
        <v>76</v>
      </c>
      <c r="AD400" s="22" t="s">
        <v>238</v>
      </c>
      <c r="AE400" s="25" t="s">
        <v>1751</v>
      </c>
      <c r="AF400" s="25" t="s">
        <v>79</v>
      </c>
      <c r="AG400" s="25">
        <v>6219971530</v>
      </c>
      <c r="AH400" s="25" t="s">
        <v>2646</v>
      </c>
      <c r="AI400" s="25" t="s">
        <v>1148</v>
      </c>
      <c r="AJ400" s="81" t="s">
        <v>82</v>
      </c>
      <c r="AK400" s="26">
        <v>45397</v>
      </c>
      <c r="AL400" s="22">
        <v>70</v>
      </c>
      <c r="AM400" s="22" t="s">
        <v>82</v>
      </c>
      <c r="AN400" s="22" t="s">
        <v>82</v>
      </c>
      <c r="AO400" s="22" t="s">
        <v>82</v>
      </c>
      <c r="AP400" s="22" t="s">
        <v>82</v>
      </c>
      <c r="AQ400" s="22" t="s">
        <v>82</v>
      </c>
      <c r="AR400" s="22" t="s">
        <v>82</v>
      </c>
      <c r="AS400" s="6">
        <v>327623</v>
      </c>
      <c r="AT400" s="6" t="s">
        <v>2647</v>
      </c>
      <c r="AU400" s="15" t="s">
        <v>2648</v>
      </c>
      <c r="AV400" s="6" t="s">
        <v>2649</v>
      </c>
      <c r="AW400" s="6">
        <v>40</v>
      </c>
    </row>
    <row r="401" spans="1:49" ht="24.75" customHeight="1">
      <c r="A401" s="6">
        <v>302014</v>
      </c>
      <c r="B401" s="22" t="s">
        <v>2650</v>
      </c>
      <c r="C401" s="22" t="b">
        <v>1</v>
      </c>
      <c r="D401" s="23" t="s">
        <v>434</v>
      </c>
      <c r="E401" s="22">
        <v>302</v>
      </c>
      <c r="F401" s="22" t="s">
        <v>394</v>
      </c>
      <c r="G401" s="22">
        <v>302014</v>
      </c>
      <c r="H401" s="22" t="s">
        <v>121</v>
      </c>
      <c r="I401" s="22" t="s">
        <v>66</v>
      </c>
      <c r="J401" s="22" t="s">
        <v>67</v>
      </c>
      <c r="K401" s="22" t="s">
        <v>68</v>
      </c>
      <c r="L401" s="22" t="s">
        <v>69</v>
      </c>
      <c r="M401" s="22" t="str">
        <f t="shared" si="6"/>
        <v>Archival</v>
      </c>
      <c r="N401" s="22" t="s">
        <v>70</v>
      </c>
      <c r="O401" s="24">
        <v>45018</v>
      </c>
      <c r="P401" s="24">
        <v>44998</v>
      </c>
      <c r="Q401" s="22" t="s">
        <v>72</v>
      </c>
      <c r="R401" s="22">
        <v>6219603605</v>
      </c>
      <c r="S401" s="24">
        <v>44734</v>
      </c>
      <c r="T401" s="22" t="s">
        <v>1144</v>
      </c>
      <c r="U401" s="22">
        <v>302014</v>
      </c>
      <c r="V401" s="22">
        <v>6219603605</v>
      </c>
      <c r="W401" s="24">
        <v>44734</v>
      </c>
      <c r="X401" s="22" t="s">
        <v>198</v>
      </c>
      <c r="Y401" s="22" t="s">
        <v>130</v>
      </c>
      <c r="Z401" s="22" t="s">
        <v>70</v>
      </c>
      <c r="AA401" s="22" t="s">
        <v>70</v>
      </c>
      <c r="AB401" s="22" t="s">
        <v>70</v>
      </c>
      <c r="AC401" s="22" t="s">
        <v>76</v>
      </c>
      <c r="AD401" s="22" t="s">
        <v>77</v>
      </c>
      <c r="AE401" s="25" t="s">
        <v>1137</v>
      </c>
      <c r="AF401" s="25" t="s">
        <v>79</v>
      </c>
      <c r="AG401" s="25">
        <v>6219603605</v>
      </c>
      <c r="AH401" s="25" t="s">
        <v>2651</v>
      </c>
      <c r="AI401" s="81" t="s">
        <v>1148</v>
      </c>
      <c r="AJ401" s="81" t="s">
        <v>82</v>
      </c>
      <c r="AK401" s="26">
        <v>45405</v>
      </c>
      <c r="AL401" s="22">
        <v>62</v>
      </c>
      <c r="AM401" s="22" t="s">
        <v>82</v>
      </c>
      <c r="AN401" s="22" t="s">
        <v>82</v>
      </c>
      <c r="AO401" s="22" t="s">
        <v>82</v>
      </c>
      <c r="AP401" s="22" t="s">
        <v>82</v>
      </c>
      <c r="AQ401" s="22" t="s">
        <v>82</v>
      </c>
      <c r="AR401" s="22" t="s">
        <v>82</v>
      </c>
      <c r="AS401" s="6">
        <v>327571</v>
      </c>
      <c r="AT401" s="6" t="s">
        <v>2652</v>
      </c>
      <c r="AU401" s="15" t="s">
        <v>2653</v>
      </c>
      <c r="AV401" s="6" t="s">
        <v>2654</v>
      </c>
      <c r="AW401" s="6">
        <v>40</v>
      </c>
    </row>
    <row r="402" spans="1:49" ht="24.75" customHeight="1">
      <c r="A402" s="6">
        <v>302014</v>
      </c>
      <c r="B402" s="22" t="s">
        <v>2655</v>
      </c>
      <c r="C402" s="22" t="b">
        <v>1</v>
      </c>
      <c r="D402" s="23" t="s">
        <v>434</v>
      </c>
      <c r="E402" s="22">
        <v>302</v>
      </c>
      <c r="F402" s="22" t="s">
        <v>394</v>
      </c>
      <c r="G402" s="22">
        <v>302014</v>
      </c>
      <c r="H402" s="22" t="s">
        <v>121</v>
      </c>
      <c r="I402" s="22" t="s">
        <v>66</v>
      </c>
      <c r="J402" s="22" t="s">
        <v>67</v>
      </c>
      <c r="K402" s="22" t="s">
        <v>111</v>
      </c>
      <c r="L402" s="22" t="s">
        <v>82</v>
      </c>
      <c r="M402" s="22" t="str">
        <f t="shared" si="6"/>
        <v>Fresh Tumor Biopsy Pre-dose</v>
      </c>
      <c r="N402" s="22" t="s">
        <v>70</v>
      </c>
      <c r="O402" s="24">
        <v>45018</v>
      </c>
      <c r="P402" s="24">
        <v>44998</v>
      </c>
      <c r="Q402" s="22" t="s">
        <v>72</v>
      </c>
      <c r="R402" s="22">
        <v>6218916187</v>
      </c>
      <c r="S402" s="24">
        <v>45014</v>
      </c>
      <c r="T402" s="22" t="s">
        <v>1144</v>
      </c>
      <c r="U402" s="22">
        <v>302014</v>
      </c>
      <c r="V402" s="22">
        <v>6218916187</v>
      </c>
      <c r="W402" s="24">
        <v>45014</v>
      </c>
      <c r="X402" s="22" t="s">
        <v>103</v>
      </c>
      <c r="Y402" s="22" t="s">
        <v>130</v>
      </c>
      <c r="Z402" s="22" t="s">
        <v>70</v>
      </c>
      <c r="AA402" s="22" t="s">
        <v>70</v>
      </c>
      <c r="AB402" s="22" t="s">
        <v>70</v>
      </c>
      <c r="AC402" s="22" t="s">
        <v>76</v>
      </c>
      <c r="AD402" s="22" t="s">
        <v>114</v>
      </c>
      <c r="AE402" s="25" t="s">
        <v>247</v>
      </c>
      <c r="AF402" s="25" t="s">
        <v>79</v>
      </c>
      <c r="AG402" s="25">
        <v>6218916187</v>
      </c>
      <c r="AH402" s="25" t="s">
        <v>2656</v>
      </c>
      <c r="AI402" s="25" t="s">
        <v>1148</v>
      </c>
      <c r="AJ402" s="81" t="s">
        <v>82</v>
      </c>
      <c r="AK402" s="26">
        <v>45397</v>
      </c>
      <c r="AL402" s="22">
        <v>70</v>
      </c>
      <c r="AM402" s="22" t="s">
        <v>82</v>
      </c>
      <c r="AN402" s="22" t="s">
        <v>82</v>
      </c>
      <c r="AO402" s="22" t="s">
        <v>82</v>
      </c>
      <c r="AP402" s="22" t="s">
        <v>82</v>
      </c>
      <c r="AQ402" s="22" t="s">
        <v>82</v>
      </c>
      <c r="AR402" s="22" t="s">
        <v>82</v>
      </c>
      <c r="AS402" s="6">
        <v>203812</v>
      </c>
      <c r="AT402" s="6" t="s">
        <v>2657</v>
      </c>
      <c r="AU402" s="15" t="s">
        <v>2658</v>
      </c>
      <c r="AV402" s="6" t="s">
        <v>2659</v>
      </c>
      <c r="AW402" s="6">
        <v>40</v>
      </c>
    </row>
    <row r="403" spans="1:49" ht="24.75" customHeight="1">
      <c r="A403" s="6">
        <v>302016</v>
      </c>
      <c r="B403" s="22" t="s">
        <v>2660</v>
      </c>
      <c r="C403" s="22" t="b">
        <v>1</v>
      </c>
      <c r="D403" s="23" t="s">
        <v>434</v>
      </c>
      <c r="E403" s="22">
        <v>302</v>
      </c>
      <c r="F403" s="22" t="s">
        <v>394</v>
      </c>
      <c r="G403" s="22">
        <v>302016</v>
      </c>
      <c r="H403" s="22" t="s">
        <v>121</v>
      </c>
      <c r="I403" s="22" t="s">
        <v>66</v>
      </c>
      <c r="J403" s="22" t="s">
        <v>67</v>
      </c>
      <c r="K403" s="22" t="s">
        <v>68</v>
      </c>
      <c r="L403" s="22" t="s">
        <v>69</v>
      </c>
      <c r="M403" s="22" t="str">
        <f t="shared" si="6"/>
        <v>Archival</v>
      </c>
      <c r="N403" s="22" t="s">
        <v>70</v>
      </c>
      <c r="O403" s="24">
        <v>45060</v>
      </c>
      <c r="P403" s="24">
        <v>45039</v>
      </c>
      <c r="Q403" s="22" t="s">
        <v>72</v>
      </c>
      <c r="R403" s="22">
        <v>6220537578</v>
      </c>
      <c r="S403" s="24">
        <v>44929</v>
      </c>
      <c r="T403" s="22" t="s">
        <v>169</v>
      </c>
      <c r="U403" s="22">
        <v>302016</v>
      </c>
      <c r="V403" s="22">
        <v>6220537578</v>
      </c>
      <c r="W403" s="24">
        <v>44929</v>
      </c>
      <c r="X403" s="22" t="s">
        <v>279</v>
      </c>
      <c r="Y403" s="22" t="s">
        <v>130</v>
      </c>
      <c r="Z403" s="22" t="s">
        <v>70</v>
      </c>
      <c r="AA403" s="22" t="s">
        <v>70</v>
      </c>
      <c r="AB403" s="22" t="s">
        <v>70</v>
      </c>
      <c r="AC403" s="22" t="s">
        <v>76</v>
      </c>
      <c r="AD403" s="22" t="s">
        <v>77</v>
      </c>
      <c r="AE403" s="25" t="s">
        <v>286</v>
      </c>
      <c r="AF403" s="25" t="s">
        <v>79</v>
      </c>
      <c r="AG403" s="25">
        <v>6220537578</v>
      </c>
      <c r="AH403" s="25" t="s">
        <v>2661</v>
      </c>
      <c r="AI403" s="25" t="s">
        <v>172</v>
      </c>
      <c r="AJ403" s="81" t="s">
        <v>82</v>
      </c>
      <c r="AK403" s="26">
        <v>45397</v>
      </c>
      <c r="AL403" s="22">
        <v>70</v>
      </c>
      <c r="AM403" s="22" t="s">
        <v>82</v>
      </c>
      <c r="AN403" s="22" t="s">
        <v>82</v>
      </c>
      <c r="AO403" s="22" t="s">
        <v>82</v>
      </c>
      <c r="AP403" s="22" t="s">
        <v>82</v>
      </c>
      <c r="AQ403" s="22" t="s">
        <v>82</v>
      </c>
      <c r="AR403" s="22" t="s">
        <v>82</v>
      </c>
      <c r="AS403" s="6">
        <v>219667</v>
      </c>
      <c r="AT403" s="6" t="s">
        <v>2662</v>
      </c>
      <c r="AU403" s="15" t="s">
        <v>2663</v>
      </c>
      <c r="AV403" s="6" t="s">
        <v>2664</v>
      </c>
      <c r="AW403" s="6">
        <v>40</v>
      </c>
    </row>
    <row r="404" spans="1:49" ht="24.75" customHeight="1">
      <c r="A404" s="6">
        <v>302016</v>
      </c>
      <c r="B404" s="22" t="s">
        <v>446</v>
      </c>
      <c r="C404" s="22" t="b">
        <v>1</v>
      </c>
      <c r="D404" s="23" t="s">
        <v>434</v>
      </c>
      <c r="E404" s="22">
        <v>302</v>
      </c>
      <c r="F404" s="22" t="s">
        <v>394</v>
      </c>
      <c r="G404" s="22">
        <v>302016</v>
      </c>
      <c r="H404" s="22" t="s">
        <v>121</v>
      </c>
      <c r="I404" s="22" t="s">
        <v>66</v>
      </c>
      <c r="J404" s="22" t="s">
        <v>67</v>
      </c>
      <c r="K404" s="22" t="s">
        <v>111</v>
      </c>
      <c r="L404" s="22" t="s">
        <v>82</v>
      </c>
      <c r="M404" s="22" t="str">
        <f t="shared" si="6"/>
        <v>Fresh Tumor Biopsy Pre-dose</v>
      </c>
      <c r="N404" s="22" t="s">
        <v>70</v>
      </c>
      <c r="O404" s="24">
        <v>45060</v>
      </c>
      <c r="P404" s="24">
        <v>45039</v>
      </c>
      <c r="Q404" s="22" t="s">
        <v>72</v>
      </c>
      <c r="R404" s="22">
        <v>6220441674</v>
      </c>
      <c r="S404" s="24">
        <v>45054</v>
      </c>
      <c r="T404" s="22" t="s">
        <v>169</v>
      </c>
      <c r="U404" s="22">
        <v>302016</v>
      </c>
      <c r="V404" s="22">
        <v>6220441674</v>
      </c>
      <c r="W404" s="24">
        <v>45054</v>
      </c>
      <c r="X404" s="22" t="s">
        <v>198</v>
      </c>
      <c r="Y404" s="22" t="s">
        <v>130</v>
      </c>
      <c r="Z404" s="22" t="s">
        <v>70</v>
      </c>
      <c r="AA404" s="22" t="s">
        <v>70</v>
      </c>
      <c r="AB404" s="22" t="s">
        <v>70</v>
      </c>
      <c r="AC404" s="22" t="s">
        <v>76</v>
      </c>
      <c r="AD404" s="22" t="s">
        <v>114</v>
      </c>
      <c r="AE404" s="25" t="s">
        <v>122</v>
      </c>
      <c r="AF404" s="25" t="s">
        <v>79</v>
      </c>
      <c r="AG404" s="25">
        <v>6220441674</v>
      </c>
      <c r="AH404" s="25" t="s">
        <v>450</v>
      </c>
      <c r="AI404" s="25" t="s">
        <v>172</v>
      </c>
      <c r="AJ404" s="81" t="s">
        <v>82</v>
      </c>
      <c r="AK404" s="26">
        <v>45397</v>
      </c>
      <c r="AL404" s="22">
        <v>70</v>
      </c>
      <c r="AM404" s="22" t="s">
        <v>82</v>
      </c>
      <c r="AN404" s="22" t="s">
        <v>82</v>
      </c>
      <c r="AO404" s="22" t="s">
        <v>82</v>
      </c>
      <c r="AP404" s="22" t="s">
        <v>82</v>
      </c>
      <c r="AQ404" s="22" t="s">
        <v>82</v>
      </c>
      <c r="AR404" s="22" t="s">
        <v>82</v>
      </c>
      <c r="AS404" s="6">
        <v>221076</v>
      </c>
      <c r="AT404" s="6" t="s">
        <v>447</v>
      </c>
      <c r="AU404" s="15" t="s">
        <v>448</v>
      </c>
      <c r="AV404" s="6" t="s">
        <v>449</v>
      </c>
      <c r="AW404" s="6">
        <v>40</v>
      </c>
    </row>
    <row r="405" spans="1:49" ht="24.75" customHeight="1">
      <c r="A405" s="6">
        <v>302017</v>
      </c>
      <c r="B405" s="22" t="s">
        <v>2665</v>
      </c>
      <c r="C405" s="22" t="b">
        <v>1</v>
      </c>
      <c r="D405" s="23" t="s">
        <v>434</v>
      </c>
      <c r="E405" s="22">
        <v>302</v>
      </c>
      <c r="F405" s="22" t="s">
        <v>394</v>
      </c>
      <c r="G405" s="22">
        <v>302017</v>
      </c>
      <c r="H405" s="22" t="s">
        <v>121</v>
      </c>
      <c r="I405" s="22" t="s">
        <v>66</v>
      </c>
      <c r="J405" s="22" t="s">
        <v>67</v>
      </c>
      <c r="K405" s="22" t="s">
        <v>68</v>
      </c>
      <c r="L405" s="22" t="s">
        <v>69</v>
      </c>
      <c r="M405" s="22" t="str">
        <f t="shared" si="6"/>
        <v>Archival</v>
      </c>
      <c r="N405" s="22" t="s">
        <v>70</v>
      </c>
      <c r="O405" s="24">
        <v>45040</v>
      </c>
      <c r="P405" s="24">
        <v>45014</v>
      </c>
      <c r="Q405" s="22" t="s">
        <v>72</v>
      </c>
      <c r="R405" s="22">
        <v>6219512985</v>
      </c>
      <c r="S405" s="24">
        <v>44557</v>
      </c>
      <c r="T405" s="22" t="s">
        <v>1144</v>
      </c>
      <c r="U405" s="22">
        <v>302017</v>
      </c>
      <c r="V405" s="22">
        <v>6219512985</v>
      </c>
      <c r="W405" s="24">
        <v>44557</v>
      </c>
      <c r="X405" s="22" t="s">
        <v>198</v>
      </c>
      <c r="Y405" s="22" t="s">
        <v>130</v>
      </c>
      <c r="Z405" s="22" t="s">
        <v>70</v>
      </c>
      <c r="AA405" s="22" t="s">
        <v>70</v>
      </c>
      <c r="AB405" s="22" t="s">
        <v>70</v>
      </c>
      <c r="AC405" s="22" t="s">
        <v>76</v>
      </c>
      <c r="AD405" s="22" t="s">
        <v>77</v>
      </c>
      <c r="AE405" s="25" t="s">
        <v>247</v>
      </c>
      <c r="AF405" s="25" t="s">
        <v>79</v>
      </c>
      <c r="AG405" s="25">
        <v>6219512985</v>
      </c>
      <c r="AH405" s="25" t="s">
        <v>2666</v>
      </c>
      <c r="AI405" s="25" t="s">
        <v>1148</v>
      </c>
      <c r="AJ405" s="81" t="s">
        <v>82</v>
      </c>
      <c r="AK405" s="26">
        <v>45405</v>
      </c>
      <c r="AL405" s="22">
        <v>62</v>
      </c>
      <c r="AM405" s="22" t="s">
        <v>82</v>
      </c>
      <c r="AN405" s="22" t="s">
        <v>82</v>
      </c>
      <c r="AO405" s="22" t="s">
        <v>82</v>
      </c>
      <c r="AP405" s="22" t="s">
        <v>82</v>
      </c>
      <c r="AQ405" s="22" t="s">
        <v>82</v>
      </c>
      <c r="AR405" s="22" t="s">
        <v>82</v>
      </c>
      <c r="AS405" s="6">
        <v>327635</v>
      </c>
      <c r="AT405" s="6" t="s">
        <v>2667</v>
      </c>
      <c r="AU405" s="15" t="s">
        <v>2668</v>
      </c>
      <c r="AV405" s="6" t="s">
        <v>2669</v>
      </c>
      <c r="AW405" s="6">
        <v>40</v>
      </c>
    </row>
    <row r="406" spans="1:49" ht="24.75" customHeight="1">
      <c r="A406" s="6">
        <v>302017</v>
      </c>
      <c r="B406" s="22" t="s">
        <v>2670</v>
      </c>
      <c r="C406" s="22" t="b">
        <v>1</v>
      </c>
      <c r="D406" s="23" t="s">
        <v>434</v>
      </c>
      <c r="E406" s="22">
        <v>302</v>
      </c>
      <c r="F406" s="22" t="s">
        <v>394</v>
      </c>
      <c r="G406" s="22">
        <v>302017</v>
      </c>
      <c r="H406" s="22" t="s">
        <v>121</v>
      </c>
      <c r="I406" s="22" t="s">
        <v>66</v>
      </c>
      <c r="J406" s="22" t="s">
        <v>67</v>
      </c>
      <c r="K406" s="22" t="s">
        <v>111</v>
      </c>
      <c r="L406" s="22" t="s">
        <v>82</v>
      </c>
      <c r="M406" s="22" t="str">
        <f t="shared" si="6"/>
        <v>Fresh Tumor Biopsy Pre-dose</v>
      </c>
      <c r="N406" s="22" t="s">
        <v>70</v>
      </c>
      <c r="O406" s="24">
        <v>45040</v>
      </c>
      <c r="P406" s="24">
        <v>45014</v>
      </c>
      <c r="Q406" s="22" t="s">
        <v>72</v>
      </c>
      <c r="R406" s="22">
        <v>6220203046</v>
      </c>
      <c r="S406" s="24">
        <v>45034</v>
      </c>
      <c r="T406" s="22" t="s">
        <v>1144</v>
      </c>
      <c r="U406" s="22">
        <v>302017</v>
      </c>
      <c r="V406" s="22">
        <v>6220203046</v>
      </c>
      <c r="W406" s="24">
        <v>45034</v>
      </c>
      <c r="X406" s="22" t="s">
        <v>198</v>
      </c>
      <c r="Y406" s="22" t="s">
        <v>130</v>
      </c>
      <c r="Z406" s="22" t="s">
        <v>70</v>
      </c>
      <c r="AA406" s="22" t="s">
        <v>70</v>
      </c>
      <c r="AB406" s="22" t="s">
        <v>70</v>
      </c>
      <c r="AC406" s="22" t="s">
        <v>76</v>
      </c>
      <c r="AD406" s="22" t="s">
        <v>114</v>
      </c>
      <c r="AE406" s="25" t="s">
        <v>247</v>
      </c>
      <c r="AF406" s="25" t="s">
        <v>79</v>
      </c>
      <c r="AG406" s="25">
        <v>6220203046</v>
      </c>
      <c r="AH406" s="25" t="s">
        <v>2671</v>
      </c>
      <c r="AI406" s="25" t="s">
        <v>1148</v>
      </c>
      <c r="AJ406" s="81" t="s">
        <v>82</v>
      </c>
      <c r="AK406" s="26">
        <v>45397</v>
      </c>
      <c r="AL406" s="22">
        <v>70</v>
      </c>
      <c r="AM406" s="22" t="s">
        <v>82</v>
      </c>
      <c r="AN406" s="22" t="s">
        <v>82</v>
      </c>
      <c r="AO406" s="22" t="s">
        <v>82</v>
      </c>
      <c r="AP406" s="22" t="s">
        <v>82</v>
      </c>
      <c r="AQ406" s="22" t="s">
        <v>82</v>
      </c>
      <c r="AR406" s="22" t="s">
        <v>82</v>
      </c>
      <c r="AS406" s="6">
        <v>196038</v>
      </c>
      <c r="AT406" s="6" t="s">
        <v>2672</v>
      </c>
      <c r="AU406" s="15" t="s">
        <v>2673</v>
      </c>
      <c r="AV406" s="6" t="s">
        <v>2674</v>
      </c>
      <c r="AW406" s="6">
        <v>40</v>
      </c>
    </row>
    <row r="407" spans="1:49" ht="24.75" customHeight="1">
      <c r="A407" s="6">
        <v>302021</v>
      </c>
      <c r="B407" s="22" t="s">
        <v>2675</v>
      </c>
      <c r="C407" s="22" t="b">
        <v>1</v>
      </c>
      <c r="D407" s="23" t="s">
        <v>434</v>
      </c>
      <c r="E407" s="22">
        <v>302</v>
      </c>
      <c r="F407" s="22" t="s">
        <v>394</v>
      </c>
      <c r="G407" s="22">
        <v>302021</v>
      </c>
      <c r="H407" s="22" t="s">
        <v>121</v>
      </c>
      <c r="I407" s="22" t="s">
        <v>66</v>
      </c>
      <c r="J407" s="22" t="s">
        <v>67</v>
      </c>
      <c r="K407" s="22" t="s">
        <v>68</v>
      </c>
      <c r="L407" s="22" t="s">
        <v>69</v>
      </c>
      <c r="M407" s="22" t="str">
        <f t="shared" si="6"/>
        <v>Archival</v>
      </c>
      <c r="N407" s="22" t="s">
        <v>70</v>
      </c>
      <c r="O407" s="24">
        <v>45088</v>
      </c>
      <c r="P407" s="24">
        <v>45070</v>
      </c>
      <c r="Q407" s="22" t="s">
        <v>72</v>
      </c>
      <c r="R407" s="22">
        <v>6219512977</v>
      </c>
      <c r="S407" s="24">
        <v>44315</v>
      </c>
      <c r="T407" s="22" t="s">
        <v>1191</v>
      </c>
      <c r="U407" s="22">
        <v>302021</v>
      </c>
      <c r="V407" s="22">
        <v>6219512977</v>
      </c>
      <c r="W407" s="24">
        <v>44315</v>
      </c>
      <c r="X407" s="22" t="s">
        <v>198</v>
      </c>
      <c r="Y407" s="22" t="s">
        <v>130</v>
      </c>
      <c r="Z407" s="22" t="s">
        <v>70</v>
      </c>
      <c r="AA407" s="22" t="s">
        <v>70</v>
      </c>
      <c r="AB407" s="22" t="s">
        <v>70</v>
      </c>
      <c r="AC407" s="22" t="s">
        <v>76</v>
      </c>
      <c r="AD407" s="22" t="s">
        <v>77</v>
      </c>
      <c r="AE407" s="25" t="s">
        <v>150</v>
      </c>
      <c r="AF407" s="25" t="s">
        <v>79</v>
      </c>
      <c r="AG407" s="25">
        <v>6219512977</v>
      </c>
      <c r="AH407" s="25" t="s">
        <v>2676</v>
      </c>
      <c r="AI407" s="25" t="s">
        <v>1148</v>
      </c>
      <c r="AJ407" s="81" t="s">
        <v>82</v>
      </c>
      <c r="AK407" s="26">
        <v>45453</v>
      </c>
      <c r="AL407" s="22">
        <v>14</v>
      </c>
      <c r="AM407" s="22" t="s">
        <v>82</v>
      </c>
      <c r="AN407" s="22" t="s">
        <v>82</v>
      </c>
      <c r="AO407" s="22" t="s">
        <v>82</v>
      </c>
      <c r="AP407" s="22" t="s">
        <v>82</v>
      </c>
      <c r="AQ407" s="22" t="s">
        <v>82</v>
      </c>
      <c r="AR407" s="22" t="s">
        <v>82</v>
      </c>
      <c r="AS407" s="6">
        <v>327329</v>
      </c>
      <c r="AT407" s="6" t="s">
        <v>2677</v>
      </c>
      <c r="AU407" s="15" t="s">
        <v>2678</v>
      </c>
      <c r="AV407" s="6" t="s">
        <v>2679</v>
      </c>
      <c r="AW407" s="6">
        <v>40</v>
      </c>
    </row>
    <row r="408" spans="1:49" ht="24.75" customHeight="1">
      <c r="A408" s="6">
        <v>302021</v>
      </c>
      <c r="B408" s="22" t="s">
        <v>2680</v>
      </c>
      <c r="C408" s="22" t="b">
        <v>1</v>
      </c>
      <c r="D408" s="23" t="s">
        <v>434</v>
      </c>
      <c r="E408" s="22">
        <v>302</v>
      </c>
      <c r="F408" s="22" t="s">
        <v>394</v>
      </c>
      <c r="G408" s="22">
        <v>302021</v>
      </c>
      <c r="H408" s="22" t="s">
        <v>121</v>
      </c>
      <c r="I408" s="22" t="s">
        <v>66</v>
      </c>
      <c r="J408" s="22" t="s">
        <v>67</v>
      </c>
      <c r="K408" s="22" t="s">
        <v>128</v>
      </c>
      <c r="L408" s="22" t="s">
        <v>112</v>
      </c>
      <c r="M408" s="22" t="str">
        <f t="shared" si="6"/>
        <v>Fresh Biopsy/Aspirate</v>
      </c>
      <c r="N408" s="22" t="s">
        <v>70</v>
      </c>
      <c r="O408" s="24">
        <v>45088</v>
      </c>
      <c r="P408" s="24">
        <v>45070</v>
      </c>
      <c r="Q408" s="22" t="s">
        <v>72</v>
      </c>
      <c r="R408" s="22">
        <v>6220441672</v>
      </c>
      <c r="S408" s="24">
        <v>45083</v>
      </c>
      <c r="T408" s="22" t="s">
        <v>1191</v>
      </c>
      <c r="U408" s="22">
        <v>302021</v>
      </c>
      <c r="V408" s="22">
        <v>6220441672</v>
      </c>
      <c r="W408" s="24">
        <v>45083</v>
      </c>
      <c r="X408" s="22" t="s">
        <v>198</v>
      </c>
      <c r="Y408" s="22" t="s">
        <v>130</v>
      </c>
      <c r="Z408" s="22" t="s">
        <v>70</v>
      </c>
      <c r="AA408" s="22" t="s">
        <v>70</v>
      </c>
      <c r="AB408" s="22" t="s">
        <v>70</v>
      </c>
      <c r="AC408" s="22" t="s">
        <v>76</v>
      </c>
      <c r="AD408" s="22" t="s">
        <v>114</v>
      </c>
      <c r="AE408" s="25" t="s">
        <v>115</v>
      </c>
      <c r="AF408" s="25" t="s">
        <v>79</v>
      </c>
      <c r="AG408" s="25">
        <v>6220441672</v>
      </c>
      <c r="AH408" s="25" t="s">
        <v>2681</v>
      </c>
      <c r="AI408" s="25" t="s">
        <v>1148</v>
      </c>
      <c r="AJ408" s="81" t="s">
        <v>82</v>
      </c>
      <c r="AK408" s="26">
        <v>45453</v>
      </c>
      <c r="AL408" s="22">
        <v>14</v>
      </c>
      <c r="AM408" s="22" t="s">
        <v>82</v>
      </c>
      <c r="AN408" s="22" t="s">
        <v>82</v>
      </c>
      <c r="AO408" s="22" t="s">
        <v>82</v>
      </c>
      <c r="AP408" s="22" t="s">
        <v>82</v>
      </c>
      <c r="AQ408" s="22" t="s">
        <v>82</v>
      </c>
      <c r="AR408" s="22" t="s">
        <v>82</v>
      </c>
      <c r="AS408" s="6">
        <v>225427</v>
      </c>
      <c r="AT408" s="6" t="s">
        <v>2682</v>
      </c>
      <c r="AU408" s="15" t="s">
        <v>2683</v>
      </c>
      <c r="AV408" s="6" t="s">
        <v>2684</v>
      </c>
      <c r="AW408" s="6">
        <v>40</v>
      </c>
    </row>
    <row r="409" spans="1:49" ht="24.75" customHeight="1">
      <c r="A409" s="6">
        <v>302022</v>
      </c>
      <c r="B409" s="22" t="s">
        <v>2685</v>
      </c>
      <c r="C409" s="22" t="b">
        <v>1</v>
      </c>
      <c r="D409" s="23" t="s">
        <v>434</v>
      </c>
      <c r="E409" s="22">
        <v>302</v>
      </c>
      <c r="F409" s="22" t="s">
        <v>394</v>
      </c>
      <c r="G409" s="22">
        <v>302022</v>
      </c>
      <c r="H409" s="22" t="s">
        <v>121</v>
      </c>
      <c r="I409" s="22" t="s">
        <v>66</v>
      </c>
      <c r="J409" s="22" t="s">
        <v>67</v>
      </c>
      <c r="K409" s="22" t="s">
        <v>68</v>
      </c>
      <c r="L409" s="22" t="s">
        <v>69</v>
      </c>
      <c r="M409" s="22" t="str">
        <f t="shared" si="6"/>
        <v>Archival</v>
      </c>
      <c r="N409" s="22" t="s">
        <v>70</v>
      </c>
      <c r="O409" s="24">
        <v>45081</v>
      </c>
      <c r="P409" s="24">
        <v>45340</v>
      </c>
      <c r="Q409" s="22" t="s">
        <v>113</v>
      </c>
      <c r="R409" s="22">
        <v>6220537579</v>
      </c>
      <c r="S409" s="24">
        <v>44900</v>
      </c>
      <c r="T409" s="22" t="s">
        <v>160</v>
      </c>
      <c r="U409" s="22">
        <v>302022</v>
      </c>
      <c r="V409" s="22">
        <v>6220537579</v>
      </c>
      <c r="W409" s="24">
        <v>44900</v>
      </c>
      <c r="X409" s="22" t="s">
        <v>198</v>
      </c>
      <c r="Y409" s="22" t="s">
        <v>130</v>
      </c>
      <c r="Z409" s="22" t="s">
        <v>70</v>
      </c>
      <c r="AA409" s="22" t="s">
        <v>70</v>
      </c>
      <c r="AB409" s="22" t="s">
        <v>70</v>
      </c>
      <c r="AC409" s="22" t="s">
        <v>76</v>
      </c>
      <c r="AD409" s="22" t="s">
        <v>77</v>
      </c>
      <c r="AE409" s="25" t="s">
        <v>122</v>
      </c>
      <c r="AF409" s="25" t="s">
        <v>79</v>
      </c>
      <c r="AG409" s="25">
        <v>6220537579</v>
      </c>
      <c r="AH409" s="25" t="s">
        <v>2686</v>
      </c>
      <c r="AI409" s="81" t="s">
        <v>81</v>
      </c>
      <c r="AJ409" s="81" t="s">
        <v>82</v>
      </c>
      <c r="AK409" s="26">
        <v>45397</v>
      </c>
      <c r="AL409" s="22">
        <v>70</v>
      </c>
      <c r="AM409" s="22" t="s">
        <v>82</v>
      </c>
      <c r="AN409" s="22" t="s">
        <v>82</v>
      </c>
      <c r="AO409" s="22" t="s">
        <v>82</v>
      </c>
      <c r="AP409" s="22" t="s">
        <v>82</v>
      </c>
      <c r="AQ409" s="22" t="s">
        <v>82</v>
      </c>
      <c r="AR409" s="22" t="s">
        <v>82</v>
      </c>
      <c r="AS409" s="6">
        <v>221090</v>
      </c>
      <c r="AT409" s="6" t="s">
        <v>2687</v>
      </c>
      <c r="AU409" s="15" t="s">
        <v>2688</v>
      </c>
      <c r="AV409" s="6" t="s">
        <v>2689</v>
      </c>
      <c r="AW409" s="6">
        <v>40</v>
      </c>
    </row>
    <row r="410" spans="1:49" ht="24.75" customHeight="1">
      <c r="A410" s="6">
        <v>302023</v>
      </c>
      <c r="B410" s="22" t="s">
        <v>2690</v>
      </c>
      <c r="C410" s="22" t="b">
        <v>1</v>
      </c>
      <c r="D410" s="23" t="s">
        <v>434</v>
      </c>
      <c r="E410" s="22">
        <v>302</v>
      </c>
      <c r="F410" s="22" t="s">
        <v>394</v>
      </c>
      <c r="G410" s="22">
        <v>302023</v>
      </c>
      <c r="H410" s="22" t="s">
        <v>121</v>
      </c>
      <c r="I410" s="22" t="s">
        <v>66</v>
      </c>
      <c r="J410" s="22" t="s">
        <v>1167</v>
      </c>
      <c r="K410" s="22" t="s">
        <v>158</v>
      </c>
      <c r="L410" s="22" t="s">
        <v>112</v>
      </c>
      <c r="M410" s="22" t="str">
        <f t="shared" si="6"/>
        <v>Fresh Biopsy/Aspirate</v>
      </c>
      <c r="N410" s="22" t="s">
        <v>70</v>
      </c>
      <c r="O410" s="24">
        <v>45103</v>
      </c>
      <c r="P410" s="24">
        <v>45144</v>
      </c>
      <c r="Q410" s="22" t="s">
        <v>101</v>
      </c>
      <c r="R410" s="22">
        <v>6221018409</v>
      </c>
      <c r="S410" s="24">
        <v>45141</v>
      </c>
      <c r="T410" s="22" t="s">
        <v>1191</v>
      </c>
      <c r="U410" s="22">
        <v>302023</v>
      </c>
      <c r="V410" s="22">
        <v>6221018409</v>
      </c>
      <c r="W410" s="24">
        <v>45141</v>
      </c>
      <c r="X410" s="22" t="s">
        <v>198</v>
      </c>
      <c r="Y410" s="22" t="s">
        <v>130</v>
      </c>
      <c r="Z410" s="22" t="s">
        <v>70</v>
      </c>
      <c r="AA410" s="22" t="s">
        <v>70</v>
      </c>
      <c r="AB410" s="22" t="s">
        <v>70</v>
      </c>
      <c r="AC410" s="22" t="s">
        <v>76</v>
      </c>
      <c r="AD410" s="22" t="s">
        <v>238</v>
      </c>
      <c r="AE410" s="25" t="s">
        <v>115</v>
      </c>
      <c r="AF410" s="25" t="s">
        <v>79</v>
      </c>
      <c r="AG410" s="25">
        <v>6221018409</v>
      </c>
      <c r="AH410" s="25" t="s">
        <v>2691</v>
      </c>
      <c r="AI410" s="25" t="s">
        <v>1148</v>
      </c>
      <c r="AJ410" s="81" t="s">
        <v>82</v>
      </c>
      <c r="AK410" s="26">
        <v>45453</v>
      </c>
      <c r="AL410" s="22">
        <v>14</v>
      </c>
      <c r="AM410" s="22" t="s">
        <v>82</v>
      </c>
      <c r="AN410" s="22" t="s">
        <v>82</v>
      </c>
      <c r="AO410" s="22" t="s">
        <v>82</v>
      </c>
      <c r="AP410" s="22" t="s">
        <v>82</v>
      </c>
      <c r="AQ410" s="22" t="s">
        <v>82</v>
      </c>
      <c r="AR410" s="22" t="s">
        <v>82</v>
      </c>
      <c r="AS410" s="6">
        <v>327303</v>
      </c>
      <c r="AT410" s="6" t="s">
        <v>2692</v>
      </c>
      <c r="AU410" s="15" t="s">
        <v>2693</v>
      </c>
      <c r="AV410" s="6" t="s">
        <v>2694</v>
      </c>
      <c r="AW410" s="6">
        <v>40</v>
      </c>
    </row>
    <row r="411" spans="1:49" ht="24.75" customHeight="1">
      <c r="A411" s="6">
        <v>302023</v>
      </c>
      <c r="B411" s="22" t="s">
        <v>2695</v>
      </c>
      <c r="C411" s="22" t="b">
        <v>1</v>
      </c>
      <c r="D411" s="23" t="s">
        <v>434</v>
      </c>
      <c r="E411" s="22">
        <v>302</v>
      </c>
      <c r="F411" s="22" t="s">
        <v>394</v>
      </c>
      <c r="G411" s="22">
        <v>302023</v>
      </c>
      <c r="H411" s="22" t="s">
        <v>121</v>
      </c>
      <c r="I411" s="22" t="s">
        <v>66</v>
      </c>
      <c r="J411" s="22" t="s">
        <v>67</v>
      </c>
      <c r="K411" s="22" t="s">
        <v>68</v>
      </c>
      <c r="L411" s="22" t="s">
        <v>69</v>
      </c>
      <c r="M411" s="22" t="str">
        <f t="shared" si="6"/>
        <v>Archival</v>
      </c>
      <c r="N411" s="22" t="s">
        <v>70</v>
      </c>
      <c r="O411" s="24">
        <v>45103</v>
      </c>
      <c r="P411" s="24">
        <v>45144</v>
      </c>
      <c r="Q411" s="22" t="s">
        <v>101</v>
      </c>
      <c r="R411" s="22">
        <v>6219512983</v>
      </c>
      <c r="S411" s="24">
        <v>43856</v>
      </c>
      <c r="T411" s="22" t="s">
        <v>1191</v>
      </c>
      <c r="U411" s="22">
        <v>302023</v>
      </c>
      <c r="V411" s="22">
        <v>6219512983</v>
      </c>
      <c r="W411" s="24">
        <v>43856</v>
      </c>
      <c r="X411" s="22" t="s">
        <v>198</v>
      </c>
      <c r="Y411" s="22" t="s">
        <v>130</v>
      </c>
      <c r="Z411" s="22" t="s">
        <v>70</v>
      </c>
      <c r="AA411" s="22" t="s">
        <v>70</v>
      </c>
      <c r="AB411" s="22" t="s">
        <v>70</v>
      </c>
      <c r="AC411" s="22" t="s">
        <v>76</v>
      </c>
      <c r="AD411" s="22" t="s">
        <v>77</v>
      </c>
      <c r="AE411" s="25" t="s">
        <v>504</v>
      </c>
      <c r="AF411" s="25" t="s">
        <v>79</v>
      </c>
      <c r="AG411" s="25">
        <v>6219512983</v>
      </c>
      <c r="AH411" s="25" t="s">
        <v>2696</v>
      </c>
      <c r="AI411" s="25" t="s">
        <v>1148</v>
      </c>
      <c r="AJ411" s="81" t="s">
        <v>82</v>
      </c>
      <c r="AK411" s="26">
        <v>45453</v>
      </c>
      <c r="AL411" s="22">
        <v>14</v>
      </c>
      <c r="AM411" s="22" t="s">
        <v>82</v>
      </c>
      <c r="AN411" s="22" t="s">
        <v>82</v>
      </c>
      <c r="AO411" s="22" t="s">
        <v>82</v>
      </c>
      <c r="AP411" s="22" t="s">
        <v>82</v>
      </c>
      <c r="AQ411" s="22" t="s">
        <v>82</v>
      </c>
      <c r="AR411" s="22" t="s">
        <v>82</v>
      </c>
      <c r="AS411" s="6">
        <v>327299</v>
      </c>
      <c r="AT411" s="6" t="s">
        <v>2697</v>
      </c>
      <c r="AU411" s="15" t="s">
        <v>2698</v>
      </c>
      <c r="AV411" s="6" t="s">
        <v>2699</v>
      </c>
      <c r="AW411" s="6">
        <v>40</v>
      </c>
    </row>
    <row r="412" spans="1:49" ht="24.75" customHeight="1">
      <c r="A412" s="6">
        <v>302023</v>
      </c>
      <c r="B412" s="22" t="s">
        <v>2700</v>
      </c>
      <c r="C412" s="22" t="b">
        <v>0</v>
      </c>
      <c r="D412" s="23" t="s">
        <v>434</v>
      </c>
      <c r="E412" s="22">
        <v>302</v>
      </c>
      <c r="F412" s="22" t="s">
        <v>394</v>
      </c>
      <c r="G412" s="22">
        <v>302023</v>
      </c>
      <c r="H412" s="22" t="s">
        <v>121</v>
      </c>
      <c r="I412" s="22" t="s">
        <v>66</v>
      </c>
      <c r="J412" s="22" t="s">
        <v>67</v>
      </c>
      <c r="K412" s="22" t="s">
        <v>111</v>
      </c>
      <c r="L412" s="22" t="s">
        <v>82</v>
      </c>
      <c r="M412" s="22" t="str">
        <f t="shared" si="6"/>
        <v>Fresh Tumor Biopsy Pre-dose</v>
      </c>
      <c r="N412" s="22" t="s">
        <v>70</v>
      </c>
      <c r="O412" s="24">
        <v>45103</v>
      </c>
      <c r="P412" s="24">
        <v>45144</v>
      </c>
      <c r="Q412" s="22" t="s">
        <v>101</v>
      </c>
      <c r="R412" s="22">
        <v>6220441676</v>
      </c>
      <c r="S412" s="24">
        <v>45099</v>
      </c>
      <c r="T412" s="22" t="s">
        <v>1191</v>
      </c>
      <c r="U412" s="22">
        <v>302023</v>
      </c>
      <c r="V412" s="22">
        <v>6220441676</v>
      </c>
      <c r="W412" s="24">
        <v>45099</v>
      </c>
      <c r="X412" s="22" t="s">
        <v>198</v>
      </c>
      <c r="Y412" s="22" t="s">
        <v>130</v>
      </c>
      <c r="Z412" s="22" t="s">
        <v>70</v>
      </c>
      <c r="AA412" s="22" t="s">
        <v>70</v>
      </c>
      <c r="AB412" s="22" t="s">
        <v>70</v>
      </c>
      <c r="AC412" s="22" t="s">
        <v>76</v>
      </c>
      <c r="AD412" s="22" t="s">
        <v>114</v>
      </c>
      <c r="AE412" s="25" t="s">
        <v>1119</v>
      </c>
      <c r="AF412" s="25" t="s">
        <v>1120</v>
      </c>
      <c r="AG412" s="25">
        <v>6220441676</v>
      </c>
      <c r="AH412" s="25" t="s">
        <v>2701</v>
      </c>
      <c r="AI412" s="25" t="s">
        <v>1148</v>
      </c>
      <c r="AJ412" s="81" t="s">
        <v>82</v>
      </c>
      <c r="AK412" s="26">
        <v>45453</v>
      </c>
      <c r="AL412" s="22">
        <v>14</v>
      </c>
      <c r="AM412" s="22" t="s">
        <v>82</v>
      </c>
      <c r="AN412" s="22" t="s">
        <v>82</v>
      </c>
      <c r="AO412" s="22" t="s">
        <v>82</v>
      </c>
      <c r="AP412" s="22" t="s">
        <v>82</v>
      </c>
      <c r="AQ412" s="22" t="s">
        <v>82</v>
      </c>
      <c r="AR412" s="22" t="s">
        <v>82</v>
      </c>
      <c r="AS412" s="6"/>
      <c r="AT412" s="6"/>
      <c r="AU412" s="6"/>
      <c r="AV412" s="6"/>
      <c r="AW412" s="6"/>
    </row>
    <row r="413" spans="1:49" ht="24.75" customHeight="1">
      <c r="A413" s="6">
        <v>302024</v>
      </c>
      <c r="B413" s="22" t="s">
        <v>2702</v>
      </c>
      <c r="C413" s="22" t="b">
        <v>1</v>
      </c>
      <c r="D413" s="23" t="s">
        <v>434</v>
      </c>
      <c r="E413" s="22">
        <v>302</v>
      </c>
      <c r="F413" s="22" t="s">
        <v>394</v>
      </c>
      <c r="G413" s="22">
        <v>302024</v>
      </c>
      <c r="H413" s="22" t="s">
        <v>121</v>
      </c>
      <c r="I413" s="22" t="s">
        <v>66</v>
      </c>
      <c r="J413" s="22" t="s">
        <v>67</v>
      </c>
      <c r="K413" s="22" t="s">
        <v>68</v>
      </c>
      <c r="L413" s="22" t="s">
        <v>69</v>
      </c>
      <c r="M413" s="22" t="str">
        <f t="shared" si="6"/>
        <v>Archival</v>
      </c>
      <c r="N413" s="22" t="s">
        <v>70</v>
      </c>
      <c r="O413" s="24">
        <v>45090</v>
      </c>
      <c r="P413" s="24">
        <v>45132</v>
      </c>
      <c r="Q413" s="22" t="s">
        <v>101</v>
      </c>
      <c r="R413" s="22">
        <v>6219512984</v>
      </c>
      <c r="S413" s="24">
        <v>44907</v>
      </c>
      <c r="T413" s="22" t="s">
        <v>1191</v>
      </c>
      <c r="U413" s="22">
        <v>302024</v>
      </c>
      <c r="V413" s="22">
        <v>6219512984</v>
      </c>
      <c r="W413" s="24">
        <v>44907</v>
      </c>
      <c r="X413" s="22" t="s">
        <v>198</v>
      </c>
      <c r="Y413" s="22" t="s">
        <v>130</v>
      </c>
      <c r="Z413" s="22" t="s">
        <v>70</v>
      </c>
      <c r="AA413" s="22" t="s">
        <v>70</v>
      </c>
      <c r="AB413" s="22" t="s">
        <v>70</v>
      </c>
      <c r="AC413" s="22" t="s">
        <v>76</v>
      </c>
      <c r="AD413" s="22" t="s">
        <v>77</v>
      </c>
      <c r="AE413" s="25" t="s">
        <v>122</v>
      </c>
      <c r="AF413" s="25" t="s">
        <v>79</v>
      </c>
      <c r="AG413" s="25">
        <v>6219512984</v>
      </c>
      <c r="AH413" s="25" t="s">
        <v>2703</v>
      </c>
      <c r="AI413" s="25" t="s">
        <v>1148</v>
      </c>
      <c r="AJ413" s="81" t="s">
        <v>82</v>
      </c>
      <c r="AK413" s="26">
        <v>45453</v>
      </c>
      <c r="AL413" s="22">
        <v>14</v>
      </c>
      <c r="AM413" s="22" t="s">
        <v>82</v>
      </c>
      <c r="AN413" s="22" t="s">
        <v>82</v>
      </c>
      <c r="AO413" s="22" t="s">
        <v>82</v>
      </c>
      <c r="AP413" s="22" t="s">
        <v>82</v>
      </c>
      <c r="AQ413" s="22" t="s">
        <v>82</v>
      </c>
      <c r="AR413" s="22" t="s">
        <v>82</v>
      </c>
      <c r="AS413" s="6">
        <v>235062</v>
      </c>
      <c r="AT413" s="6" t="s">
        <v>2704</v>
      </c>
      <c r="AU413" s="15" t="s">
        <v>2705</v>
      </c>
      <c r="AV413" s="6" t="s">
        <v>2706</v>
      </c>
      <c r="AW413" s="6">
        <v>40</v>
      </c>
    </row>
    <row r="414" spans="1:49" ht="24.75" customHeight="1">
      <c r="A414" s="6">
        <v>302024</v>
      </c>
      <c r="B414" s="22" t="s">
        <v>2707</v>
      </c>
      <c r="C414" s="22" t="b">
        <v>1</v>
      </c>
      <c r="D414" s="23" t="s">
        <v>434</v>
      </c>
      <c r="E414" s="22">
        <v>302</v>
      </c>
      <c r="F414" s="22" t="s">
        <v>394</v>
      </c>
      <c r="G414" s="22">
        <v>302024</v>
      </c>
      <c r="H414" s="22" t="s">
        <v>121</v>
      </c>
      <c r="I414" s="22" t="s">
        <v>66</v>
      </c>
      <c r="J414" s="22" t="s">
        <v>67</v>
      </c>
      <c r="K414" s="22" t="s">
        <v>111</v>
      </c>
      <c r="L414" s="22" t="s">
        <v>82</v>
      </c>
      <c r="M414" s="22" t="str">
        <f t="shared" si="6"/>
        <v>Fresh Tumor Biopsy Pre-dose</v>
      </c>
      <c r="N414" s="22" t="s">
        <v>70</v>
      </c>
      <c r="O414" s="24">
        <v>45090</v>
      </c>
      <c r="P414" s="24">
        <v>45132</v>
      </c>
      <c r="Q414" s="22" t="s">
        <v>101</v>
      </c>
      <c r="R414" s="22">
        <v>6220441675</v>
      </c>
      <c r="S414" s="24">
        <v>45089</v>
      </c>
      <c r="T414" s="22" t="s">
        <v>1191</v>
      </c>
      <c r="U414" s="22">
        <v>302024</v>
      </c>
      <c r="V414" s="22">
        <v>6220441675</v>
      </c>
      <c r="W414" s="24">
        <v>45089</v>
      </c>
      <c r="X414" s="22" t="s">
        <v>198</v>
      </c>
      <c r="Y414" s="22" t="s">
        <v>130</v>
      </c>
      <c r="Z414" s="22" t="s">
        <v>70</v>
      </c>
      <c r="AA414" s="22" t="s">
        <v>70</v>
      </c>
      <c r="AB414" s="22" t="s">
        <v>70</v>
      </c>
      <c r="AC414" s="22" t="s">
        <v>76</v>
      </c>
      <c r="AD414" s="22" t="s">
        <v>114</v>
      </c>
      <c r="AE414" s="25" t="s">
        <v>651</v>
      </c>
      <c r="AF414" s="25" t="s">
        <v>79</v>
      </c>
      <c r="AG414" s="25">
        <v>6220441675</v>
      </c>
      <c r="AH414" s="25" t="s">
        <v>2708</v>
      </c>
      <c r="AI414" s="25" t="s">
        <v>1148</v>
      </c>
      <c r="AJ414" s="81" t="s">
        <v>82</v>
      </c>
      <c r="AK414" s="26">
        <v>45453</v>
      </c>
      <c r="AL414" s="22">
        <v>14</v>
      </c>
      <c r="AM414" s="22" t="s">
        <v>82</v>
      </c>
      <c r="AN414" s="22" t="s">
        <v>82</v>
      </c>
      <c r="AO414" s="22" t="s">
        <v>82</v>
      </c>
      <c r="AP414" s="22" t="s">
        <v>82</v>
      </c>
      <c r="AQ414" s="22" t="s">
        <v>82</v>
      </c>
      <c r="AR414" s="22" t="s">
        <v>82</v>
      </c>
      <c r="AS414" s="6">
        <v>225430</v>
      </c>
      <c r="AT414" s="6" t="s">
        <v>2709</v>
      </c>
      <c r="AU414" s="15" t="s">
        <v>2710</v>
      </c>
      <c r="AV414" s="6" t="s">
        <v>2711</v>
      </c>
      <c r="AW414" s="6">
        <v>40</v>
      </c>
    </row>
    <row r="415" spans="1:49" ht="24.75" customHeight="1">
      <c r="A415" s="6">
        <v>303001</v>
      </c>
      <c r="B415" s="22" t="s">
        <v>862</v>
      </c>
      <c r="C415" s="22" t="b">
        <v>1</v>
      </c>
      <c r="D415" s="23" t="s">
        <v>456</v>
      </c>
      <c r="E415" s="22">
        <v>303</v>
      </c>
      <c r="F415" s="22" t="s">
        <v>394</v>
      </c>
      <c r="G415" s="22">
        <v>303001</v>
      </c>
      <c r="H415" s="22" t="s">
        <v>121</v>
      </c>
      <c r="I415" s="22" t="s">
        <v>66</v>
      </c>
      <c r="J415" s="22" t="s">
        <v>67</v>
      </c>
      <c r="K415" s="22" t="s">
        <v>68</v>
      </c>
      <c r="L415" s="22" t="s">
        <v>69</v>
      </c>
      <c r="M415" s="22" t="str">
        <f t="shared" si="6"/>
        <v>Archival</v>
      </c>
      <c r="N415" s="22" t="s">
        <v>70</v>
      </c>
      <c r="O415" s="24">
        <v>44970</v>
      </c>
      <c r="P415" s="24">
        <v>44999</v>
      </c>
      <c r="Q415" s="22" t="s">
        <v>72</v>
      </c>
      <c r="R415" s="22">
        <v>6219512940</v>
      </c>
      <c r="S415" s="24">
        <v>44640</v>
      </c>
      <c r="T415" s="22" t="s">
        <v>2431</v>
      </c>
      <c r="U415" s="22">
        <v>303001</v>
      </c>
      <c r="V415" s="22">
        <v>6219512940</v>
      </c>
      <c r="W415" s="24">
        <v>44640</v>
      </c>
      <c r="X415" s="22" t="s">
        <v>161</v>
      </c>
      <c r="Y415" s="22" t="s">
        <v>130</v>
      </c>
      <c r="Z415" s="22" t="s">
        <v>70</v>
      </c>
      <c r="AA415" s="22" t="s">
        <v>70</v>
      </c>
      <c r="AB415" s="22" t="s">
        <v>70</v>
      </c>
      <c r="AC415" s="22" t="s">
        <v>76</v>
      </c>
      <c r="AD415" s="22" t="s">
        <v>77</v>
      </c>
      <c r="AE415" s="25" t="s">
        <v>2712</v>
      </c>
      <c r="AF415" s="25" t="s">
        <v>79</v>
      </c>
      <c r="AG415" s="25">
        <v>6219512940</v>
      </c>
      <c r="AH415" s="25" t="s">
        <v>2713</v>
      </c>
      <c r="AI415" s="25" t="s">
        <v>856</v>
      </c>
      <c r="AJ415" s="81" t="s">
        <v>82</v>
      </c>
      <c r="AK415" s="26">
        <v>45425</v>
      </c>
      <c r="AL415" s="22">
        <v>42</v>
      </c>
      <c r="AM415" s="22" t="s">
        <v>82</v>
      </c>
      <c r="AN415" s="22" t="s">
        <v>82</v>
      </c>
      <c r="AO415" s="22" t="s">
        <v>82</v>
      </c>
      <c r="AP415" s="22" t="s">
        <v>82</v>
      </c>
      <c r="AQ415" s="22" t="s">
        <v>82</v>
      </c>
      <c r="AR415" s="22" t="s">
        <v>82</v>
      </c>
      <c r="AS415" s="6">
        <v>190913</v>
      </c>
      <c r="AT415" s="6" t="s">
        <v>2714</v>
      </c>
      <c r="AU415" s="15" t="s">
        <v>2715</v>
      </c>
      <c r="AV415" s="6" t="s">
        <v>2716</v>
      </c>
      <c r="AW415" s="6">
        <v>40</v>
      </c>
    </row>
    <row r="416" spans="1:49" ht="24.75" customHeight="1">
      <c r="A416" s="6">
        <v>303002</v>
      </c>
      <c r="B416" s="22" t="s">
        <v>452</v>
      </c>
      <c r="C416" s="22" t="b">
        <v>1</v>
      </c>
      <c r="D416" s="23" t="s">
        <v>456</v>
      </c>
      <c r="E416" s="22">
        <v>303</v>
      </c>
      <c r="F416" s="22" t="s">
        <v>394</v>
      </c>
      <c r="G416" s="22">
        <v>303002</v>
      </c>
      <c r="H416" s="22" t="s">
        <v>121</v>
      </c>
      <c r="I416" s="22" t="s">
        <v>66</v>
      </c>
      <c r="J416" s="22" t="s">
        <v>67</v>
      </c>
      <c r="K416" s="22" t="s">
        <v>68</v>
      </c>
      <c r="L416" s="22" t="s">
        <v>69</v>
      </c>
      <c r="M416" s="22" t="str">
        <f t="shared" si="6"/>
        <v>Archival</v>
      </c>
      <c r="N416" s="22" t="s">
        <v>70</v>
      </c>
      <c r="O416" s="24">
        <v>44971</v>
      </c>
      <c r="P416" s="24">
        <v>44971</v>
      </c>
      <c r="Q416" s="22" t="s">
        <v>260</v>
      </c>
      <c r="R416" s="22">
        <v>6219512939</v>
      </c>
      <c r="S416" s="24">
        <v>44539</v>
      </c>
      <c r="T416" s="22" t="s">
        <v>350</v>
      </c>
      <c r="U416" s="22">
        <v>303002</v>
      </c>
      <c r="V416" s="22">
        <v>6219512939</v>
      </c>
      <c r="W416" s="24">
        <v>44539</v>
      </c>
      <c r="X416" s="22" t="s">
        <v>186</v>
      </c>
      <c r="Y416" s="22" t="s">
        <v>130</v>
      </c>
      <c r="Z416" s="22" t="s">
        <v>70</v>
      </c>
      <c r="AA416" s="22" t="s">
        <v>70</v>
      </c>
      <c r="AB416" s="22" t="s">
        <v>70</v>
      </c>
      <c r="AC416" s="22" t="s">
        <v>76</v>
      </c>
      <c r="AD416" s="22" t="s">
        <v>77</v>
      </c>
      <c r="AE416" s="25" t="s">
        <v>187</v>
      </c>
      <c r="AF416" s="25" t="s">
        <v>79</v>
      </c>
      <c r="AG416" s="25">
        <v>6219512939</v>
      </c>
      <c r="AH416" s="25" t="s">
        <v>457</v>
      </c>
      <c r="AI416" s="25" t="s">
        <v>132</v>
      </c>
      <c r="AJ416" s="81" t="s">
        <v>82</v>
      </c>
      <c r="AK416" s="26">
        <v>45397</v>
      </c>
      <c r="AL416" s="22">
        <v>70</v>
      </c>
      <c r="AM416" s="22" t="s">
        <v>82</v>
      </c>
      <c r="AN416" s="22" t="s">
        <v>82</v>
      </c>
      <c r="AO416" s="22" t="s">
        <v>82</v>
      </c>
      <c r="AP416" s="22" t="s">
        <v>82</v>
      </c>
      <c r="AQ416" s="22" t="s">
        <v>82</v>
      </c>
      <c r="AR416" s="22" t="s">
        <v>82</v>
      </c>
      <c r="AS416" s="6">
        <v>190922</v>
      </c>
      <c r="AT416" s="6" t="s">
        <v>453</v>
      </c>
      <c r="AU416" s="15" t="s">
        <v>454</v>
      </c>
      <c r="AV416" s="6" t="s">
        <v>455</v>
      </c>
      <c r="AW416" s="6">
        <v>40</v>
      </c>
    </row>
    <row r="417" spans="1:49" ht="24.75" customHeight="1">
      <c r="A417" s="6">
        <v>303009</v>
      </c>
      <c r="B417" s="22" t="s">
        <v>863</v>
      </c>
      <c r="C417" s="22" t="b">
        <v>1</v>
      </c>
      <c r="D417" s="23" t="s">
        <v>456</v>
      </c>
      <c r="E417" s="22">
        <v>303</v>
      </c>
      <c r="F417" s="22" t="s">
        <v>394</v>
      </c>
      <c r="G417" s="22">
        <v>303009</v>
      </c>
      <c r="H417" s="22" t="s">
        <v>121</v>
      </c>
      <c r="I417" s="22" t="s">
        <v>66</v>
      </c>
      <c r="J417" s="22" t="s">
        <v>67</v>
      </c>
      <c r="K417" s="22" t="s">
        <v>111</v>
      </c>
      <c r="L417" s="22" t="s">
        <v>82</v>
      </c>
      <c r="M417" s="22" t="str">
        <f t="shared" si="6"/>
        <v>Fresh Tumor Biopsy Pre-dose</v>
      </c>
      <c r="N417" s="22" t="s">
        <v>70</v>
      </c>
      <c r="O417" s="24">
        <v>45132</v>
      </c>
      <c r="P417" s="24">
        <v>45146</v>
      </c>
      <c r="Q417" s="22" t="s">
        <v>101</v>
      </c>
      <c r="R417" s="22">
        <v>6220485311</v>
      </c>
      <c r="S417" s="24">
        <v>45105</v>
      </c>
      <c r="T417" s="22" t="s">
        <v>2438</v>
      </c>
      <c r="U417" s="22">
        <v>303009</v>
      </c>
      <c r="V417" s="22">
        <v>6220485311</v>
      </c>
      <c r="W417" s="24">
        <v>45105</v>
      </c>
      <c r="X417" s="22" t="s">
        <v>161</v>
      </c>
      <c r="Y417" s="22" t="s">
        <v>130</v>
      </c>
      <c r="Z417" s="22" t="s">
        <v>70</v>
      </c>
      <c r="AA417" s="22" t="s">
        <v>70</v>
      </c>
      <c r="AB417" s="22" t="s">
        <v>70</v>
      </c>
      <c r="AC417" s="22" t="s">
        <v>76</v>
      </c>
      <c r="AD417" s="22" t="s">
        <v>114</v>
      </c>
      <c r="AE417" s="25" t="s">
        <v>2712</v>
      </c>
      <c r="AF417" s="25" t="s">
        <v>79</v>
      </c>
      <c r="AG417" s="25">
        <v>6220485311</v>
      </c>
      <c r="AH417" s="25" t="s">
        <v>2717</v>
      </c>
      <c r="AI417" s="25" t="s">
        <v>856</v>
      </c>
      <c r="AJ417" s="81" t="s">
        <v>82</v>
      </c>
      <c r="AK417" s="26">
        <v>45397</v>
      </c>
      <c r="AL417" s="22">
        <v>70</v>
      </c>
      <c r="AM417" s="22" t="s">
        <v>82</v>
      </c>
      <c r="AN417" s="22" t="s">
        <v>82</v>
      </c>
      <c r="AO417" s="22" t="s">
        <v>82</v>
      </c>
      <c r="AP417" s="22" t="s">
        <v>82</v>
      </c>
      <c r="AQ417" s="22" t="s">
        <v>82</v>
      </c>
      <c r="AR417" s="22" t="s">
        <v>82</v>
      </c>
      <c r="AS417" s="6">
        <v>225500</v>
      </c>
      <c r="AT417" s="6" t="s">
        <v>2718</v>
      </c>
      <c r="AU417" s="15" t="s">
        <v>2719</v>
      </c>
      <c r="AV417" s="6" t="s">
        <v>2720</v>
      </c>
      <c r="AW417" s="6">
        <v>40</v>
      </c>
    </row>
    <row r="418" spans="1:49" ht="24.75" customHeight="1">
      <c r="A418" s="6">
        <v>303010</v>
      </c>
      <c r="B418" s="22" t="s">
        <v>2721</v>
      </c>
      <c r="C418" s="22" t="b">
        <v>1</v>
      </c>
      <c r="D418" s="23" t="s">
        <v>456</v>
      </c>
      <c r="E418" s="22">
        <v>303</v>
      </c>
      <c r="F418" s="22" t="s">
        <v>394</v>
      </c>
      <c r="G418" s="22">
        <v>303010</v>
      </c>
      <c r="H418" s="22" t="s">
        <v>65</v>
      </c>
      <c r="I418" s="22" t="s">
        <v>66</v>
      </c>
      <c r="J418" s="22" t="s">
        <v>67</v>
      </c>
      <c r="K418" s="22" t="s">
        <v>68</v>
      </c>
      <c r="L418" s="22" t="s">
        <v>69</v>
      </c>
      <c r="M418" s="22" t="str">
        <f t="shared" si="6"/>
        <v>Archival</v>
      </c>
      <c r="N418" s="22" t="s">
        <v>70</v>
      </c>
      <c r="O418" s="24">
        <v>45096</v>
      </c>
      <c r="P418" s="24">
        <v>45334</v>
      </c>
      <c r="Q418" s="22" t="s">
        <v>113</v>
      </c>
      <c r="R418" s="22">
        <v>6220485312</v>
      </c>
      <c r="S418" s="24">
        <v>44624</v>
      </c>
      <c r="T418" s="22" t="s">
        <v>1191</v>
      </c>
      <c r="U418" s="22">
        <v>303010</v>
      </c>
      <c r="V418" s="22">
        <v>6220485312</v>
      </c>
      <c r="W418" s="24">
        <v>44624</v>
      </c>
      <c r="X418" s="22" t="s">
        <v>198</v>
      </c>
      <c r="Y418" s="22" t="s">
        <v>130</v>
      </c>
      <c r="Z418" s="22" t="s">
        <v>70</v>
      </c>
      <c r="AA418" s="22" t="s">
        <v>70</v>
      </c>
      <c r="AB418" s="22" t="s">
        <v>70</v>
      </c>
      <c r="AC418" s="22" t="s">
        <v>76</v>
      </c>
      <c r="AD418" s="22" t="s">
        <v>77</v>
      </c>
      <c r="AE418" s="25" t="s">
        <v>247</v>
      </c>
      <c r="AF418" s="25" t="s">
        <v>79</v>
      </c>
      <c r="AG418" s="25">
        <v>6220485312</v>
      </c>
      <c r="AH418" s="25" t="s">
        <v>2722</v>
      </c>
      <c r="AI418" s="25" t="s">
        <v>1148</v>
      </c>
      <c r="AJ418" s="81" t="s">
        <v>82</v>
      </c>
      <c r="AK418" s="26">
        <v>45453</v>
      </c>
      <c r="AL418" s="22">
        <v>14</v>
      </c>
      <c r="AM418" s="22" t="s">
        <v>82</v>
      </c>
      <c r="AN418" s="22" t="s">
        <v>82</v>
      </c>
      <c r="AO418" s="22" t="s">
        <v>82</v>
      </c>
      <c r="AP418" s="22" t="s">
        <v>82</v>
      </c>
      <c r="AQ418" s="22" t="s">
        <v>82</v>
      </c>
      <c r="AR418" s="22" t="s">
        <v>82</v>
      </c>
      <c r="AS418" s="6">
        <v>225342</v>
      </c>
      <c r="AT418" s="6" t="s">
        <v>2723</v>
      </c>
      <c r="AU418" s="15" t="s">
        <v>2724</v>
      </c>
      <c r="AV418" s="6" t="s">
        <v>2725</v>
      </c>
      <c r="AW418" s="6">
        <v>40</v>
      </c>
    </row>
    <row r="419" spans="1:49" ht="24.75" customHeight="1">
      <c r="A419" s="6">
        <v>303012</v>
      </c>
      <c r="B419" s="22" t="s">
        <v>2726</v>
      </c>
      <c r="C419" s="22" t="b">
        <v>1</v>
      </c>
      <c r="D419" s="23" t="s">
        <v>456</v>
      </c>
      <c r="E419" s="22">
        <v>303</v>
      </c>
      <c r="F419" s="22" t="s">
        <v>394</v>
      </c>
      <c r="G419" s="22">
        <v>303012</v>
      </c>
      <c r="H419" s="22" t="s">
        <v>121</v>
      </c>
      <c r="I419" s="22" t="s">
        <v>66</v>
      </c>
      <c r="J419" s="22" t="s">
        <v>67</v>
      </c>
      <c r="K419" s="22" t="s">
        <v>68</v>
      </c>
      <c r="L419" s="22" t="s">
        <v>69</v>
      </c>
      <c r="M419" s="22" t="str">
        <f t="shared" si="6"/>
        <v>Archival</v>
      </c>
      <c r="N419" s="22" t="s">
        <v>70</v>
      </c>
      <c r="O419" s="24">
        <v>45116</v>
      </c>
      <c r="P419" s="24">
        <v>45085</v>
      </c>
      <c r="Q419" s="22" t="s">
        <v>72</v>
      </c>
      <c r="R419" s="22">
        <v>6218979228</v>
      </c>
      <c r="S419" s="24">
        <v>43606</v>
      </c>
      <c r="T419" s="22" t="s">
        <v>1191</v>
      </c>
      <c r="U419" s="22">
        <v>303012</v>
      </c>
      <c r="V419" s="22">
        <v>6218979228</v>
      </c>
      <c r="W419" s="24">
        <v>43606</v>
      </c>
      <c r="X419" s="22" t="s">
        <v>198</v>
      </c>
      <c r="Y419" s="22" t="s">
        <v>130</v>
      </c>
      <c r="Z419" s="22" t="s">
        <v>70</v>
      </c>
      <c r="AA419" s="22" t="s">
        <v>70</v>
      </c>
      <c r="AB419" s="22" t="s">
        <v>70</v>
      </c>
      <c r="AC419" s="22" t="s">
        <v>76</v>
      </c>
      <c r="AD419" s="22" t="s">
        <v>77</v>
      </c>
      <c r="AE419" s="25" t="s">
        <v>2727</v>
      </c>
      <c r="AF419" s="25" t="s">
        <v>79</v>
      </c>
      <c r="AG419" s="25">
        <v>6218979228</v>
      </c>
      <c r="AH419" s="25" t="s">
        <v>2728</v>
      </c>
      <c r="AI419" s="25" t="s">
        <v>1148</v>
      </c>
      <c r="AJ419" s="81" t="s">
        <v>82</v>
      </c>
      <c r="AK419" s="26">
        <v>45453</v>
      </c>
      <c r="AL419" s="22">
        <v>14</v>
      </c>
      <c r="AM419" s="22" t="s">
        <v>82</v>
      </c>
      <c r="AN419" s="22" t="s">
        <v>82</v>
      </c>
      <c r="AO419" s="22" t="s">
        <v>82</v>
      </c>
      <c r="AP419" s="22" t="s">
        <v>82</v>
      </c>
      <c r="AQ419" s="22" t="s">
        <v>82</v>
      </c>
      <c r="AR419" s="22" t="s">
        <v>82</v>
      </c>
      <c r="AS419" s="6">
        <v>225476</v>
      </c>
      <c r="AT419" s="6" t="s">
        <v>2729</v>
      </c>
      <c r="AU419" s="15" t="s">
        <v>2730</v>
      </c>
      <c r="AV419" s="6" t="s">
        <v>2731</v>
      </c>
      <c r="AW419" s="6">
        <v>40</v>
      </c>
    </row>
    <row r="420" spans="1:49" ht="24.75" customHeight="1">
      <c r="A420" s="6">
        <v>303013</v>
      </c>
      <c r="B420" s="22" t="s">
        <v>2732</v>
      </c>
      <c r="C420" s="22" t="b">
        <v>1</v>
      </c>
      <c r="D420" s="23" t="s">
        <v>456</v>
      </c>
      <c r="E420" s="22">
        <v>303</v>
      </c>
      <c r="F420" s="22" t="s">
        <v>394</v>
      </c>
      <c r="G420" s="22">
        <v>303013</v>
      </c>
      <c r="H420" s="22" t="s">
        <v>121</v>
      </c>
      <c r="I420" s="22" t="s">
        <v>66</v>
      </c>
      <c r="J420" s="22" t="s">
        <v>1167</v>
      </c>
      <c r="K420" s="22" t="s">
        <v>158</v>
      </c>
      <c r="L420" s="22" t="s">
        <v>112</v>
      </c>
      <c r="M420" s="22" t="str">
        <f t="shared" si="6"/>
        <v>Fresh Biopsy/Aspirate</v>
      </c>
      <c r="N420" s="22" t="s">
        <v>70</v>
      </c>
      <c r="O420" s="24">
        <v>45116</v>
      </c>
      <c r="P420" s="24">
        <v>45095</v>
      </c>
      <c r="Q420" s="22" t="s">
        <v>72</v>
      </c>
      <c r="R420" s="22">
        <v>6220890425</v>
      </c>
      <c r="S420" s="24">
        <v>45139</v>
      </c>
      <c r="T420" s="22" t="s">
        <v>169</v>
      </c>
      <c r="U420" s="22">
        <v>303013</v>
      </c>
      <c r="V420" s="22">
        <v>6220890425</v>
      </c>
      <c r="W420" s="24">
        <v>45139</v>
      </c>
      <c r="X420" s="22" t="s">
        <v>103</v>
      </c>
      <c r="Y420" s="22" t="s">
        <v>130</v>
      </c>
      <c r="Z420" s="22" t="s">
        <v>70</v>
      </c>
      <c r="AA420" s="22" t="s">
        <v>70</v>
      </c>
      <c r="AB420" s="22" t="s">
        <v>70</v>
      </c>
      <c r="AC420" s="22" t="s">
        <v>76</v>
      </c>
      <c r="AD420" s="22" t="s">
        <v>238</v>
      </c>
      <c r="AE420" s="25" t="s">
        <v>2733</v>
      </c>
      <c r="AF420" s="25" t="s">
        <v>79</v>
      </c>
      <c r="AG420" s="25">
        <v>6220890425</v>
      </c>
      <c r="AH420" s="25" t="s">
        <v>2734</v>
      </c>
      <c r="AI420" s="25" t="s">
        <v>172</v>
      </c>
      <c r="AJ420" s="81" t="s">
        <v>82</v>
      </c>
      <c r="AK420" s="26">
        <v>45397</v>
      </c>
      <c r="AL420" s="22">
        <v>70</v>
      </c>
      <c r="AM420" s="22" t="s">
        <v>82</v>
      </c>
      <c r="AN420" s="22" t="s">
        <v>82</v>
      </c>
      <c r="AO420" s="22" t="s">
        <v>82</v>
      </c>
      <c r="AP420" s="22" t="s">
        <v>82</v>
      </c>
      <c r="AQ420" s="22" t="s">
        <v>82</v>
      </c>
      <c r="AR420" s="22" t="s">
        <v>82</v>
      </c>
      <c r="AS420" s="6">
        <v>264571</v>
      </c>
      <c r="AT420" s="6" t="s">
        <v>2735</v>
      </c>
      <c r="AU420" s="15" t="s">
        <v>2736</v>
      </c>
      <c r="AV420" s="6" t="s">
        <v>2737</v>
      </c>
      <c r="AW420" s="6">
        <v>40</v>
      </c>
    </row>
    <row r="421" spans="1:49" ht="24.75" customHeight="1">
      <c r="A421" s="6">
        <v>303013</v>
      </c>
      <c r="B421" s="22" t="s">
        <v>458</v>
      </c>
      <c r="C421" s="22" t="b">
        <v>1</v>
      </c>
      <c r="D421" s="23" t="s">
        <v>456</v>
      </c>
      <c r="E421" s="22">
        <v>303</v>
      </c>
      <c r="F421" s="22" t="s">
        <v>394</v>
      </c>
      <c r="G421" s="22">
        <v>303013</v>
      </c>
      <c r="H421" s="22" t="s">
        <v>121</v>
      </c>
      <c r="I421" s="22" t="s">
        <v>66</v>
      </c>
      <c r="J421" s="22" t="s">
        <v>67</v>
      </c>
      <c r="K421" s="22" t="s">
        <v>68</v>
      </c>
      <c r="L421" s="22" t="s">
        <v>69</v>
      </c>
      <c r="M421" s="22" t="str">
        <f t="shared" si="6"/>
        <v>Archival</v>
      </c>
      <c r="N421" s="22" t="s">
        <v>70</v>
      </c>
      <c r="O421" s="24">
        <v>45116</v>
      </c>
      <c r="P421" s="24">
        <v>45095</v>
      </c>
      <c r="Q421" s="22" t="s">
        <v>72</v>
      </c>
      <c r="R421" s="22">
        <v>6218979229</v>
      </c>
      <c r="S421" s="24">
        <v>44292</v>
      </c>
      <c r="T421" s="22" t="s">
        <v>169</v>
      </c>
      <c r="U421" s="22">
        <v>303013</v>
      </c>
      <c r="V421" s="22">
        <v>6218979229</v>
      </c>
      <c r="W421" s="24">
        <v>44292</v>
      </c>
      <c r="X421" s="22" t="s">
        <v>103</v>
      </c>
      <c r="Y421" s="22" t="s">
        <v>130</v>
      </c>
      <c r="Z421" s="22" t="s">
        <v>70</v>
      </c>
      <c r="AA421" s="22" t="s">
        <v>70</v>
      </c>
      <c r="AB421" s="22" t="s">
        <v>70</v>
      </c>
      <c r="AC421" s="22" t="s">
        <v>76</v>
      </c>
      <c r="AD421" s="22" t="s">
        <v>77</v>
      </c>
      <c r="AE421" s="25" t="s">
        <v>104</v>
      </c>
      <c r="AF421" s="25" t="s">
        <v>79</v>
      </c>
      <c r="AG421" s="25">
        <v>6218979229</v>
      </c>
      <c r="AH421" s="25" t="s">
        <v>462</v>
      </c>
      <c r="AI421" s="25" t="s">
        <v>172</v>
      </c>
      <c r="AJ421" s="81" t="s">
        <v>82</v>
      </c>
      <c r="AK421" s="26">
        <v>45397</v>
      </c>
      <c r="AL421" s="22">
        <v>70</v>
      </c>
      <c r="AM421" s="22" t="s">
        <v>82</v>
      </c>
      <c r="AN421" s="22" t="s">
        <v>82</v>
      </c>
      <c r="AO421" s="22" t="s">
        <v>82</v>
      </c>
      <c r="AP421" s="22" t="s">
        <v>82</v>
      </c>
      <c r="AQ421" s="22" t="s">
        <v>82</v>
      </c>
      <c r="AR421" s="22" t="s">
        <v>82</v>
      </c>
      <c r="AS421" s="6">
        <v>234984</v>
      </c>
      <c r="AT421" s="6" t="s">
        <v>459</v>
      </c>
      <c r="AU421" s="15" t="s">
        <v>460</v>
      </c>
      <c r="AV421" s="6" t="s">
        <v>461</v>
      </c>
      <c r="AW421" s="6">
        <v>40</v>
      </c>
    </row>
    <row r="422" spans="1:49" ht="24.75" customHeight="1">
      <c r="A422" s="6">
        <v>303013</v>
      </c>
      <c r="B422" s="22" t="s">
        <v>2738</v>
      </c>
      <c r="C422" s="22" t="b">
        <v>0</v>
      </c>
      <c r="D422" s="23" t="s">
        <v>456</v>
      </c>
      <c r="E422" s="22">
        <v>303</v>
      </c>
      <c r="F422" s="22" t="s">
        <v>394</v>
      </c>
      <c r="G422" s="22">
        <v>303013</v>
      </c>
      <c r="H422" s="22" t="s">
        <v>121</v>
      </c>
      <c r="I422" s="22" t="s">
        <v>66</v>
      </c>
      <c r="J422" s="22" t="s">
        <v>67</v>
      </c>
      <c r="K422" s="22" t="s">
        <v>111</v>
      </c>
      <c r="L422" s="22" t="s">
        <v>82</v>
      </c>
      <c r="M422" s="22" t="str">
        <f t="shared" si="6"/>
        <v>Fresh Tumor Biopsy Pre-dose</v>
      </c>
      <c r="N422" s="22" t="s">
        <v>70</v>
      </c>
      <c r="O422" s="24">
        <v>45116</v>
      </c>
      <c r="P422" s="24">
        <v>45095</v>
      </c>
      <c r="Q422" s="22" t="s">
        <v>72</v>
      </c>
      <c r="R422" s="22">
        <v>6220485315</v>
      </c>
      <c r="S422" s="24">
        <v>45076</v>
      </c>
      <c r="T422" s="22" t="s">
        <v>169</v>
      </c>
      <c r="U422" s="22">
        <v>303013</v>
      </c>
      <c r="V422" s="22">
        <v>6220485315</v>
      </c>
      <c r="W422" s="24">
        <v>45076</v>
      </c>
      <c r="X422" s="22" t="s">
        <v>103</v>
      </c>
      <c r="Y422" s="22" t="s">
        <v>130</v>
      </c>
      <c r="Z422" s="22" t="s">
        <v>70</v>
      </c>
      <c r="AA422" s="22" t="s">
        <v>70</v>
      </c>
      <c r="AB422" s="22" t="s">
        <v>70</v>
      </c>
      <c r="AC422" s="22" t="s">
        <v>76</v>
      </c>
      <c r="AD422" s="22" t="s">
        <v>77</v>
      </c>
      <c r="AE422" s="25" t="s">
        <v>1119</v>
      </c>
      <c r="AF422" s="25" t="s">
        <v>1120</v>
      </c>
      <c r="AG422" s="25">
        <v>6220485315</v>
      </c>
      <c r="AH422" s="25" t="s">
        <v>2739</v>
      </c>
      <c r="AI422" s="25" t="s">
        <v>172</v>
      </c>
      <c r="AJ422" s="81" t="s">
        <v>82</v>
      </c>
      <c r="AK422" s="26">
        <v>45397</v>
      </c>
      <c r="AL422" s="22">
        <v>70</v>
      </c>
      <c r="AM422" s="22" t="s">
        <v>82</v>
      </c>
      <c r="AN422" s="22" t="s">
        <v>82</v>
      </c>
      <c r="AO422" s="22" t="s">
        <v>82</v>
      </c>
      <c r="AP422" s="22" t="s">
        <v>82</v>
      </c>
      <c r="AQ422" s="22" t="s">
        <v>82</v>
      </c>
      <c r="AR422" s="22" t="s">
        <v>82</v>
      </c>
      <c r="AS422" s="6"/>
      <c r="AT422" s="6"/>
      <c r="AU422" s="6"/>
      <c r="AV422" s="6"/>
      <c r="AW422" s="6"/>
    </row>
    <row r="423" spans="1:49" ht="24.75" customHeight="1">
      <c r="A423" s="6">
        <v>303014</v>
      </c>
      <c r="B423" s="22" t="s">
        <v>2740</v>
      </c>
      <c r="C423" s="22" t="b">
        <v>0</v>
      </c>
      <c r="D423" s="23" t="s">
        <v>456</v>
      </c>
      <c r="E423" s="22">
        <v>303</v>
      </c>
      <c r="F423" s="22" t="s">
        <v>394</v>
      </c>
      <c r="G423" s="22">
        <v>303014</v>
      </c>
      <c r="H423" s="22" t="s">
        <v>100</v>
      </c>
      <c r="I423" s="22" t="s">
        <v>100</v>
      </c>
      <c r="J423" s="22" t="s">
        <v>67</v>
      </c>
      <c r="K423" s="22" t="s">
        <v>68</v>
      </c>
      <c r="L423" s="22" t="s">
        <v>69</v>
      </c>
      <c r="M423" s="22" t="str">
        <f t="shared" si="6"/>
        <v>Archival</v>
      </c>
      <c r="N423" s="22" t="s">
        <v>70</v>
      </c>
      <c r="O423" s="24">
        <v>45203</v>
      </c>
      <c r="P423" s="24">
        <v>45321</v>
      </c>
      <c r="Q423" s="22" t="s">
        <v>113</v>
      </c>
      <c r="R423" s="22">
        <v>6219512946</v>
      </c>
      <c r="S423" s="24">
        <v>44868</v>
      </c>
      <c r="T423" s="22" t="s">
        <v>129</v>
      </c>
      <c r="U423" s="22">
        <v>303014</v>
      </c>
      <c r="V423" s="22">
        <v>6219512946</v>
      </c>
      <c r="W423" s="24">
        <v>44868</v>
      </c>
      <c r="X423" s="22" t="s">
        <v>186</v>
      </c>
      <c r="Y423" s="22" t="s">
        <v>130</v>
      </c>
      <c r="Z423" s="22" t="s">
        <v>70</v>
      </c>
      <c r="AA423" s="22" t="s">
        <v>70</v>
      </c>
      <c r="AB423" s="22" t="s">
        <v>70</v>
      </c>
      <c r="AC423" s="22" t="s">
        <v>76</v>
      </c>
      <c r="AD423" s="22" t="s">
        <v>77</v>
      </c>
      <c r="AE423" s="25" t="s">
        <v>2741</v>
      </c>
      <c r="AF423" s="25" t="s">
        <v>1120</v>
      </c>
      <c r="AG423" s="25">
        <v>6219512946</v>
      </c>
      <c r="AH423" s="25" t="s">
        <v>2742</v>
      </c>
      <c r="AI423" s="25" t="s">
        <v>132</v>
      </c>
      <c r="AJ423" s="81" t="s">
        <v>82</v>
      </c>
      <c r="AK423" s="26">
        <v>45397</v>
      </c>
      <c r="AL423" s="22">
        <v>70</v>
      </c>
      <c r="AM423" s="22" t="s">
        <v>82</v>
      </c>
      <c r="AN423" s="22" t="s">
        <v>82</v>
      </c>
      <c r="AO423" s="22" t="s">
        <v>82</v>
      </c>
      <c r="AP423" s="22" t="s">
        <v>82</v>
      </c>
      <c r="AQ423" s="22" t="s">
        <v>82</v>
      </c>
      <c r="AR423" s="22" t="s">
        <v>82</v>
      </c>
      <c r="AS423" s="6"/>
      <c r="AT423" s="6"/>
      <c r="AU423" s="6"/>
      <c r="AV423" s="6"/>
      <c r="AW423" s="6"/>
    </row>
    <row r="424" spans="1:49" ht="24.75" customHeight="1">
      <c r="A424" s="6">
        <v>303014</v>
      </c>
      <c r="B424" s="22" t="s">
        <v>463</v>
      </c>
      <c r="C424" s="22" t="b">
        <v>1</v>
      </c>
      <c r="D424" s="23" t="s">
        <v>456</v>
      </c>
      <c r="E424" s="22">
        <v>303</v>
      </c>
      <c r="F424" s="22" t="s">
        <v>394</v>
      </c>
      <c r="G424" s="22">
        <v>303014</v>
      </c>
      <c r="H424" s="22" t="s">
        <v>100</v>
      </c>
      <c r="I424" s="22" t="s">
        <v>100</v>
      </c>
      <c r="J424" s="22" t="s">
        <v>67</v>
      </c>
      <c r="K424" s="22" t="s">
        <v>111</v>
      </c>
      <c r="L424" s="22" t="s">
        <v>82</v>
      </c>
      <c r="M424" s="22" t="str">
        <f t="shared" si="6"/>
        <v>Fresh Tumor Biopsy Pre-dose</v>
      </c>
      <c r="N424" s="22" t="s">
        <v>70</v>
      </c>
      <c r="O424" s="24">
        <v>45203</v>
      </c>
      <c r="P424" s="24">
        <v>45321</v>
      </c>
      <c r="Q424" s="22" t="s">
        <v>113</v>
      </c>
      <c r="R424" s="22">
        <v>6221238702</v>
      </c>
      <c r="S424" s="24">
        <v>45176</v>
      </c>
      <c r="T424" s="22" t="s">
        <v>129</v>
      </c>
      <c r="U424" s="22">
        <v>303014</v>
      </c>
      <c r="V424" s="22">
        <v>6221238702</v>
      </c>
      <c r="W424" s="24">
        <v>45176</v>
      </c>
      <c r="X424" s="22" t="s">
        <v>103</v>
      </c>
      <c r="Y424" s="22" t="s">
        <v>130</v>
      </c>
      <c r="Z424" s="22" t="s">
        <v>70</v>
      </c>
      <c r="AA424" s="22" t="s">
        <v>70</v>
      </c>
      <c r="AB424" s="22" t="s">
        <v>70</v>
      </c>
      <c r="AC424" s="22" t="s">
        <v>76</v>
      </c>
      <c r="AD424" s="22" t="s">
        <v>114</v>
      </c>
      <c r="AE424" s="25" t="s">
        <v>122</v>
      </c>
      <c r="AF424" s="25" t="s">
        <v>79</v>
      </c>
      <c r="AG424" s="25">
        <v>6221238702</v>
      </c>
      <c r="AH424" s="25" t="s">
        <v>467</v>
      </c>
      <c r="AI424" s="25" t="s">
        <v>132</v>
      </c>
      <c r="AJ424" s="81" t="s">
        <v>82</v>
      </c>
      <c r="AK424" s="26">
        <v>45397</v>
      </c>
      <c r="AL424" s="22">
        <v>70</v>
      </c>
      <c r="AM424" s="22" t="s">
        <v>82</v>
      </c>
      <c r="AN424" s="22" t="s">
        <v>82</v>
      </c>
      <c r="AO424" s="22" t="s">
        <v>82</v>
      </c>
      <c r="AP424" s="22" t="s">
        <v>82</v>
      </c>
      <c r="AQ424" s="22" t="s">
        <v>82</v>
      </c>
      <c r="AR424" s="22" t="s">
        <v>82</v>
      </c>
      <c r="AS424" s="6">
        <v>327496</v>
      </c>
      <c r="AT424" s="6" t="s">
        <v>464</v>
      </c>
      <c r="AU424" s="15" t="s">
        <v>465</v>
      </c>
      <c r="AV424" s="6" t="s">
        <v>466</v>
      </c>
      <c r="AW424" s="6">
        <v>40</v>
      </c>
    </row>
    <row r="425" spans="1:49" ht="24.75" customHeight="1">
      <c r="A425" s="6">
        <v>303017</v>
      </c>
      <c r="B425" s="22" t="s">
        <v>82</v>
      </c>
      <c r="C425" s="22" t="b">
        <v>0</v>
      </c>
      <c r="D425" s="23" t="s">
        <v>456</v>
      </c>
      <c r="E425" s="22">
        <v>303</v>
      </c>
      <c r="F425" s="22" t="s">
        <v>394</v>
      </c>
      <c r="G425" s="22">
        <v>303017</v>
      </c>
      <c r="H425" s="22" t="s">
        <v>100</v>
      </c>
      <c r="I425" s="22" t="s">
        <v>1315</v>
      </c>
      <c r="J425" s="22" t="s">
        <v>67</v>
      </c>
      <c r="K425" s="22" t="s">
        <v>1214</v>
      </c>
      <c r="L425" s="22" t="s">
        <v>82</v>
      </c>
      <c r="M425" s="22" t="str">
        <f t="shared" si="6"/>
        <v>Archived c-Met testing</v>
      </c>
      <c r="N425" s="22" t="s">
        <v>70</v>
      </c>
      <c r="O425" s="24">
        <v>45466</v>
      </c>
      <c r="P425" s="24">
        <v>45448</v>
      </c>
      <c r="Q425" s="22" t="s">
        <v>113</v>
      </c>
      <c r="R425" s="22">
        <v>6221238700</v>
      </c>
      <c r="S425" s="24">
        <v>45160</v>
      </c>
      <c r="T425" s="22" t="s">
        <v>1690</v>
      </c>
      <c r="U425" s="22" t="s">
        <v>82</v>
      </c>
      <c r="V425" s="27" t="s">
        <v>82</v>
      </c>
      <c r="W425" s="22" t="s">
        <v>82</v>
      </c>
      <c r="X425" s="22" t="s">
        <v>82</v>
      </c>
      <c r="Y425" s="22" t="s">
        <v>82</v>
      </c>
      <c r="Z425" s="22" t="s">
        <v>82</v>
      </c>
      <c r="AA425" s="22" t="s">
        <v>82</v>
      </c>
      <c r="AB425" s="22" t="s">
        <v>82</v>
      </c>
      <c r="AC425" s="22" t="s">
        <v>1145</v>
      </c>
      <c r="AD425" s="22" t="s">
        <v>82</v>
      </c>
      <c r="AE425" s="28" t="s">
        <v>1146</v>
      </c>
      <c r="AF425" s="28" t="s">
        <v>1146</v>
      </c>
      <c r="AG425" s="25">
        <v>6221238700</v>
      </c>
      <c r="AH425" s="25" t="s">
        <v>2743</v>
      </c>
      <c r="AI425" s="25" t="s">
        <v>1692</v>
      </c>
      <c r="AJ425" s="81" t="s">
        <v>82</v>
      </c>
      <c r="AK425" s="26">
        <v>45467</v>
      </c>
      <c r="AL425" s="22">
        <v>0</v>
      </c>
      <c r="AM425" s="22" t="s">
        <v>82</v>
      </c>
      <c r="AN425" s="22" t="s">
        <v>82</v>
      </c>
      <c r="AO425" s="22" t="s">
        <v>82</v>
      </c>
      <c r="AP425" s="22" t="s">
        <v>82</v>
      </c>
      <c r="AQ425" s="22" t="s">
        <v>82</v>
      </c>
      <c r="AR425" s="22" t="s">
        <v>82</v>
      </c>
      <c r="AS425" s="6"/>
      <c r="AT425" s="6"/>
      <c r="AU425" s="6"/>
      <c r="AV425" s="6"/>
      <c r="AW425" s="6"/>
    </row>
    <row r="426" spans="1:49" ht="24.75" customHeight="1">
      <c r="A426" s="6">
        <v>303017</v>
      </c>
      <c r="B426" s="22" t="s">
        <v>82</v>
      </c>
      <c r="C426" s="22" t="b">
        <v>0</v>
      </c>
      <c r="D426" s="23" t="s">
        <v>456</v>
      </c>
      <c r="E426" s="22">
        <v>303</v>
      </c>
      <c r="F426" s="22" t="s">
        <v>394</v>
      </c>
      <c r="G426" s="22">
        <v>303017</v>
      </c>
      <c r="H426" s="22" t="s">
        <v>100</v>
      </c>
      <c r="I426" s="22" t="s">
        <v>1315</v>
      </c>
      <c r="J426" s="22" t="s">
        <v>67</v>
      </c>
      <c r="K426" s="22" t="s">
        <v>1223</v>
      </c>
      <c r="L426" s="22" t="s">
        <v>82</v>
      </c>
      <c r="M426" s="22" t="str">
        <f t="shared" si="6"/>
        <v>Fresh Tumor Biopsy</v>
      </c>
      <c r="N426" s="22" t="s">
        <v>70</v>
      </c>
      <c r="O426" s="24">
        <v>45466</v>
      </c>
      <c r="P426" s="24">
        <v>45448</v>
      </c>
      <c r="Q426" s="22" t="s">
        <v>113</v>
      </c>
      <c r="R426" s="22">
        <v>6221743488</v>
      </c>
      <c r="S426" s="24">
        <v>45448</v>
      </c>
      <c r="T426" s="22" t="s">
        <v>1690</v>
      </c>
      <c r="U426" s="22" t="s">
        <v>82</v>
      </c>
      <c r="V426" s="27" t="s">
        <v>82</v>
      </c>
      <c r="W426" s="22" t="s">
        <v>82</v>
      </c>
      <c r="X426" s="22" t="s">
        <v>82</v>
      </c>
      <c r="Y426" s="22" t="s">
        <v>82</v>
      </c>
      <c r="Z426" s="22" t="s">
        <v>82</v>
      </c>
      <c r="AA426" s="22" t="s">
        <v>82</v>
      </c>
      <c r="AB426" s="22" t="s">
        <v>82</v>
      </c>
      <c r="AC426" s="22" t="s">
        <v>1145</v>
      </c>
      <c r="AD426" s="22" t="s">
        <v>82</v>
      </c>
      <c r="AE426" s="28" t="s">
        <v>1146</v>
      </c>
      <c r="AF426" s="28" t="s">
        <v>1146</v>
      </c>
      <c r="AG426" s="25">
        <v>6221743488</v>
      </c>
      <c r="AH426" s="25" t="s">
        <v>2744</v>
      </c>
      <c r="AI426" s="25" t="s">
        <v>1692</v>
      </c>
      <c r="AJ426" s="81" t="s">
        <v>82</v>
      </c>
      <c r="AK426" s="26">
        <v>45467</v>
      </c>
      <c r="AL426" s="22">
        <v>0</v>
      </c>
      <c r="AM426" s="22" t="s">
        <v>82</v>
      </c>
      <c r="AN426" s="22" t="s">
        <v>82</v>
      </c>
      <c r="AO426" s="22" t="s">
        <v>82</v>
      </c>
      <c r="AP426" s="22" t="s">
        <v>82</v>
      </c>
      <c r="AQ426" s="22" t="s">
        <v>82</v>
      </c>
      <c r="AR426" s="22" t="s">
        <v>82</v>
      </c>
      <c r="AS426" s="6"/>
      <c r="AT426" s="6"/>
      <c r="AU426" s="6"/>
      <c r="AV426" s="6"/>
      <c r="AW426" s="6"/>
    </row>
    <row r="427" spans="1:49" ht="24.75" customHeight="1">
      <c r="A427" s="6">
        <v>304010</v>
      </c>
      <c r="B427" s="22" t="s">
        <v>2745</v>
      </c>
      <c r="C427" s="22" t="b">
        <v>1</v>
      </c>
      <c r="D427" s="23" t="s">
        <v>473</v>
      </c>
      <c r="E427" s="22">
        <v>304</v>
      </c>
      <c r="F427" s="22" t="s">
        <v>394</v>
      </c>
      <c r="G427" s="22">
        <v>304010</v>
      </c>
      <c r="H427" s="22" t="s">
        <v>121</v>
      </c>
      <c r="I427" s="22" t="s">
        <v>66</v>
      </c>
      <c r="J427" s="22" t="s">
        <v>67</v>
      </c>
      <c r="K427" s="22" t="s">
        <v>111</v>
      </c>
      <c r="L427" s="22" t="s">
        <v>82</v>
      </c>
      <c r="M427" s="22" t="str">
        <f t="shared" si="6"/>
        <v>Fresh Tumor Biopsy Pre-dose</v>
      </c>
      <c r="N427" s="22" t="s">
        <v>70</v>
      </c>
      <c r="O427" s="24">
        <v>45062</v>
      </c>
      <c r="P427" s="24">
        <v>45131</v>
      </c>
      <c r="Q427" s="22" t="s">
        <v>101</v>
      </c>
      <c r="R427" s="22">
        <v>6219512970</v>
      </c>
      <c r="S427" s="24">
        <v>45055</v>
      </c>
      <c r="T427" s="22" t="s">
        <v>1144</v>
      </c>
      <c r="U427" s="22">
        <v>304010</v>
      </c>
      <c r="V427" s="22">
        <v>6219512970</v>
      </c>
      <c r="W427" s="24">
        <v>45055</v>
      </c>
      <c r="X427" s="22" t="s">
        <v>198</v>
      </c>
      <c r="Y427" s="22" t="s">
        <v>130</v>
      </c>
      <c r="Z427" s="22" t="s">
        <v>70</v>
      </c>
      <c r="AA427" s="22" t="s">
        <v>70</v>
      </c>
      <c r="AB427" s="22" t="s">
        <v>70</v>
      </c>
      <c r="AC427" s="22" t="s">
        <v>76</v>
      </c>
      <c r="AD427" s="22" t="s">
        <v>114</v>
      </c>
      <c r="AE427" s="25" t="s">
        <v>266</v>
      </c>
      <c r="AF427" s="25" t="s">
        <v>79</v>
      </c>
      <c r="AG427" s="25">
        <v>6219512970</v>
      </c>
      <c r="AH427" s="25" t="s">
        <v>2746</v>
      </c>
      <c r="AI427" s="25" t="s">
        <v>1148</v>
      </c>
      <c r="AJ427" s="81" t="s">
        <v>82</v>
      </c>
      <c r="AK427" s="26">
        <v>45397</v>
      </c>
      <c r="AL427" s="22">
        <v>70</v>
      </c>
      <c r="AM427" s="22" t="s">
        <v>82</v>
      </c>
      <c r="AN427" s="22" t="s">
        <v>82</v>
      </c>
      <c r="AO427" s="22" t="s">
        <v>82</v>
      </c>
      <c r="AP427" s="22" t="s">
        <v>82</v>
      </c>
      <c r="AQ427" s="22" t="s">
        <v>82</v>
      </c>
      <c r="AR427" s="22" t="s">
        <v>82</v>
      </c>
      <c r="AS427" s="6">
        <v>220754</v>
      </c>
      <c r="AT427" s="6" t="s">
        <v>2747</v>
      </c>
      <c r="AU427" s="15" t="s">
        <v>2748</v>
      </c>
      <c r="AV427" s="6" t="s">
        <v>2749</v>
      </c>
      <c r="AW427" s="6">
        <v>40</v>
      </c>
    </row>
    <row r="428" spans="1:49" ht="24.75" customHeight="1">
      <c r="A428" s="6">
        <v>304010</v>
      </c>
      <c r="B428" s="22" t="s">
        <v>2750</v>
      </c>
      <c r="C428" s="22" t="b">
        <v>1</v>
      </c>
      <c r="D428" s="23" t="s">
        <v>473</v>
      </c>
      <c r="E428" s="22">
        <v>304</v>
      </c>
      <c r="F428" s="22" t="s">
        <v>394</v>
      </c>
      <c r="G428" s="22">
        <v>304010</v>
      </c>
      <c r="H428" s="22" t="s">
        <v>121</v>
      </c>
      <c r="I428" s="22" t="s">
        <v>66</v>
      </c>
      <c r="J428" s="22" t="s">
        <v>67</v>
      </c>
      <c r="K428" s="22" t="s">
        <v>68</v>
      </c>
      <c r="L428" s="22" t="s">
        <v>69</v>
      </c>
      <c r="M428" s="22" t="str">
        <f t="shared" si="6"/>
        <v>Archival</v>
      </c>
      <c r="N428" s="22" t="s">
        <v>70</v>
      </c>
      <c r="O428" s="24">
        <v>45062</v>
      </c>
      <c r="P428" s="24">
        <v>45131</v>
      </c>
      <c r="Q428" s="22" t="s">
        <v>101</v>
      </c>
      <c r="R428" s="22">
        <v>6218979259</v>
      </c>
      <c r="S428" s="24">
        <v>44453</v>
      </c>
      <c r="T428" s="22" t="s">
        <v>1144</v>
      </c>
      <c r="U428" s="22">
        <v>304010</v>
      </c>
      <c r="V428" s="22">
        <v>6218979259</v>
      </c>
      <c r="W428" s="24">
        <v>44453</v>
      </c>
      <c r="X428" s="22" t="s">
        <v>198</v>
      </c>
      <c r="Y428" s="22" t="s">
        <v>75</v>
      </c>
      <c r="Z428" s="22" t="s">
        <v>70</v>
      </c>
      <c r="AA428" s="22" t="s">
        <v>70</v>
      </c>
      <c r="AB428" s="22" t="s">
        <v>70</v>
      </c>
      <c r="AC428" s="22" t="s">
        <v>76</v>
      </c>
      <c r="AD428" s="22" t="s">
        <v>77</v>
      </c>
      <c r="AE428" s="25" t="s">
        <v>1168</v>
      </c>
      <c r="AF428" s="25" t="s">
        <v>79</v>
      </c>
      <c r="AG428" s="25">
        <v>6218979259</v>
      </c>
      <c r="AH428" s="25" t="s">
        <v>2751</v>
      </c>
      <c r="AI428" s="25" t="s">
        <v>1148</v>
      </c>
      <c r="AJ428" s="81" t="s">
        <v>82</v>
      </c>
      <c r="AK428" s="26">
        <v>45397</v>
      </c>
      <c r="AL428" s="22">
        <v>70</v>
      </c>
      <c r="AM428" s="22" t="s">
        <v>82</v>
      </c>
      <c r="AN428" s="22" t="s">
        <v>82</v>
      </c>
      <c r="AO428" s="22" t="s">
        <v>82</v>
      </c>
      <c r="AP428" s="22" t="s">
        <v>82</v>
      </c>
      <c r="AQ428" s="22" t="s">
        <v>82</v>
      </c>
      <c r="AR428" s="22" t="s">
        <v>82</v>
      </c>
      <c r="AS428" s="6">
        <v>327553</v>
      </c>
      <c r="AT428" s="6" t="s">
        <v>2752</v>
      </c>
      <c r="AU428" s="15" t="s">
        <v>2753</v>
      </c>
      <c r="AV428" s="6" t="s">
        <v>2754</v>
      </c>
      <c r="AW428" s="6">
        <v>40</v>
      </c>
    </row>
    <row r="429" spans="1:49" ht="24.75" customHeight="1">
      <c r="A429" s="6">
        <v>304012</v>
      </c>
      <c r="B429" s="22" t="s">
        <v>2755</v>
      </c>
      <c r="C429" s="22" t="b">
        <v>1</v>
      </c>
      <c r="D429" s="23" t="s">
        <v>473</v>
      </c>
      <c r="E429" s="22">
        <v>304</v>
      </c>
      <c r="F429" s="22" t="s">
        <v>394</v>
      </c>
      <c r="G429" s="22">
        <v>304012</v>
      </c>
      <c r="H429" s="22" t="s">
        <v>121</v>
      </c>
      <c r="I429" s="22" t="s">
        <v>66</v>
      </c>
      <c r="J429" s="22" t="s">
        <v>67</v>
      </c>
      <c r="K429" s="22" t="s">
        <v>68</v>
      </c>
      <c r="L429" s="22" t="s">
        <v>69</v>
      </c>
      <c r="M429" s="22" t="str">
        <f t="shared" si="6"/>
        <v>Archival</v>
      </c>
      <c r="N429" s="22" t="s">
        <v>70</v>
      </c>
      <c r="O429" s="24">
        <v>45095</v>
      </c>
      <c r="P429" s="24">
        <v>45137</v>
      </c>
      <c r="Q429" s="22" t="s">
        <v>101</v>
      </c>
      <c r="R429" s="22">
        <v>6219512959</v>
      </c>
      <c r="S429" s="24">
        <v>44055</v>
      </c>
      <c r="T429" s="22" t="s">
        <v>1191</v>
      </c>
      <c r="U429" s="22">
        <v>304012</v>
      </c>
      <c r="V429" s="22">
        <v>6219512959</v>
      </c>
      <c r="W429" s="24">
        <v>44055</v>
      </c>
      <c r="X429" s="22" t="s">
        <v>198</v>
      </c>
      <c r="Y429" s="22" t="s">
        <v>130</v>
      </c>
      <c r="Z429" s="22" t="s">
        <v>70</v>
      </c>
      <c r="AA429" s="22" t="s">
        <v>70</v>
      </c>
      <c r="AB429" s="22" t="s">
        <v>70</v>
      </c>
      <c r="AC429" s="22" t="s">
        <v>76</v>
      </c>
      <c r="AD429" s="22" t="s">
        <v>77</v>
      </c>
      <c r="AE429" s="25" t="s">
        <v>1727</v>
      </c>
      <c r="AF429" s="25" t="s">
        <v>79</v>
      </c>
      <c r="AG429" s="25">
        <v>6219512959</v>
      </c>
      <c r="AH429" s="25" t="s">
        <v>2756</v>
      </c>
      <c r="AI429" s="25" t="s">
        <v>1148</v>
      </c>
      <c r="AJ429" s="81" t="s">
        <v>82</v>
      </c>
      <c r="AK429" s="26">
        <v>45453</v>
      </c>
      <c r="AL429" s="22">
        <v>14</v>
      </c>
      <c r="AM429" s="22" t="s">
        <v>82</v>
      </c>
      <c r="AN429" s="22" t="s">
        <v>82</v>
      </c>
      <c r="AO429" s="22" t="s">
        <v>82</v>
      </c>
      <c r="AP429" s="22" t="s">
        <v>82</v>
      </c>
      <c r="AQ429" s="22" t="s">
        <v>82</v>
      </c>
      <c r="AR429" s="22" t="s">
        <v>82</v>
      </c>
      <c r="AS429" s="6">
        <v>225485</v>
      </c>
      <c r="AT429" s="6" t="s">
        <v>2757</v>
      </c>
      <c r="AU429" s="15" t="s">
        <v>2758</v>
      </c>
      <c r="AV429" s="6" t="s">
        <v>2759</v>
      </c>
      <c r="AW429" s="6">
        <v>40</v>
      </c>
    </row>
    <row r="430" spans="1:49" ht="24.75" customHeight="1">
      <c r="A430" s="6">
        <v>304012</v>
      </c>
      <c r="B430" s="22" t="s">
        <v>82</v>
      </c>
      <c r="C430" s="22" t="b">
        <v>0</v>
      </c>
      <c r="D430" s="23" t="s">
        <v>473</v>
      </c>
      <c r="E430" s="22">
        <v>304</v>
      </c>
      <c r="F430" s="22" t="s">
        <v>394</v>
      </c>
      <c r="G430" s="22">
        <v>304012</v>
      </c>
      <c r="H430" s="22" t="s">
        <v>121</v>
      </c>
      <c r="I430" s="22" t="s">
        <v>66</v>
      </c>
      <c r="J430" s="22" t="s">
        <v>67</v>
      </c>
      <c r="K430" s="22" t="s">
        <v>111</v>
      </c>
      <c r="L430" s="22" t="s">
        <v>82</v>
      </c>
      <c r="M430" s="22" t="str">
        <f t="shared" si="6"/>
        <v>Fresh Tumor Biopsy Pre-dose</v>
      </c>
      <c r="N430" s="22" t="s">
        <v>70</v>
      </c>
      <c r="O430" s="24">
        <v>45095</v>
      </c>
      <c r="P430" s="24">
        <v>45137</v>
      </c>
      <c r="Q430" s="22" t="s">
        <v>101</v>
      </c>
      <c r="R430" s="22">
        <v>6220380936</v>
      </c>
      <c r="S430" s="24">
        <v>45081</v>
      </c>
      <c r="T430" s="22" t="s">
        <v>1191</v>
      </c>
      <c r="U430" s="22" t="s">
        <v>82</v>
      </c>
      <c r="V430" s="27" t="s">
        <v>82</v>
      </c>
      <c r="W430" s="22" t="s">
        <v>82</v>
      </c>
      <c r="X430" s="22" t="s">
        <v>82</v>
      </c>
      <c r="Y430" s="22" t="s">
        <v>82</v>
      </c>
      <c r="Z430" s="22" t="s">
        <v>82</v>
      </c>
      <c r="AA430" s="22" t="s">
        <v>82</v>
      </c>
      <c r="AB430" s="22" t="s">
        <v>82</v>
      </c>
      <c r="AC430" s="22" t="s">
        <v>1145</v>
      </c>
      <c r="AD430" s="22" t="s">
        <v>82</v>
      </c>
      <c r="AE430" s="28" t="s">
        <v>1146</v>
      </c>
      <c r="AF430" s="28" t="s">
        <v>1146</v>
      </c>
      <c r="AG430" s="25">
        <v>6220380936</v>
      </c>
      <c r="AH430" s="25" t="s">
        <v>2760</v>
      </c>
      <c r="AI430" s="25" t="s">
        <v>1148</v>
      </c>
      <c r="AJ430" s="81" t="s">
        <v>82</v>
      </c>
      <c r="AK430" s="26">
        <v>45453</v>
      </c>
      <c r="AL430" s="22">
        <v>14</v>
      </c>
      <c r="AM430" s="22" t="s">
        <v>82</v>
      </c>
      <c r="AN430" s="22" t="s">
        <v>82</v>
      </c>
      <c r="AO430" s="22" t="s">
        <v>82</v>
      </c>
      <c r="AP430" s="22" t="s">
        <v>82</v>
      </c>
      <c r="AQ430" s="22" t="s">
        <v>82</v>
      </c>
      <c r="AR430" s="22" t="s">
        <v>82</v>
      </c>
      <c r="AS430" s="6"/>
      <c r="AT430" s="6"/>
      <c r="AU430" s="6"/>
      <c r="AV430" s="6"/>
      <c r="AW430" s="6"/>
    </row>
    <row r="431" spans="1:49" ht="24.75" customHeight="1">
      <c r="A431" s="6">
        <v>304016</v>
      </c>
      <c r="B431" s="22" t="s">
        <v>469</v>
      </c>
      <c r="C431" s="22" t="b">
        <v>1</v>
      </c>
      <c r="D431" s="23" t="s">
        <v>473</v>
      </c>
      <c r="E431" s="22">
        <v>304</v>
      </c>
      <c r="F431" s="22" t="s">
        <v>394</v>
      </c>
      <c r="G431" s="22">
        <v>304016</v>
      </c>
      <c r="H431" s="22" t="s">
        <v>100</v>
      </c>
      <c r="I431" s="22" t="s">
        <v>100</v>
      </c>
      <c r="J431" s="22" t="s">
        <v>67</v>
      </c>
      <c r="K431" s="22" t="s">
        <v>68</v>
      </c>
      <c r="L431" s="22" t="s">
        <v>69</v>
      </c>
      <c r="M431" s="22" t="str">
        <f t="shared" si="6"/>
        <v>Archival</v>
      </c>
      <c r="N431" s="22" t="s">
        <v>70</v>
      </c>
      <c r="O431" s="24">
        <v>45131</v>
      </c>
      <c r="P431" s="24">
        <v>45320</v>
      </c>
      <c r="Q431" s="22" t="s">
        <v>113</v>
      </c>
      <c r="R431" s="22">
        <v>6219512962</v>
      </c>
      <c r="S431" s="24">
        <v>44090</v>
      </c>
      <c r="T431" s="22" t="s">
        <v>73</v>
      </c>
      <c r="U431" s="22">
        <v>304016</v>
      </c>
      <c r="V431" s="22">
        <v>6219512962</v>
      </c>
      <c r="W431" s="24">
        <v>44090</v>
      </c>
      <c r="X431" s="22" t="s">
        <v>186</v>
      </c>
      <c r="Y431" s="22" t="s">
        <v>130</v>
      </c>
      <c r="Z431" s="22" t="s">
        <v>70</v>
      </c>
      <c r="AA431" s="22" t="s">
        <v>70</v>
      </c>
      <c r="AB431" s="22" t="s">
        <v>70</v>
      </c>
      <c r="AC431" s="22" t="s">
        <v>76</v>
      </c>
      <c r="AD431" s="22" t="s">
        <v>77</v>
      </c>
      <c r="AE431" s="25" t="s">
        <v>474</v>
      </c>
      <c r="AF431" s="25" t="s">
        <v>79</v>
      </c>
      <c r="AG431" s="25">
        <v>6219512962</v>
      </c>
      <c r="AH431" s="25" t="s">
        <v>475</v>
      </c>
      <c r="AI431" s="25" t="s">
        <v>81</v>
      </c>
      <c r="AJ431" s="81" t="s">
        <v>82</v>
      </c>
      <c r="AK431" s="26">
        <v>45397</v>
      </c>
      <c r="AL431" s="22">
        <v>70</v>
      </c>
      <c r="AM431" s="22" t="s">
        <v>82</v>
      </c>
      <c r="AN431" s="22" t="s">
        <v>82</v>
      </c>
      <c r="AO431" s="22" t="s">
        <v>82</v>
      </c>
      <c r="AP431" s="22" t="s">
        <v>82</v>
      </c>
      <c r="AQ431" s="22" t="s">
        <v>82</v>
      </c>
      <c r="AR431" s="22" t="s">
        <v>82</v>
      </c>
      <c r="AS431" s="6">
        <v>331064</v>
      </c>
      <c r="AT431" s="6" t="s">
        <v>470</v>
      </c>
      <c r="AU431" s="15" t="s">
        <v>471</v>
      </c>
      <c r="AV431" s="6" t="s">
        <v>472</v>
      </c>
      <c r="AW431" s="6">
        <v>40</v>
      </c>
    </row>
    <row r="432" spans="1:49" ht="24.75" customHeight="1">
      <c r="A432" s="6">
        <v>304017</v>
      </c>
      <c r="B432" s="22" t="s">
        <v>476</v>
      </c>
      <c r="C432" s="22" t="b">
        <v>1</v>
      </c>
      <c r="D432" s="23" t="s">
        <v>473</v>
      </c>
      <c r="E432" s="22">
        <v>304</v>
      </c>
      <c r="F432" s="22" t="s">
        <v>394</v>
      </c>
      <c r="G432" s="22">
        <v>304017</v>
      </c>
      <c r="H432" s="22" t="s">
        <v>121</v>
      </c>
      <c r="I432" s="22" t="s">
        <v>66</v>
      </c>
      <c r="J432" s="22" t="s">
        <v>67</v>
      </c>
      <c r="K432" s="22" t="s">
        <v>68</v>
      </c>
      <c r="L432" s="22" t="s">
        <v>69</v>
      </c>
      <c r="M432" s="22" t="str">
        <f t="shared" si="6"/>
        <v>Archival</v>
      </c>
      <c r="N432" s="22" t="s">
        <v>70</v>
      </c>
      <c r="O432" s="24">
        <v>45209</v>
      </c>
      <c r="P432" s="24">
        <v>45182</v>
      </c>
      <c r="Q432" s="22" t="s">
        <v>101</v>
      </c>
      <c r="R432" s="22">
        <v>6219512956</v>
      </c>
      <c r="S432" s="24">
        <v>44973</v>
      </c>
      <c r="T432" s="22" t="s">
        <v>129</v>
      </c>
      <c r="U432" s="22">
        <v>304017</v>
      </c>
      <c r="V432" s="22">
        <v>6219512956</v>
      </c>
      <c r="W432" s="24">
        <v>44973</v>
      </c>
      <c r="X432" s="22" t="s">
        <v>186</v>
      </c>
      <c r="Y432" s="22" t="s">
        <v>75</v>
      </c>
      <c r="Z432" s="22" t="s">
        <v>70</v>
      </c>
      <c r="AA432" s="22" t="s">
        <v>70</v>
      </c>
      <c r="AB432" s="22" t="s">
        <v>70</v>
      </c>
      <c r="AC432" s="22" t="s">
        <v>76</v>
      </c>
      <c r="AD432" s="22" t="s">
        <v>77</v>
      </c>
      <c r="AE432" s="25" t="s">
        <v>343</v>
      </c>
      <c r="AF432" s="25" t="s">
        <v>79</v>
      </c>
      <c r="AG432" s="25">
        <v>6219512956</v>
      </c>
      <c r="AH432" s="25" t="s">
        <v>480</v>
      </c>
      <c r="AI432" s="81" t="s">
        <v>132</v>
      </c>
      <c r="AJ432" s="81" t="s">
        <v>82</v>
      </c>
      <c r="AK432" s="26">
        <v>45411</v>
      </c>
      <c r="AL432" s="22">
        <v>56</v>
      </c>
      <c r="AM432" s="22" t="s">
        <v>82</v>
      </c>
      <c r="AN432" s="22" t="s">
        <v>82</v>
      </c>
      <c r="AO432" s="22" t="s">
        <v>82</v>
      </c>
      <c r="AP432" s="22" t="s">
        <v>82</v>
      </c>
      <c r="AQ432" s="22" t="s">
        <v>82</v>
      </c>
      <c r="AR432" s="22" t="s">
        <v>82</v>
      </c>
      <c r="AS432" s="6">
        <v>352112</v>
      </c>
      <c r="AT432" s="6" t="s">
        <v>477</v>
      </c>
      <c r="AU432" s="15" t="s">
        <v>478</v>
      </c>
      <c r="AV432" s="6" t="s">
        <v>479</v>
      </c>
      <c r="AW432" s="6">
        <v>40</v>
      </c>
    </row>
    <row r="433" spans="1:49" ht="24.75" customHeight="1">
      <c r="A433" s="6">
        <v>304018</v>
      </c>
      <c r="B433" s="22" t="s">
        <v>481</v>
      </c>
      <c r="C433" s="22" t="b">
        <v>1</v>
      </c>
      <c r="D433" s="23" t="s">
        <v>473</v>
      </c>
      <c r="E433" s="22">
        <v>304</v>
      </c>
      <c r="F433" s="22" t="s">
        <v>394</v>
      </c>
      <c r="G433" s="22">
        <v>304018</v>
      </c>
      <c r="H433" s="22" t="s">
        <v>65</v>
      </c>
      <c r="I433" s="22" t="s">
        <v>66</v>
      </c>
      <c r="J433" s="22" t="s">
        <v>67</v>
      </c>
      <c r="K433" s="22" t="s">
        <v>68</v>
      </c>
      <c r="L433" s="22" t="s">
        <v>69</v>
      </c>
      <c r="M433" s="22" t="str">
        <f t="shared" si="6"/>
        <v>Archival</v>
      </c>
      <c r="N433" s="22" t="s">
        <v>70</v>
      </c>
      <c r="O433" s="24">
        <v>45237</v>
      </c>
      <c r="P433" s="24">
        <v>45322</v>
      </c>
      <c r="Q433" s="22" t="s">
        <v>113</v>
      </c>
      <c r="R433" s="22">
        <v>6221712461</v>
      </c>
      <c r="S433" s="24">
        <v>43716</v>
      </c>
      <c r="T433" s="22" t="s">
        <v>129</v>
      </c>
      <c r="U433" s="22">
        <v>304018</v>
      </c>
      <c r="V433" s="22">
        <v>6221712461</v>
      </c>
      <c r="W433" s="24">
        <v>43716</v>
      </c>
      <c r="X433" s="22" t="s">
        <v>103</v>
      </c>
      <c r="Y433" s="22" t="s">
        <v>130</v>
      </c>
      <c r="Z433" s="22" t="s">
        <v>70</v>
      </c>
      <c r="AA433" s="22" t="s">
        <v>70</v>
      </c>
      <c r="AB433" s="22" t="s">
        <v>70</v>
      </c>
      <c r="AC433" s="22" t="s">
        <v>76</v>
      </c>
      <c r="AD433" s="22" t="s">
        <v>77</v>
      </c>
      <c r="AE433" s="25" t="s">
        <v>485</v>
      </c>
      <c r="AF433" s="25" t="s">
        <v>79</v>
      </c>
      <c r="AG433" s="25">
        <v>6221712461</v>
      </c>
      <c r="AH433" s="25" t="s">
        <v>486</v>
      </c>
      <c r="AI433" s="25" t="s">
        <v>132</v>
      </c>
      <c r="AJ433" s="81" t="s">
        <v>82</v>
      </c>
      <c r="AK433" s="26">
        <v>45397</v>
      </c>
      <c r="AL433" s="22">
        <v>70</v>
      </c>
      <c r="AM433" s="22" t="s">
        <v>82</v>
      </c>
      <c r="AN433" s="22" t="s">
        <v>82</v>
      </c>
      <c r="AO433" s="22" t="s">
        <v>82</v>
      </c>
      <c r="AP433" s="22" t="s">
        <v>82</v>
      </c>
      <c r="AQ433" s="22" t="s">
        <v>82</v>
      </c>
      <c r="AR433" s="22" t="s">
        <v>82</v>
      </c>
      <c r="AS433" s="6">
        <v>327770</v>
      </c>
      <c r="AT433" s="6" t="s">
        <v>482</v>
      </c>
      <c r="AU433" s="15" t="s">
        <v>483</v>
      </c>
      <c r="AV433" s="6" t="s">
        <v>484</v>
      </c>
      <c r="AW433" s="6">
        <v>40</v>
      </c>
    </row>
    <row r="434" spans="1:49" ht="24.75" customHeight="1">
      <c r="A434" s="6">
        <v>304019</v>
      </c>
      <c r="B434" s="22" t="s">
        <v>487</v>
      </c>
      <c r="C434" s="22" t="b">
        <v>1</v>
      </c>
      <c r="D434" s="23" t="s">
        <v>473</v>
      </c>
      <c r="E434" s="22">
        <v>304</v>
      </c>
      <c r="F434" s="22" t="s">
        <v>394</v>
      </c>
      <c r="G434" s="22">
        <v>304019</v>
      </c>
      <c r="H434" s="22" t="s">
        <v>65</v>
      </c>
      <c r="I434" s="22" t="s">
        <v>66</v>
      </c>
      <c r="J434" s="22" t="s">
        <v>67</v>
      </c>
      <c r="K434" s="22" t="s">
        <v>68</v>
      </c>
      <c r="L434" s="22" t="s">
        <v>69</v>
      </c>
      <c r="M434" s="22" t="str">
        <f t="shared" si="6"/>
        <v>Archival</v>
      </c>
      <c r="N434" s="22" t="s">
        <v>70</v>
      </c>
      <c r="O434" s="24">
        <v>45237</v>
      </c>
      <c r="P434" s="24">
        <v>45222</v>
      </c>
      <c r="Q434" s="22" t="s">
        <v>101</v>
      </c>
      <c r="R434" s="22">
        <v>6219512954</v>
      </c>
      <c r="S434" s="24">
        <v>45158</v>
      </c>
      <c r="T434" s="22" t="s">
        <v>129</v>
      </c>
      <c r="U434" s="22">
        <v>304019</v>
      </c>
      <c r="V434" s="22">
        <v>6219512954</v>
      </c>
      <c r="W434" s="24">
        <v>45158</v>
      </c>
      <c r="X434" s="22" t="s">
        <v>103</v>
      </c>
      <c r="Y434" s="22" t="s">
        <v>75</v>
      </c>
      <c r="Z434" s="22" t="s">
        <v>70</v>
      </c>
      <c r="AA434" s="22" t="s">
        <v>70</v>
      </c>
      <c r="AB434" s="22" t="s">
        <v>70</v>
      </c>
      <c r="AC434" s="22" t="s">
        <v>76</v>
      </c>
      <c r="AD434" s="22" t="s">
        <v>77</v>
      </c>
      <c r="AE434" s="25" t="s">
        <v>104</v>
      </c>
      <c r="AF434" s="25" t="s">
        <v>79</v>
      </c>
      <c r="AG434" s="25">
        <v>6219512954</v>
      </c>
      <c r="AH434" s="25" t="s">
        <v>491</v>
      </c>
      <c r="AI434" s="25" t="s">
        <v>132</v>
      </c>
      <c r="AJ434" s="81" t="s">
        <v>82</v>
      </c>
      <c r="AK434" s="26">
        <v>45397</v>
      </c>
      <c r="AL434" s="22">
        <v>70</v>
      </c>
      <c r="AM434" s="22" t="s">
        <v>82</v>
      </c>
      <c r="AN434" s="22" t="s">
        <v>82</v>
      </c>
      <c r="AO434" s="22" t="s">
        <v>82</v>
      </c>
      <c r="AP434" s="22" t="s">
        <v>82</v>
      </c>
      <c r="AQ434" s="22" t="s">
        <v>82</v>
      </c>
      <c r="AR434" s="22" t="s">
        <v>82</v>
      </c>
      <c r="AS434" s="6">
        <v>327653</v>
      </c>
      <c r="AT434" s="6" t="s">
        <v>488</v>
      </c>
      <c r="AU434" s="15" t="s">
        <v>489</v>
      </c>
      <c r="AV434" s="6" t="s">
        <v>490</v>
      </c>
      <c r="AW434" s="6">
        <v>40</v>
      </c>
    </row>
    <row r="435" spans="1:49" ht="24.75" customHeight="1">
      <c r="A435" s="6">
        <v>304020</v>
      </c>
      <c r="B435" s="22" t="s">
        <v>889</v>
      </c>
      <c r="C435" s="22" t="b">
        <v>1</v>
      </c>
      <c r="D435" s="23" t="s">
        <v>473</v>
      </c>
      <c r="E435" s="22">
        <v>304</v>
      </c>
      <c r="F435" s="22" t="s">
        <v>394</v>
      </c>
      <c r="G435" s="22">
        <v>304020</v>
      </c>
      <c r="H435" s="22" t="s">
        <v>100</v>
      </c>
      <c r="I435" s="22" t="s">
        <v>100</v>
      </c>
      <c r="J435" s="22" t="s">
        <v>67</v>
      </c>
      <c r="K435" s="22" t="s">
        <v>128</v>
      </c>
      <c r="L435" s="22" t="s">
        <v>112</v>
      </c>
      <c r="M435" s="22" t="str">
        <f t="shared" si="6"/>
        <v>Fresh Biopsy/Aspirate</v>
      </c>
      <c r="N435" s="22" t="s">
        <v>70</v>
      </c>
      <c r="O435" s="24">
        <v>45320</v>
      </c>
      <c r="P435" s="24">
        <v>45320</v>
      </c>
      <c r="Q435" s="22" t="s">
        <v>113</v>
      </c>
      <c r="R435" s="22">
        <v>6221927978</v>
      </c>
      <c r="S435" s="24">
        <v>45307</v>
      </c>
      <c r="T435" s="22" t="s">
        <v>102</v>
      </c>
      <c r="U435" s="22">
        <v>304020</v>
      </c>
      <c r="V435" s="22">
        <v>6221927978</v>
      </c>
      <c r="W435" s="24">
        <v>45307</v>
      </c>
      <c r="X435" s="22" t="s">
        <v>536</v>
      </c>
      <c r="Y435" s="22" t="s">
        <v>130</v>
      </c>
      <c r="Z435" s="22" t="s">
        <v>70</v>
      </c>
      <c r="AA435" s="22" t="s">
        <v>70</v>
      </c>
      <c r="AB435" s="22" t="s">
        <v>70</v>
      </c>
      <c r="AC435" s="22" t="s">
        <v>76</v>
      </c>
      <c r="AD435" s="22" t="s">
        <v>114</v>
      </c>
      <c r="AE435" s="25" t="s">
        <v>115</v>
      </c>
      <c r="AF435" s="25" t="s">
        <v>79</v>
      </c>
      <c r="AG435" s="25">
        <v>6221927978</v>
      </c>
      <c r="AH435" s="25" t="s">
        <v>2761</v>
      </c>
      <c r="AI435" s="25" t="s">
        <v>93</v>
      </c>
      <c r="AJ435" s="81" t="s">
        <v>82</v>
      </c>
      <c r="AK435" s="26">
        <v>45397</v>
      </c>
      <c r="AL435" s="22">
        <v>70</v>
      </c>
      <c r="AM435" s="22" t="s">
        <v>82</v>
      </c>
      <c r="AN435" s="22" t="s">
        <v>82</v>
      </c>
      <c r="AO435" s="22" t="s">
        <v>82</v>
      </c>
      <c r="AP435" s="22" t="s">
        <v>82</v>
      </c>
      <c r="AQ435" s="22" t="s">
        <v>82</v>
      </c>
      <c r="AR435" s="22" t="s">
        <v>82</v>
      </c>
      <c r="AS435" s="6">
        <v>328023</v>
      </c>
      <c r="AT435" s="6" t="s">
        <v>2762</v>
      </c>
      <c r="AU435" s="15" t="s">
        <v>2763</v>
      </c>
      <c r="AV435" s="6" t="s">
        <v>2764</v>
      </c>
      <c r="AW435" s="6">
        <v>40</v>
      </c>
    </row>
    <row r="436" spans="1:49" ht="24.75" customHeight="1">
      <c r="A436" s="6">
        <v>304021</v>
      </c>
      <c r="B436" s="22" t="s">
        <v>2765</v>
      </c>
      <c r="C436" s="22" t="b">
        <v>1</v>
      </c>
      <c r="D436" s="23" t="s">
        <v>473</v>
      </c>
      <c r="E436" s="22">
        <v>304</v>
      </c>
      <c r="F436" s="22" t="s">
        <v>394</v>
      </c>
      <c r="G436" s="22">
        <v>304021</v>
      </c>
      <c r="H436" s="22" t="s">
        <v>121</v>
      </c>
      <c r="I436" s="22" t="s">
        <v>66</v>
      </c>
      <c r="J436" s="22" t="s">
        <v>67</v>
      </c>
      <c r="K436" s="22" t="s">
        <v>1214</v>
      </c>
      <c r="L436" s="22" t="s">
        <v>82</v>
      </c>
      <c r="M436" s="22" t="str">
        <f t="shared" si="6"/>
        <v>Archived c-Met testing</v>
      </c>
      <c r="N436" s="22" t="s">
        <v>70</v>
      </c>
      <c r="O436" s="24">
        <v>45390</v>
      </c>
      <c r="P436" s="24">
        <v>45383</v>
      </c>
      <c r="Q436" s="22" t="s">
        <v>113</v>
      </c>
      <c r="R436" s="22">
        <v>6222073124</v>
      </c>
      <c r="S436" s="24">
        <v>45221</v>
      </c>
      <c r="T436" s="22" t="s">
        <v>1316</v>
      </c>
      <c r="U436" s="22">
        <v>304021</v>
      </c>
      <c r="V436" s="22">
        <v>6222073124</v>
      </c>
      <c r="W436" s="24">
        <v>45221</v>
      </c>
      <c r="X436" s="22" t="s">
        <v>2065</v>
      </c>
      <c r="Y436" s="22" t="s">
        <v>130</v>
      </c>
      <c r="Z436" s="22" t="s">
        <v>70</v>
      </c>
      <c r="AA436" s="22" t="s">
        <v>70</v>
      </c>
      <c r="AB436" s="22" t="s">
        <v>70</v>
      </c>
      <c r="AC436" s="22" t="s">
        <v>76</v>
      </c>
      <c r="AD436" s="22" t="s">
        <v>77</v>
      </c>
      <c r="AE436" s="25" t="s">
        <v>247</v>
      </c>
      <c r="AF436" s="25" t="s">
        <v>79</v>
      </c>
      <c r="AG436" s="25">
        <v>6222073124</v>
      </c>
      <c r="AH436" s="25" t="s">
        <v>2766</v>
      </c>
      <c r="AI436" s="25" t="s">
        <v>1318</v>
      </c>
      <c r="AJ436" s="81" t="s">
        <v>82</v>
      </c>
      <c r="AK436" s="26">
        <v>45460</v>
      </c>
      <c r="AL436" s="22">
        <v>7</v>
      </c>
      <c r="AM436" s="22" t="s">
        <v>82</v>
      </c>
      <c r="AN436" s="22" t="s">
        <v>82</v>
      </c>
      <c r="AO436" s="22" t="s">
        <v>82</v>
      </c>
      <c r="AP436" s="22" t="s">
        <v>82</v>
      </c>
      <c r="AQ436" s="22" t="s">
        <v>82</v>
      </c>
      <c r="AR436" s="22" t="s">
        <v>82</v>
      </c>
      <c r="AS436" s="6">
        <v>337237</v>
      </c>
      <c r="AT436" s="6" t="s">
        <v>2767</v>
      </c>
      <c r="AU436" s="15" t="s">
        <v>2768</v>
      </c>
      <c r="AV436" s="6" t="s">
        <v>2769</v>
      </c>
      <c r="AW436" s="6">
        <v>40</v>
      </c>
    </row>
    <row r="437" spans="1:49" ht="24.75" customHeight="1">
      <c r="A437" s="6">
        <v>304022</v>
      </c>
      <c r="B437" s="22" t="s">
        <v>2770</v>
      </c>
      <c r="C437" s="22" t="b">
        <v>1</v>
      </c>
      <c r="D437" s="23" t="s">
        <v>473</v>
      </c>
      <c r="E437" s="22">
        <v>304</v>
      </c>
      <c r="F437" s="22" t="s">
        <v>394</v>
      </c>
      <c r="G437" s="22">
        <v>304022</v>
      </c>
      <c r="H437" s="22" t="s">
        <v>100</v>
      </c>
      <c r="I437" s="22" t="s">
        <v>1315</v>
      </c>
      <c r="J437" s="22" t="s">
        <v>67</v>
      </c>
      <c r="K437" s="22" t="s">
        <v>1214</v>
      </c>
      <c r="L437" s="22" t="s">
        <v>82</v>
      </c>
      <c r="M437" s="22" t="str">
        <f t="shared" si="6"/>
        <v>Archived c-Met testing</v>
      </c>
      <c r="N437" s="22" t="s">
        <v>70</v>
      </c>
      <c r="O437" s="24">
        <v>45460</v>
      </c>
      <c r="P437" s="24">
        <v>45448</v>
      </c>
      <c r="Q437" s="22" t="s">
        <v>113</v>
      </c>
      <c r="R437" s="22">
        <v>6221927975</v>
      </c>
      <c r="S437" s="24">
        <v>45062</v>
      </c>
      <c r="T437" s="22" t="s">
        <v>1316</v>
      </c>
      <c r="U437" s="22">
        <v>304022</v>
      </c>
      <c r="V437" s="22">
        <v>6221927975</v>
      </c>
      <c r="W437" s="24">
        <v>45062</v>
      </c>
      <c r="X437" s="22" t="s">
        <v>2065</v>
      </c>
      <c r="Y437" s="22" t="s">
        <v>75</v>
      </c>
      <c r="Z437" s="22" t="s">
        <v>70</v>
      </c>
      <c r="AA437" s="22" t="s">
        <v>70</v>
      </c>
      <c r="AB437" s="22" t="s">
        <v>70</v>
      </c>
      <c r="AC437" s="22" t="s">
        <v>76</v>
      </c>
      <c r="AD437" s="22" t="s">
        <v>77</v>
      </c>
      <c r="AE437" s="25" t="s">
        <v>115</v>
      </c>
      <c r="AF437" s="25" t="s">
        <v>79</v>
      </c>
      <c r="AG437" s="25">
        <v>6221927975</v>
      </c>
      <c r="AH437" s="25" t="s">
        <v>2771</v>
      </c>
      <c r="AI437" s="25" t="s">
        <v>1318</v>
      </c>
      <c r="AJ437" s="81" t="s">
        <v>82</v>
      </c>
      <c r="AK437" s="26">
        <v>45467</v>
      </c>
      <c r="AL437" s="22">
        <v>0</v>
      </c>
      <c r="AM437" s="22" t="s">
        <v>82</v>
      </c>
      <c r="AN437" s="22" t="s">
        <v>82</v>
      </c>
      <c r="AO437" s="22" t="s">
        <v>82</v>
      </c>
      <c r="AP437" s="22" t="s">
        <v>82</v>
      </c>
      <c r="AQ437" s="22" t="s">
        <v>82</v>
      </c>
      <c r="AR437" s="22" t="s">
        <v>82</v>
      </c>
      <c r="AS437" s="6">
        <v>354847</v>
      </c>
      <c r="AT437" s="6" t="s">
        <v>2772</v>
      </c>
      <c r="AU437" s="15" t="s">
        <v>2773</v>
      </c>
      <c r="AV437" s="6" t="s">
        <v>2774</v>
      </c>
      <c r="AW437" s="6">
        <v>40</v>
      </c>
    </row>
    <row r="438" spans="1:49" ht="24.75" customHeight="1">
      <c r="A438" s="6">
        <v>400005</v>
      </c>
      <c r="B438" s="22" t="s">
        <v>2775</v>
      </c>
      <c r="C438" s="22" t="b">
        <v>1</v>
      </c>
      <c r="D438" s="23" t="s">
        <v>496</v>
      </c>
      <c r="E438" s="22">
        <v>400</v>
      </c>
      <c r="F438" s="22" t="s">
        <v>497</v>
      </c>
      <c r="G438" s="22">
        <v>400005</v>
      </c>
      <c r="H438" s="22" t="s">
        <v>65</v>
      </c>
      <c r="I438" s="22" t="s">
        <v>66</v>
      </c>
      <c r="J438" s="22" t="s">
        <v>67</v>
      </c>
      <c r="K438" s="22" t="s">
        <v>68</v>
      </c>
      <c r="L438" s="22" t="s">
        <v>69</v>
      </c>
      <c r="M438" s="22" t="str">
        <f t="shared" si="6"/>
        <v>Archival</v>
      </c>
      <c r="N438" s="22" t="s">
        <v>70</v>
      </c>
      <c r="O438" s="24">
        <v>45238</v>
      </c>
      <c r="P438" s="24">
        <v>45219</v>
      </c>
      <c r="Q438" s="22" t="s">
        <v>101</v>
      </c>
      <c r="R438" s="22">
        <v>6221112580</v>
      </c>
      <c r="S438" s="24">
        <v>44700</v>
      </c>
      <c r="T438" s="22" t="s">
        <v>129</v>
      </c>
      <c r="U438" s="22">
        <v>400005</v>
      </c>
      <c r="V438" s="22">
        <v>6221112580</v>
      </c>
      <c r="W438" s="24">
        <v>44700</v>
      </c>
      <c r="X438" s="22" t="s">
        <v>186</v>
      </c>
      <c r="Y438" s="22" t="s">
        <v>75</v>
      </c>
      <c r="Z438" s="22" t="s">
        <v>70</v>
      </c>
      <c r="AA438" s="22" t="s">
        <v>70</v>
      </c>
      <c r="AB438" s="22" t="s">
        <v>70</v>
      </c>
      <c r="AC438" s="22" t="s">
        <v>76</v>
      </c>
      <c r="AD438" s="22" t="s">
        <v>77</v>
      </c>
      <c r="AE438" s="25" t="s">
        <v>2776</v>
      </c>
      <c r="AF438" s="25" t="s">
        <v>79</v>
      </c>
      <c r="AG438" s="25">
        <v>6221112580</v>
      </c>
      <c r="AH438" s="25" t="s">
        <v>2777</v>
      </c>
      <c r="AI438" s="25" t="s">
        <v>132</v>
      </c>
      <c r="AJ438" s="81" t="s">
        <v>82</v>
      </c>
      <c r="AK438" s="26">
        <v>45439</v>
      </c>
      <c r="AL438" s="22">
        <v>28</v>
      </c>
      <c r="AM438" s="22" t="s">
        <v>82</v>
      </c>
      <c r="AN438" s="22" t="s">
        <v>82</v>
      </c>
      <c r="AO438" s="22" t="s">
        <v>82</v>
      </c>
      <c r="AP438" s="22" t="s">
        <v>82</v>
      </c>
      <c r="AQ438" s="22" t="s">
        <v>82</v>
      </c>
      <c r="AR438" s="22" t="s">
        <v>82</v>
      </c>
      <c r="AS438" s="6">
        <v>331174</v>
      </c>
      <c r="AT438" s="6" t="s">
        <v>2778</v>
      </c>
      <c r="AU438" s="15" t="s">
        <v>2779</v>
      </c>
      <c r="AV438" s="6" t="s">
        <v>2780</v>
      </c>
      <c r="AW438" s="6">
        <v>40</v>
      </c>
    </row>
    <row r="439" spans="1:49" ht="24.75" customHeight="1">
      <c r="A439" s="6">
        <v>400005</v>
      </c>
      <c r="B439" s="22" t="s">
        <v>2781</v>
      </c>
      <c r="C439" s="22" t="b">
        <v>1</v>
      </c>
      <c r="D439" s="23" t="s">
        <v>496</v>
      </c>
      <c r="E439" s="22">
        <v>400</v>
      </c>
      <c r="F439" s="22" t="s">
        <v>497</v>
      </c>
      <c r="G439" s="22">
        <v>400005</v>
      </c>
      <c r="H439" s="22" t="s">
        <v>65</v>
      </c>
      <c r="I439" s="22" t="s">
        <v>66</v>
      </c>
      <c r="J439" s="22" t="s">
        <v>67</v>
      </c>
      <c r="K439" s="22" t="s">
        <v>68</v>
      </c>
      <c r="L439" s="22" t="s">
        <v>69</v>
      </c>
      <c r="M439" s="22" t="str">
        <f t="shared" si="6"/>
        <v>Archival</v>
      </c>
      <c r="N439" s="22" t="s">
        <v>70</v>
      </c>
      <c r="O439" s="24">
        <v>45238</v>
      </c>
      <c r="P439" s="24">
        <v>45219</v>
      </c>
      <c r="Q439" s="22" t="s">
        <v>101</v>
      </c>
      <c r="R439" s="22">
        <v>6221957663</v>
      </c>
      <c r="S439" s="24">
        <v>44700</v>
      </c>
      <c r="T439" s="22" t="s">
        <v>129</v>
      </c>
      <c r="U439" s="22">
        <v>400005</v>
      </c>
      <c r="V439" s="22">
        <v>6221957663</v>
      </c>
      <c r="W439" s="24">
        <v>44700</v>
      </c>
      <c r="X439" s="22" t="s">
        <v>103</v>
      </c>
      <c r="Y439" s="22" t="s">
        <v>130</v>
      </c>
      <c r="Z439" s="22" t="s">
        <v>70</v>
      </c>
      <c r="AA439" s="22" t="s">
        <v>70</v>
      </c>
      <c r="AB439" s="22" t="s">
        <v>70</v>
      </c>
      <c r="AC439" s="22" t="s">
        <v>76</v>
      </c>
      <c r="AD439" s="22" t="s">
        <v>77</v>
      </c>
      <c r="AE439" s="25" t="s">
        <v>2782</v>
      </c>
      <c r="AF439" s="25" t="s">
        <v>79</v>
      </c>
      <c r="AG439" s="25">
        <v>6221957663</v>
      </c>
      <c r="AH439" s="25" t="s">
        <v>2777</v>
      </c>
      <c r="AI439" s="25" t="s">
        <v>132</v>
      </c>
      <c r="AJ439" s="83" t="s">
        <v>82</v>
      </c>
      <c r="AK439" s="26">
        <v>45439</v>
      </c>
      <c r="AL439" s="22">
        <v>28</v>
      </c>
      <c r="AM439" s="22" t="s">
        <v>82</v>
      </c>
      <c r="AN439" s="22" t="s">
        <v>82</v>
      </c>
      <c r="AO439" s="22" t="s">
        <v>82</v>
      </c>
      <c r="AP439" s="22" t="s">
        <v>82</v>
      </c>
      <c r="AQ439" s="22" t="s">
        <v>82</v>
      </c>
      <c r="AR439" s="22" t="s">
        <v>82</v>
      </c>
      <c r="AS439" s="6">
        <v>327732</v>
      </c>
      <c r="AT439" s="6" t="s">
        <v>2783</v>
      </c>
      <c r="AU439" s="15" t="s">
        <v>2784</v>
      </c>
      <c r="AV439" s="6" t="s">
        <v>2785</v>
      </c>
      <c r="AW439" s="6">
        <v>40</v>
      </c>
    </row>
    <row r="440" spans="1:49" ht="24.75" customHeight="1">
      <c r="A440" s="6">
        <v>400005</v>
      </c>
      <c r="B440" s="22" t="s">
        <v>492</v>
      </c>
      <c r="C440" s="22" t="b">
        <v>1</v>
      </c>
      <c r="D440" s="23" t="s">
        <v>496</v>
      </c>
      <c r="E440" s="22">
        <v>400</v>
      </c>
      <c r="F440" s="22" t="s">
        <v>497</v>
      </c>
      <c r="G440" s="22">
        <v>400005</v>
      </c>
      <c r="H440" s="22" t="s">
        <v>65</v>
      </c>
      <c r="I440" s="22" t="s">
        <v>66</v>
      </c>
      <c r="J440" s="22" t="s">
        <v>67</v>
      </c>
      <c r="K440" s="22" t="s">
        <v>111</v>
      </c>
      <c r="L440" s="22" t="s">
        <v>82</v>
      </c>
      <c r="M440" s="22" t="str">
        <f t="shared" si="6"/>
        <v>Fresh Tumor Biopsy Pre-dose</v>
      </c>
      <c r="N440" s="22" t="s">
        <v>70</v>
      </c>
      <c r="O440" s="24">
        <v>45238</v>
      </c>
      <c r="P440" s="24">
        <v>45219</v>
      </c>
      <c r="Q440" s="22" t="s">
        <v>101</v>
      </c>
      <c r="R440" s="22">
        <v>6222174408</v>
      </c>
      <c r="S440" s="24">
        <v>45219</v>
      </c>
      <c r="T440" s="22" t="s">
        <v>129</v>
      </c>
      <c r="U440" s="22">
        <v>400005</v>
      </c>
      <c r="V440" s="22">
        <v>6222174408</v>
      </c>
      <c r="W440" s="24">
        <v>45219</v>
      </c>
      <c r="X440" s="22" t="s">
        <v>103</v>
      </c>
      <c r="Y440" s="22" t="s">
        <v>130</v>
      </c>
      <c r="Z440" s="22" t="s">
        <v>70</v>
      </c>
      <c r="AA440" s="22" t="s">
        <v>70</v>
      </c>
      <c r="AB440" s="22" t="s">
        <v>70</v>
      </c>
      <c r="AC440" s="22" t="s">
        <v>76</v>
      </c>
      <c r="AD440" s="22" t="s">
        <v>114</v>
      </c>
      <c r="AE440" s="25" t="s">
        <v>498</v>
      </c>
      <c r="AF440" s="25" t="s">
        <v>79</v>
      </c>
      <c r="AG440" s="25">
        <v>6222174408</v>
      </c>
      <c r="AH440" s="25" t="s">
        <v>499</v>
      </c>
      <c r="AI440" s="25" t="s">
        <v>132</v>
      </c>
      <c r="AJ440" s="81" t="s">
        <v>82</v>
      </c>
      <c r="AK440" s="26">
        <v>45439</v>
      </c>
      <c r="AL440" s="22">
        <v>28</v>
      </c>
      <c r="AM440" s="22" t="s">
        <v>82</v>
      </c>
      <c r="AN440" s="22" t="s">
        <v>82</v>
      </c>
      <c r="AO440" s="22" t="s">
        <v>82</v>
      </c>
      <c r="AP440" s="22" t="s">
        <v>82</v>
      </c>
      <c r="AQ440" s="22" t="s">
        <v>82</v>
      </c>
      <c r="AR440" s="22" t="s">
        <v>82</v>
      </c>
      <c r="AS440" s="6">
        <v>327882</v>
      </c>
      <c r="AT440" s="6" t="s">
        <v>493</v>
      </c>
      <c r="AU440" s="15" t="s">
        <v>494</v>
      </c>
      <c r="AV440" s="6" t="s">
        <v>495</v>
      </c>
      <c r="AW440" s="6">
        <v>40</v>
      </c>
    </row>
    <row r="441" spans="1:49" ht="24.75" customHeight="1">
      <c r="A441" s="6">
        <v>400006</v>
      </c>
      <c r="B441" s="22" t="s">
        <v>2786</v>
      </c>
      <c r="C441" s="22" t="b">
        <v>1</v>
      </c>
      <c r="D441" s="23" t="s">
        <v>496</v>
      </c>
      <c r="E441" s="22">
        <v>400</v>
      </c>
      <c r="F441" s="22" t="s">
        <v>497</v>
      </c>
      <c r="G441" s="22">
        <v>400006</v>
      </c>
      <c r="H441" s="22" t="s">
        <v>121</v>
      </c>
      <c r="I441" s="22" t="s">
        <v>66</v>
      </c>
      <c r="J441" s="22" t="s">
        <v>1167</v>
      </c>
      <c r="K441" s="22" t="s">
        <v>158</v>
      </c>
      <c r="L441" s="22" t="s">
        <v>112</v>
      </c>
      <c r="M441" s="22" t="str">
        <f t="shared" si="6"/>
        <v>Fresh Biopsy/Aspirate</v>
      </c>
      <c r="N441" s="22" t="s">
        <v>70</v>
      </c>
      <c r="O441" s="24">
        <v>45103</v>
      </c>
      <c r="P441" s="24">
        <v>45208</v>
      </c>
      <c r="Q441" s="22" t="s">
        <v>101</v>
      </c>
      <c r="R441" s="22">
        <v>6221210058</v>
      </c>
      <c r="S441" s="24">
        <v>45128</v>
      </c>
      <c r="T441" s="22" t="s">
        <v>1191</v>
      </c>
      <c r="U441" s="22">
        <v>400006</v>
      </c>
      <c r="V441" s="22">
        <v>6221210058</v>
      </c>
      <c r="W441" s="24">
        <v>45128</v>
      </c>
      <c r="X441" s="22" t="s">
        <v>198</v>
      </c>
      <c r="Y441" s="22" t="s">
        <v>130</v>
      </c>
      <c r="Z441" s="22" t="s">
        <v>70</v>
      </c>
      <c r="AA441" s="22" t="s">
        <v>70</v>
      </c>
      <c r="AB441" s="22" t="s">
        <v>70</v>
      </c>
      <c r="AC441" s="22" t="s">
        <v>76</v>
      </c>
      <c r="AD441" s="22" t="s">
        <v>238</v>
      </c>
      <c r="AE441" s="25" t="s">
        <v>504</v>
      </c>
      <c r="AF441" s="25" t="s">
        <v>79</v>
      </c>
      <c r="AG441" s="25">
        <v>6221210058</v>
      </c>
      <c r="AH441" s="25" t="s">
        <v>2787</v>
      </c>
      <c r="AI441" s="25" t="s">
        <v>1148</v>
      </c>
      <c r="AJ441" s="81" t="s">
        <v>82</v>
      </c>
      <c r="AK441" s="26">
        <v>45460</v>
      </c>
      <c r="AL441" s="22">
        <v>7</v>
      </c>
      <c r="AM441" s="22" t="s">
        <v>82</v>
      </c>
      <c r="AN441" s="22" t="s">
        <v>82</v>
      </c>
      <c r="AO441" s="22" t="s">
        <v>82</v>
      </c>
      <c r="AP441" s="22" t="s">
        <v>82</v>
      </c>
      <c r="AQ441" s="22" t="s">
        <v>82</v>
      </c>
      <c r="AR441" s="22" t="s">
        <v>82</v>
      </c>
      <c r="AS441" s="6">
        <v>327521</v>
      </c>
      <c r="AT441" s="6" t="s">
        <v>2788</v>
      </c>
      <c r="AU441" s="15" t="s">
        <v>2789</v>
      </c>
      <c r="AV441" s="6" t="s">
        <v>2790</v>
      </c>
      <c r="AW441" s="6">
        <v>40</v>
      </c>
    </row>
    <row r="442" spans="1:49" ht="24.75" customHeight="1">
      <c r="A442" s="6">
        <v>400006</v>
      </c>
      <c r="B442" s="22" t="s">
        <v>2791</v>
      </c>
      <c r="C442" s="22" t="b">
        <v>1</v>
      </c>
      <c r="D442" s="23" t="s">
        <v>496</v>
      </c>
      <c r="E442" s="22">
        <v>400</v>
      </c>
      <c r="F442" s="22" t="s">
        <v>497</v>
      </c>
      <c r="G442" s="22">
        <v>400006</v>
      </c>
      <c r="H442" s="22" t="s">
        <v>121</v>
      </c>
      <c r="I442" s="22" t="s">
        <v>66</v>
      </c>
      <c r="J442" s="22" t="s">
        <v>67</v>
      </c>
      <c r="K442" s="22" t="s">
        <v>68</v>
      </c>
      <c r="L442" s="22" t="s">
        <v>69</v>
      </c>
      <c r="M442" s="22" t="str">
        <f t="shared" si="6"/>
        <v>Archival</v>
      </c>
      <c r="N442" s="22" t="s">
        <v>70</v>
      </c>
      <c r="O442" s="24">
        <v>45103</v>
      </c>
      <c r="P442" s="24">
        <v>45208</v>
      </c>
      <c r="Q442" s="22" t="s">
        <v>101</v>
      </c>
      <c r="R442" s="22">
        <v>6220729189</v>
      </c>
      <c r="S442" s="24">
        <v>43384</v>
      </c>
      <c r="T442" s="22" t="s">
        <v>1191</v>
      </c>
      <c r="U442" s="22">
        <v>400006</v>
      </c>
      <c r="V442" s="27">
        <v>6220729189</v>
      </c>
      <c r="W442" s="24">
        <v>43384</v>
      </c>
      <c r="X442" s="22" t="s">
        <v>198</v>
      </c>
      <c r="Y442" s="22" t="s">
        <v>130</v>
      </c>
      <c r="Z442" s="22" t="s">
        <v>70</v>
      </c>
      <c r="AA442" s="22" t="s">
        <v>70</v>
      </c>
      <c r="AB442" s="22" t="s">
        <v>70</v>
      </c>
      <c r="AC442" s="22" t="s">
        <v>76</v>
      </c>
      <c r="AD442" s="22" t="s">
        <v>77</v>
      </c>
      <c r="AE442" s="25" t="s">
        <v>122</v>
      </c>
      <c r="AF442" s="25" t="s">
        <v>79</v>
      </c>
      <c r="AG442" s="27">
        <v>6220729189</v>
      </c>
      <c r="AH442" s="25" t="s">
        <v>2792</v>
      </c>
      <c r="AI442" s="25" t="s">
        <v>1148</v>
      </c>
      <c r="AJ442" s="81" t="s">
        <v>82</v>
      </c>
      <c r="AK442" s="26">
        <v>45460</v>
      </c>
      <c r="AL442" s="22">
        <v>7</v>
      </c>
      <c r="AM442" s="22" t="s">
        <v>82</v>
      </c>
      <c r="AN442" s="22" t="s">
        <v>82</v>
      </c>
      <c r="AO442" s="22" t="s">
        <v>82</v>
      </c>
      <c r="AP442" s="22" t="s">
        <v>82</v>
      </c>
      <c r="AQ442" s="22" t="s">
        <v>82</v>
      </c>
      <c r="AR442" s="22" t="s">
        <v>82</v>
      </c>
      <c r="AS442" s="6">
        <v>327245</v>
      </c>
      <c r="AT442" s="6" t="s">
        <v>2793</v>
      </c>
      <c r="AU442" s="15" t="s">
        <v>2794</v>
      </c>
      <c r="AV442" s="6" t="s">
        <v>2795</v>
      </c>
      <c r="AW442" s="6">
        <v>40</v>
      </c>
    </row>
    <row r="443" spans="1:49" ht="24.75" customHeight="1">
      <c r="A443" s="6">
        <v>400006</v>
      </c>
      <c r="B443" s="22" t="s">
        <v>2796</v>
      </c>
      <c r="C443" s="22" t="b">
        <v>1</v>
      </c>
      <c r="D443" s="23" t="s">
        <v>496</v>
      </c>
      <c r="E443" s="22">
        <v>400</v>
      </c>
      <c r="F443" s="22" t="s">
        <v>497</v>
      </c>
      <c r="G443" s="22">
        <v>400006</v>
      </c>
      <c r="H443" s="22" t="s">
        <v>121</v>
      </c>
      <c r="I443" s="22" t="s">
        <v>66</v>
      </c>
      <c r="J443" s="22" t="s">
        <v>67</v>
      </c>
      <c r="K443" s="22" t="s">
        <v>111</v>
      </c>
      <c r="L443" s="22" t="s">
        <v>82</v>
      </c>
      <c r="M443" s="22" t="str">
        <f t="shared" si="6"/>
        <v>Fresh Tumor Biopsy Pre-dose</v>
      </c>
      <c r="N443" s="22" t="s">
        <v>70</v>
      </c>
      <c r="O443" s="24">
        <v>45103</v>
      </c>
      <c r="P443" s="24">
        <v>45208</v>
      </c>
      <c r="Q443" s="22" t="s">
        <v>101</v>
      </c>
      <c r="R443" s="22">
        <v>6220729189</v>
      </c>
      <c r="S443" s="24">
        <v>45097</v>
      </c>
      <c r="T443" s="22" t="s">
        <v>1191</v>
      </c>
      <c r="U443" s="22">
        <v>400006</v>
      </c>
      <c r="V443" s="27">
        <v>6220729189</v>
      </c>
      <c r="W443" s="24">
        <v>45097</v>
      </c>
      <c r="X443" s="22" t="s">
        <v>198</v>
      </c>
      <c r="Y443" s="22" t="s">
        <v>130</v>
      </c>
      <c r="Z443" s="22" t="s">
        <v>70</v>
      </c>
      <c r="AA443" s="22" t="s">
        <v>70</v>
      </c>
      <c r="AB443" s="22" t="s">
        <v>70</v>
      </c>
      <c r="AC443" s="22" t="s">
        <v>76</v>
      </c>
      <c r="AD443" s="22" t="s">
        <v>114</v>
      </c>
      <c r="AE443" s="25" t="s">
        <v>122</v>
      </c>
      <c r="AF443" s="25" t="s">
        <v>79</v>
      </c>
      <c r="AG443" s="27">
        <v>6220729189</v>
      </c>
      <c r="AH443" s="25" t="s">
        <v>2797</v>
      </c>
      <c r="AI443" s="25" t="s">
        <v>1148</v>
      </c>
      <c r="AJ443" s="81" t="s">
        <v>82</v>
      </c>
      <c r="AK443" s="26">
        <v>45460</v>
      </c>
      <c r="AL443" s="22">
        <v>7</v>
      </c>
      <c r="AM443" s="22" t="s">
        <v>82</v>
      </c>
      <c r="AN443" s="22" t="s">
        <v>82</v>
      </c>
      <c r="AO443" s="22" t="s">
        <v>82</v>
      </c>
      <c r="AP443" s="22" t="s">
        <v>82</v>
      </c>
      <c r="AQ443" s="22" t="s">
        <v>82</v>
      </c>
      <c r="AR443" s="22" t="s">
        <v>82</v>
      </c>
      <c r="AS443" s="6">
        <v>327240</v>
      </c>
      <c r="AT443" s="6" t="s">
        <v>2798</v>
      </c>
      <c r="AU443" s="15" t="s">
        <v>2799</v>
      </c>
      <c r="AV443" s="6" t="s">
        <v>2800</v>
      </c>
      <c r="AW443" s="6">
        <v>40</v>
      </c>
    </row>
    <row r="444" spans="1:49" ht="24.75" customHeight="1">
      <c r="A444" s="6">
        <v>400007</v>
      </c>
      <c r="B444" s="22" t="s">
        <v>500</v>
      </c>
      <c r="C444" s="22" t="b">
        <v>1</v>
      </c>
      <c r="D444" s="23" t="s">
        <v>496</v>
      </c>
      <c r="E444" s="22">
        <v>400</v>
      </c>
      <c r="F444" s="22" t="s">
        <v>497</v>
      </c>
      <c r="G444" s="22">
        <v>400007</v>
      </c>
      <c r="H444" s="22" t="s">
        <v>121</v>
      </c>
      <c r="I444" s="22" t="s">
        <v>66</v>
      </c>
      <c r="J444" s="22" t="s">
        <v>67</v>
      </c>
      <c r="K444" s="22" t="s">
        <v>128</v>
      </c>
      <c r="L444" s="22" t="s">
        <v>112</v>
      </c>
      <c r="M444" s="22" t="str">
        <f t="shared" si="6"/>
        <v>Fresh Biopsy/Aspirate</v>
      </c>
      <c r="N444" s="22" t="s">
        <v>70</v>
      </c>
      <c r="O444" s="24">
        <v>45126</v>
      </c>
      <c r="P444" s="24">
        <v>45100</v>
      </c>
      <c r="Q444" s="22" t="s">
        <v>148</v>
      </c>
      <c r="R444" s="22">
        <v>6221243054</v>
      </c>
      <c r="S444" s="24">
        <v>45119</v>
      </c>
      <c r="T444" s="22" t="s">
        <v>169</v>
      </c>
      <c r="U444" s="22">
        <v>400007</v>
      </c>
      <c r="V444" s="22">
        <v>6221243054</v>
      </c>
      <c r="W444" s="24">
        <v>45119</v>
      </c>
      <c r="X444" s="22" t="s">
        <v>103</v>
      </c>
      <c r="Y444" s="22" t="s">
        <v>130</v>
      </c>
      <c r="Z444" s="22" t="s">
        <v>70</v>
      </c>
      <c r="AA444" s="22" t="s">
        <v>70</v>
      </c>
      <c r="AB444" s="22" t="s">
        <v>70</v>
      </c>
      <c r="AC444" s="22" t="s">
        <v>76</v>
      </c>
      <c r="AD444" s="22" t="s">
        <v>114</v>
      </c>
      <c r="AE444" s="25" t="s">
        <v>504</v>
      </c>
      <c r="AF444" s="25" t="s">
        <v>79</v>
      </c>
      <c r="AG444" s="25">
        <v>6221243054</v>
      </c>
      <c r="AH444" s="25" t="s">
        <v>505</v>
      </c>
      <c r="AI444" s="25" t="s">
        <v>172</v>
      </c>
      <c r="AJ444" s="81" t="s">
        <v>82</v>
      </c>
      <c r="AK444" s="26">
        <v>45397</v>
      </c>
      <c r="AL444" s="22">
        <v>70</v>
      </c>
      <c r="AM444" s="22" t="s">
        <v>82</v>
      </c>
      <c r="AN444" s="22" t="s">
        <v>82</v>
      </c>
      <c r="AO444" s="22" t="s">
        <v>82</v>
      </c>
      <c r="AP444" s="22" t="s">
        <v>82</v>
      </c>
      <c r="AQ444" s="22" t="s">
        <v>82</v>
      </c>
      <c r="AR444" s="22" t="s">
        <v>82</v>
      </c>
      <c r="AS444" s="6">
        <v>327468</v>
      </c>
      <c r="AT444" s="6" t="s">
        <v>501</v>
      </c>
      <c r="AU444" s="15" t="s">
        <v>502</v>
      </c>
      <c r="AV444" s="6" t="s">
        <v>503</v>
      </c>
      <c r="AW444" s="6">
        <v>40</v>
      </c>
    </row>
    <row r="445" spans="1:49" ht="24.75" customHeight="1">
      <c r="A445" s="6">
        <v>400009</v>
      </c>
      <c r="B445" s="22" t="s">
        <v>506</v>
      </c>
      <c r="C445" s="22" t="b">
        <v>1</v>
      </c>
      <c r="D445" s="23" t="s">
        <v>496</v>
      </c>
      <c r="E445" s="22">
        <v>400</v>
      </c>
      <c r="F445" s="22" t="s">
        <v>497</v>
      </c>
      <c r="G445" s="22">
        <v>400009</v>
      </c>
      <c r="H445" s="22" t="s">
        <v>65</v>
      </c>
      <c r="I445" s="22" t="s">
        <v>66</v>
      </c>
      <c r="J445" s="22" t="s">
        <v>67</v>
      </c>
      <c r="K445" s="22" t="s">
        <v>68</v>
      </c>
      <c r="L445" s="22" t="s">
        <v>69</v>
      </c>
      <c r="M445" s="22" t="str">
        <f t="shared" si="6"/>
        <v>Archival</v>
      </c>
      <c r="N445" s="22" t="s">
        <v>70</v>
      </c>
      <c r="O445" s="24">
        <v>45222</v>
      </c>
      <c r="P445" s="24">
        <v>45208</v>
      </c>
      <c r="Q445" s="22" t="s">
        <v>101</v>
      </c>
      <c r="R445" s="22">
        <v>6221243057</v>
      </c>
      <c r="S445" s="24">
        <v>45099</v>
      </c>
      <c r="T445" s="22" t="s">
        <v>102</v>
      </c>
      <c r="U445" s="22">
        <v>400009</v>
      </c>
      <c r="V445" s="22">
        <v>6221243057</v>
      </c>
      <c r="W445" s="24">
        <v>45099</v>
      </c>
      <c r="X445" s="22" t="s">
        <v>186</v>
      </c>
      <c r="Y445" s="22" t="s">
        <v>75</v>
      </c>
      <c r="Z445" s="22" t="s">
        <v>70</v>
      </c>
      <c r="AA445" s="22" t="s">
        <v>70</v>
      </c>
      <c r="AB445" s="22" t="s">
        <v>70</v>
      </c>
      <c r="AC445" s="22" t="s">
        <v>76</v>
      </c>
      <c r="AD445" s="22" t="s">
        <v>77</v>
      </c>
      <c r="AE445" s="25" t="s">
        <v>510</v>
      </c>
      <c r="AF445" s="25" t="s">
        <v>79</v>
      </c>
      <c r="AG445" s="27">
        <v>6221243057</v>
      </c>
      <c r="AH445" s="25" t="s">
        <v>511</v>
      </c>
      <c r="AI445" s="25" t="s">
        <v>93</v>
      </c>
      <c r="AJ445" s="81" t="s">
        <v>82</v>
      </c>
      <c r="AK445" s="26">
        <v>45446</v>
      </c>
      <c r="AL445" s="22">
        <v>21</v>
      </c>
      <c r="AM445" s="22" t="s">
        <v>82</v>
      </c>
      <c r="AN445" s="22" t="s">
        <v>82</v>
      </c>
      <c r="AO445" s="22" t="s">
        <v>82</v>
      </c>
      <c r="AP445" s="22" t="s">
        <v>82</v>
      </c>
      <c r="AQ445" s="22" t="s">
        <v>82</v>
      </c>
      <c r="AR445" s="22" t="s">
        <v>82</v>
      </c>
      <c r="AS445" s="6">
        <v>330781</v>
      </c>
      <c r="AT445" s="6" t="s">
        <v>507</v>
      </c>
      <c r="AU445" s="15" t="s">
        <v>508</v>
      </c>
      <c r="AV445" s="6" t="s">
        <v>509</v>
      </c>
      <c r="AW445" s="6">
        <v>40</v>
      </c>
    </row>
    <row r="446" spans="1:49" ht="24.75" customHeight="1">
      <c r="A446" s="6">
        <v>400009</v>
      </c>
      <c r="B446" s="22" t="s">
        <v>82</v>
      </c>
      <c r="C446" s="22" t="b">
        <v>0</v>
      </c>
      <c r="D446" s="23" t="s">
        <v>496</v>
      </c>
      <c r="E446" s="22">
        <v>400</v>
      </c>
      <c r="F446" s="22" t="s">
        <v>497</v>
      </c>
      <c r="G446" s="22">
        <v>400009</v>
      </c>
      <c r="H446" s="22" t="s">
        <v>65</v>
      </c>
      <c r="I446" s="22" t="s">
        <v>66</v>
      </c>
      <c r="J446" s="22" t="s">
        <v>67</v>
      </c>
      <c r="K446" s="22" t="s">
        <v>111</v>
      </c>
      <c r="L446" s="22" t="s">
        <v>82</v>
      </c>
      <c r="M446" s="22" t="str">
        <f t="shared" si="6"/>
        <v>Fresh Tumor Biopsy Pre-dose</v>
      </c>
      <c r="N446" s="22" t="s">
        <v>70</v>
      </c>
      <c r="O446" s="24">
        <v>45222</v>
      </c>
      <c r="P446" s="24">
        <v>45208</v>
      </c>
      <c r="Q446" s="22" t="s">
        <v>101</v>
      </c>
      <c r="R446" s="22">
        <v>6221243057</v>
      </c>
      <c r="S446" s="24">
        <v>45208</v>
      </c>
      <c r="T446" s="22" t="s">
        <v>102</v>
      </c>
      <c r="U446" s="22" t="s">
        <v>82</v>
      </c>
      <c r="V446" s="27" t="s">
        <v>82</v>
      </c>
      <c r="W446" s="22" t="s">
        <v>82</v>
      </c>
      <c r="X446" s="22" t="s">
        <v>82</v>
      </c>
      <c r="Y446" s="22" t="s">
        <v>82</v>
      </c>
      <c r="Z446" s="22" t="s">
        <v>82</v>
      </c>
      <c r="AA446" s="22" t="s">
        <v>82</v>
      </c>
      <c r="AB446" s="22" t="s">
        <v>82</v>
      </c>
      <c r="AC446" s="22" t="s">
        <v>1145</v>
      </c>
      <c r="AD446" s="22" t="s">
        <v>82</v>
      </c>
      <c r="AE446" s="28" t="s">
        <v>1146</v>
      </c>
      <c r="AF446" s="28" t="s">
        <v>1146</v>
      </c>
      <c r="AG446" s="27">
        <v>6221243057</v>
      </c>
      <c r="AH446" s="25" t="s">
        <v>2801</v>
      </c>
      <c r="AI446" s="25" t="s">
        <v>93</v>
      </c>
      <c r="AJ446" s="81" t="s">
        <v>82</v>
      </c>
      <c r="AK446" s="26">
        <v>45446</v>
      </c>
      <c r="AL446" s="22">
        <v>21</v>
      </c>
      <c r="AM446" s="22" t="s">
        <v>82</v>
      </c>
      <c r="AN446" s="22" t="s">
        <v>82</v>
      </c>
      <c r="AO446" s="22" t="s">
        <v>82</v>
      </c>
      <c r="AP446" s="22" t="s">
        <v>82</v>
      </c>
      <c r="AQ446" s="22" t="s">
        <v>82</v>
      </c>
      <c r="AR446" s="22" t="s">
        <v>82</v>
      </c>
      <c r="AS446" s="6"/>
      <c r="AT446" s="6"/>
      <c r="AU446" s="6"/>
      <c r="AV446" s="6"/>
      <c r="AW446" s="6"/>
    </row>
    <row r="447" spans="1:49" ht="24.75" customHeight="1">
      <c r="A447" s="6">
        <v>400011</v>
      </c>
      <c r="B447" s="22" t="s">
        <v>2802</v>
      </c>
      <c r="C447" s="22" t="b">
        <v>1</v>
      </c>
      <c r="D447" s="23" t="s">
        <v>496</v>
      </c>
      <c r="E447" s="22">
        <v>400</v>
      </c>
      <c r="F447" s="22" t="s">
        <v>497</v>
      </c>
      <c r="G447" s="22">
        <v>400011</v>
      </c>
      <c r="H447" s="22" t="s">
        <v>65</v>
      </c>
      <c r="I447" s="22" t="s">
        <v>66</v>
      </c>
      <c r="J447" s="22" t="s">
        <v>67</v>
      </c>
      <c r="K447" s="22" t="s">
        <v>68</v>
      </c>
      <c r="L447" s="22" t="s">
        <v>69</v>
      </c>
      <c r="M447" s="22" t="str">
        <f t="shared" si="6"/>
        <v>Archival</v>
      </c>
      <c r="N447" s="22" t="s">
        <v>70</v>
      </c>
      <c r="O447" s="24">
        <v>45117</v>
      </c>
      <c r="P447" s="24">
        <v>45202</v>
      </c>
      <c r="Q447" s="22" t="s">
        <v>101</v>
      </c>
      <c r="R447" s="22">
        <v>6220729190</v>
      </c>
      <c r="S447" s="24">
        <v>43671</v>
      </c>
      <c r="T447" s="22" t="s">
        <v>1191</v>
      </c>
      <c r="U447" s="22">
        <v>400011</v>
      </c>
      <c r="V447" s="27">
        <v>6220729190</v>
      </c>
      <c r="W447" s="24">
        <v>43671</v>
      </c>
      <c r="X447" s="22" t="s">
        <v>198</v>
      </c>
      <c r="Y447" s="22" t="s">
        <v>130</v>
      </c>
      <c r="Z447" s="22" t="s">
        <v>70</v>
      </c>
      <c r="AA447" s="22" t="s">
        <v>70</v>
      </c>
      <c r="AB447" s="22" t="s">
        <v>70</v>
      </c>
      <c r="AC447" s="22" t="s">
        <v>76</v>
      </c>
      <c r="AD447" s="22" t="s">
        <v>77</v>
      </c>
      <c r="AE447" s="25" t="s">
        <v>115</v>
      </c>
      <c r="AF447" s="25" t="s">
        <v>79</v>
      </c>
      <c r="AG447" s="27">
        <v>6220729190</v>
      </c>
      <c r="AH447" s="25" t="s">
        <v>2803</v>
      </c>
      <c r="AI447" s="25" t="s">
        <v>1148</v>
      </c>
      <c r="AJ447" s="81" t="s">
        <v>82</v>
      </c>
      <c r="AK447" s="26">
        <v>45453</v>
      </c>
      <c r="AL447" s="22">
        <v>14</v>
      </c>
      <c r="AM447" s="22" t="s">
        <v>82</v>
      </c>
      <c r="AN447" s="22" t="s">
        <v>82</v>
      </c>
      <c r="AO447" s="22" t="s">
        <v>82</v>
      </c>
      <c r="AP447" s="22" t="s">
        <v>82</v>
      </c>
      <c r="AQ447" s="22" t="s">
        <v>82</v>
      </c>
      <c r="AR447" s="22" t="s">
        <v>82</v>
      </c>
      <c r="AS447" s="6">
        <v>264556</v>
      </c>
      <c r="AT447" s="6" t="s">
        <v>2804</v>
      </c>
      <c r="AU447" s="15" t="s">
        <v>2805</v>
      </c>
      <c r="AV447" s="6" t="s">
        <v>2806</v>
      </c>
      <c r="AW447" s="6">
        <v>40</v>
      </c>
    </row>
    <row r="448" spans="1:49" ht="24.75" customHeight="1">
      <c r="A448" s="6">
        <v>400011</v>
      </c>
      <c r="B448" s="22" t="s">
        <v>2807</v>
      </c>
      <c r="C448" s="22" t="b">
        <v>1</v>
      </c>
      <c r="D448" s="23" t="s">
        <v>496</v>
      </c>
      <c r="E448" s="22">
        <v>400</v>
      </c>
      <c r="F448" s="22" t="s">
        <v>497</v>
      </c>
      <c r="G448" s="22">
        <v>400011</v>
      </c>
      <c r="H448" s="22" t="s">
        <v>65</v>
      </c>
      <c r="I448" s="22" t="s">
        <v>66</v>
      </c>
      <c r="J448" s="22" t="s">
        <v>67</v>
      </c>
      <c r="K448" s="22" t="s">
        <v>111</v>
      </c>
      <c r="L448" s="22" t="s">
        <v>82</v>
      </c>
      <c r="M448" s="22" t="str">
        <f t="shared" si="6"/>
        <v>Fresh Tumor Biopsy Pre-dose</v>
      </c>
      <c r="N448" s="22" t="s">
        <v>70</v>
      </c>
      <c r="O448" s="24">
        <v>45117</v>
      </c>
      <c r="P448" s="24">
        <v>45202</v>
      </c>
      <c r="Q448" s="22" t="s">
        <v>101</v>
      </c>
      <c r="R448" s="22">
        <v>6220729190</v>
      </c>
      <c r="S448" s="24">
        <v>45114</v>
      </c>
      <c r="T448" s="22" t="s">
        <v>1191</v>
      </c>
      <c r="U448" s="22">
        <v>400011</v>
      </c>
      <c r="V448" s="27">
        <v>6220729190</v>
      </c>
      <c r="W448" s="24">
        <v>45114</v>
      </c>
      <c r="X448" s="22" t="s">
        <v>198</v>
      </c>
      <c r="Y448" s="22" t="s">
        <v>130</v>
      </c>
      <c r="Z448" s="22" t="s">
        <v>70</v>
      </c>
      <c r="AA448" s="22" t="s">
        <v>70</v>
      </c>
      <c r="AB448" s="22" t="s">
        <v>70</v>
      </c>
      <c r="AC448" s="22" t="s">
        <v>76</v>
      </c>
      <c r="AD448" s="22" t="s">
        <v>114</v>
      </c>
      <c r="AE448" s="25" t="s">
        <v>115</v>
      </c>
      <c r="AF448" s="25" t="s">
        <v>79</v>
      </c>
      <c r="AG448" s="27">
        <v>6220729190</v>
      </c>
      <c r="AH448" s="25" t="s">
        <v>2808</v>
      </c>
      <c r="AI448" s="25" t="s">
        <v>1148</v>
      </c>
      <c r="AJ448" s="81" t="s">
        <v>82</v>
      </c>
      <c r="AK448" s="26">
        <v>45453</v>
      </c>
      <c r="AL448" s="22">
        <v>14</v>
      </c>
      <c r="AM448" s="22" t="s">
        <v>82</v>
      </c>
      <c r="AN448" s="22" t="s">
        <v>82</v>
      </c>
      <c r="AO448" s="22" t="s">
        <v>82</v>
      </c>
      <c r="AP448" s="22" t="s">
        <v>82</v>
      </c>
      <c r="AQ448" s="22" t="s">
        <v>82</v>
      </c>
      <c r="AR448" s="22" t="s">
        <v>82</v>
      </c>
      <c r="AS448" s="6">
        <v>327237</v>
      </c>
      <c r="AT448" s="6" t="s">
        <v>2809</v>
      </c>
      <c r="AU448" s="15" t="s">
        <v>2810</v>
      </c>
      <c r="AV448" s="6" t="s">
        <v>2811</v>
      </c>
      <c r="AW448" s="6">
        <v>40</v>
      </c>
    </row>
    <row r="449" spans="1:49" ht="24.75" customHeight="1">
      <c r="A449" s="6">
        <v>400012</v>
      </c>
      <c r="B449" s="22" t="s">
        <v>512</v>
      </c>
      <c r="C449" s="22" t="b">
        <v>1</v>
      </c>
      <c r="D449" s="23" t="s">
        <v>496</v>
      </c>
      <c r="E449" s="22">
        <v>400</v>
      </c>
      <c r="F449" s="22" t="s">
        <v>497</v>
      </c>
      <c r="G449" s="22">
        <v>400012</v>
      </c>
      <c r="H449" s="22" t="s">
        <v>121</v>
      </c>
      <c r="I449" s="22" t="s">
        <v>66</v>
      </c>
      <c r="J449" s="22" t="s">
        <v>67</v>
      </c>
      <c r="K449" s="22" t="s">
        <v>68</v>
      </c>
      <c r="L449" s="22" t="s">
        <v>69</v>
      </c>
      <c r="M449" s="22" t="str">
        <f t="shared" si="6"/>
        <v>Archival</v>
      </c>
      <c r="N449" s="22" t="s">
        <v>70</v>
      </c>
      <c r="O449" s="24">
        <v>45124</v>
      </c>
      <c r="P449" s="24">
        <v>45120</v>
      </c>
      <c r="Q449" s="22" t="s">
        <v>72</v>
      </c>
      <c r="R449" s="22">
        <v>6222071518</v>
      </c>
      <c r="S449" s="24">
        <v>44376</v>
      </c>
      <c r="T449" s="22" t="s">
        <v>169</v>
      </c>
      <c r="U449" s="22">
        <v>400012</v>
      </c>
      <c r="V449" s="22">
        <v>6222071518</v>
      </c>
      <c r="W449" s="24">
        <v>44376</v>
      </c>
      <c r="X449" s="22" t="s">
        <v>170</v>
      </c>
      <c r="Y449" s="22" t="s">
        <v>130</v>
      </c>
      <c r="Z449" s="22" t="s">
        <v>70</v>
      </c>
      <c r="AA449" s="22" t="s">
        <v>70</v>
      </c>
      <c r="AB449" s="22" t="s">
        <v>70</v>
      </c>
      <c r="AC449" s="22" t="s">
        <v>76</v>
      </c>
      <c r="AD449" s="22" t="s">
        <v>77</v>
      </c>
      <c r="AE449" s="25" t="s">
        <v>230</v>
      </c>
      <c r="AF449" s="25" t="s">
        <v>79</v>
      </c>
      <c r="AG449" s="25">
        <v>6222071518</v>
      </c>
      <c r="AH449" s="25" t="s">
        <v>516</v>
      </c>
      <c r="AI449" s="25" t="s">
        <v>172</v>
      </c>
      <c r="AJ449" s="81" t="s">
        <v>82</v>
      </c>
      <c r="AK449" s="26">
        <v>45453</v>
      </c>
      <c r="AL449" s="22">
        <v>14</v>
      </c>
      <c r="AM449" s="22" t="s">
        <v>82</v>
      </c>
      <c r="AN449" s="22" t="s">
        <v>82</v>
      </c>
      <c r="AO449" s="22" t="s">
        <v>82</v>
      </c>
      <c r="AP449" s="22" t="s">
        <v>82</v>
      </c>
      <c r="AQ449" s="22" t="s">
        <v>82</v>
      </c>
      <c r="AR449" s="22" t="s">
        <v>82</v>
      </c>
      <c r="AS449" s="6">
        <v>337144</v>
      </c>
      <c r="AT449" s="6" t="s">
        <v>513</v>
      </c>
      <c r="AU449" s="15" t="s">
        <v>514</v>
      </c>
      <c r="AV449" s="6" t="s">
        <v>515</v>
      </c>
      <c r="AW449" s="6">
        <v>40</v>
      </c>
    </row>
    <row r="450" spans="1:49" ht="24.75" customHeight="1">
      <c r="A450" s="6">
        <v>400013</v>
      </c>
      <c r="B450" s="22" t="s">
        <v>517</v>
      </c>
      <c r="C450" s="22" t="b">
        <v>1</v>
      </c>
      <c r="D450" s="23" t="s">
        <v>496</v>
      </c>
      <c r="E450" s="22">
        <v>400</v>
      </c>
      <c r="F450" s="22" t="s">
        <v>497</v>
      </c>
      <c r="G450" s="22">
        <v>400013</v>
      </c>
      <c r="H450" s="22" t="s">
        <v>65</v>
      </c>
      <c r="I450" s="22" t="s">
        <v>66</v>
      </c>
      <c r="J450" s="22" t="s">
        <v>67</v>
      </c>
      <c r="K450" s="22" t="s">
        <v>68</v>
      </c>
      <c r="L450" s="22" t="s">
        <v>69</v>
      </c>
      <c r="M450" s="22" t="str">
        <f t="shared" ref="M450:M513" si="7">IF(OR(K450="Archived or Fresh Tumor Biopsy c-Met testing (Archival)", K450="Archived or Fresh Tumor Biopsy c-Met testing", K450="Archived or Fresh Tumor Biopsy c-Met testing (Fresh Biopsy/Aspirate)"), L450, K450)</f>
        <v>Archival</v>
      </c>
      <c r="N450" s="22" t="s">
        <v>70</v>
      </c>
      <c r="O450" s="24">
        <v>45216</v>
      </c>
      <c r="P450" s="24">
        <v>45209</v>
      </c>
      <c r="Q450" s="22" t="s">
        <v>101</v>
      </c>
      <c r="R450" s="22">
        <v>6221957666</v>
      </c>
      <c r="S450" s="24">
        <v>45184</v>
      </c>
      <c r="T450" s="22" t="s">
        <v>129</v>
      </c>
      <c r="U450" s="22">
        <v>400013</v>
      </c>
      <c r="V450" s="22">
        <v>6221957666</v>
      </c>
      <c r="W450" s="24">
        <v>45184</v>
      </c>
      <c r="X450" s="22" t="s">
        <v>103</v>
      </c>
      <c r="Y450" s="22" t="s">
        <v>130</v>
      </c>
      <c r="Z450" s="22" t="s">
        <v>70</v>
      </c>
      <c r="AA450" s="22" t="s">
        <v>70</v>
      </c>
      <c r="AB450" s="22" t="s">
        <v>70</v>
      </c>
      <c r="AC450" s="22" t="s">
        <v>76</v>
      </c>
      <c r="AD450" s="22" t="s">
        <v>114</v>
      </c>
      <c r="AE450" s="25" t="s">
        <v>115</v>
      </c>
      <c r="AF450" s="25" t="s">
        <v>79</v>
      </c>
      <c r="AG450" s="25">
        <v>6221957666</v>
      </c>
      <c r="AH450" s="25" t="s">
        <v>521</v>
      </c>
      <c r="AI450" s="25" t="s">
        <v>132</v>
      </c>
      <c r="AJ450" s="81" t="s">
        <v>82</v>
      </c>
      <c r="AK450" s="26">
        <v>45446</v>
      </c>
      <c r="AL450" s="22">
        <v>21</v>
      </c>
      <c r="AM450" s="22" t="s">
        <v>82</v>
      </c>
      <c r="AN450" s="22" t="s">
        <v>82</v>
      </c>
      <c r="AO450" s="22" t="s">
        <v>82</v>
      </c>
      <c r="AP450" s="22" t="s">
        <v>82</v>
      </c>
      <c r="AQ450" s="22" t="s">
        <v>82</v>
      </c>
      <c r="AR450" s="22" t="s">
        <v>82</v>
      </c>
      <c r="AS450" s="6">
        <v>327737</v>
      </c>
      <c r="AT450" s="6" t="s">
        <v>518</v>
      </c>
      <c r="AU450" s="15" t="s">
        <v>519</v>
      </c>
      <c r="AV450" s="6" t="s">
        <v>520</v>
      </c>
      <c r="AW450" s="6">
        <v>40</v>
      </c>
    </row>
    <row r="451" spans="1:49" ht="24.75" customHeight="1">
      <c r="A451" s="6">
        <v>400014</v>
      </c>
      <c r="B451" s="22" t="s">
        <v>2812</v>
      </c>
      <c r="C451" s="22" t="b">
        <v>1</v>
      </c>
      <c r="D451" s="23" t="s">
        <v>496</v>
      </c>
      <c r="E451" s="22">
        <v>400</v>
      </c>
      <c r="F451" s="22" t="s">
        <v>497</v>
      </c>
      <c r="G451" s="22">
        <v>400014</v>
      </c>
      <c r="H451" s="22" t="s">
        <v>65</v>
      </c>
      <c r="I451" s="22" t="s">
        <v>66</v>
      </c>
      <c r="J451" s="22" t="s">
        <v>1167</v>
      </c>
      <c r="K451" s="22" t="s">
        <v>158</v>
      </c>
      <c r="L451" s="22" t="s">
        <v>112</v>
      </c>
      <c r="M451" s="22" t="str">
        <f t="shared" si="7"/>
        <v>Fresh Biopsy/Aspirate</v>
      </c>
      <c r="N451" s="22" t="s">
        <v>70</v>
      </c>
      <c r="O451" s="24">
        <v>45160</v>
      </c>
      <c r="P451" s="24">
        <v>45202</v>
      </c>
      <c r="Q451" s="22" t="s">
        <v>101</v>
      </c>
      <c r="R451" s="22">
        <v>6221210056</v>
      </c>
      <c r="S451" s="24">
        <v>45182</v>
      </c>
      <c r="T451" s="22" t="s">
        <v>169</v>
      </c>
      <c r="U451" s="22">
        <v>400014</v>
      </c>
      <c r="V451" s="22">
        <v>6221210056</v>
      </c>
      <c r="W451" s="24">
        <v>45182</v>
      </c>
      <c r="X451" s="22" t="s">
        <v>103</v>
      </c>
      <c r="Y451" s="22" t="s">
        <v>130</v>
      </c>
      <c r="Z451" s="22" t="s">
        <v>70</v>
      </c>
      <c r="AA451" s="22" t="s">
        <v>70</v>
      </c>
      <c r="AB451" s="22" t="s">
        <v>70</v>
      </c>
      <c r="AC451" s="22" t="s">
        <v>76</v>
      </c>
      <c r="AD451" s="22" t="s">
        <v>238</v>
      </c>
      <c r="AE451" s="25" t="s">
        <v>1137</v>
      </c>
      <c r="AF451" s="25" t="s">
        <v>79</v>
      </c>
      <c r="AG451" s="25">
        <v>6221210056</v>
      </c>
      <c r="AH451" s="25" t="s">
        <v>2813</v>
      </c>
      <c r="AI451" s="25" t="s">
        <v>172</v>
      </c>
      <c r="AJ451" s="81" t="s">
        <v>82</v>
      </c>
      <c r="AK451" s="26">
        <v>45397</v>
      </c>
      <c r="AL451" s="22">
        <v>70</v>
      </c>
      <c r="AM451" s="22" t="s">
        <v>82</v>
      </c>
      <c r="AN451" s="22" t="s">
        <v>82</v>
      </c>
      <c r="AO451" s="22" t="s">
        <v>82</v>
      </c>
      <c r="AP451" s="22" t="s">
        <v>82</v>
      </c>
      <c r="AQ451" s="22" t="s">
        <v>82</v>
      </c>
      <c r="AR451" s="22" t="s">
        <v>82</v>
      </c>
      <c r="AS451" s="6">
        <v>327523</v>
      </c>
      <c r="AT451" s="6" t="s">
        <v>2814</v>
      </c>
      <c r="AU451" s="15" t="s">
        <v>2815</v>
      </c>
      <c r="AV451" s="6" t="s">
        <v>2816</v>
      </c>
      <c r="AW451" s="6">
        <v>40</v>
      </c>
    </row>
    <row r="452" spans="1:49" ht="24.75" customHeight="1">
      <c r="A452" s="6">
        <v>400014</v>
      </c>
      <c r="B452" s="22" t="s">
        <v>522</v>
      </c>
      <c r="C452" s="22" t="b">
        <v>1</v>
      </c>
      <c r="D452" s="23" t="s">
        <v>496</v>
      </c>
      <c r="E452" s="22">
        <v>400</v>
      </c>
      <c r="F452" s="22" t="s">
        <v>497</v>
      </c>
      <c r="G452" s="22">
        <v>400014</v>
      </c>
      <c r="H452" s="22" t="s">
        <v>65</v>
      </c>
      <c r="I452" s="22" t="s">
        <v>66</v>
      </c>
      <c r="J452" s="22" t="s">
        <v>67</v>
      </c>
      <c r="K452" s="22" t="s">
        <v>111</v>
      </c>
      <c r="L452" s="22" t="s">
        <v>82</v>
      </c>
      <c r="M452" s="22" t="str">
        <f t="shared" si="7"/>
        <v>Fresh Tumor Biopsy Pre-dose</v>
      </c>
      <c r="N452" s="22" t="s">
        <v>70</v>
      </c>
      <c r="O452" s="24">
        <v>45160</v>
      </c>
      <c r="P452" s="24">
        <v>45202</v>
      </c>
      <c r="Q452" s="22" t="s">
        <v>101</v>
      </c>
      <c r="R452" s="22">
        <v>6221243058</v>
      </c>
      <c r="S452" s="24">
        <v>45135</v>
      </c>
      <c r="T452" s="22" t="s">
        <v>169</v>
      </c>
      <c r="U452" s="22">
        <v>400014</v>
      </c>
      <c r="V452" s="22">
        <v>6221243058</v>
      </c>
      <c r="W452" s="24">
        <v>45135</v>
      </c>
      <c r="X452" s="22" t="s">
        <v>103</v>
      </c>
      <c r="Y452" s="22" t="s">
        <v>130</v>
      </c>
      <c r="Z452" s="22" t="s">
        <v>70</v>
      </c>
      <c r="AA452" s="22" t="s">
        <v>70</v>
      </c>
      <c r="AB452" s="22" t="s">
        <v>70</v>
      </c>
      <c r="AC452" s="22" t="s">
        <v>76</v>
      </c>
      <c r="AD452" s="22" t="s">
        <v>114</v>
      </c>
      <c r="AE452" s="25" t="s">
        <v>428</v>
      </c>
      <c r="AF452" s="25" t="s">
        <v>79</v>
      </c>
      <c r="AG452" s="25">
        <v>6221243058</v>
      </c>
      <c r="AH452" s="25" t="s">
        <v>526</v>
      </c>
      <c r="AI452" s="25" t="s">
        <v>172</v>
      </c>
      <c r="AJ452" s="81" t="s">
        <v>82</v>
      </c>
      <c r="AK452" s="26">
        <v>45397</v>
      </c>
      <c r="AL452" s="22">
        <v>70</v>
      </c>
      <c r="AM452" s="22" t="s">
        <v>82</v>
      </c>
      <c r="AN452" s="22" t="s">
        <v>82</v>
      </c>
      <c r="AO452" s="22" t="s">
        <v>82</v>
      </c>
      <c r="AP452" s="22" t="s">
        <v>82</v>
      </c>
      <c r="AQ452" s="22" t="s">
        <v>82</v>
      </c>
      <c r="AR452" s="22" t="s">
        <v>82</v>
      </c>
      <c r="AS452" s="6">
        <v>264620</v>
      </c>
      <c r="AT452" s="6" t="s">
        <v>523</v>
      </c>
      <c r="AU452" s="15" t="s">
        <v>524</v>
      </c>
      <c r="AV452" s="6" t="s">
        <v>525</v>
      </c>
      <c r="AW452" s="6">
        <v>40</v>
      </c>
    </row>
    <row r="453" spans="1:49" ht="24.75" customHeight="1">
      <c r="A453" s="6">
        <v>400014</v>
      </c>
      <c r="B453" s="22" t="s">
        <v>2817</v>
      </c>
      <c r="C453" s="22" t="b">
        <v>1</v>
      </c>
      <c r="D453" s="23" t="s">
        <v>82</v>
      </c>
      <c r="E453" s="22" t="s">
        <v>82</v>
      </c>
      <c r="F453" s="22" t="s">
        <v>82</v>
      </c>
      <c r="G453" s="22" t="s">
        <v>82</v>
      </c>
      <c r="H453" s="22" t="s">
        <v>65</v>
      </c>
      <c r="I453" s="22" t="s">
        <v>66</v>
      </c>
      <c r="J453" s="22" t="s">
        <v>82</v>
      </c>
      <c r="K453" s="22" t="s">
        <v>82</v>
      </c>
      <c r="L453" s="22" t="s">
        <v>82</v>
      </c>
      <c r="M453" s="22" t="str">
        <f t="shared" si="7"/>
        <v> </v>
      </c>
      <c r="N453" s="22" t="s">
        <v>82</v>
      </c>
      <c r="O453" s="22" t="s">
        <v>82</v>
      </c>
      <c r="P453" s="22" t="s">
        <v>82</v>
      </c>
      <c r="Q453" s="22" t="s">
        <v>82</v>
      </c>
      <c r="R453" s="22" t="s">
        <v>82</v>
      </c>
      <c r="S453" s="22" t="s">
        <v>82</v>
      </c>
      <c r="T453" s="22" t="s">
        <v>82</v>
      </c>
      <c r="U453" s="22">
        <v>400014</v>
      </c>
      <c r="V453" s="22">
        <v>6221957662</v>
      </c>
      <c r="W453" s="24">
        <v>44526</v>
      </c>
      <c r="X453" s="22" t="s">
        <v>103</v>
      </c>
      <c r="Y453" s="22" t="s">
        <v>75</v>
      </c>
      <c r="Z453" s="22" t="s">
        <v>82</v>
      </c>
      <c r="AA453" s="22" t="s">
        <v>82</v>
      </c>
      <c r="AB453" s="22" t="s">
        <v>82</v>
      </c>
      <c r="AC453" s="22" t="s">
        <v>840</v>
      </c>
      <c r="AD453" s="22" t="s">
        <v>77</v>
      </c>
      <c r="AE453" s="25" t="s">
        <v>2818</v>
      </c>
      <c r="AF453" s="25" t="s">
        <v>79</v>
      </c>
      <c r="AG453" s="25">
        <v>6221957662</v>
      </c>
      <c r="AH453" s="25" t="s">
        <v>2819</v>
      </c>
      <c r="AI453" s="81" t="s">
        <v>172</v>
      </c>
      <c r="AJ453" s="81" t="s">
        <v>82</v>
      </c>
      <c r="AK453" s="26">
        <v>45397</v>
      </c>
      <c r="AL453" s="22">
        <v>70</v>
      </c>
      <c r="AM453" s="22" t="s">
        <v>82</v>
      </c>
      <c r="AN453" s="22" t="s">
        <v>82</v>
      </c>
      <c r="AO453" s="22" t="s">
        <v>82</v>
      </c>
      <c r="AP453" s="22" t="s">
        <v>82</v>
      </c>
      <c r="AQ453" s="22" t="s">
        <v>82</v>
      </c>
      <c r="AR453" s="22" t="s">
        <v>82</v>
      </c>
      <c r="AS453" s="6">
        <v>327729</v>
      </c>
      <c r="AT453" s="6" t="s">
        <v>2820</v>
      </c>
      <c r="AU453" s="15" t="s">
        <v>2821</v>
      </c>
      <c r="AV453" s="6" t="s">
        <v>2822</v>
      </c>
      <c r="AW453" s="6">
        <v>40</v>
      </c>
    </row>
    <row r="454" spans="1:49" ht="24.75" customHeight="1">
      <c r="A454" s="6">
        <v>400015</v>
      </c>
      <c r="B454" s="22" t="s">
        <v>527</v>
      </c>
      <c r="C454" s="22" t="b">
        <v>1</v>
      </c>
      <c r="D454" s="23" t="s">
        <v>496</v>
      </c>
      <c r="E454" s="22">
        <v>400</v>
      </c>
      <c r="F454" s="22" t="s">
        <v>497</v>
      </c>
      <c r="G454" s="22">
        <v>400015</v>
      </c>
      <c r="H454" s="22" t="s">
        <v>121</v>
      </c>
      <c r="I454" s="22" t="s">
        <v>66</v>
      </c>
      <c r="J454" s="22" t="s">
        <v>67</v>
      </c>
      <c r="K454" s="22" t="s">
        <v>111</v>
      </c>
      <c r="L454" s="22" t="s">
        <v>82</v>
      </c>
      <c r="M454" s="22" t="str">
        <f t="shared" si="7"/>
        <v>Fresh Tumor Biopsy Pre-dose</v>
      </c>
      <c r="N454" s="22" t="s">
        <v>70</v>
      </c>
      <c r="O454" s="24">
        <v>45196</v>
      </c>
      <c r="P454" s="24">
        <v>45196</v>
      </c>
      <c r="Q454" s="22" t="s">
        <v>101</v>
      </c>
      <c r="R454" s="22">
        <v>6220729194</v>
      </c>
      <c r="S454" s="24">
        <v>45177</v>
      </c>
      <c r="T454" s="22" t="s">
        <v>169</v>
      </c>
      <c r="U454" s="22">
        <v>400015</v>
      </c>
      <c r="V454" s="22">
        <v>6220729194</v>
      </c>
      <c r="W454" s="24">
        <v>45177</v>
      </c>
      <c r="X454" s="22" t="s">
        <v>103</v>
      </c>
      <c r="Y454" s="22" t="s">
        <v>130</v>
      </c>
      <c r="Z454" s="22" t="s">
        <v>70</v>
      </c>
      <c r="AA454" s="22" t="s">
        <v>70</v>
      </c>
      <c r="AB454" s="22" t="s">
        <v>70</v>
      </c>
      <c r="AC454" s="22" t="s">
        <v>76</v>
      </c>
      <c r="AD454" s="22" t="s">
        <v>114</v>
      </c>
      <c r="AE454" s="25" t="s">
        <v>150</v>
      </c>
      <c r="AF454" s="25" t="s">
        <v>79</v>
      </c>
      <c r="AG454" s="25">
        <v>6220729194</v>
      </c>
      <c r="AH454" s="25" t="s">
        <v>531</v>
      </c>
      <c r="AI454" s="25" t="s">
        <v>172</v>
      </c>
      <c r="AJ454" s="81" t="s">
        <v>82</v>
      </c>
      <c r="AK454" s="26">
        <v>45397</v>
      </c>
      <c r="AL454" s="22">
        <v>70</v>
      </c>
      <c r="AM454" s="22" t="s">
        <v>82</v>
      </c>
      <c r="AN454" s="22" t="s">
        <v>82</v>
      </c>
      <c r="AO454" s="22" t="s">
        <v>82</v>
      </c>
      <c r="AP454" s="22" t="s">
        <v>82</v>
      </c>
      <c r="AQ454" s="22" t="s">
        <v>82</v>
      </c>
      <c r="AR454" s="22" t="s">
        <v>82</v>
      </c>
      <c r="AS454" s="6">
        <v>327518</v>
      </c>
      <c r="AT454" s="6" t="s">
        <v>528</v>
      </c>
      <c r="AU454" s="15" t="s">
        <v>529</v>
      </c>
      <c r="AV454" s="6" t="s">
        <v>530</v>
      </c>
      <c r="AW454" s="6">
        <v>40</v>
      </c>
    </row>
    <row r="455" spans="1:49" ht="24.75" customHeight="1">
      <c r="A455" s="6">
        <v>400016</v>
      </c>
      <c r="B455" s="22" t="s">
        <v>532</v>
      </c>
      <c r="C455" s="22" t="b">
        <v>1</v>
      </c>
      <c r="D455" s="23" t="s">
        <v>496</v>
      </c>
      <c r="E455" s="22">
        <v>400</v>
      </c>
      <c r="F455" s="22" t="s">
        <v>497</v>
      </c>
      <c r="G455" s="22">
        <v>400016</v>
      </c>
      <c r="H455" s="22" t="s">
        <v>65</v>
      </c>
      <c r="I455" s="22" t="s">
        <v>66</v>
      </c>
      <c r="J455" s="22" t="s">
        <v>67</v>
      </c>
      <c r="K455" s="22" t="s">
        <v>111</v>
      </c>
      <c r="L455" s="22" t="s">
        <v>82</v>
      </c>
      <c r="M455" s="22" t="str">
        <f t="shared" si="7"/>
        <v>Fresh Tumor Biopsy Pre-dose</v>
      </c>
      <c r="N455" s="22" t="s">
        <v>70</v>
      </c>
      <c r="O455" s="24">
        <v>45223</v>
      </c>
      <c r="P455" s="24">
        <v>45328</v>
      </c>
      <c r="Q455" s="22" t="s">
        <v>101</v>
      </c>
      <c r="R455" s="22">
        <v>6222174401</v>
      </c>
      <c r="S455" s="24">
        <v>45209</v>
      </c>
      <c r="T455" s="22" t="s">
        <v>89</v>
      </c>
      <c r="U455" s="22">
        <v>400016</v>
      </c>
      <c r="V455" s="22">
        <v>6222174401</v>
      </c>
      <c r="W455" s="24">
        <v>45209</v>
      </c>
      <c r="X455" s="22" t="s">
        <v>536</v>
      </c>
      <c r="Y455" s="22" t="s">
        <v>75</v>
      </c>
      <c r="Z455" s="22" t="s">
        <v>70</v>
      </c>
      <c r="AA455" s="22" t="s">
        <v>70</v>
      </c>
      <c r="AB455" s="22" t="s">
        <v>70</v>
      </c>
      <c r="AC455" s="22" t="s">
        <v>76</v>
      </c>
      <c r="AD455" s="22" t="s">
        <v>114</v>
      </c>
      <c r="AE455" s="25" t="s">
        <v>104</v>
      </c>
      <c r="AF455" s="25" t="s">
        <v>79</v>
      </c>
      <c r="AG455" s="25">
        <v>6222174401</v>
      </c>
      <c r="AH455" s="25" t="s">
        <v>537</v>
      </c>
      <c r="AI455" s="81" t="s">
        <v>93</v>
      </c>
      <c r="AJ455" s="81" t="s">
        <v>82</v>
      </c>
      <c r="AK455" s="26">
        <v>45467</v>
      </c>
      <c r="AL455" s="22">
        <v>0</v>
      </c>
      <c r="AM455" s="22" t="s">
        <v>82</v>
      </c>
      <c r="AN455" s="22" t="s">
        <v>82</v>
      </c>
      <c r="AO455" s="22" t="s">
        <v>82</v>
      </c>
      <c r="AP455" s="22" t="s">
        <v>82</v>
      </c>
      <c r="AQ455" s="22" t="s">
        <v>82</v>
      </c>
      <c r="AR455" s="22" t="s">
        <v>82</v>
      </c>
      <c r="AS455" s="6">
        <v>337158</v>
      </c>
      <c r="AT455" s="6" t="s">
        <v>533</v>
      </c>
      <c r="AU455" s="15" t="s">
        <v>534</v>
      </c>
      <c r="AV455" s="6" t="s">
        <v>535</v>
      </c>
      <c r="AW455" s="6">
        <v>40</v>
      </c>
    </row>
    <row r="456" spans="1:49" ht="24.75" customHeight="1">
      <c r="A456" s="6">
        <v>400016</v>
      </c>
      <c r="B456" s="22" t="s">
        <v>2823</v>
      </c>
      <c r="C456" s="22" t="b">
        <v>1</v>
      </c>
      <c r="D456" s="23" t="s">
        <v>496</v>
      </c>
      <c r="E456" s="22">
        <v>400</v>
      </c>
      <c r="F456" s="22" t="s">
        <v>497</v>
      </c>
      <c r="G456" s="22">
        <v>400016</v>
      </c>
      <c r="H456" s="22" t="s">
        <v>65</v>
      </c>
      <c r="I456" s="22" t="s">
        <v>66</v>
      </c>
      <c r="J456" s="22" t="s">
        <v>67</v>
      </c>
      <c r="K456" s="22" t="s">
        <v>68</v>
      </c>
      <c r="L456" s="22" t="s">
        <v>69</v>
      </c>
      <c r="M456" s="22" t="str">
        <f t="shared" si="7"/>
        <v>Archival</v>
      </c>
      <c r="N456" s="22" t="s">
        <v>70</v>
      </c>
      <c r="O456" s="24">
        <v>45223</v>
      </c>
      <c r="P456" s="24">
        <v>45328</v>
      </c>
      <c r="Q456" s="22" t="s">
        <v>101</v>
      </c>
      <c r="R456" s="22">
        <v>6221112579</v>
      </c>
      <c r="S456" s="24">
        <v>45119</v>
      </c>
      <c r="T456" s="22" t="s">
        <v>89</v>
      </c>
      <c r="U456" s="22">
        <v>400016</v>
      </c>
      <c r="V456" s="22">
        <v>6221112579</v>
      </c>
      <c r="W456" s="24">
        <v>45119</v>
      </c>
      <c r="X456" s="22" t="s">
        <v>90</v>
      </c>
      <c r="Y456" s="22" t="s">
        <v>75</v>
      </c>
      <c r="Z456" s="22" t="s">
        <v>70</v>
      </c>
      <c r="AA456" s="22" t="s">
        <v>70</v>
      </c>
      <c r="AB456" s="22" t="s">
        <v>70</v>
      </c>
      <c r="AC456" s="22" t="s">
        <v>76</v>
      </c>
      <c r="AD456" s="22" t="s">
        <v>77</v>
      </c>
      <c r="AE456" s="25" t="s">
        <v>2741</v>
      </c>
      <c r="AF456" s="25" t="s">
        <v>1120</v>
      </c>
      <c r="AG456" s="25">
        <v>6221112579</v>
      </c>
      <c r="AH456" s="25" t="s">
        <v>2824</v>
      </c>
      <c r="AI456" s="25" t="s">
        <v>93</v>
      </c>
      <c r="AJ456" s="81" t="s">
        <v>82</v>
      </c>
      <c r="AK456" s="26">
        <v>45467</v>
      </c>
      <c r="AL456" s="22">
        <v>0</v>
      </c>
      <c r="AM456" s="22" t="s">
        <v>82</v>
      </c>
      <c r="AN456" s="22" t="s">
        <v>82</v>
      </c>
      <c r="AO456" s="22" t="s">
        <v>82</v>
      </c>
      <c r="AP456" s="22" t="s">
        <v>82</v>
      </c>
      <c r="AQ456" s="22" t="s">
        <v>82</v>
      </c>
      <c r="AR456" s="22" t="s">
        <v>82</v>
      </c>
      <c r="AS456" s="6">
        <v>330733</v>
      </c>
      <c r="AT456" s="6" t="s">
        <v>2825</v>
      </c>
      <c r="AU456" s="15" t="s">
        <v>2826</v>
      </c>
      <c r="AV456" s="6" t="s">
        <v>2827</v>
      </c>
      <c r="AW456" s="6">
        <v>40</v>
      </c>
    </row>
    <row r="457" spans="1:49" ht="24.75" customHeight="1">
      <c r="A457" s="6">
        <v>400018</v>
      </c>
      <c r="B457" s="22" t="s">
        <v>2828</v>
      </c>
      <c r="C457" s="22" t="b">
        <v>1</v>
      </c>
      <c r="D457" s="23" t="s">
        <v>496</v>
      </c>
      <c r="E457" s="22">
        <v>400</v>
      </c>
      <c r="F457" s="22" t="s">
        <v>497</v>
      </c>
      <c r="G457" s="22">
        <v>400018</v>
      </c>
      <c r="H457" s="22" t="s">
        <v>65</v>
      </c>
      <c r="I457" s="22" t="s">
        <v>66</v>
      </c>
      <c r="J457" s="22" t="s">
        <v>1167</v>
      </c>
      <c r="K457" s="22" t="s">
        <v>158</v>
      </c>
      <c r="L457" s="22" t="s">
        <v>112</v>
      </c>
      <c r="M457" s="22" t="str">
        <f t="shared" si="7"/>
        <v>Fresh Biopsy/Aspirate</v>
      </c>
      <c r="N457" s="22" t="s">
        <v>70</v>
      </c>
      <c r="O457" s="24">
        <v>45209</v>
      </c>
      <c r="P457" s="24">
        <v>45202</v>
      </c>
      <c r="Q457" s="22" t="s">
        <v>101</v>
      </c>
      <c r="R457" s="22">
        <v>6221210055</v>
      </c>
      <c r="S457" s="24">
        <v>45236</v>
      </c>
      <c r="T457" s="22" t="s">
        <v>169</v>
      </c>
      <c r="U457" s="22">
        <v>400018</v>
      </c>
      <c r="V457" s="22">
        <v>6221210055</v>
      </c>
      <c r="W457" s="24">
        <v>45236</v>
      </c>
      <c r="X457" s="22" t="s">
        <v>103</v>
      </c>
      <c r="Y457" s="22" t="s">
        <v>130</v>
      </c>
      <c r="Z457" s="22" t="s">
        <v>70</v>
      </c>
      <c r="AA457" s="22" t="s">
        <v>70</v>
      </c>
      <c r="AB457" s="22" t="s">
        <v>70</v>
      </c>
      <c r="AC457" s="22" t="s">
        <v>76</v>
      </c>
      <c r="AD457" s="22" t="s">
        <v>238</v>
      </c>
      <c r="AE457" s="25" t="s">
        <v>266</v>
      </c>
      <c r="AF457" s="25" t="s">
        <v>79</v>
      </c>
      <c r="AG457" s="25">
        <v>6221210055</v>
      </c>
      <c r="AH457" s="25" t="s">
        <v>2829</v>
      </c>
      <c r="AI457" s="25" t="s">
        <v>172</v>
      </c>
      <c r="AJ457" s="81" t="s">
        <v>82</v>
      </c>
      <c r="AK457" s="26">
        <v>45397</v>
      </c>
      <c r="AL457" s="22">
        <v>70</v>
      </c>
      <c r="AM457" s="22" t="s">
        <v>82</v>
      </c>
      <c r="AN457" s="22" t="s">
        <v>82</v>
      </c>
      <c r="AO457" s="22" t="s">
        <v>82</v>
      </c>
      <c r="AP457" s="22" t="s">
        <v>82</v>
      </c>
      <c r="AQ457" s="22" t="s">
        <v>82</v>
      </c>
      <c r="AR457" s="22" t="s">
        <v>82</v>
      </c>
      <c r="AS457" s="6">
        <v>327755</v>
      </c>
      <c r="AT457" s="6" t="s">
        <v>2830</v>
      </c>
      <c r="AU457" s="15" t="s">
        <v>2831</v>
      </c>
      <c r="AV457" s="6" t="s">
        <v>2832</v>
      </c>
      <c r="AW457" s="6">
        <v>40</v>
      </c>
    </row>
    <row r="458" spans="1:49" ht="24.75" customHeight="1">
      <c r="A458" s="6">
        <v>400018</v>
      </c>
      <c r="B458" s="22" t="s">
        <v>2833</v>
      </c>
      <c r="C458" s="22" t="b">
        <v>1</v>
      </c>
      <c r="D458" s="23" t="s">
        <v>496</v>
      </c>
      <c r="E458" s="22">
        <v>400</v>
      </c>
      <c r="F458" s="22" t="s">
        <v>497</v>
      </c>
      <c r="G458" s="22">
        <v>400018</v>
      </c>
      <c r="H458" s="22" t="s">
        <v>65</v>
      </c>
      <c r="I458" s="22" t="s">
        <v>66</v>
      </c>
      <c r="J458" s="22" t="s">
        <v>67</v>
      </c>
      <c r="K458" s="22" t="s">
        <v>68</v>
      </c>
      <c r="L458" s="22" t="s">
        <v>69</v>
      </c>
      <c r="M458" s="22" t="str">
        <f t="shared" si="7"/>
        <v>Archival</v>
      </c>
      <c r="N458" s="22" t="s">
        <v>70</v>
      </c>
      <c r="O458" s="24">
        <v>45209</v>
      </c>
      <c r="P458" s="24">
        <v>45202</v>
      </c>
      <c r="Q458" s="22" t="s">
        <v>101</v>
      </c>
      <c r="R458" s="22">
        <v>6221957664</v>
      </c>
      <c r="S458" s="24">
        <v>44887</v>
      </c>
      <c r="T458" s="22" t="s">
        <v>169</v>
      </c>
      <c r="U458" s="22">
        <v>400018</v>
      </c>
      <c r="V458" s="22">
        <v>6221957664</v>
      </c>
      <c r="W458" s="24">
        <v>44887</v>
      </c>
      <c r="X458" s="22" t="s">
        <v>103</v>
      </c>
      <c r="Y458" s="22" t="s">
        <v>130</v>
      </c>
      <c r="Z458" s="22" t="s">
        <v>70</v>
      </c>
      <c r="AA458" s="22" t="s">
        <v>70</v>
      </c>
      <c r="AB458" s="22" t="s">
        <v>70</v>
      </c>
      <c r="AC458" s="22" t="s">
        <v>76</v>
      </c>
      <c r="AD458" s="22" t="s">
        <v>77</v>
      </c>
      <c r="AE458" s="25" t="s">
        <v>115</v>
      </c>
      <c r="AF458" s="25" t="s">
        <v>79</v>
      </c>
      <c r="AG458" s="25">
        <v>6221957664</v>
      </c>
      <c r="AH458" s="25" t="s">
        <v>2834</v>
      </c>
      <c r="AI458" s="25" t="s">
        <v>172</v>
      </c>
      <c r="AJ458" s="81" t="s">
        <v>82</v>
      </c>
      <c r="AK458" s="26">
        <v>45397</v>
      </c>
      <c r="AL458" s="22">
        <v>70</v>
      </c>
      <c r="AM458" s="22" t="s">
        <v>82</v>
      </c>
      <c r="AN458" s="22" t="s">
        <v>82</v>
      </c>
      <c r="AO458" s="22" t="s">
        <v>82</v>
      </c>
      <c r="AP458" s="22" t="s">
        <v>82</v>
      </c>
      <c r="AQ458" s="22" t="s">
        <v>82</v>
      </c>
      <c r="AR458" s="22" t="s">
        <v>82</v>
      </c>
      <c r="AS458" s="6">
        <v>327749</v>
      </c>
      <c r="AT458" s="6" t="s">
        <v>2835</v>
      </c>
      <c r="AU458" s="15" t="s">
        <v>2836</v>
      </c>
      <c r="AV458" s="6" t="s">
        <v>2837</v>
      </c>
      <c r="AW458" s="6">
        <v>40</v>
      </c>
    </row>
    <row r="459" spans="1:49" ht="24.75" customHeight="1">
      <c r="A459" s="6">
        <v>400018</v>
      </c>
      <c r="B459" s="22" t="s">
        <v>538</v>
      </c>
      <c r="C459" s="22" t="b">
        <v>1</v>
      </c>
      <c r="D459" s="23" t="s">
        <v>496</v>
      </c>
      <c r="E459" s="22">
        <v>400</v>
      </c>
      <c r="F459" s="22" t="s">
        <v>497</v>
      </c>
      <c r="G459" s="22">
        <v>400018</v>
      </c>
      <c r="H459" s="22" t="s">
        <v>65</v>
      </c>
      <c r="I459" s="22" t="s">
        <v>66</v>
      </c>
      <c r="J459" s="22" t="s">
        <v>67</v>
      </c>
      <c r="K459" s="22" t="s">
        <v>111</v>
      </c>
      <c r="L459" s="22" t="s">
        <v>82</v>
      </c>
      <c r="M459" s="22" t="str">
        <f t="shared" si="7"/>
        <v>Fresh Tumor Biopsy Pre-dose</v>
      </c>
      <c r="N459" s="22" t="s">
        <v>70</v>
      </c>
      <c r="O459" s="24">
        <v>45209</v>
      </c>
      <c r="P459" s="24">
        <v>45202</v>
      </c>
      <c r="Q459" s="22" t="s">
        <v>101</v>
      </c>
      <c r="R459" s="22">
        <v>6220729193</v>
      </c>
      <c r="S459" s="24">
        <v>45189</v>
      </c>
      <c r="T459" s="22" t="s">
        <v>169</v>
      </c>
      <c r="U459" s="22">
        <v>400018</v>
      </c>
      <c r="V459" s="22">
        <v>6220729193</v>
      </c>
      <c r="W459" s="24">
        <v>45189</v>
      </c>
      <c r="X459" s="22" t="s">
        <v>103</v>
      </c>
      <c r="Y459" s="22" t="s">
        <v>130</v>
      </c>
      <c r="Z459" s="22" t="s">
        <v>70</v>
      </c>
      <c r="AA459" s="22" t="s">
        <v>70</v>
      </c>
      <c r="AB459" s="22" t="s">
        <v>70</v>
      </c>
      <c r="AC459" s="22" t="s">
        <v>76</v>
      </c>
      <c r="AD459" s="22" t="s">
        <v>114</v>
      </c>
      <c r="AE459" s="25" t="s">
        <v>247</v>
      </c>
      <c r="AF459" s="25" t="s">
        <v>79</v>
      </c>
      <c r="AG459" s="25">
        <v>6220729193</v>
      </c>
      <c r="AH459" s="25" t="s">
        <v>542</v>
      </c>
      <c r="AI459" s="25" t="s">
        <v>172</v>
      </c>
      <c r="AJ459" s="81" t="s">
        <v>82</v>
      </c>
      <c r="AK459" s="26">
        <v>45397</v>
      </c>
      <c r="AL459" s="22">
        <v>70</v>
      </c>
      <c r="AM459" s="22" t="s">
        <v>82</v>
      </c>
      <c r="AN459" s="22" t="s">
        <v>82</v>
      </c>
      <c r="AO459" s="22" t="s">
        <v>82</v>
      </c>
      <c r="AP459" s="22" t="s">
        <v>82</v>
      </c>
      <c r="AQ459" s="22" t="s">
        <v>82</v>
      </c>
      <c r="AR459" s="22" t="s">
        <v>82</v>
      </c>
      <c r="AS459" s="6">
        <v>327752</v>
      </c>
      <c r="AT459" s="6" t="s">
        <v>539</v>
      </c>
      <c r="AU459" s="15" t="s">
        <v>540</v>
      </c>
      <c r="AV459" s="6" t="s">
        <v>541</v>
      </c>
      <c r="AW459" s="6">
        <v>40</v>
      </c>
    </row>
    <row r="460" spans="1:49" ht="24.75" customHeight="1">
      <c r="A460" s="6">
        <v>400019</v>
      </c>
      <c r="B460" s="22" t="s">
        <v>2838</v>
      </c>
      <c r="C460" s="22" t="b">
        <v>0</v>
      </c>
      <c r="D460" s="23" t="s">
        <v>496</v>
      </c>
      <c r="E460" s="22">
        <v>400</v>
      </c>
      <c r="F460" s="22" t="s">
        <v>497</v>
      </c>
      <c r="G460" s="22">
        <v>400019</v>
      </c>
      <c r="H460" s="22" t="s">
        <v>100</v>
      </c>
      <c r="I460" s="22" t="s">
        <v>100</v>
      </c>
      <c r="J460" s="22" t="s">
        <v>67</v>
      </c>
      <c r="K460" s="22" t="s">
        <v>68</v>
      </c>
      <c r="L460" s="22" t="s">
        <v>69</v>
      </c>
      <c r="M460" s="22" t="str">
        <f t="shared" si="7"/>
        <v>Archival</v>
      </c>
      <c r="N460" s="22" t="s">
        <v>70</v>
      </c>
      <c r="O460" s="24">
        <v>45246</v>
      </c>
      <c r="P460" s="24">
        <v>45223</v>
      </c>
      <c r="Q460" s="22" t="s">
        <v>101</v>
      </c>
      <c r="R460" s="22">
        <v>6221957665</v>
      </c>
      <c r="S460" s="24">
        <v>44859</v>
      </c>
      <c r="T460" s="22" t="s">
        <v>129</v>
      </c>
      <c r="U460" s="22">
        <v>400019</v>
      </c>
      <c r="V460" s="22">
        <v>6221957665</v>
      </c>
      <c r="W460" s="24">
        <v>44859</v>
      </c>
      <c r="X460" s="22" t="s">
        <v>103</v>
      </c>
      <c r="Y460" s="22" t="s">
        <v>130</v>
      </c>
      <c r="Z460" s="22" t="s">
        <v>70</v>
      </c>
      <c r="AA460" s="22" t="s">
        <v>70</v>
      </c>
      <c r="AB460" s="22" t="s">
        <v>70</v>
      </c>
      <c r="AC460" s="22" t="s">
        <v>76</v>
      </c>
      <c r="AD460" s="22" t="s">
        <v>77</v>
      </c>
      <c r="AE460" s="25" t="s">
        <v>1119</v>
      </c>
      <c r="AF460" s="25" t="s">
        <v>1120</v>
      </c>
      <c r="AG460" s="25">
        <v>6221957665</v>
      </c>
      <c r="AH460" s="25" t="s">
        <v>2839</v>
      </c>
      <c r="AI460" s="25" t="s">
        <v>132</v>
      </c>
      <c r="AJ460" s="81" t="s">
        <v>82</v>
      </c>
      <c r="AK460" s="26">
        <v>45425</v>
      </c>
      <c r="AL460" s="22">
        <v>42</v>
      </c>
      <c r="AM460" s="22" t="s">
        <v>82</v>
      </c>
      <c r="AN460" s="22" t="s">
        <v>82</v>
      </c>
      <c r="AO460" s="22" t="s">
        <v>82</v>
      </c>
      <c r="AP460" s="22" t="s">
        <v>82</v>
      </c>
      <c r="AQ460" s="22" t="s">
        <v>82</v>
      </c>
      <c r="AR460" s="22" t="s">
        <v>82</v>
      </c>
      <c r="AS460" s="6"/>
      <c r="AT460" s="6"/>
      <c r="AU460" s="6"/>
      <c r="AV460" s="6"/>
      <c r="AW460" s="6"/>
    </row>
    <row r="461" spans="1:49" ht="24.75" customHeight="1">
      <c r="A461" s="6">
        <v>400019</v>
      </c>
      <c r="B461" s="22" t="s">
        <v>543</v>
      </c>
      <c r="C461" s="22" t="b">
        <v>1</v>
      </c>
      <c r="D461" s="23" t="s">
        <v>496</v>
      </c>
      <c r="E461" s="22">
        <v>400</v>
      </c>
      <c r="F461" s="22" t="s">
        <v>497</v>
      </c>
      <c r="G461" s="22">
        <v>400019</v>
      </c>
      <c r="H461" s="22" t="s">
        <v>100</v>
      </c>
      <c r="I461" s="22" t="s">
        <v>100</v>
      </c>
      <c r="J461" s="22" t="s">
        <v>67</v>
      </c>
      <c r="K461" s="22" t="s">
        <v>111</v>
      </c>
      <c r="L461" s="22" t="s">
        <v>82</v>
      </c>
      <c r="M461" s="22" t="str">
        <f t="shared" si="7"/>
        <v>Fresh Tumor Biopsy Pre-dose</v>
      </c>
      <c r="N461" s="22" t="s">
        <v>70</v>
      </c>
      <c r="O461" s="24">
        <v>45246</v>
      </c>
      <c r="P461" s="24">
        <v>45223</v>
      </c>
      <c r="Q461" s="22" t="s">
        <v>101</v>
      </c>
      <c r="R461" s="22">
        <v>6222174402</v>
      </c>
      <c r="S461" s="24">
        <v>45223</v>
      </c>
      <c r="T461" s="22" t="s">
        <v>129</v>
      </c>
      <c r="U461" s="22">
        <v>400019</v>
      </c>
      <c r="V461" s="22">
        <v>6222174402</v>
      </c>
      <c r="W461" s="24">
        <v>45223</v>
      </c>
      <c r="X461" s="22" t="s">
        <v>103</v>
      </c>
      <c r="Y461" s="22" t="s">
        <v>130</v>
      </c>
      <c r="Z461" s="22" t="s">
        <v>70</v>
      </c>
      <c r="AA461" s="22" t="s">
        <v>70</v>
      </c>
      <c r="AB461" s="22" t="s">
        <v>70</v>
      </c>
      <c r="AC461" s="22" t="s">
        <v>76</v>
      </c>
      <c r="AD461" s="22" t="s">
        <v>114</v>
      </c>
      <c r="AE461" s="25" t="s">
        <v>266</v>
      </c>
      <c r="AF461" s="25" t="s">
        <v>79</v>
      </c>
      <c r="AG461" s="25">
        <v>6222174402</v>
      </c>
      <c r="AH461" s="25" t="s">
        <v>547</v>
      </c>
      <c r="AI461" s="25" t="s">
        <v>132</v>
      </c>
      <c r="AJ461" s="81" t="s">
        <v>82</v>
      </c>
      <c r="AK461" s="26">
        <v>45397</v>
      </c>
      <c r="AL461" s="22">
        <v>70</v>
      </c>
      <c r="AM461" s="22" t="s">
        <v>82</v>
      </c>
      <c r="AN461" s="22" t="s">
        <v>82</v>
      </c>
      <c r="AO461" s="22" t="s">
        <v>82</v>
      </c>
      <c r="AP461" s="22" t="s">
        <v>82</v>
      </c>
      <c r="AQ461" s="22" t="s">
        <v>82</v>
      </c>
      <c r="AR461" s="22" t="s">
        <v>82</v>
      </c>
      <c r="AS461" s="6">
        <v>327885</v>
      </c>
      <c r="AT461" s="6" t="s">
        <v>544</v>
      </c>
      <c r="AU461" s="15" t="s">
        <v>545</v>
      </c>
      <c r="AV461" s="6" t="s">
        <v>546</v>
      </c>
      <c r="AW461" s="6">
        <v>40</v>
      </c>
    </row>
    <row r="462" spans="1:49" ht="24.75" customHeight="1">
      <c r="A462" s="6">
        <v>400020</v>
      </c>
      <c r="B462" s="22" t="s">
        <v>548</v>
      </c>
      <c r="C462" s="22" t="b">
        <v>1</v>
      </c>
      <c r="D462" s="23" t="s">
        <v>496</v>
      </c>
      <c r="E462" s="22">
        <v>400</v>
      </c>
      <c r="F462" s="22" t="s">
        <v>497</v>
      </c>
      <c r="G462" s="22">
        <v>400020</v>
      </c>
      <c r="H462" s="22" t="s">
        <v>100</v>
      </c>
      <c r="I462" s="22" t="s">
        <v>100</v>
      </c>
      <c r="J462" s="22" t="s">
        <v>67</v>
      </c>
      <c r="K462" s="22" t="s">
        <v>68</v>
      </c>
      <c r="L462" s="22" t="s">
        <v>69</v>
      </c>
      <c r="M462" s="22" t="str">
        <f t="shared" si="7"/>
        <v>Archival</v>
      </c>
      <c r="N462" s="22" t="s">
        <v>70</v>
      </c>
      <c r="O462" s="24">
        <v>45243</v>
      </c>
      <c r="P462" s="24">
        <v>45224</v>
      </c>
      <c r="Q462" s="22" t="s">
        <v>101</v>
      </c>
      <c r="R462" s="22">
        <v>6222071516</v>
      </c>
      <c r="S462" s="24">
        <v>44616</v>
      </c>
      <c r="T462" s="22" t="s">
        <v>129</v>
      </c>
      <c r="U462" s="22">
        <v>400020</v>
      </c>
      <c r="V462" s="22">
        <v>6222071516</v>
      </c>
      <c r="W462" s="24">
        <v>44616</v>
      </c>
      <c r="X462" s="22" t="s">
        <v>103</v>
      </c>
      <c r="Y462" s="22" t="s">
        <v>75</v>
      </c>
      <c r="Z462" s="22" t="s">
        <v>70</v>
      </c>
      <c r="AA462" s="22" t="s">
        <v>70</v>
      </c>
      <c r="AB462" s="22" t="s">
        <v>70</v>
      </c>
      <c r="AC462" s="22" t="s">
        <v>76</v>
      </c>
      <c r="AD462" s="22" t="s">
        <v>77</v>
      </c>
      <c r="AE462" s="25" t="s">
        <v>150</v>
      </c>
      <c r="AF462" s="25" t="s">
        <v>79</v>
      </c>
      <c r="AG462" s="25">
        <v>6222071516</v>
      </c>
      <c r="AH462" s="25" t="s">
        <v>552</v>
      </c>
      <c r="AI462" s="25" t="s">
        <v>132</v>
      </c>
      <c r="AJ462" s="81" t="s">
        <v>82</v>
      </c>
      <c r="AK462" s="26">
        <v>45397</v>
      </c>
      <c r="AL462" s="22">
        <v>70</v>
      </c>
      <c r="AM462" s="22" t="s">
        <v>82</v>
      </c>
      <c r="AN462" s="22" t="s">
        <v>82</v>
      </c>
      <c r="AO462" s="22" t="s">
        <v>82</v>
      </c>
      <c r="AP462" s="22" t="s">
        <v>82</v>
      </c>
      <c r="AQ462" s="22" t="s">
        <v>82</v>
      </c>
      <c r="AR462" s="22" t="s">
        <v>82</v>
      </c>
      <c r="AS462" s="6">
        <v>327894</v>
      </c>
      <c r="AT462" s="6" t="s">
        <v>549</v>
      </c>
      <c r="AU462" s="15" t="s">
        <v>550</v>
      </c>
      <c r="AV462" s="6" t="s">
        <v>551</v>
      </c>
      <c r="AW462" s="6">
        <v>40</v>
      </c>
    </row>
    <row r="463" spans="1:49" ht="24.75" customHeight="1">
      <c r="A463" s="6">
        <v>400020</v>
      </c>
      <c r="B463" s="22" t="s">
        <v>2840</v>
      </c>
      <c r="C463" s="22" t="b">
        <v>0</v>
      </c>
      <c r="D463" s="23" t="s">
        <v>496</v>
      </c>
      <c r="E463" s="22">
        <v>400</v>
      </c>
      <c r="F463" s="22" t="s">
        <v>497</v>
      </c>
      <c r="G463" s="22">
        <v>400020</v>
      </c>
      <c r="H463" s="22" t="s">
        <v>100</v>
      </c>
      <c r="I463" s="22" t="s">
        <v>100</v>
      </c>
      <c r="J463" s="22" t="s">
        <v>67</v>
      </c>
      <c r="K463" s="22" t="s">
        <v>111</v>
      </c>
      <c r="L463" s="22" t="s">
        <v>82</v>
      </c>
      <c r="M463" s="22" t="str">
        <f t="shared" si="7"/>
        <v>Fresh Tumor Biopsy Pre-dose</v>
      </c>
      <c r="N463" s="22" t="s">
        <v>70</v>
      </c>
      <c r="O463" s="24">
        <v>45243</v>
      </c>
      <c r="P463" s="24">
        <v>45224</v>
      </c>
      <c r="Q463" s="22" t="s">
        <v>101</v>
      </c>
      <c r="R463" s="22">
        <v>6222174407</v>
      </c>
      <c r="S463" s="24">
        <v>45224</v>
      </c>
      <c r="T463" s="22" t="s">
        <v>129</v>
      </c>
      <c r="U463" s="22">
        <v>400020</v>
      </c>
      <c r="V463" s="22">
        <v>6222174407</v>
      </c>
      <c r="W463" s="24">
        <v>45224</v>
      </c>
      <c r="X463" s="22" t="s">
        <v>103</v>
      </c>
      <c r="Y463" s="22" t="s">
        <v>130</v>
      </c>
      <c r="Z463" s="22" t="s">
        <v>70</v>
      </c>
      <c r="AA463" s="22" t="s">
        <v>70</v>
      </c>
      <c r="AB463" s="22" t="s">
        <v>70</v>
      </c>
      <c r="AC463" s="22" t="s">
        <v>76</v>
      </c>
      <c r="AD463" s="22" t="s">
        <v>114</v>
      </c>
      <c r="AE463" s="25" t="s">
        <v>651</v>
      </c>
      <c r="AF463" s="25" t="s">
        <v>79</v>
      </c>
      <c r="AG463" s="25">
        <v>6222174407</v>
      </c>
      <c r="AH463" s="25" t="s">
        <v>2841</v>
      </c>
      <c r="AI463" s="25" t="s">
        <v>132</v>
      </c>
      <c r="AJ463" s="81" t="s">
        <v>82</v>
      </c>
      <c r="AK463" s="26">
        <v>45397</v>
      </c>
      <c r="AL463" s="22">
        <v>70</v>
      </c>
      <c r="AM463" s="22" t="s">
        <v>82</v>
      </c>
      <c r="AN463" s="22" t="s">
        <v>82</v>
      </c>
      <c r="AO463" s="22" t="s">
        <v>82</v>
      </c>
      <c r="AP463" s="22" t="s">
        <v>82</v>
      </c>
      <c r="AQ463" s="22" t="s">
        <v>82</v>
      </c>
      <c r="AR463" s="22" t="s">
        <v>82</v>
      </c>
      <c r="AS463" s="6"/>
      <c r="AT463" s="6"/>
      <c r="AU463" s="6"/>
      <c r="AV463" s="6"/>
      <c r="AW463" s="6"/>
    </row>
    <row r="464" spans="1:49" ht="24.75" customHeight="1">
      <c r="A464" s="6">
        <v>400021</v>
      </c>
      <c r="B464" s="22" t="s">
        <v>2842</v>
      </c>
      <c r="C464" s="22" t="b">
        <v>1</v>
      </c>
      <c r="D464" s="23" t="s">
        <v>496</v>
      </c>
      <c r="E464" s="22">
        <v>400</v>
      </c>
      <c r="F464" s="22" t="s">
        <v>497</v>
      </c>
      <c r="G464" s="22">
        <v>400021</v>
      </c>
      <c r="H464" s="22" t="s">
        <v>121</v>
      </c>
      <c r="I464" s="22" t="s">
        <v>66</v>
      </c>
      <c r="J464" s="22" t="s">
        <v>1167</v>
      </c>
      <c r="K464" s="22" t="s">
        <v>158</v>
      </c>
      <c r="L464" s="22" t="s">
        <v>112</v>
      </c>
      <c r="M464" s="22" t="str">
        <f t="shared" si="7"/>
        <v>Fresh Biopsy/Aspirate</v>
      </c>
      <c r="N464" s="22" t="s">
        <v>70</v>
      </c>
      <c r="O464" s="24">
        <v>45252</v>
      </c>
      <c r="P464" s="24">
        <v>45246</v>
      </c>
      <c r="Q464" s="22" t="s">
        <v>101</v>
      </c>
      <c r="R464" s="22">
        <v>6221210057</v>
      </c>
      <c r="S464" s="24">
        <v>45275</v>
      </c>
      <c r="T464" s="22" t="s">
        <v>169</v>
      </c>
      <c r="U464" s="22">
        <v>400021</v>
      </c>
      <c r="V464" s="22">
        <v>6221210057</v>
      </c>
      <c r="W464" s="24">
        <v>45275</v>
      </c>
      <c r="X464" s="22" t="s">
        <v>170</v>
      </c>
      <c r="Y464" s="22" t="s">
        <v>130</v>
      </c>
      <c r="Z464" s="22" t="s">
        <v>70</v>
      </c>
      <c r="AA464" s="22" t="s">
        <v>70</v>
      </c>
      <c r="AB464" s="22" t="s">
        <v>70</v>
      </c>
      <c r="AC464" s="22" t="s">
        <v>76</v>
      </c>
      <c r="AD464" s="22" t="s">
        <v>238</v>
      </c>
      <c r="AE464" s="25" t="s">
        <v>1137</v>
      </c>
      <c r="AF464" s="25" t="s">
        <v>79</v>
      </c>
      <c r="AG464" s="25">
        <v>6221210057</v>
      </c>
      <c r="AH464" s="25" t="s">
        <v>2843</v>
      </c>
      <c r="AI464" s="25" t="s">
        <v>172</v>
      </c>
      <c r="AJ464" s="81" t="s">
        <v>82</v>
      </c>
      <c r="AK464" s="26">
        <v>45467</v>
      </c>
      <c r="AL464" s="22">
        <v>0</v>
      </c>
      <c r="AM464" s="22" t="s">
        <v>82</v>
      </c>
      <c r="AN464" s="22" t="s">
        <v>82</v>
      </c>
      <c r="AO464" s="22" t="s">
        <v>82</v>
      </c>
      <c r="AP464" s="22" t="s">
        <v>82</v>
      </c>
      <c r="AQ464" s="22" t="s">
        <v>82</v>
      </c>
      <c r="AR464" s="22" t="s">
        <v>82</v>
      </c>
      <c r="AS464" s="6">
        <v>337162</v>
      </c>
      <c r="AT464" s="6" t="s">
        <v>2844</v>
      </c>
      <c r="AU464" s="15" t="s">
        <v>2845</v>
      </c>
      <c r="AV464" s="6" t="s">
        <v>2846</v>
      </c>
      <c r="AW464" s="6">
        <v>40</v>
      </c>
    </row>
    <row r="465" spans="1:49" ht="24.75" customHeight="1">
      <c r="A465" s="6">
        <v>400021</v>
      </c>
      <c r="B465" s="22" t="s">
        <v>553</v>
      </c>
      <c r="C465" s="22" t="b">
        <v>1</v>
      </c>
      <c r="D465" s="23" t="s">
        <v>496</v>
      </c>
      <c r="E465" s="22">
        <v>400</v>
      </c>
      <c r="F465" s="22" t="s">
        <v>497</v>
      </c>
      <c r="G465" s="22">
        <v>400021</v>
      </c>
      <c r="H465" s="22" t="s">
        <v>121</v>
      </c>
      <c r="I465" s="22" t="s">
        <v>66</v>
      </c>
      <c r="J465" s="22" t="s">
        <v>67</v>
      </c>
      <c r="K465" s="22" t="s">
        <v>111</v>
      </c>
      <c r="L465" s="22" t="s">
        <v>82</v>
      </c>
      <c r="M465" s="22" t="str">
        <f t="shared" si="7"/>
        <v>Fresh Tumor Biopsy Pre-dose</v>
      </c>
      <c r="N465" s="22" t="s">
        <v>70</v>
      </c>
      <c r="O465" s="24">
        <v>45252</v>
      </c>
      <c r="P465" s="24">
        <v>45246</v>
      </c>
      <c r="Q465" s="22" t="s">
        <v>101</v>
      </c>
      <c r="R465" s="22">
        <v>6221243066</v>
      </c>
      <c r="S465" s="24">
        <v>45246</v>
      </c>
      <c r="T465" s="22" t="s">
        <v>169</v>
      </c>
      <c r="U465" s="22">
        <v>400021</v>
      </c>
      <c r="V465" s="22">
        <v>6221243066</v>
      </c>
      <c r="W465" s="24">
        <v>45246</v>
      </c>
      <c r="X465" s="22" t="s">
        <v>103</v>
      </c>
      <c r="Y465" s="22" t="s">
        <v>130</v>
      </c>
      <c r="Z465" s="22" t="s">
        <v>70</v>
      </c>
      <c r="AA465" s="22" t="s">
        <v>70</v>
      </c>
      <c r="AB465" s="22" t="s">
        <v>70</v>
      </c>
      <c r="AC465" s="22" t="s">
        <v>76</v>
      </c>
      <c r="AD465" s="22" t="s">
        <v>114</v>
      </c>
      <c r="AE465" s="25" t="s">
        <v>150</v>
      </c>
      <c r="AF465" s="25" t="s">
        <v>79</v>
      </c>
      <c r="AG465" s="25">
        <v>6221243066</v>
      </c>
      <c r="AH465" s="25" t="s">
        <v>557</v>
      </c>
      <c r="AI465" s="25" t="s">
        <v>172</v>
      </c>
      <c r="AJ465" s="81" t="s">
        <v>82</v>
      </c>
      <c r="AK465" s="26">
        <v>45467</v>
      </c>
      <c r="AL465" s="22">
        <v>0</v>
      </c>
      <c r="AM465" s="22" t="s">
        <v>82</v>
      </c>
      <c r="AN465" s="22" t="s">
        <v>82</v>
      </c>
      <c r="AO465" s="22" t="s">
        <v>82</v>
      </c>
      <c r="AP465" s="22" t="s">
        <v>82</v>
      </c>
      <c r="AQ465" s="22" t="s">
        <v>82</v>
      </c>
      <c r="AR465" s="22" t="s">
        <v>82</v>
      </c>
      <c r="AS465" s="6">
        <v>327826</v>
      </c>
      <c r="AT465" s="6" t="s">
        <v>554</v>
      </c>
      <c r="AU465" s="15" t="s">
        <v>555</v>
      </c>
      <c r="AV465" s="6" t="s">
        <v>556</v>
      </c>
      <c r="AW465" s="6">
        <v>40</v>
      </c>
    </row>
    <row r="466" spans="1:49" ht="24.75" customHeight="1">
      <c r="A466" s="6">
        <v>400022</v>
      </c>
      <c r="B466" s="22" t="s">
        <v>2847</v>
      </c>
      <c r="C466" s="22" t="b">
        <v>1</v>
      </c>
      <c r="D466" s="23" t="s">
        <v>496</v>
      </c>
      <c r="E466" s="22">
        <v>400</v>
      </c>
      <c r="F466" s="22" t="s">
        <v>497</v>
      </c>
      <c r="G466" s="22">
        <v>400022</v>
      </c>
      <c r="H466" s="22" t="s">
        <v>100</v>
      </c>
      <c r="I466" s="22" t="s">
        <v>1315</v>
      </c>
      <c r="J466" s="22" t="s">
        <v>67</v>
      </c>
      <c r="K466" s="22" t="s">
        <v>1214</v>
      </c>
      <c r="L466" s="22" t="s">
        <v>82</v>
      </c>
      <c r="M466" s="22" t="str">
        <f t="shared" si="7"/>
        <v>Archived c-Met testing</v>
      </c>
      <c r="N466" s="22" t="s">
        <v>70</v>
      </c>
      <c r="O466" s="24">
        <v>45399</v>
      </c>
      <c r="P466" s="24">
        <v>45379</v>
      </c>
      <c r="Q466" s="22" t="s">
        <v>101</v>
      </c>
      <c r="R466" s="22">
        <v>6222071519</v>
      </c>
      <c r="S466" s="24">
        <v>45364</v>
      </c>
      <c r="T466" s="22" t="s">
        <v>1316</v>
      </c>
      <c r="U466" s="22">
        <v>400022</v>
      </c>
      <c r="V466" s="22">
        <v>6222071519</v>
      </c>
      <c r="W466" s="24">
        <v>45364</v>
      </c>
      <c r="X466" s="22" t="s">
        <v>2065</v>
      </c>
      <c r="Y466" s="22" t="s">
        <v>75</v>
      </c>
      <c r="Z466" s="22" t="s">
        <v>70</v>
      </c>
      <c r="AA466" s="22" t="s">
        <v>70</v>
      </c>
      <c r="AB466" s="22" t="s">
        <v>70</v>
      </c>
      <c r="AC466" s="22" t="s">
        <v>76</v>
      </c>
      <c r="AD466" s="22" t="s">
        <v>114</v>
      </c>
      <c r="AE466" s="25" t="s">
        <v>115</v>
      </c>
      <c r="AF466" s="25" t="s">
        <v>79</v>
      </c>
      <c r="AG466" s="25">
        <v>6222071519</v>
      </c>
      <c r="AH466" s="25" t="s">
        <v>2848</v>
      </c>
      <c r="AI466" s="25" t="s">
        <v>1318</v>
      </c>
      <c r="AJ466" s="81" t="s">
        <v>82</v>
      </c>
      <c r="AK466" s="26">
        <v>45467</v>
      </c>
      <c r="AL466" s="22">
        <v>0</v>
      </c>
      <c r="AM466" s="22" t="s">
        <v>82</v>
      </c>
      <c r="AN466" s="22" t="s">
        <v>82</v>
      </c>
      <c r="AO466" s="22" t="s">
        <v>82</v>
      </c>
      <c r="AP466" s="22" t="s">
        <v>82</v>
      </c>
      <c r="AQ466" s="22" t="s">
        <v>82</v>
      </c>
      <c r="AR466" s="22" t="s">
        <v>82</v>
      </c>
      <c r="AS466" s="6">
        <v>354826</v>
      </c>
      <c r="AT466" s="6" t="s">
        <v>2849</v>
      </c>
      <c r="AU466" s="15" t="s">
        <v>2850</v>
      </c>
      <c r="AV466" s="6" t="s">
        <v>2851</v>
      </c>
      <c r="AW466" s="6">
        <v>40</v>
      </c>
    </row>
    <row r="467" spans="1:49" ht="24.75" customHeight="1">
      <c r="A467" s="6">
        <v>400023</v>
      </c>
      <c r="B467" s="22" t="s">
        <v>2852</v>
      </c>
      <c r="C467" s="22" t="b">
        <v>1</v>
      </c>
      <c r="D467" s="23" t="s">
        <v>496</v>
      </c>
      <c r="E467" s="22">
        <v>400</v>
      </c>
      <c r="F467" s="22" t="s">
        <v>497</v>
      </c>
      <c r="G467" s="22">
        <v>400023</v>
      </c>
      <c r="H467" s="22" t="s">
        <v>65</v>
      </c>
      <c r="I467" s="22" t="s">
        <v>66</v>
      </c>
      <c r="J467" s="22" t="s">
        <v>67</v>
      </c>
      <c r="K467" s="22" t="s">
        <v>1214</v>
      </c>
      <c r="L467" s="22" t="s">
        <v>82</v>
      </c>
      <c r="M467" s="22" t="str">
        <f t="shared" si="7"/>
        <v>Archived c-Met testing</v>
      </c>
      <c r="N467" s="22" t="s">
        <v>70</v>
      </c>
      <c r="O467" s="24">
        <v>45406</v>
      </c>
      <c r="P467" s="24">
        <v>45391</v>
      </c>
      <c r="Q467" s="22" t="s">
        <v>101</v>
      </c>
      <c r="R467" s="22">
        <v>6222071517</v>
      </c>
      <c r="S467" s="24">
        <v>45335</v>
      </c>
      <c r="T467" s="22" t="s">
        <v>1316</v>
      </c>
      <c r="U467" s="22">
        <v>400023</v>
      </c>
      <c r="V467" s="22">
        <v>6222071517</v>
      </c>
      <c r="W467" s="24">
        <v>45335</v>
      </c>
      <c r="X467" s="22" t="s">
        <v>2065</v>
      </c>
      <c r="Y467" s="22" t="s">
        <v>130</v>
      </c>
      <c r="Z467" s="22" t="s">
        <v>70</v>
      </c>
      <c r="AA467" s="22" t="s">
        <v>70</v>
      </c>
      <c r="AB467" s="22" t="s">
        <v>70</v>
      </c>
      <c r="AC467" s="22" t="s">
        <v>76</v>
      </c>
      <c r="AD467" s="22" t="s">
        <v>77</v>
      </c>
      <c r="AE467" s="25" t="s">
        <v>115</v>
      </c>
      <c r="AF467" s="25" t="s">
        <v>79</v>
      </c>
      <c r="AG467" s="25">
        <v>6222071517</v>
      </c>
      <c r="AH467" s="25" t="s">
        <v>2853</v>
      </c>
      <c r="AI467" s="25" t="s">
        <v>1318</v>
      </c>
      <c r="AJ467" s="81" t="s">
        <v>82</v>
      </c>
      <c r="AK467" s="26">
        <v>45460</v>
      </c>
      <c r="AL467" s="22">
        <v>7</v>
      </c>
      <c r="AM467" s="22" t="s">
        <v>82</v>
      </c>
      <c r="AN467" s="22" t="s">
        <v>82</v>
      </c>
      <c r="AO467" s="22" t="s">
        <v>82</v>
      </c>
      <c r="AP467" s="22" t="s">
        <v>82</v>
      </c>
      <c r="AQ467" s="22" t="s">
        <v>82</v>
      </c>
      <c r="AR467" s="22" t="s">
        <v>82</v>
      </c>
      <c r="AS467" s="6">
        <v>354829</v>
      </c>
      <c r="AT467" s="6" t="s">
        <v>2854</v>
      </c>
      <c r="AU467" s="15" t="s">
        <v>2855</v>
      </c>
      <c r="AV467" s="6" t="s">
        <v>2856</v>
      </c>
      <c r="AW467" s="6">
        <v>40</v>
      </c>
    </row>
    <row r="468" spans="1:49" ht="24.75" customHeight="1">
      <c r="A468" s="6">
        <v>401002</v>
      </c>
      <c r="B468" s="22" t="s">
        <v>2857</v>
      </c>
      <c r="C468" s="22" t="b">
        <v>0</v>
      </c>
      <c r="D468" s="23" t="s">
        <v>562</v>
      </c>
      <c r="E468" s="22">
        <v>401</v>
      </c>
      <c r="F468" s="22" t="s">
        <v>497</v>
      </c>
      <c r="G468" s="22">
        <v>401002</v>
      </c>
      <c r="H468" s="22" t="s">
        <v>65</v>
      </c>
      <c r="I468" s="22" t="s">
        <v>66</v>
      </c>
      <c r="J468" s="22" t="s">
        <v>2858</v>
      </c>
      <c r="K468" s="22" t="s">
        <v>158</v>
      </c>
      <c r="L468" s="22" t="s">
        <v>112</v>
      </c>
      <c r="M468" s="22" t="str">
        <f t="shared" si="7"/>
        <v>Fresh Biopsy/Aspirate</v>
      </c>
      <c r="N468" s="22" t="s">
        <v>70</v>
      </c>
      <c r="O468" s="24">
        <v>45027</v>
      </c>
      <c r="P468" s="24">
        <v>45021</v>
      </c>
      <c r="Q468" s="22" t="s">
        <v>260</v>
      </c>
      <c r="R468" s="22">
        <v>6220220324</v>
      </c>
      <c r="S468" s="24">
        <v>44994</v>
      </c>
      <c r="T468" s="22" t="s">
        <v>2431</v>
      </c>
      <c r="U468" s="22">
        <v>401002</v>
      </c>
      <c r="V468" s="22">
        <v>6220220324</v>
      </c>
      <c r="W468" s="24">
        <v>44994</v>
      </c>
      <c r="X468" s="22" t="s">
        <v>161</v>
      </c>
      <c r="Y468" s="22" t="s">
        <v>130</v>
      </c>
      <c r="Z468" s="22" t="s">
        <v>70</v>
      </c>
      <c r="AA468" s="22" t="s">
        <v>70</v>
      </c>
      <c r="AB468" s="22" t="s">
        <v>70</v>
      </c>
      <c r="AC468" s="22" t="s">
        <v>76</v>
      </c>
      <c r="AD468" s="22" t="s">
        <v>114</v>
      </c>
      <c r="AE468" s="25" t="s">
        <v>2741</v>
      </c>
      <c r="AF468" s="25" t="s">
        <v>1120</v>
      </c>
      <c r="AG468" s="25">
        <v>6220220324</v>
      </c>
      <c r="AH468" s="25" t="s">
        <v>2859</v>
      </c>
      <c r="AI468" s="25" t="s">
        <v>856</v>
      </c>
      <c r="AJ468" s="81" t="s">
        <v>82</v>
      </c>
      <c r="AK468" s="26">
        <v>45397</v>
      </c>
      <c r="AL468" s="22">
        <v>70</v>
      </c>
      <c r="AM468" s="22" t="s">
        <v>82</v>
      </c>
      <c r="AN468" s="22" t="s">
        <v>82</v>
      </c>
      <c r="AO468" s="22" t="s">
        <v>82</v>
      </c>
      <c r="AP468" s="22" t="s">
        <v>82</v>
      </c>
      <c r="AQ468" s="22" t="s">
        <v>82</v>
      </c>
      <c r="AR468" s="22" t="s">
        <v>82</v>
      </c>
      <c r="AS468" s="6"/>
      <c r="AT468" s="6"/>
      <c r="AU468" s="6"/>
      <c r="AV468" s="6"/>
      <c r="AW468" s="6"/>
    </row>
    <row r="469" spans="1:49" ht="24.75" customHeight="1">
      <c r="A469" s="6">
        <v>401002</v>
      </c>
      <c r="B469" s="22" t="s">
        <v>2860</v>
      </c>
      <c r="C469" s="22" t="b">
        <v>0</v>
      </c>
      <c r="D469" s="23" t="s">
        <v>562</v>
      </c>
      <c r="E469" s="22">
        <v>401</v>
      </c>
      <c r="F469" s="22" t="s">
        <v>497</v>
      </c>
      <c r="G469" s="22">
        <v>401002</v>
      </c>
      <c r="H469" s="22" t="s">
        <v>65</v>
      </c>
      <c r="I469" s="22" t="s">
        <v>66</v>
      </c>
      <c r="J469" s="22" t="s">
        <v>67</v>
      </c>
      <c r="K469" s="22" t="s">
        <v>128</v>
      </c>
      <c r="L469" s="22" t="s">
        <v>112</v>
      </c>
      <c r="M469" s="22" t="str">
        <f t="shared" si="7"/>
        <v>Fresh Biopsy/Aspirate</v>
      </c>
      <c r="N469" s="22" t="s">
        <v>70</v>
      </c>
      <c r="O469" s="24">
        <v>45027</v>
      </c>
      <c r="P469" s="24">
        <v>45021</v>
      </c>
      <c r="Q469" s="22" t="s">
        <v>260</v>
      </c>
      <c r="R469" s="22">
        <v>6220220325</v>
      </c>
      <c r="S469" s="24">
        <v>44994</v>
      </c>
      <c r="T469" s="22" t="s">
        <v>2431</v>
      </c>
      <c r="U469" s="22">
        <v>401002</v>
      </c>
      <c r="V469" s="22">
        <v>6220220325</v>
      </c>
      <c r="W469" s="24">
        <v>44994</v>
      </c>
      <c r="X469" s="22" t="s">
        <v>161</v>
      </c>
      <c r="Y469" s="22" t="s">
        <v>130</v>
      </c>
      <c r="Z469" s="22" t="s">
        <v>70</v>
      </c>
      <c r="AA469" s="22" t="s">
        <v>70</v>
      </c>
      <c r="AB469" s="22" t="s">
        <v>70</v>
      </c>
      <c r="AC469" s="22" t="s">
        <v>76</v>
      </c>
      <c r="AD469" s="22" t="s">
        <v>114</v>
      </c>
      <c r="AE469" s="25" t="s">
        <v>2861</v>
      </c>
      <c r="AF469" s="25" t="s">
        <v>79</v>
      </c>
      <c r="AG469" s="25">
        <v>6220220325</v>
      </c>
      <c r="AH469" s="25" t="s">
        <v>2859</v>
      </c>
      <c r="AI469" s="25" t="s">
        <v>856</v>
      </c>
      <c r="AJ469" s="81" t="s">
        <v>82</v>
      </c>
      <c r="AK469" s="26">
        <v>45397</v>
      </c>
      <c r="AL469" s="22">
        <v>70</v>
      </c>
      <c r="AM469" s="22" t="s">
        <v>82</v>
      </c>
      <c r="AN469" s="22" t="s">
        <v>82</v>
      </c>
      <c r="AO469" s="22" t="s">
        <v>82</v>
      </c>
      <c r="AP469" s="22" t="s">
        <v>82</v>
      </c>
      <c r="AQ469" s="22" t="s">
        <v>82</v>
      </c>
      <c r="AR469" s="22" t="s">
        <v>82</v>
      </c>
      <c r="AS469" s="6"/>
      <c r="AT469" s="6"/>
      <c r="AU469" s="6"/>
      <c r="AV469" s="6"/>
      <c r="AW469" s="6"/>
    </row>
    <row r="470" spans="1:49" ht="24.75" customHeight="1">
      <c r="A470" s="6">
        <v>401007</v>
      </c>
      <c r="B470" s="22" t="s">
        <v>2862</v>
      </c>
      <c r="C470" s="22" t="b">
        <v>1</v>
      </c>
      <c r="D470" s="23" t="s">
        <v>562</v>
      </c>
      <c r="E470" s="22">
        <v>401</v>
      </c>
      <c r="F470" s="22" t="s">
        <v>497</v>
      </c>
      <c r="G470" s="22">
        <v>401007</v>
      </c>
      <c r="H470" s="22" t="s">
        <v>65</v>
      </c>
      <c r="I470" s="22" t="s">
        <v>100</v>
      </c>
      <c r="J470" s="22" t="s">
        <v>67</v>
      </c>
      <c r="K470" s="22" t="s">
        <v>68</v>
      </c>
      <c r="L470" s="22" t="s">
        <v>69</v>
      </c>
      <c r="M470" s="22" t="str">
        <f t="shared" si="7"/>
        <v>Archival</v>
      </c>
      <c r="N470" s="22" t="s">
        <v>70</v>
      </c>
      <c r="O470" s="24">
        <v>45216</v>
      </c>
      <c r="P470" s="24">
        <v>45197</v>
      </c>
      <c r="Q470" s="22" t="s">
        <v>101</v>
      </c>
      <c r="R470" s="22">
        <v>6220220308</v>
      </c>
      <c r="S470" s="24">
        <v>45029</v>
      </c>
      <c r="T470" s="22" t="s">
        <v>169</v>
      </c>
      <c r="U470" s="22">
        <v>401007</v>
      </c>
      <c r="V470" s="22">
        <v>6220220308</v>
      </c>
      <c r="W470" s="24">
        <v>45029</v>
      </c>
      <c r="X470" s="22" t="s">
        <v>103</v>
      </c>
      <c r="Y470" s="22" t="s">
        <v>130</v>
      </c>
      <c r="Z470" s="22" t="s">
        <v>70</v>
      </c>
      <c r="AA470" s="22" t="s">
        <v>70</v>
      </c>
      <c r="AB470" s="22" t="s">
        <v>70</v>
      </c>
      <c r="AC470" s="22" t="s">
        <v>76</v>
      </c>
      <c r="AD470" s="22" t="s">
        <v>77</v>
      </c>
      <c r="AE470" s="25" t="s">
        <v>115</v>
      </c>
      <c r="AF470" s="25" t="s">
        <v>79</v>
      </c>
      <c r="AG470" s="25">
        <v>6220220308</v>
      </c>
      <c r="AH470" s="25" t="s">
        <v>2863</v>
      </c>
      <c r="AI470" s="81" t="s">
        <v>172</v>
      </c>
      <c r="AJ470" s="81" t="s">
        <v>82</v>
      </c>
      <c r="AK470" s="26">
        <v>45397</v>
      </c>
      <c r="AL470" s="22">
        <v>70</v>
      </c>
      <c r="AM470" s="22" t="s">
        <v>82</v>
      </c>
      <c r="AN470" s="22" t="s">
        <v>82</v>
      </c>
      <c r="AO470" s="22" t="s">
        <v>82</v>
      </c>
      <c r="AP470" s="22" t="s">
        <v>82</v>
      </c>
      <c r="AQ470" s="22" t="s">
        <v>82</v>
      </c>
      <c r="AR470" s="22" t="s">
        <v>82</v>
      </c>
      <c r="AS470" s="6">
        <v>327647</v>
      </c>
      <c r="AT470" s="6" t="s">
        <v>2864</v>
      </c>
      <c r="AU470" s="15" t="s">
        <v>2865</v>
      </c>
      <c r="AV470" s="6" t="s">
        <v>2866</v>
      </c>
      <c r="AW470" s="6">
        <v>40</v>
      </c>
    </row>
    <row r="471" spans="1:49" ht="24.75" customHeight="1">
      <c r="A471" s="6">
        <v>401007</v>
      </c>
      <c r="B471" s="22" t="s">
        <v>558</v>
      </c>
      <c r="C471" s="22" t="b">
        <v>1</v>
      </c>
      <c r="D471" s="23" t="s">
        <v>562</v>
      </c>
      <c r="E471" s="22">
        <v>401</v>
      </c>
      <c r="F471" s="22" t="s">
        <v>497</v>
      </c>
      <c r="G471" s="22">
        <v>401007</v>
      </c>
      <c r="H471" s="22" t="s">
        <v>65</v>
      </c>
      <c r="I471" s="22" t="s">
        <v>100</v>
      </c>
      <c r="J471" s="22" t="s">
        <v>67</v>
      </c>
      <c r="K471" s="22" t="s">
        <v>111</v>
      </c>
      <c r="L471" s="22" t="s">
        <v>82</v>
      </c>
      <c r="M471" s="22" t="str">
        <f t="shared" si="7"/>
        <v>Fresh Tumor Biopsy Pre-dose</v>
      </c>
      <c r="N471" s="22" t="s">
        <v>70</v>
      </c>
      <c r="O471" s="24">
        <v>45216</v>
      </c>
      <c r="P471" s="24">
        <v>45197</v>
      </c>
      <c r="Q471" s="22" t="s">
        <v>101</v>
      </c>
      <c r="R471" s="22">
        <v>6220220326</v>
      </c>
      <c r="S471" s="24">
        <v>45210</v>
      </c>
      <c r="T471" s="22" t="s">
        <v>169</v>
      </c>
      <c r="U471" s="22">
        <v>401007</v>
      </c>
      <c r="V471" s="22">
        <v>6220220326</v>
      </c>
      <c r="W471" s="24">
        <v>45210</v>
      </c>
      <c r="X471" s="22" t="s">
        <v>103</v>
      </c>
      <c r="Y471" s="22" t="s">
        <v>130</v>
      </c>
      <c r="Z471" s="22" t="s">
        <v>70</v>
      </c>
      <c r="AA471" s="22" t="s">
        <v>70</v>
      </c>
      <c r="AB471" s="22" t="s">
        <v>70</v>
      </c>
      <c r="AC471" s="22" t="s">
        <v>76</v>
      </c>
      <c r="AD471" s="22" t="s">
        <v>114</v>
      </c>
      <c r="AE471" s="25" t="s">
        <v>115</v>
      </c>
      <c r="AF471" s="25" t="s">
        <v>79</v>
      </c>
      <c r="AG471" s="25">
        <v>6220220326</v>
      </c>
      <c r="AH471" s="25" t="s">
        <v>563</v>
      </c>
      <c r="AI471" s="81" t="s">
        <v>172</v>
      </c>
      <c r="AJ471" s="81" t="s">
        <v>82</v>
      </c>
      <c r="AK471" s="26">
        <v>45397</v>
      </c>
      <c r="AL471" s="22">
        <v>70</v>
      </c>
      <c r="AM471" s="22" t="s">
        <v>82</v>
      </c>
      <c r="AN471" s="22" t="s">
        <v>82</v>
      </c>
      <c r="AO471" s="22" t="s">
        <v>82</v>
      </c>
      <c r="AP471" s="22" t="s">
        <v>82</v>
      </c>
      <c r="AQ471" s="22" t="s">
        <v>82</v>
      </c>
      <c r="AR471" s="22" t="s">
        <v>82</v>
      </c>
      <c r="AS471" s="6">
        <v>327529</v>
      </c>
      <c r="AT471" s="6" t="s">
        <v>559</v>
      </c>
      <c r="AU471" s="15" t="s">
        <v>560</v>
      </c>
      <c r="AV471" s="6" t="s">
        <v>561</v>
      </c>
      <c r="AW471" s="6">
        <v>40</v>
      </c>
    </row>
    <row r="472" spans="1:49" ht="24.75" customHeight="1">
      <c r="A472" s="6">
        <v>401009</v>
      </c>
      <c r="B472" s="22" t="s">
        <v>564</v>
      </c>
      <c r="C472" s="22" t="b">
        <v>1</v>
      </c>
      <c r="D472" s="23" t="s">
        <v>562</v>
      </c>
      <c r="E472" s="22">
        <v>401</v>
      </c>
      <c r="F472" s="22" t="s">
        <v>497</v>
      </c>
      <c r="G472" s="22">
        <v>401009</v>
      </c>
      <c r="H472" s="22" t="s">
        <v>100</v>
      </c>
      <c r="I472" s="22" t="s">
        <v>100</v>
      </c>
      <c r="J472" s="22" t="s">
        <v>67</v>
      </c>
      <c r="K472" s="22" t="s">
        <v>111</v>
      </c>
      <c r="L472" s="22" t="s">
        <v>82</v>
      </c>
      <c r="M472" s="22" t="str">
        <f t="shared" si="7"/>
        <v>Fresh Tumor Biopsy Pre-dose</v>
      </c>
      <c r="N472" s="22" t="s">
        <v>70</v>
      </c>
      <c r="O472" s="24">
        <v>45208</v>
      </c>
      <c r="P472" s="24">
        <v>45201</v>
      </c>
      <c r="Q472" s="22" t="s">
        <v>101</v>
      </c>
      <c r="R472" s="22">
        <v>6220220323</v>
      </c>
      <c r="S472" s="24">
        <v>45195</v>
      </c>
      <c r="T472" s="22" t="s">
        <v>102</v>
      </c>
      <c r="U472" s="22">
        <v>401009</v>
      </c>
      <c r="V472" s="22">
        <v>6220220323</v>
      </c>
      <c r="W472" s="24">
        <v>45195</v>
      </c>
      <c r="X472" s="22" t="s">
        <v>103</v>
      </c>
      <c r="Y472" s="22" t="s">
        <v>130</v>
      </c>
      <c r="Z472" s="22" t="s">
        <v>70</v>
      </c>
      <c r="AA472" s="22" t="s">
        <v>70</v>
      </c>
      <c r="AB472" s="22" t="s">
        <v>70</v>
      </c>
      <c r="AC472" s="22" t="s">
        <v>76</v>
      </c>
      <c r="AD472" s="22" t="s">
        <v>114</v>
      </c>
      <c r="AE472" s="25" t="s">
        <v>115</v>
      </c>
      <c r="AF472" s="25" t="s">
        <v>79</v>
      </c>
      <c r="AG472" s="25">
        <v>6220220323</v>
      </c>
      <c r="AH472" s="25" t="s">
        <v>568</v>
      </c>
      <c r="AI472" s="25" t="s">
        <v>93</v>
      </c>
      <c r="AJ472" s="81" t="s">
        <v>82</v>
      </c>
      <c r="AK472" s="26">
        <v>45397</v>
      </c>
      <c r="AL472" s="22">
        <v>70</v>
      </c>
      <c r="AM472" s="22" t="s">
        <v>82</v>
      </c>
      <c r="AN472" s="22" t="s">
        <v>82</v>
      </c>
      <c r="AO472" s="22" t="s">
        <v>82</v>
      </c>
      <c r="AP472" s="22" t="s">
        <v>82</v>
      </c>
      <c r="AQ472" s="22" t="s">
        <v>82</v>
      </c>
      <c r="AR472" s="22" t="s">
        <v>82</v>
      </c>
      <c r="AS472" s="6">
        <v>327507</v>
      </c>
      <c r="AT472" s="6" t="s">
        <v>565</v>
      </c>
      <c r="AU472" s="15" t="s">
        <v>566</v>
      </c>
      <c r="AV472" s="6" t="s">
        <v>567</v>
      </c>
      <c r="AW472" s="6">
        <v>40</v>
      </c>
    </row>
    <row r="473" spans="1:49" ht="24.75" customHeight="1">
      <c r="A473" s="6">
        <v>401009</v>
      </c>
      <c r="B473" s="22" t="s">
        <v>2867</v>
      </c>
      <c r="C473" s="22" t="b">
        <v>1</v>
      </c>
      <c r="D473" s="23" t="s">
        <v>82</v>
      </c>
      <c r="E473" s="22" t="s">
        <v>82</v>
      </c>
      <c r="F473" s="22" t="s">
        <v>82</v>
      </c>
      <c r="G473" s="22" t="s">
        <v>82</v>
      </c>
      <c r="H473" s="22" t="s">
        <v>100</v>
      </c>
      <c r="I473" s="22" t="s">
        <v>100</v>
      </c>
      <c r="J473" s="22" t="s">
        <v>82</v>
      </c>
      <c r="K473" s="22" t="s">
        <v>82</v>
      </c>
      <c r="L473" s="22" t="s">
        <v>82</v>
      </c>
      <c r="M473" s="22" t="str">
        <f t="shared" si="7"/>
        <v> </v>
      </c>
      <c r="N473" s="22" t="s">
        <v>82</v>
      </c>
      <c r="O473" s="22" t="s">
        <v>82</v>
      </c>
      <c r="P473" s="22" t="s">
        <v>82</v>
      </c>
      <c r="Q473" s="22" t="s">
        <v>82</v>
      </c>
      <c r="R473" s="22" t="s">
        <v>82</v>
      </c>
      <c r="S473" s="22" t="s">
        <v>82</v>
      </c>
      <c r="T473" s="22" t="s">
        <v>82</v>
      </c>
      <c r="U473" s="22">
        <v>401009</v>
      </c>
      <c r="V473" s="22">
        <v>6220220309</v>
      </c>
      <c r="W473" s="24">
        <v>44981</v>
      </c>
      <c r="X473" s="22" t="s">
        <v>103</v>
      </c>
      <c r="Y473" s="22" t="s">
        <v>130</v>
      </c>
      <c r="Z473" s="22" t="s">
        <v>82</v>
      </c>
      <c r="AA473" s="22" t="s">
        <v>82</v>
      </c>
      <c r="AB473" s="22" t="s">
        <v>82</v>
      </c>
      <c r="AC473" s="22" t="s">
        <v>840</v>
      </c>
      <c r="AD473" s="22" t="s">
        <v>77</v>
      </c>
      <c r="AE473" s="25" t="s">
        <v>115</v>
      </c>
      <c r="AF473" s="25" t="s">
        <v>79</v>
      </c>
      <c r="AG473" s="25">
        <v>6220220309</v>
      </c>
      <c r="AH473" s="25" t="s">
        <v>2868</v>
      </c>
      <c r="AI473" s="81" t="s">
        <v>93</v>
      </c>
      <c r="AJ473" s="81" t="s">
        <v>82</v>
      </c>
      <c r="AK473" s="26">
        <v>45397</v>
      </c>
      <c r="AL473" s="22">
        <v>70</v>
      </c>
      <c r="AM473" s="22" t="s">
        <v>82</v>
      </c>
      <c r="AN473" s="22" t="s">
        <v>82</v>
      </c>
      <c r="AO473" s="22" t="s">
        <v>82</v>
      </c>
      <c r="AP473" s="22" t="s">
        <v>82</v>
      </c>
      <c r="AQ473" s="22" t="s">
        <v>82</v>
      </c>
      <c r="AR473" s="22" t="s">
        <v>82</v>
      </c>
      <c r="AS473" s="6">
        <v>327504</v>
      </c>
      <c r="AT473" s="6" t="s">
        <v>2869</v>
      </c>
      <c r="AU473" s="15" t="s">
        <v>2870</v>
      </c>
      <c r="AV473" s="6" t="s">
        <v>2871</v>
      </c>
      <c r="AW473" s="6">
        <v>40</v>
      </c>
    </row>
    <row r="474" spans="1:49" ht="24.75" customHeight="1">
      <c r="A474" s="6">
        <v>401010</v>
      </c>
      <c r="B474" s="22" t="s">
        <v>569</v>
      </c>
      <c r="C474" s="22" t="b">
        <v>1</v>
      </c>
      <c r="D474" s="23" t="s">
        <v>562</v>
      </c>
      <c r="E474" s="22">
        <v>401</v>
      </c>
      <c r="F474" s="22" t="s">
        <v>497</v>
      </c>
      <c r="G474" s="22">
        <v>401010</v>
      </c>
      <c r="H474" s="22" t="s">
        <v>65</v>
      </c>
      <c r="I474" s="22" t="s">
        <v>100</v>
      </c>
      <c r="J474" s="22" t="s">
        <v>67</v>
      </c>
      <c r="K474" s="22" t="s">
        <v>128</v>
      </c>
      <c r="L474" s="22" t="s">
        <v>112</v>
      </c>
      <c r="M474" s="22" t="str">
        <f t="shared" si="7"/>
        <v>Fresh Biopsy/Aspirate</v>
      </c>
      <c r="N474" s="22" t="s">
        <v>70</v>
      </c>
      <c r="O474" s="24">
        <v>45215</v>
      </c>
      <c r="P474" s="24">
        <v>45205</v>
      </c>
      <c r="Q474" s="22" t="s">
        <v>101</v>
      </c>
      <c r="R474" s="22">
        <v>6220220327</v>
      </c>
      <c r="S474" s="24">
        <v>45210</v>
      </c>
      <c r="T474" s="22" t="s">
        <v>169</v>
      </c>
      <c r="U474" s="22">
        <v>401010</v>
      </c>
      <c r="V474" s="22">
        <v>6220220327</v>
      </c>
      <c r="W474" s="24">
        <v>45210</v>
      </c>
      <c r="X474" s="22" t="s">
        <v>103</v>
      </c>
      <c r="Y474" s="22" t="s">
        <v>130</v>
      </c>
      <c r="Z474" s="22" t="s">
        <v>70</v>
      </c>
      <c r="AA474" s="22" t="s">
        <v>70</v>
      </c>
      <c r="AB474" s="22" t="s">
        <v>70</v>
      </c>
      <c r="AC474" s="22" t="s">
        <v>76</v>
      </c>
      <c r="AD474" s="22" t="s">
        <v>114</v>
      </c>
      <c r="AE474" s="25" t="s">
        <v>218</v>
      </c>
      <c r="AF474" s="25" t="s">
        <v>79</v>
      </c>
      <c r="AG474" s="25">
        <v>6220220327</v>
      </c>
      <c r="AH474" s="25" t="s">
        <v>573</v>
      </c>
      <c r="AI474" s="25" t="s">
        <v>172</v>
      </c>
      <c r="AJ474" s="81" t="s">
        <v>82</v>
      </c>
      <c r="AK474" s="26">
        <v>45411</v>
      </c>
      <c r="AL474" s="22">
        <v>56</v>
      </c>
      <c r="AM474" s="22" t="s">
        <v>82</v>
      </c>
      <c r="AN474" s="22" t="s">
        <v>82</v>
      </c>
      <c r="AO474" s="22" t="s">
        <v>82</v>
      </c>
      <c r="AP474" s="22" t="s">
        <v>82</v>
      </c>
      <c r="AQ474" s="22" t="s">
        <v>82</v>
      </c>
      <c r="AR474" s="22" t="s">
        <v>82</v>
      </c>
      <c r="AS474" s="6">
        <v>327616</v>
      </c>
      <c r="AT474" s="6" t="s">
        <v>570</v>
      </c>
      <c r="AU474" s="15" t="s">
        <v>571</v>
      </c>
      <c r="AV474" s="6" t="s">
        <v>572</v>
      </c>
      <c r="AW474" s="6">
        <v>40</v>
      </c>
    </row>
    <row r="475" spans="1:49" ht="24.75" customHeight="1">
      <c r="A475" s="6">
        <v>401011</v>
      </c>
      <c r="B475" s="22" t="s">
        <v>574</v>
      </c>
      <c r="C475" s="22" t="b">
        <v>1</v>
      </c>
      <c r="D475" s="23" t="s">
        <v>562</v>
      </c>
      <c r="E475" s="22">
        <v>401</v>
      </c>
      <c r="F475" s="22" t="s">
        <v>497</v>
      </c>
      <c r="G475" s="22">
        <v>401011</v>
      </c>
      <c r="H475" s="22" t="s">
        <v>100</v>
      </c>
      <c r="I475" s="22" t="s">
        <v>100</v>
      </c>
      <c r="J475" s="22" t="s">
        <v>67</v>
      </c>
      <c r="K475" s="22" t="s">
        <v>111</v>
      </c>
      <c r="L475" s="22" t="s">
        <v>82</v>
      </c>
      <c r="M475" s="22" t="str">
        <f t="shared" si="7"/>
        <v>Fresh Tumor Biopsy Pre-dose</v>
      </c>
      <c r="N475" s="22" t="s">
        <v>70</v>
      </c>
      <c r="O475" s="24">
        <v>45244</v>
      </c>
      <c r="P475" s="24">
        <v>45212</v>
      </c>
      <c r="Q475" s="22" t="s">
        <v>101</v>
      </c>
      <c r="R475" s="22">
        <v>6220154051</v>
      </c>
      <c r="S475" s="24">
        <v>45239</v>
      </c>
      <c r="T475" s="22" t="s">
        <v>102</v>
      </c>
      <c r="U475" s="22">
        <v>401011</v>
      </c>
      <c r="V475" s="22">
        <v>6220154051</v>
      </c>
      <c r="W475" s="24">
        <v>45239</v>
      </c>
      <c r="X475" s="22" t="s">
        <v>198</v>
      </c>
      <c r="Y475" s="22" t="s">
        <v>130</v>
      </c>
      <c r="Z475" s="22" t="s">
        <v>70</v>
      </c>
      <c r="AA475" s="22" t="s">
        <v>70</v>
      </c>
      <c r="AB475" s="22" t="s">
        <v>70</v>
      </c>
      <c r="AC475" s="22" t="s">
        <v>76</v>
      </c>
      <c r="AD475" s="22" t="s">
        <v>114</v>
      </c>
      <c r="AE475" s="25" t="s">
        <v>247</v>
      </c>
      <c r="AF475" s="25" t="s">
        <v>79</v>
      </c>
      <c r="AG475" s="25">
        <v>6220154051</v>
      </c>
      <c r="AH475" s="25" t="s">
        <v>578</v>
      </c>
      <c r="AI475" s="25" t="s">
        <v>93</v>
      </c>
      <c r="AJ475" s="81" t="s">
        <v>82</v>
      </c>
      <c r="AK475" s="26">
        <v>45397</v>
      </c>
      <c r="AL475" s="22">
        <v>70</v>
      </c>
      <c r="AM475" s="22" t="s">
        <v>82</v>
      </c>
      <c r="AN475" s="22" t="s">
        <v>82</v>
      </c>
      <c r="AO475" s="22" t="s">
        <v>82</v>
      </c>
      <c r="AP475" s="22" t="s">
        <v>82</v>
      </c>
      <c r="AQ475" s="22" t="s">
        <v>82</v>
      </c>
      <c r="AR475" s="22" t="s">
        <v>82</v>
      </c>
      <c r="AS475" s="6">
        <v>327820</v>
      </c>
      <c r="AT475" s="6" t="s">
        <v>575</v>
      </c>
      <c r="AU475" s="15" t="s">
        <v>576</v>
      </c>
      <c r="AV475" s="6" t="s">
        <v>577</v>
      </c>
      <c r="AW475" s="6">
        <v>40</v>
      </c>
    </row>
    <row r="476" spans="1:49" ht="24.75" customHeight="1">
      <c r="A476" s="6">
        <v>401011</v>
      </c>
      <c r="B476" s="22" t="s">
        <v>2872</v>
      </c>
      <c r="C476" s="22" t="b">
        <v>1</v>
      </c>
      <c r="D476" s="23" t="s">
        <v>82</v>
      </c>
      <c r="E476" s="22" t="s">
        <v>82</v>
      </c>
      <c r="F476" s="22" t="s">
        <v>82</v>
      </c>
      <c r="G476" s="22" t="s">
        <v>82</v>
      </c>
      <c r="H476" s="22" t="s">
        <v>100</v>
      </c>
      <c r="I476" s="22" t="s">
        <v>100</v>
      </c>
      <c r="J476" s="22" t="s">
        <v>82</v>
      </c>
      <c r="K476" s="22" t="s">
        <v>82</v>
      </c>
      <c r="L476" s="22" t="s">
        <v>82</v>
      </c>
      <c r="M476" s="22" t="str">
        <f t="shared" si="7"/>
        <v> </v>
      </c>
      <c r="N476" s="22" t="s">
        <v>82</v>
      </c>
      <c r="O476" s="22" t="s">
        <v>82</v>
      </c>
      <c r="P476" s="22" t="s">
        <v>82</v>
      </c>
      <c r="Q476" s="22" t="s">
        <v>82</v>
      </c>
      <c r="R476" s="22" t="s">
        <v>82</v>
      </c>
      <c r="S476" s="22" t="s">
        <v>82</v>
      </c>
      <c r="T476" s="22" t="s">
        <v>82</v>
      </c>
      <c r="U476" s="22">
        <v>401011</v>
      </c>
      <c r="V476" s="22">
        <v>6220220311</v>
      </c>
      <c r="W476" s="24">
        <v>44893</v>
      </c>
      <c r="X476" s="22" t="s">
        <v>103</v>
      </c>
      <c r="Y476" s="22" t="s">
        <v>130</v>
      </c>
      <c r="Z476" s="22" t="s">
        <v>82</v>
      </c>
      <c r="AA476" s="22" t="s">
        <v>82</v>
      </c>
      <c r="AB476" s="22" t="s">
        <v>82</v>
      </c>
      <c r="AC476" s="22" t="s">
        <v>840</v>
      </c>
      <c r="AD476" s="22" t="s">
        <v>77</v>
      </c>
      <c r="AE476" s="25" t="s">
        <v>247</v>
      </c>
      <c r="AF476" s="25" t="s">
        <v>79</v>
      </c>
      <c r="AG476" s="27">
        <v>6220220311</v>
      </c>
      <c r="AH476" s="25" t="s">
        <v>2873</v>
      </c>
      <c r="AI476" s="25" t="s">
        <v>93</v>
      </c>
      <c r="AJ476" s="81" t="s">
        <v>82</v>
      </c>
      <c r="AK476" s="26">
        <v>45397</v>
      </c>
      <c r="AL476" s="22">
        <v>70</v>
      </c>
      <c r="AM476" s="22" t="s">
        <v>82</v>
      </c>
      <c r="AN476" s="22" t="s">
        <v>82</v>
      </c>
      <c r="AO476" s="22" t="s">
        <v>82</v>
      </c>
      <c r="AP476" s="22" t="s">
        <v>82</v>
      </c>
      <c r="AQ476" s="22" t="s">
        <v>82</v>
      </c>
      <c r="AR476" s="22" t="s">
        <v>82</v>
      </c>
      <c r="AS476" s="6">
        <v>327888</v>
      </c>
      <c r="AT476" s="6" t="s">
        <v>2874</v>
      </c>
      <c r="AU476" s="15" t="s">
        <v>2875</v>
      </c>
      <c r="AV476" s="6" t="s">
        <v>2876</v>
      </c>
      <c r="AW476" s="6">
        <v>40</v>
      </c>
    </row>
    <row r="477" spans="1:49" ht="24.75" customHeight="1">
      <c r="A477" s="6">
        <v>401011</v>
      </c>
      <c r="B477" s="22" t="s">
        <v>82</v>
      </c>
      <c r="C477" s="22" t="b">
        <v>0</v>
      </c>
      <c r="D477" s="23" t="s">
        <v>562</v>
      </c>
      <c r="E477" s="22">
        <v>401</v>
      </c>
      <c r="F477" s="22" t="s">
        <v>497</v>
      </c>
      <c r="G477" s="22">
        <v>401011</v>
      </c>
      <c r="H477" s="22" t="s">
        <v>100</v>
      </c>
      <c r="I477" s="22" t="s">
        <v>100</v>
      </c>
      <c r="J477" s="22" t="s">
        <v>67</v>
      </c>
      <c r="K477" s="22" t="s">
        <v>68</v>
      </c>
      <c r="L477" s="22" t="s">
        <v>69</v>
      </c>
      <c r="M477" s="22" t="str">
        <f t="shared" si="7"/>
        <v>Archival</v>
      </c>
      <c r="N477" s="22" t="s">
        <v>70</v>
      </c>
      <c r="O477" s="24">
        <v>45244</v>
      </c>
      <c r="P477" s="24">
        <v>45212</v>
      </c>
      <c r="Q477" s="22" t="s">
        <v>101</v>
      </c>
      <c r="R477" s="22">
        <v>6220220311</v>
      </c>
      <c r="S477" s="24">
        <v>45271</v>
      </c>
      <c r="T477" s="22" t="s">
        <v>102</v>
      </c>
      <c r="U477" s="22" t="s">
        <v>82</v>
      </c>
      <c r="V477" s="27" t="s">
        <v>82</v>
      </c>
      <c r="W477" s="22" t="s">
        <v>82</v>
      </c>
      <c r="X477" s="22" t="s">
        <v>82</v>
      </c>
      <c r="Y477" s="22" t="s">
        <v>82</v>
      </c>
      <c r="Z477" s="22" t="s">
        <v>82</v>
      </c>
      <c r="AA477" s="22" t="s">
        <v>82</v>
      </c>
      <c r="AB477" s="22" t="s">
        <v>82</v>
      </c>
      <c r="AC477" s="22" t="s">
        <v>1145</v>
      </c>
      <c r="AD477" s="22" t="s">
        <v>82</v>
      </c>
      <c r="AE477" s="28" t="s">
        <v>1146</v>
      </c>
      <c r="AF477" s="28" t="s">
        <v>1146</v>
      </c>
      <c r="AG477" s="27">
        <v>6220220311</v>
      </c>
      <c r="AH477" s="25" t="s">
        <v>2877</v>
      </c>
      <c r="AI477" s="25" t="s">
        <v>93</v>
      </c>
      <c r="AJ477" s="81" t="s">
        <v>82</v>
      </c>
      <c r="AK477" s="26">
        <v>45397</v>
      </c>
      <c r="AL477" s="22">
        <v>70</v>
      </c>
      <c r="AM477" s="22" t="s">
        <v>82</v>
      </c>
      <c r="AN477" s="22" t="s">
        <v>82</v>
      </c>
      <c r="AO477" s="22" t="s">
        <v>82</v>
      </c>
      <c r="AP477" s="22" t="s">
        <v>82</v>
      </c>
      <c r="AQ477" s="22" t="s">
        <v>82</v>
      </c>
      <c r="AR477" s="22" t="s">
        <v>82</v>
      </c>
      <c r="AS477" s="6"/>
      <c r="AT477" s="6"/>
      <c r="AU477" s="6"/>
      <c r="AV477" s="6"/>
      <c r="AW477" s="6"/>
    </row>
    <row r="478" spans="1:49" ht="24.75" customHeight="1">
      <c r="A478" s="6">
        <v>402002</v>
      </c>
      <c r="B478" s="22" t="s">
        <v>579</v>
      </c>
      <c r="C478" s="22" t="b">
        <v>1</v>
      </c>
      <c r="D478" s="23" t="s">
        <v>583</v>
      </c>
      <c r="E478" s="22">
        <v>402</v>
      </c>
      <c r="F478" s="22" t="s">
        <v>497</v>
      </c>
      <c r="G478" s="22">
        <v>402002</v>
      </c>
      <c r="H478" s="22" t="s">
        <v>65</v>
      </c>
      <c r="I478" s="22" t="s">
        <v>66</v>
      </c>
      <c r="J478" s="22" t="s">
        <v>67</v>
      </c>
      <c r="K478" s="22" t="s">
        <v>68</v>
      </c>
      <c r="L478" s="22" t="s">
        <v>69</v>
      </c>
      <c r="M478" s="22" t="str">
        <f t="shared" si="7"/>
        <v>Archival</v>
      </c>
      <c r="N478" s="22" t="s">
        <v>70</v>
      </c>
      <c r="O478" s="24">
        <v>45203</v>
      </c>
      <c r="P478" s="24">
        <v>45209</v>
      </c>
      <c r="Q478" s="22" t="s">
        <v>101</v>
      </c>
      <c r="R478" s="22">
        <v>6220220346</v>
      </c>
      <c r="S478" s="24">
        <v>45084</v>
      </c>
      <c r="T478" s="22" t="s">
        <v>129</v>
      </c>
      <c r="U478" s="22">
        <v>402002</v>
      </c>
      <c r="V478" s="22">
        <v>6220220346</v>
      </c>
      <c r="W478" s="24">
        <v>45084</v>
      </c>
      <c r="X478" s="22" t="s">
        <v>186</v>
      </c>
      <c r="Y478" s="22" t="s">
        <v>75</v>
      </c>
      <c r="Z478" s="22" t="s">
        <v>70</v>
      </c>
      <c r="AA478" s="22" t="s">
        <v>70</v>
      </c>
      <c r="AB478" s="22" t="s">
        <v>70</v>
      </c>
      <c r="AC478" s="22" t="s">
        <v>76</v>
      </c>
      <c r="AD478" s="22" t="s">
        <v>77</v>
      </c>
      <c r="AE478" s="25" t="s">
        <v>474</v>
      </c>
      <c r="AF478" s="25" t="s">
        <v>79</v>
      </c>
      <c r="AG478" s="25">
        <v>6220220346</v>
      </c>
      <c r="AH478" s="25" t="s">
        <v>584</v>
      </c>
      <c r="AI478" s="25" t="s">
        <v>132</v>
      </c>
      <c r="AJ478" s="81" t="s">
        <v>82</v>
      </c>
      <c r="AK478" s="26">
        <v>45397</v>
      </c>
      <c r="AL478" s="22">
        <v>70</v>
      </c>
      <c r="AM478" s="22" t="s">
        <v>82</v>
      </c>
      <c r="AN478" s="22" t="s">
        <v>82</v>
      </c>
      <c r="AO478" s="22" t="s">
        <v>82</v>
      </c>
      <c r="AP478" s="22" t="s">
        <v>82</v>
      </c>
      <c r="AQ478" s="22" t="s">
        <v>82</v>
      </c>
      <c r="AR478" s="22" t="s">
        <v>82</v>
      </c>
      <c r="AS478" s="6">
        <v>331226</v>
      </c>
      <c r="AT478" s="6" t="s">
        <v>580</v>
      </c>
      <c r="AU478" s="15" t="s">
        <v>581</v>
      </c>
      <c r="AV478" s="6" t="s">
        <v>582</v>
      </c>
      <c r="AW478" s="6">
        <v>40</v>
      </c>
    </row>
    <row r="479" spans="1:49" ht="24.75" customHeight="1">
      <c r="A479" s="6">
        <v>402004</v>
      </c>
      <c r="B479" s="22" t="s">
        <v>2878</v>
      </c>
      <c r="C479" s="22" t="b">
        <v>1</v>
      </c>
      <c r="D479" s="23" t="s">
        <v>583</v>
      </c>
      <c r="E479" s="22">
        <v>402</v>
      </c>
      <c r="F479" s="22" t="s">
        <v>497</v>
      </c>
      <c r="G479" s="22">
        <v>402004</v>
      </c>
      <c r="H479" s="22" t="s">
        <v>121</v>
      </c>
      <c r="I479" s="22" t="s">
        <v>66</v>
      </c>
      <c r="J479" s="22" t="s">
        <v>67</v>
      </c>
      <c r="K479" s="22" t="s">
        <v>68</v>
      </c>
      <c r="L479" s="22" t="s">
        <v>69</v>
      </c>
      <c r="M479" s="22" t="str">
        <f t="shared" si="7"/>
        <v>Archival</v>
      </c>
      <c r="N479" s="22" t="s">
        <v>70</v>
      </c>
      <c r="O479" s="24">
        <v>45187</v>
      </c>
      <c r="P479" s="24">
        <v>45208</v>
      </c>
      <c r="Q479" s="22" t="s">
        <v>101</v>
      </c>
      <c r="R479" s="22">
        <v>6220220349</v>
      </c>
      <c r="S479" s="24">
        <v>44602</v>
      </c>
      <c r="T479" s="22" t="s">
        <v>185</v>
      </c>
      <c r="U479" s="22">
        <v>402004</v>
      </c>
      <c r="V479" s="22">
        <v>6220220349</v>
      </c>
      <c r="W479" s="24">
        <v>44602</v>
      </c>
      <c r="X479" s="22" t="s">
        <v>186</v>
      </c>
      <c r="Y479" s="22" t="s">
        <v>130</v>
      </c>
      <c r="Z479" s="22" t="s">
        <v>70</v>
      </c>
      <c r="AA479" s="22" t="s">
        <v>70</v>
      </c>
      <c r="AB479" s="22" t="s">
        <v>70</v>
      </c>
      <c r="AC479" s="22" t="s">
        <v>76</v>
      </c>
      <c r="AD479" s="22" t="s">
        <v>77</v>
      </c>
      <c r="AE479" s="25" t="s">
        <v>2741</v>
      </c>
      <c r="AF479" s="25" t="s">
        <v>1120</v>
      </c>
      <c r="AG479" s="25">
        <v>6220220349</v>
      </c>
      <c r="AH479" s="25" t="s">
        <v>2879</v>
      </c>
      <c r="AI479" s="81" t="s">
        <v>132</v>
      </c>
      <c r="AJ479" s="81" t="s">
        <v>82</v>
      </c>
      <c r="AK479" s="26">
        <v>45432</v>
      </c>
      <c r="AL479" s="22">
        <v>35</v>
      </c>
      <c r="AM479" s="22" t="s">
        <v>82</v>
      </c>
      <c r="AN479" s="22" t="s">
        <v>82</v>
      </c>
      <c r="AO479" s="22" t="s">
        <v>82</v>
      </c>
      <c r="AP479" s="22" t="s">
        <v>82</v>
      </c>
      <c r="AQ479" s="22" t="s">
        <v>82</v>
      </c>
      <c r="AR479" s="22" t="s">
        <v>82</v>
      </c>
      <c r="AS479" s="6">
        <v>330660</v>
      </c>
      <c r="AT479" s="6" t="s">
        <v>2880</v>
      </c>
      <c r="AU479" s="15" t="s">
        <v>2881</v>
      </c>
      <c r="AV479" s="6" t="s">
        <v>2882</v>
      </c>
      <c r="AW479" s="6">
        <v>40</v>
      </c>
    </row>
    <row r="480" spans="1:49" ht="24.75" customHeight="1">
      <c r="A480" s="6">
        <v>402004</v>
      </c>
      <c r="B480" s="22" t="s">
        <v>585</v>
      </c>
      <c r="C480" s="22" t="b">
        <v>1</v>
      </c>
      <c r="D480" s="23" t="s">
        <v>583</v>
      </c>
      <c r="E480" s="22">
        <v>402</v>
      </c>
      <c r="F480" s="22" t="s">
        <v>497</v>
      </c>
      <c r="G480" s="22">
        <v>402004</v>
      </c>
      <c r="H480" s="22" t="s">
        <v>121</v>
      </c>
      <c r="I480" s="22" t="s">
        <v>66</v>
      </c>
      <c r="J480" s="22" t="s">
        <v>67</v>
      </c>
      <c r="K480" s="22" t="s">
        <v>128</v>
      </c>
      <c r="L480" s="22" t="s">
        <v>112</v>
      </c>
      <c r="M480" s="22" t="str">
        <f t="shared" si="7"/>
        <v>Fresh Biopsy/Aspirate</v>
      </c>
      <c r="N480" s="22" t="s">
        <v>70</v>
      </c>
      <c r="O480" s="24">
        <v>45187</v>
      </c>
      <c r="P480" s="24">
        <v>45208</v>
      </c>
      <c r="Q480" s="22" t="s">
        <v>101</v>
      </c>
      <c r="R480" s="22">
        <v>6220220362</v>
      </c>
      <c r="S480" s="24">
        <v>45163</v>
      </c>
      <c r="T480" s="22" t="s">
        <v>185</v>
      </c>
      <c r="U480" s="22">
        <v>402004</v>
      </c>
      <c r="V480" s="22">
        <v>6220220362</v>
      </c>
      <c r="W480" s="24">
        <v>45163</v>
      </c>
      <c r="X480" s="22" t="s">
        <v>186</v>
      </c>
      <c r="Y480" s="22" t="s">
        <v>75</v>
      </c>
      <c r="Z480" s="22" t="s">
        <v>70</v>
      </c>
      <c r="AA480" s="22" t="s">
        <v>70</v>
      </c>
      <c r="AB480" s="22" t="s">
        <v>70</v>
      </c>
      <c r="AC480" s="22" t="s">
        <v>76</v>
      </c>
      <c r="AD480" s="22" t="s">
        <v>114</v>
      </c>
      <c r="AE480" s="25" t="s">
        <v>187</v>
      </c>
      <c r="AF480" s="25" t="s">
        <v>79</v>
      </c>
      <c r="AG480" s="25">
        <v>6220220362</v>
      </c>
      <c r="AH480" s="25" t="s">
        <v>589</v>
      </c>
      <c r="AI480" s="81" t="s">
        <v>132</v>
      </c>
      <c r="AJ480" s="81" t="s">
        <v>82</v>
      </c>
      <c r="AK480" s="26">
        <v>45432</v>
      </c>
      <c r="AL480" s="22">
        <v>35</v>
      </c>
      <c r="AM480" s="22" t="s">
        <v>82</v>
      </c>
      <c r="AN480" s="22" t="s">
        <v>82</v>
      </c>
      <c r="AO480" s="22" t="s">
        <v>82</v>
      </c>
      <c r="AP480" s="22" t="s">
        <v>82</v>
      </c>
      <c r="AQ480" s="22" t="s">
        <v>82</v>
      </c>
      <c r="AR480" s="22" t="s">
        <v>82</v>
      </c>
      <c r="AS480" s="6">
        <v>330698</v>
      </c>
      <c r="AT480" s="6" t="s">
        <v>586</v>
      </c>
      <c r="AU480" s="15" t="s">
        <v>587</v>
      </c>
      <c r="AV480" s="6" t="s">
        <v>588</v>
      </c>
      <c r="AW480" s="6">
        <v>40</v>
      </c>
    </row>
    <row r="481" spans="1:49" ht="24.75" customHeight="1">
      <c r="A481" s="6">
        <v>402009</v>
      </c>
      <c r="B481" s="22" t="s">
        <v>590</v>
      </c>
      <c r="C481" s="22" t="b">
        <v>1</v>
      </c>
      <c r="D481" s="23" t="s">
        <v>583</v>
      </c>
      <c r="E481" s="22">
        <v>402</v>
      </c>
      <c r="F481" s="22" t="s">
        <v>497</v>
      </c>
      <c r="G481" s="22">
        <v>402009</v>
      </c>
      <c r="H481" s="22" t="s">
        <v>65</v>
      </c>
      <c r="I481" s="22" t="s">
        <v>66</v>
      </c>
      <c r="J481" s="22" t="s">
        <v>67</v>
      </c>
      <c r="K481" s="22" t="s">
        <v>128</v>
      </c>
      <c r="L481" s="22" t="s">
        <v>112</v>
      </c>
      <c r="M481" s="22" t="str">
        <f t="shared" si="7"/>
        <v>Fresh Biopsy/Aspirate</v>
      </c>
      <c r="N481" s="22" t="s">
        <v>70</v>
      </c>
      <c r="O481" s="24">
        <v>45237</v>
      </c>
      <c r="P481" s="24">
        <v>45215</v>
      </c>
      <c r="Q481" s="22" t="s">
        <v>113</v>
      </c>
      <c r="R481" s="22">
        <v>6220220361</v>
      </c>
      <c r="S481" s="24">
        <v>45218</v>
      </c>
      <c r="T481" s="22" t="s">
        <v>129</v>
      </c>
      <c r="U481" s="22">
        <v>402009</v>
      </c>
      <c r="V481" s="22">
        <v>6220220361</v>
      </c>
      <c r="W481" s="24">
        <v>45218</v>
      </c>
      <c r="X481" s="22" t="s">
        <v>103</v>
      </c>
      <c r="Y481" s="22" t="s">
        <v>130</v>
      </c>
      <c r="Z481" s="22" t="s">
        <v>70</v>
      </c>
      <c r="AA481" s="22" t="s">
        <v>70</v>
      </c>
      <c r="AB481" s="22" t="s">
        <v>70</v>
      </c>
      <c r="AC481" s="22" t="s">
        <v>76</v>
      </c>
      <c r="AD481" s="22" t="s">
        <v>114</v>
      </c>
      <c r="AE481" s="25" t="s">
        <v>150</v>
      </c>
      <c r="AF481" s="25" t="s">
        <v>79</v>
      </c>
      <c r="AG481" s="25">
        <v>6220220361</v>
      </c>
      <c r="AH481" s="25" t="s">
        <v>594</v>
      </c>
      <c r="AI481" s="81" t="s">
        <v>132</v>
      </c>
      <c r="AJ481" s="81" t="s">
        <v>82</v>
      </c>
      <c r="AK481" s="26">
        <v>45460</v>
      </c>
      <c r="AL481" s="22">
        <v>7</v>
      </c>
      <c r="AM481" s="22" t="s">
        <v>82</v>
      </c>
      <c r="AN481" s="22" t="s">
        <v>82</v>
      </c>
      <c r="AO481" s="22" t="s">
        <v>82</v>
      </c>
      <c r="AP481" s="22" t="s">
        <v>82</v>
      </c>
      <c r="AQ481" s="22" t="s">
        <v>82</v>
      </c>
      <c r="AR481" s="22" t="s">
        <v>82</v>
      </c>
      <c r="AS481" s="6">
        <v>327590</v>
      </c>
      <c r="AT481" s="6" t="s">
        <v>591</v>
      </c>
      <c r="AU481" s="15" t="s">
        <v>592</v>
      </c>
      <c r="AV481" s="6" t="s">
        <v>593</v>
      </c>
      <c r="AW481" s="6">
        <v>40</v>
      </c>
    </row>
    <row r="482" spans="1:49" ht="24.75" customHeight="1">
      <c r="A482" s="6">
        <v>402010</v>
      </c>
      <c r="B482" s="22" t="s">
        <v>595</v>
      </c>
      <c r="C482" s="22" t="b">
        <v>1</v>
      </c>
      <c r="D482" s="23" t="s">
        <v>583</v>
      </c>
      <c r="E482" s="22">
        <v>402</v>
      </c>
      <c r="F482" s="22" t="s">
        <v>497</v>
      </c>
      <c r="G482" s="22">
        <v>402010</v>
      </c>
      <c r="H482" s="22" t="s">
        <v>121</v>
      </c>
      <c r="I482" s="22" t="s">
        <v>66</v>
      </c>
      <c r="J482" s="22" t="s">
        <v>67</v>
      </c>
      <c r="K482" s="22" t="s">
        <v>128</v>
      </c>
      <c r="L482" s="22" t="s">
        <v>112</v>
      </c>
      <c r="M482" s="22" t="str">
        <f t="shared" si="7"/>
        <v>Fresh Biopsy/Aspirate</v>
      </c>
      <c r="N482" s="22" t="s">
        <v>70</v>
      </c>
      <c r="O482" s="24">
        <v>45236</v>
      </c>
      <c r="P482" s="24">
        <v>45217</v>
      </c>
      <c r="Q482" s="22" t="s">
        <v>101</v>
      </c>
      <c r="R482" s="22">
        <v>6220220364</v>
      </c>
      <c r="S482" s="24">
        <v>45219</v>
      </c>
      <c r="T482" s="22" t="s">
        <v>129</v>
      </c>
      <c r="U482" s="22">
        <v>402010</v>
      </c>
      <c r="V482" s="22">
        <v>6220220364</v>
      </c>
      <c r="W482" s="24">
        <v>45219</v>
      </c>
      <c r="X482" s="22" t="s">
        <v>103</v>
      </c>
      <c r="Y482" s="22" t="s">
        <v>130</v>
      </c>
      <c r="Z482" s="22" t="s">
        <v>70</v>
      </c>
      <c r="AA482" s="22" t="s">
        <v>70</v>
      </c>
      <c r="AB482" s="22" t="s">
        <v>70</v>
      </c>
      <c r="AC482" s="22" t="s">
        <v>76</v>
      </c>
      <c r="AD482" s="22" t="s">
        <v>114</v>
      </c>
      <c r="AE482" s="25" t="s">
        <v>115</v>
      </c>
      <c r="AF482" s="25" t="s">
        <v>79</v>
      </c>
      <c r="AG482" s="25">
        <v>6220220364</v>
      </c>
      <c r="AH482" s="25" t="s">
        <v>599</v>
      </c>
      <c r="AI482" s="81" t="s">
        <v>132</v>
      </c>
      <c r="AJ482" s="55" t="s">
        <v>82</v>
      </c>
      <c r="AK482" s="26">
        <v>45446</v>
      </c>
      <c r="AL482" s="22">
        <v>21</v>
      </c>
      <c r="AM482" s="22" t="s">
        <v>82</v>
      </c>
      <c r="AN482" s="22" t="s">
        <v>82</v>
      </c>
      <c r="AO482" s="22" t="s">
        <v>82</v>
      </c>
      <c r="AP482" s="22" t="s">
        <v>82</v>
      </c>
      <c r="AQ482" s="22" t="s">
        <v>82</v>
      </c>
      <c r="AR482" s="22" t="s">
        <v>82</v>
      </c>
      <c r="AS482" s="6">
        <v>327613</v>
      </c>
      <c r="AT482" s="6" t="s">
        <v>596</v>
      </c>
      <c r="AU482" s="15" t="s">
        <v>597</v>
      </c>
      <c r="AV482" s="6" t="s">
        <v>598</v>
      </c>
      <c r="AW482" s="6">
        <v>40</v>
      </c>
    </row>
    <row r="483" spans="1:49" ht="24.75" customHeight="1">
      <c r="A483" s="6">
        <v>404002</v>
      </c>
      <c r="B483" s="22" t="s">
        <v>601</v>
      </c>
      <c r="C483" s="22" t="b">
        <v>1</v>
      </c>
      <c r="D483" s="23" t="s">
        <v>605</v>
      </c>
      <c r="E483" s="22">
        <v>404</v>
      </c>
      <c r="F483" s="22" t="s">
        <v>497</v>
      </c>
      <c r="G483" s="22">
        <v>404002</v>
      </c>
      <c r="H483" s="22" t="s">
        <v>65</v>
      </c>
      <c r="I483" s="22" t="s">
        <v>66</v>
      </c>
      <c r="J483" s="22" t="s">
        <v>67</v>
      </c>
      <c r="K483" s="22" t="s">
        <v>68</v>
      </c>
      <c r="L483" s="22" t="s">
        <v>69</v>
      </c>
      <c r="M483" s="22" t="str">
        <f t="shared" si="7"/>
        <v>Archival</v>
      </c>
      <c r="N483" s="22" t="s">
        <v>70</v>
      </c>
      <c r="O483" s="24">
        <v>45188</v>
      </c>
      <c r="P483" s="24">
        <v>45195</v>
      </c>
      <c r="Q483" s="22" t="s">
        <v>101</v>
      </c>
      <c r="R483" s="22">
        <v>6221446984</v>
      </c>
      <c r="S483" s="24">
        <v>45078</v>
      </c>
      <c r="T483" s="22" t="s">
        <v>129</v>
      </c>
      <c r="U483" s="22">
        <v>404002</v>
      </c>
      <c r="V483" s="22">
        <v>6221446984</v>
      </c>
      <c r="W483" s="24">
        <v>45078</v>
      </c>
      <c r="X483" s="22" t="s">
        <v>186</v>
      </c>
      <c r="Y483" s="22" t="s">
        <v>75</v>
      </c>
      <c r="Z483" s="22" t="s">
        <v>70</v>
      </c>
      <c r="AA483" s="22" t="s">
        <v>70</v>
      </c>
      <c r="AB483" s="22" t="s">
        <v>70</v>
      </c>
      <c r="AC483" s="22" t="s">
        <v>76</v>
      </c>
      <c r="AD483" s="22" t="s">
        <v>77</v>
      </c>
      <c r="AE483" s="25" t="s">
        <v>474</v>
      </c>
      <c r="AF483" s="25" t="s">
        <v>79</v>
      </c>
      <c r="AG483" s="25">
        <v>6221446984</v>
      </c>
      <c r="AH483" s="25" t="s">
        <v>606</v>
      </c>
      <c r="AI483" s="81" t="s">
        <v>132</v>
      </c>
      <c r="AJ483" s="6"/>
      <c r="AK483" s="30">
        <v>45397</v>
      </c>
      <c r="AL483" s="22">
        <v>70</v>
      </c>
      <c r="AM483" s="22" t="s">
        <v>82</v>
      </c>
      <c r="AN483" s="22" t="s">
        <v>82</v>
      </c>
      <c r="AO483" s="22" t="s">
        <v>82</v>
      </c>
      <c r="AP483" s="22" t="s">
        <v>82</v>
      </c>
      <c r="AQ483" s="22" t="s">
        <v>82</v>
      </c>
      <c r="AR483" s="22" t="s">
        <v>82</v>
      </c>
      <c r="AS483" s="6">
        <v>330650</v>
      </c>
      <c r="AT483" s="6" t="s">
        <v>602</v>
      </c>
      <c r="AU483" s="15" t="s">
        <v>603</v>
      </c>
      <c r="AV483" s="6" t="s">
        <v>604</v>
      </c>
      <c r="AW483" s="6">
        <v>40</v>
      </c>
    </row>
    <row r="484" spans="1:49" ht="24.75" customHeight="1">
      <c r="A484" s="6">
        <v>404004</v>
      </c>
      <c r="B484" s="22" t="s">
        <v>2883</v>
      </c>
      <c r="C484" s="22" t="b">
        <v>1</v>
      </c>
      <c r="D484" s="23" t="s">
        <v>605</v>
      </c>
      <c r="E484" s="22">
        <v>404</v>
      </c>
      <c r="F484" s="22" t="s">
        <v>497</v>
      </c>
      <c r="G484" s="22">
        <v>404004</v>
      </c>
      <c r="H484" s="22" t="s">
        <v>65</v>
      </c>
      <c r="I484" s="22" t="s">
        <v>66</v>
      </c>
      <c r="J484" s="22" t="s">
        <v>67</v>
      </c>
      <c r="K484" s="22" t="s">
        <v>68</v>
      </c>
      <c r="L484" s="22" t="s">
        <v>69</v>
      </c>
      <c r="M484" s="22" t="str">
        <f t="shared" si="7"/>
        <v>Archival</v>
      </c>
      <c r="N484" s="22" t="s">
        <v>70</v>
      </c>
      <c r="O484" s="24">
        <v>45232</v>
      </c>
      <c r="P484" s="24">
        <v>45204</v>
      </c>
      <c r="Q484" s="22" t="s">
        <v>101</v>
      </c>
      <c r="R484" s="22">
        <v>6221467499</v>
      </c>
      <c r="S484" s="24">
        <v>43278</v>
      </c>
      <c r="T484" s="22" t="s">
        <v>129</v>
      </c>
      <c r="U484" s="22">
        <v>404004</v>
      </c>
      <c r="V484" s="22">
        <v>6221467499</v>
      </c>
      <c r="W484" s="24">
        <v>43278</v>
      </c>
      <c r="X484" s="22" t="s">
        <v>103</v>
      </c>
      <c r="Y484" s="22" t="s">
        <v>130</v>
      </c>
      <c r="Z484" s="22" t="s">
        <v>70</v>
      </c>
      <c r="AA484" s="22" t="s">
        <v>70</v>
      </c>
      <c r="AB484" s="22" t="s">
        <v>70</v>
      </c>
      <c r="AC484" s="22" t="s">
        <v>76</v>
      </c>
      <c r="AD484" s="22" t="s">
        <v>77</v>
      </c>
      <c r="AE484" s="25" t="s">
        <v>2884</v>
      </c>
      <c r="AF484" s="25" t="s">
        <v>79</v>
      </c>
      <c r="AG484" s="25">
        <v>6221467499</v>
      </c>
      <c r="AH484" s="25" t="s">
        <v>2885</v>
      </c>
      <c r="AI484" s="81" t="s">
        <v>132</v>
      </c>
      <c r="AJ484" s="6"/>
      <c r="AK484" s="30">
        <v>45397</v>
      </c>
      <c r="AL484" s="22">
        <v>70</v>
      </c>
      <c r="AM484" s="22" t="s">
        <v>82</v>
      </c>
      <c r="AN484" s="22" t="s">
        <v>82</v>
      </c>
      <c r="AO484" s="22" t="s">
        <v>82</v>
      </c>
      <c r="AP484" s="22" t="s">
        <v>82</v>
      </c>
      <c r="AQ484" s="22" t="s">
        <v>82</v>
      </c>
      <c r="AR484" s="22" t="s">
        <v>82</v>
      </c>
      <c r="AS484" s="6">
        <v>327567</v>
      </c>
      <c r="AT484" s="6" t="s">
        <v>2886</v>
      </c>
      <c r="AU484" s="15" t="s">
        <v>2887</v>
      </c>
      <c r="AV484" s="6" t="s">
        <v>2888</v>
      </c>
      <c r="AW484" s="6">
        <v>40</v>
      </c>
    </row>
    <row r="485" spans="1:49" ht="24.75" customHeight="1">
      <c r="A485" s="6">
        <v>404004</v>
      </c>
      <c r="B485" s="22" t="s">
        <v>607</v>
      </c>
      <c r="C485" s="22" t="b">
        <v>1</v>
      </c>
      <c r="D485" s="23" t="s">
        <v>605</v>
      </c>
      <c r="E485" s="22">
        <v>404</v>
      </c>
      <c r="F485" s="22" t="s">
        <v>497</v>
      </c>
      <c r="G485" s="22">
        <v>404004</v>
      </c>
      <c r="H485" s="22" t="s">
        <v>65</v>
      </c>
      <c r="I485" s="22" t="s">
        <v>66</v>
      </c>
      <c r="J485" s="22" t="s">
        <v>67</v>
      </c>
      <c r="K485" s="22" t="s">
        <v>111</v>
      </c>
      <c r="L485" s="22" t="s">
        <v>82</v>
      </c>
      <c r="M485" s="22" t="str">
        <f t="shared" si="7"/>
        <v>Fresh Tumor Biopsy Pre-dose</v>
      </c>
      <c r="N485" s="22" t="s">
        <v>70</v>
      </c>
      <c r="O485" s="24">
        <v>45232</v>
      </c>
      <c r="P485" s="24">
        <v>45204</v>
      </c>
      <c r="Q485" s="22" t="s">
        <v>101</v>
      </c>
      <c r="R485" s="22">
        <v>6221095216</v>
      </c>
      <c r="S485" s="24">
        <v>45224</v>
      </c>
      <c r="T485" s="22" t="s">
        <v>129</v>
      </c>
      <c r="U485" s="22">
        <v>404004</v>
      </c>
      <c r="V485" s="22">
        <v>6221095216</v>
      </c>
      <c r="W485" s="24">
        <v>45224</v>
      </c>
      <c r="X485" s="22" t="s">
        <v>103</v>
      </c>
      <c r="Y485" s="22" t="s">
        <v>130</v>
      </c>
      <c r="Z485" s="22" t="s">
        <v>70</v>
      </c>
      <c r="AA485" s="22" t="s">
        <v>70</v>
      </c>
      <c r="AB485" s="22" t="s">
        <v>70</v>
      </c>
      <c r="AC485" s="22" t="s">
        <v>76</v>
      </c>
      <c r="AD485" s="22" t="s">
        <v>114</v>
      </c>
      <c r="AE485" s="25" t="s">
        <v>266</v>
      </c>
      <c r="AF485" s="25" t="s">
        <v>79</v>
      </c>
      <c r="AG485" s="25">
        <v>6221095216</v>
      </c>
      <c r="AH485" s="25" t="s">
        <v>611</v>
      </c>
      <c r="AI485" s="81" t="s">
        <v>132</v>
      </c>
      <c r="AJ485" s="6"/>
      <c r="AK485" s="30">
        <v>45397</v>
      </c>
      <c r="AL485" s="22">
        <v>70</v>
      </c>
      <c r="AM485" s="22" t="s">
        <v>82</v>
      </c>
      <c r="AN485" s="22" t="s">
        <v>82</v>
      </c>
      <c r="AO485" s="22" t="s">
        <v>82</v>
      </c>
      <c r="AP485" s="22" t="s">
        <v>82</v>
      </c>
      <c r="AQ485" s="22" t="s">
        <v>82</v>
      </c>
      <c r="AR485" s="22" t="s">
        <v>82</v>
      </c>
      <c r="AS485" s="6">
        <v>327663</v>
      </c>
      <c r="AT485" s="6" t="s">
        <v>608</v>
      </c>
      <c r="AU485" s="15" t="s">
        <v>609</v>
      </c>
      <c r="AV485" s="6" t="s">
        <v>610</v>
      </c>
      <c r="AW485" s="6">
        <v>40</v>
      </c>
    </row>
    <row r="486" spans="1:49" ht="24.75" customHeight="1">
      <c r="A486" s="6">
        <v>404006</v>
      </c>
      <c r="B486" s="6" t="s">
        <v>2889</v>
      </c>
      <c r="C486" s="22" t="b">
        <v>1</v>
      </c>
      <c r="D486" s="6" t="s">
        <v>605</v>
      </c>
      <c r="E486" s="6">
        <v>404</v>
      </c>
      <c r="F486" s="6" t="s">
        <v>497</v>
      </c>
      <c r="G486" s="6">
        <v>404006</v>
      </c>
      <c r="H486" s="6" t="s">
        <v>100</v>
      </c>
      <c r="I486" s="6" t="s">
        <v>66</v>
      </c>
      <c r="J486" s="6" t="s">
        <v>67</v>
      </c>
      <c r="K486" s="6" t="s">
        <v>68</v>
      </c>
      <c r="L486" s="6" t="s">
        <v>69</v>
      </c>
      <c r="M486" s="22" t="str">
        <f t="shared" si="7"/>
        <v>Archival</v>
      </c>
      <c r="N486" s="6" t="s">
        <v>70</v>
      </c>
      <c r="O486" s="82">
        <v>45244</v>
      </c>
      <c r="P486" s="82">
        <v>45377</v>
      </c>
      <c r="Q486" s="6" t="s">
        <v>101</v>
      </c>
      <c r="R486" s="6">
        <v>6221883875</v>
      </c>
      <c r="S486" s="82">
        <v>44712</v>
      </c>
      <c r="T486" s="6" t="s">
        <v>129</v>
      </c>
      <c r="U486" s="6">
        <v>404006</v>
      </c>
      <c r="V486" s="6">
        <v>6221883875</v>
      </c>
      <c r="W486" s="82">
        <v>44712</v>
      </c>
      <c r="X486" s="6" t="s">
        <v>103</v>
      </c>
      <c r="Y486" s="6" t="s">
        <v>130</v>
      </c>
      <c r="Z486" s="6" t="s">
        <v>70</v>
      </c>
      <c r="AA486" s="6" t="s">
        <v>70</v>
      </c>
      <c r="AB486" s="6" t="s">
        <v>70</v>
      </c>
      <c r="AC486" s="6" t="s">
        <v>76</v>
      </c>
      <c r="AD486" s="6" t="s">
        <v>77</v>
      </c>
      <c r="AE486" s="31" t="s">
        <v>150</v>
      </c>
      <c r="AF486" s="25" t="s">
        <v>79</v>
      </c>
      <c r="AG486" s="25">
        <v>6221883875</v>
      </c>
      <c r="AH486" s="25" t="s">
        <v>2890</v>
      </c>
      <c r="AI486" s="81" t="s">
        <v>132</v>
      </c>
      <c r="AJ486" s="6"/>
      <c r="AK486" s="30">
        <v>45467</v>
      </c>
      <c r="AL486" s="22">
        <v>0</v>
      </c>
      <c r="AM486" s="22" t="s">
        <v>82</v>
      </c>
      <c r="AN486" s="22" t="s">
        <v>82</v>
      </c>
      <c r="AO486" s="22" t="s">
        <v>82</v>
      </c>
      <c r="AP486" s="22" t="s">
        <v>82</v>
      </c>
      <c r="AQ486" s="22" t="s">
        <v>82</v>
      </c>
      <c r="AR486" s="22" t="s">
        <v>82</v>
      </c>
      <c r="AS486" s="6">
        <v>327699</v>
      </c>
      <c r="AT486" s="6" t="s">
        <v>2891</v>
      </c>
      <c r="AU486" s="15" t="s">
        <v>2892</v>
      </c>
      <c r="AV486" s="6" t="s">
        <v>2893</v>
      </c>
      <c r="AW486" s="6">
        <v>40</v>
      </c>
    </row>
    <row r="487" spans="1:49" ht="24.75" customHeight="1">
      <c r="A487" s="6">
        <v>404006</v>
      </c>
      <c r="B487" s="6" t="s">
        <v>612</v>
      </c>
      <c r="C487" s="22" t="b">
        <v>1</v>
      </c>
      <c r="D487" s="6" t="s">
        <v>605</v>
      </c>
      <c r="E487" s="6">
        <v>404</v>
      </c>
      <c r="F487" s="6" t="s">
        <v>497</v>
      </c>
      <c r="G487" s="6">
        <v>404006</v>
      </c>
      <c r="H487" s="6" t="s">
        <v>100</v>
      </c>
      <c r="I487" s="6" t="s">
        <v>66</v>
      </c>
      <c r="J487" s="6" t="s">
        <v>67</v>
      </c>
      <c r="K487" s="6" t="s">
        <v>128</v>
      </c>
      <c r="L487" s="6" t="s">
        <v>112</v>
      </c>
      <c r="M487" s="22" t="str">
        <f t="shared" si="7"/>
        <v>Fresh Biopsy/Aspirate</v>
      </c>
      <c r="N487" s="6" t="s">
        <v>70</v>
      </c>
      <c r="O487" s="82">
        <v>45244</v>
      </c>
      <c r="P487" s="82">
        <v>45377</v>
      </c>
      <c r="Q487" s="6" t="s">
        <v>101</v>
      </c>
      <c r="R487" s="6">
        <v>6221883877</v>
      </c>
      <c r="S487" s="82">
        <v>45238</v>
      </c>
      <c r="T487" s="6" t="s">
        <v>129</v>
      </c>
      <c r="U487" s="6">
        <v>404006</v>
      </c>
      <c r="V487" s="6">
        <v>6221883877</v>
      </c>
      <c r="W487" s="82">
        <v>45238</v>
      </c>
      <c r="X487" s="6" t="s">
        <v>103</v>
      </c>
      <c r="Y487" s="6" t="s">
        <v>130</v>
      </c>
      <c r="Z487" s="6" t="s">
        <v>70</v>
      </c>
      <c r="AA487" s="6" t="s">
        <v>70</v>
      </c>
      <c r="AB487" s="6" t="s">
        <v>70</v>
      </c>
      <c r="AC487" s="6" t="s">
        <v>76</v>
      </c>
      <c r="AD487" s="6" t="s">
        <v>114</v>
      </c>
      <c r="AE487" s="31" t="s">
        <v>115</v>
      </c>
      <c r="AF487" s="25" t="s">
        <v>79</v>
      </c>
      <c r="AG487" s="25">
        <v>6221883877</v>
      </c>
      <c r="AH487" s="25" t="s">
        <v>616</v>
      </c>
      <c r="AI487" s="81" t="s">
        <v>132</v>
      </c>
      <c r="AJ487" s="6"/>
      <c r="AK487" s="30">
        <v>45467</v>
      </c>
      <c r="AL487" s="22">
        <v>0</v>
      </c>
      <c r="AM487" s="22" t="s">
        <v>82</v>
      </c>
      <c r="AN487" s="22" t="s">
        <v>82</v>
      </c>
      <c r="AO487" s="22" t="s">
        <v>82</v>
      </c>
      <c r="AP487" s="22" t="s">
        <v>82</v>
      </c>
      <c r="AQ487" s="22" t="s">
        <v>82</v>
      </c>
      <c r="AR487" s="22" t="s">
        <v>82</v>
      </c>
      <c r="AS487" s="6">
        <v>327693</v>
      </c>
      <c r="AT487" s="6" t="s">
        <v>613</v>
      </c>
      <c r="AU487" s="15" t="s">
        <v>614</v>
      </c>
      <c r="AV487" s="6" t="s">
        <v>615</v>
      </c>
      <c r="AW487" s="6">
        <v>40</v>
      </c>
    </row>
    <row r="488" spans="1:49" ht="24.75" customHeight="1">
      <c r="A488" s="6">
        <v>404008</v>
      </c>
      <c r="B488" s="6" t="s">
        <v>617</v>
      </c>
      <c r="C488" s="22" t="b">
        <v>1</v>
      </c>
      <c r="D488" s="6" t="s">
        <v>605</v>
      </c>
      <c r="E488" s="6">
        <v>404</v>
      </c>
      <c r="F488" s="6" t="s">
        <v>497</v>
      </c>
      <c r="G488" s="6">
        <v>404008</v>
      </c>
      <c r="H488" s="6" t="s">
        <v>100</v>
      </c>
      <c r="I488" s="6" t="s">
        <v>100</v>
      </c>
      <c r="J488" s="6" t="s">
        <v>67</v>
      </c>
      <c r="K488" s="6" t="s">
        <v>68</v>
      </c>
      <c r="L488" s="6" t="s">
        <v>69</v>
      </c>
      <c r="M488" s="22" t="str">
        <f t="shared" si="7"/>
        <v>Archival</v>
      </c>
      <c r="N488" s="6" t="s">
        <v>70</v>
      </c>
      <c r="O488" s="82">
        <v>45245</v>
      </c>
      <c r="P488" s="82">
        <v>45393</v>
      </c>
      <c r="Q488" s="6" t="s">
        <v>101</v>
      </c>
      <c r="R488" s="6">
        <v>6221883873</v>
      </c>
      <c r="S488" s="82">
        <v>45113</v>
      </c>
      <c r="T488" s="6" t="s">
        <v>129</v>
      </c>
      <c r="U488" s="6">
        <v>404008</v>
      </c>
      <c r="V488" s="6">
        <v>6221883873</v>
      </c>
      <c r="W488" s="82">
        <v>45113</v>
      </c>
      <c r="X488" s="6" t="s">
        <v>103</v>
      </c>
      <c r="Y488" s="6" t="s">
        <v>130</v>
      </c>
      <c r="Z488" s="6" t="s">
        <v>70</v>
      </c>
      <c r="AA488" s="6" t="s">
        <v>70</v>
      </c>
      <c r="AB488" s="6" t="s">
        <v>70</v>
      </c>
      <c r="AC488" s="6" t="s">
        <v>76</v>
      </c>
      <c r="AD488" s="6" t="s">
        <v>77</v>
      </c>
      <c r="AE488" s="31" t="s">
        <v>621</v>
      </c>
      <c r="AF488" s="25" t="s">
        <v>79</v>
      </c>
      <c r="AG488" s="25">
        <v>6221883873</v>
      </c>
      <c r="AH488" s="25" t="s">
        <v>622</v>
      </c>
      <c r="AI488" s="81" t="s">
        <v>132</v>
      </c>
      <c r="AJ488" s="6"/>
      <c r="AK488" s="30">
        <v>45453</v>
      </c>
      <c r="AL488" s="22">
        <v>14</v>
      </c>
      <c r="AM488" s="22" t="s">
        <v>82</v>
      </c>
      <c r="AN488" s="22" t="s">
        <v>82</v>
      </c>
      <c r="AO488" s="22" t="s">
        <v>82</v>
      </c>
      <c r="AP488" s="22" t="s">
        <v>82</v>
      </c>
      <c r="AQ488" s="22" t="s">
        <v>82</v>
      </c>
      <c r="AR488" s="22" t="s">
        <v>82</v>
      </c>
      <c r="AS488" s="6">
        <v>327717</v>
      </c>
      <c r="AT488" s="6" t="s">
        <v>618</v>
      </c>
      <c r="AU488" s="15" t="s">
        <v>619</v>
      </c>
      <c r="AV488" s="6" t="s">
        <v>620</v>
      </c>
      <c r="AW488" s="6">
        <v>40</v>
      </c>
    </row>
    <row r="489" spans="1:49" ht="24.75" customHeight="1">
      <c r="A489" s="6">
        <v>404009</v>
      </c>
      <c r="B489" s="6" t="s">
        <v>2894</v>
      </c>
      <c r="C489" s="22" t="b">
        <v>1</v>
      </c>
      <c r="D489" s="6" t="s">
        <v>605</v>
      </c>
      <c r="E489" s="6">
        <v>404</v>
      </c>
      <c r="F489" s="6" t="s">
        <v>497</v>
      </c>
      <c r="G489" s="6">
        <v>404009</v>
      </c>
      <c r="H489" s="6" t="s">
        <v>100</v>
      </c>
      <c r="I489" s="6" t="s">
        <v>1315</v>
      </c>
      <c r="J489" s="6" t="s">
        <v>67</v>
      </c>
      <c r="K489" s="6" t="s">
        <v>68</v>
      </c>
      <c r="L489" s="6" t="s">
        <v>69</v>
      </c>
      <c r="M489" s="22" t="str">
        <f t="shared" si="7"/>
        <v>Archival</v>
      </c>
      <c r="N489" s="6" t="s">
        <v>70</v>
      </c>
      <c r="O489" s="82">
        <v>45264</v>
      </c>
      <c r="P489" s="82">
        <v>45391</v>
      </c>
      <c r="Q489" s="6" t="s">
        <v>101</v>
      </c>
      <c r="R489" s="6">
        <v>6221883874</v>
      </c>
      <c r="S489" s="82">
        <v>45021</v>
      </c>
      <c r="T489" s="6" t="s">
        <v>1316</v>
      </c>
      <c r="U489" s="6">
        <v>404009</v>
      </c>
      <c r="V489" s="6">
        <v>6221883874</v>
      </c>
      <c r="W489" s="82">
        <v>45021</v>
      </c>
      <c r="X489" s="6" t="s">
        <v>103</v>
      </c>
      <c r="Y489" s="6" t="s">
        <v>130</v>
      </c>
      <c r="Z489" s="6" t="s">
        <v>70</v>
      </c>
      <c r="AA489" s="6" t="s">
        <v>70</v>
      </c>
      <c r="AB489" s="6" t="s">
        <v>70</v>
      </c>
      <c r="AC489" s="6" t="s">
        <v>76</v>
      </c>
      <c r="AD489" s="6" t="s">
        <v>77</v>
      </c>
      <c r="AE489" s="31" t="s">
        <v>504</v>
      </c>
      <c r="AF489" s="25" t="s">
        <v>79</v>
      </c>
      <c r="AG489" s="25">
        <v>6221883874</v>
      </c>
      <c r="AH489" s="25" t="s">
        <v>2895</v>
      </c>
      <c r="AI489" s="81" t="s">
        <v>1318</v>
      </c>
      <c r="AJ489" s="6"/>
      <c r="AK489" s="30">
        <v>45453</v>
      </c>
      <c r="AL489" s="22">
        <v>14</v>
      </c>
      <c r="AM489" s="22" t="s">
        <v>82</v>
      </c>
      <c r="AN489" s="22" t="s">
        <v>82</v>
      </c>
      <c r="AO489" s="22" t="s">
        <v>82</v>
      </c>
      <c r="AP489" s="22" t="s">
        <v>82</v>
      </c>
      <c r="AQ489" s="22" t="s">
        <v>82</v>
      </c>
      <c r="AR489" s="22" t="s">
        <v>82</v>
      </c>
      <c r="AS489" s="6">
        <v>327720</v>
      </c>
      <c r="AT489" s="6" t="s">
        <v>2896</v>
      </c>
      <c r="AU489" s="15" t="s">
        <v>2897</v>
      </c>
      <c r="AV489" s="6" t="s">
        <v>2898</v>
      </c>
      <c r="AW489" s="6">
        <v>40</v>
      </c>
    </row>
    <row r="490" spans="1:49" ht="24.75" customHeight="1">
      <c r="A490" s="6">
        <v>405001</v>
      </c>
      <c r="B490" s="6" t="s">
        <v>864</v>
      </c>
      <c r="C490" s="22" t="b">
        <v>1</v>
      </c>
      <c r="D490" s="6" t="s">
        <v>627</v>
      </c>
      <c r="E490" s="6">
        <v>405</v>
      </c>
      <c r="F490" s="6" t="s">
        <v>497</v>
      </c>
      <c r="G490" s="6">
        <v>405001</v>
      </c>
      <c r="H490" s="6" t="s">
        <v>100</v>
      </c>
      <c r="I490" s="6" t="s">
        <v>100</v>
      </c>
      <c r="J490" s="6" t="s">
        <v>67</v>
      </c>
      <c r="K490" s="6" t="s">
        <v>68</v>
      </c>
      <c r="L490" s="6" t="s">
        <v>69</v>
      </c>
      <c r="M490" s="22" t="str">
        <f t="shared" si="7"/>
        <v>Archival</v>
      </c>
      <c r="N490" s="6" t="s">
        <v>70</v>
      </c>
      <c r="O490" s="82">
        <v>45230</v>
      </c>
      <c r="P490" s="82">
        <v>45223</v>
      </c>
      <c r="Q490" s="6" t="s">
        <v>101</v>
      </c>
      <c r="R490" s="6">
        <v>6221961612</v>
      </c>
      <c r="S490" s="82">
        <v>44308</v>
      </c>
      <c r="T490" s="6" t="s">
        <v>854</v>
      </c>
      <c r="U490" s="6">
        <v>405001</v>
      </c>
      <c r="V490" s="6">
        <v>6221961612</v>
      </c>
      <c r="W490" s="82">
        <v>44308</v>
      </c>
      <c r="X490" s="6" t="s">
        <v>103</v>
      </c>
      <c r="Y490" s="6" t="s">
        <v>75</v>
      </c>
      <c r="Z490" s="6" t="s">
        <v>70</v>
      </c>
      <c r="AA490" s="6" t="s">
        <v>70</v>
      </c>
      <c r="AB490" s="6" t="s">
        <v>70</v>
      </c>
      <c r="AC490" s="6" t="s">
        <v>76</v>
      </c>
      <c r="AD490" s="6" t="s">
        <v>77</v>
      </c>
      <c r="AE490" s="31" t="s">
        <v>2552</v>
      </c>
      <c r="AF490" s="25" t="s">
        <v>79</v>
      </c>
      <c r="AG490" s="25">
        <v>6221961612</v>
      </c>
      <c r="AH490" s="25" t="s">
        <v>2899</v>
      </c>
      <c r="AI490" s="81" t="s">
        <v>856</v>
      </c>
      <c r="AJ490" s="6"/>
      <c r="AK490" s="30">
        <v>45397</v>
      </c>
      <c r="AL490" s="22">
        <v>70</v>
      </c>
      <c r="AM490" s="22" t="s">
        <v>82</v>
      </c>
      <c r="AN490" s="22" t="s">
        <v>82</v>
      </c>
      <c r="AO490" s="22" t="s">
        <v>82</v>
      </c>
      <c r="AP490" s="22" t="s">
        <v>82</v>
      </c>
      <c r="AQ490" s="22" t="s">
        <v>82</v>
      </c>
      <c r="AR490" s="22" t="s">
        <v>82</v>
      </c>
      <c r="AS490" s="6">
        <v>328020</v>
      </c>
      <c r="AT490" s="6" t="s">
        <v>2900</v>
      </c>
      <c r="AU490" s="15" t="s">
        <v>2901</v>
      </c>
      <c r="AV490" s="6" t="s">
        <v>2902</v>
      </c>
      <c r="AW490" s="6">
        <v>40</v>
      </c>
    </row>
    <row r="491" spans="1:49" ht="24.75" customHeight="1">
      <c r="A491" s="6">
        <v>405001</v>
      </c>
      <c r="B491" s="6"/>
      <c r="C491" s="22" t="b">
        <v>0</v>
      </c>
      <c r="D491" s="6" t="s">
        <v>627</v>
      </c>
      <c r="E491" s="6">
        <v>405</v>
      </c>
      <c r="F491" s="6" t="s">
        <v>497</v>
      </c>
      <c r="G491" s="6">
        <v>405001</v>
      </c>
      <c r="H491" s="6" t="s">
        <v>100</v>
      </c>
      <c r="I491" s="6" t="s">
        <v>100</v>
      </c>
      <c r="J491" s="6" t="s">
        <v>67</v>
      </c>
      <c r="K491" s="6" t="s">
        <v>128</v>
      </c>
      <c r="L491" s="6" t="s">
        <v>112</v>
      </c>
      <c r="M491" s="22" t="str">
        <f t="shared" si="7"/>
        <v>Fresh Biopsy/Aspirate</v>
      </c>
      <c r="N491" s="6" t="s">
        <v>70</v>
      </c>
      <c r="O491" s="82">
        <v>45230</v>
      </c>
      <c r="P491" s="82">
        <v>45223</v>
      </c>
      <c r="Q491" s="6" t="s">
        <v>101</v>
      </c>
      <c r="R491" s="6">
        <v>6221753102</v>
      </c>
      <c r="S491" s="82">
        <v>45217</v>
      </c>
      <c r="T491" s="6" t="s">
        <v>854</v>
      </c>
      <c r="U491" s="6"/>
      <c r="V491" s="6"/>
      <c r="W491" s="6"/>
      <c r="X491" s="6"/>
      <c r="Y491" s="6"/>
      <c r="Z491" s="6"/>
      <c r="AA491" s="6"/>
      <c r="AB491" s="6"/>
      <c r="AC491" s="6" t="s">
        <v>1145</v>
      </c>
      <c r="AD491" s="6"/>
      <c r="AE491" s="32" t="s">
        <v>1146</v>
      </c>
      <c r="AF491" s="28" t="s">
        <v>1146</v>
      </c>
      <c r="AG491" s="25">
        <v>6221753102</v>
      </c>
      <c r="AH491" s="25" t="s">
        <v>2903</v>
      </c>
      <c r="AI491" s="81" t="s">
        <v>856</v>
      </c>
      <c r="AJ491" s="6"/>
      <c r="AK491" s="30">
        <v>45397</v>
      </c>
      <c r="AL491" s="22">
        <v>70</v>
      </c>
      <c r="AM491" s="22" t="s">
        <v>82</v>
      </c>
      <c r="AN491" s="22" t="s">
        <v>82</v>
      </c>
      <c r="AO491" s="22" t="s">
        <v>82</v>
      </c>
      <c r="AP491" s="22" t="s">
        <v>82</v>
      </c>
      <c r="AQ491" s="22" t="s">
        <v>82</v>
      </c>
      <c r="AR491" s="22" t="s">
        <v>82</v>
      </c>
      <c r="AS491" s="6"/>
      <c r="AT491" s="6"/>
      <c r="AU491" s="6"/>
      <c r="AV491" s="6"/>
      <c r="AW491" s="6"/>
    </row>
    <row r="492" spans="1:49" ht="24.75" customHeight="1">
      <c r="A492" s="6">
        <v>405002</v>
      </c>
      <c r="B492" s="6" t="s">
        <v>2904</v>
      </c>
      <c r="C492" s="22" t="b">
        <v>1</v>
      </c>
      <c r="D492" s="6" t="s">
        <v>627</v>
      </c>
      <c r="E492" s="6">
        <v>405</v>
      </c>
      <c r="F492" s="6" t="s">
        <v>497</v>
      </c>
      <c r="G492" s="6">
        <v>405002</v>
      </c>
      <c r="H492" s="6" t="s">
        <v>65</v>
      </c>
      <c r="I492" s="6" t="s">
        <v>66</v>
      </c>
      <c r="J492" s="6" t="s">
        <v>67</v>
      </c>
      <c r="K492" s="6" t="s">
        <v>68</v>
      </c>
      <c r="L492" s="6" t="s">
        <v>69</v>
      </c>
      <c r="M492" s="22" t="str">
        <f t="shared" si="7"/>
        <v>Archival</v>
      </c>
      <c r="N492" s="6" t="s">
        <v>70</v>
      </c>
      <c r="O492" s="82">
        <v>45252</v>
      </c>
      <c r="P492" s="82">
        <v>45243</v>
      </c>
      <c r="Q492" s="6" t="s">
        <v>101</v>
      </c>
      <c r="R492" s="6">
        <v>6221961609</v>
      </c>
      <c r="S492" s="82">
        <v>44027</v>
      </c>
      <c r="T492" s="6" t="s">
        <v>854</v>
      </c>
      <c r="U492" s="6">
        <v>405002</v>
      </c>
      <c r="V492" s="6">
        <v>6221961609</v>
      </c>
      <c r="W492" s="82">
        <v>44027</v>
      </c>
      <c r="X492" s="6" t="s">
        <v>103</v>
      </c>
      <c r="Y492" s="6" t="s">
        <v>75</v>
      </c>
      <c r="Z492" s="6" t="s">
        <v>70</v>
      </c>
      <c r="AA492" s="6" t="s">
        <v>70</v>
      </c>
      <c r="AB492" s="6" t="s">
        <v>70</v>
      </c>
      <c r="AC492" s="6" t="s">
        <v>76</v>
      </c>
      <c r="AD492" s="6" t="s">
        <v>77</v>
      </c>
      <c r="AE492" s="31" t="s">
        <v>1119</v>
      </c>
      <c r="AF492" s="25" t="s">
        <v>1120</v>
      </c>
      <c r="AG492" s="25">
        <v>6221961609</v>
      </c>
      <c r="AH492" s="25" t="s">
        <v>2905</v>
      </c>
      <c r="AI492" s="81" t="s">
        <v>856</v>
      </c>
      <c r="AJ492" s="6"/>
      <c r="AK492" s="30">
        <v>45467</v>
      </c>
      <c r="AL492" s="22">
        <v>0</v>
      </c>
      <c r="AM492" s="22" t="s">
        <v>82</v>
      </c>
      <c r="AN492" s="22" t="s">
        <v>82</v>
      </c>
      <c r="AO492" s="22" t="s">
        <v>82</v>
      </c>
      <c r="AP492" s="22" t="s">
        <v>82</v>
      </c>
      <c r="AQ492" s="22" t="s">
        <v>82</v>
      </c>
      <c r="AR492" s="22" t="s">
        <v>82</v>
      </c>
      <c r="AS492" s="6">
        <v>327865</v>
      </c>
      <c r="AT492" s="6" t="s">
        <v>2906</v>
      </c>
      <c r="AU492" s="15" t="s">
        <v>2907</v>
      </c>
      <c r="AV492" s="6" t="s">
        <v>2908</v>
      </c>
      <c r="AW492" s="6">
        <v>40</v>
      </c>
    </row>
    <row r="493" spans="1:49" ht="24.75" customHeight="1">
      <c r="A493" s="6">
        <v>405002</v>
      </c>
      <c r="B493" s="6" t="s">
        <v>2909</v>
      </c>
      <c r="C493" s="22" t="b">
        <v>1</v>
      </c>
      <c r="D493" s="6" t="s">
        <v>627</v>
      </c>
      <c r="E493" s="6">
        <v>405</v>
      </c>
      <c r="F493" s="6" t="s">
        <v>497</v>
      </c>
      <c r="G493" s="6">
        <v>405002</v>
      </c>
      <c r="H493" s="6" t="s">
        <v>65</v>
      </c>
      <c r="I493" s="6" t="s">
        <v>66</v>
      </c>
      <c r="J493" s="6" t="s">
        <v>67</v>
      </c>
      <c r="K493" s="6" t="s">
        <v>128</v>
      </c>
      <c r="L493" s="6" t="s">
        <v>112</v>
      </c>
      <c r="M493" s="22" t="str">
        <f t="shared" si="7"/>
        <v>Fresh Biopsy/Aspirate</v>
      </c>
      <c r="N493" s="6" t="s">
        <v>70</v>
      </c>
      <c r="O493" s="82">
        <v>45252</v>
      </c>
      <c r="P493" s="82">
        <v>45243</v>
      </c>
      <c r="Q493" s="6" t="s">
        <v>101</v>
      </c>
      <c r="R493" s="6">
        <v>6221961616</v>
      </c>
      <c r="S493" s="82">
        <v>45251</v>
      </c>
      <c r="T493" s="6" t="s">
        <v>854</v>
      </c>
      <c r="U493" s="6">
        <v>405002</v>
      </c>
      <c r="V493" s="6">
        <v>6221961616</v>
      </c>
      <c r="W493" s="82">
        <v>45251</v>
      </c>
      <c r="X493" s="6" t="s">
        <v>103</v>
      </c>
      <c r="Y493" s="6" t="s">
        <v>130</v>
      </c>
      <c r="Z493" s="6" t="s">
        <v>70</v>
      </c>
      <c r="AA493" s="6" t="s">
        <v>70</v>
      </c>
      <c r="AB493" s="6" t="s">
        <v>70</v>
      </c>
      <c r="AC493" s="6" t="s">
        <v>76</v>
      </c>
      <c r="AD493" s="6" t="s">
        <v>114</v>
      </c>
      <c r="AE493" s="31" t="s">
        <v>1119</v>
      </c>
      <c r="AF493" s="25" t="s">
        <v>1120</v>
      </c>
      <c r="AG493" s="25">
        <v>6221961616</v>
      </c>
      <c r="AH493" s="25" t="s">
        <v>2910</v>
      </c>
      <c r="AI493" s="81" t="s">
        <v>856</v>
      </c>
      <c r="AJ493" s="6"/>
      <c r="AK493" s="30">
        <v>45467</v>
      </c>
      <c r="AL493" s="22">
        <v>0</v>
      </c>
      <c r="AM493" s="22" t="s">
        <v>82</v>
      </c>
      <c r="AN493" s="22" t="s">
        <v>82</v>
      </c>
      <c r="AO493" s="22" t="s">
        <v>82</v>
      </c>
      <c r="AP493" s="22" t="s">
        <v>82</v>
      </c>
      <c r="AQ493" s="22" t="s">
        <v>82</v>
      </c>
      <c r="AR493" s="22" t="s">
        <v>82</v>
      </c>
      <c r="AS493" s="6">
        <v>327758</v>
      </c>
      <c r="AT493" s="6" t="s">
        <v>2911</v>
      </c>
      <c r="AU493" s="15" t="s">
        <v>2912</v>
      </c>
      <c r="AV493" s="6" t="s">
        <v>2913</v>
      </c>
      <c r="AW493" s="6">
        <v>40</v>
      </c>
    </row>
    <row r="494" spans="1:49" ht="24.75" customHeight="1">
      <c r="A494" s="6">
        <v>405003</v>
      </c>
      <c r="B494" s="6" t="s">
        <v>2914</v>
      </c>
      <c r="C494" s="22" t="b">
        <v>1</v>
      </c>
      <c r="D494" s="6" t="s">
        <v>627</v>
      </c>
      <c r="E494" s="6">
        <v>405</v>
      </c>
      <c r="F494" s="6" t="s">
        <v>497</v>
      </c>
      <c r="G494" s="6">
        <v>405003</v>
      </c>
      <c r="H494" s="6" t="s">
        <v>100</v>
      </c>
      <c r="I494" s="6" t="s">
        <v>100</v>
      </c>
      <c r="J494" s="6" t="s">
        <v>67</v>
      </c>
      <c r="K494" s="6" t="s">
        <v>68</v>
      </c>
      <c r="L494" s="6" t="s">
        <v>69</v>
      </c>
      <c r="M494" s="22" t="str">
        <f t="shared" si="7"/>
        <v>Archival</v>
      </c>
      <c r="N494" s="6" t="s">
        <v>70</v>
      </c>
      <c r="O494" s="82">
        <v>45252</v>
      </c>
      <c r="P494" s="82">
        <v>45240</v>
      </c>
      <c r="Q494" s="6" t="s">
        <v>101</v>
      </c>
      <c r="R494" s="6">
        <v>6221961608</v>
      </c>
      <c r="S494" s="82">
        <v>44585</v>
      </c>
      <c r="T494" s="6" t="s">
        <v>102</v>
      </c>
      <c r="U494" s="6">
        <v>405003</v>
      </c>
      <c r="V494" s="6">
        <v>6221961608</v>
      </c>
      <c r="W494" s="82">
        <v>44585</v>
      </c>
      <c r="X494" s="6" t="s">
        <v>103</v>
      </c>
      <c r="Y494" s="6" t="s">
        <v>75</v>
      </c>
      <c r="Z494" s="6" t="s">
        <v>70</v>
      </c>
      <c r="AA494" s="6" t="s">
        <v>70</v>
      </c>
      <c r="AB494" s="6" t="s">
        <v>70</v>
      </c>
      <c r="AC494" s="6" t="s">
        <v>76</v>
      </c>
      <c r="AD494" s="6" t="s">
        <v>77</v>
      </c>
      <c r="AE494" s="31" t="s">
        <v>2915</v>
      </c>
      <c r="AF494" s="25" t="s">
        <v>79</v>
      </c>
      <c r="AG494" s="25">
        <v>6221961608</v>
      </c>
      <c r="AH494" s="25" t="s">
        <v>2916</v>
      </c>
      <c r="AI494" s="81" t="s">
        <v>93</v>
      </c>
      <c r="AJ494" s="6"/>
      <c r="AK494" s="30">
        <v>45411</v>
      </c>
      <c r="AL494" s="22">
        <v>56</v>
      </c>
      <c r="AM494" s="22" t="s">
        <v>82</v>
      </c>
      <c r="AN494" s="22" t="s">
        <v>82</v>
      </c>
      <c r="AO494" s="22" t="s">
        <v>82</v>
      </c>
      <c r="AP494" s="22" t="s">
        <v>82</v>
      </c>
      <c r="AQ494" s="22" t="s">
        <v>82</v>
      </c>
      <c r="AR494" s="22" t="s">
        <v>82</v>
      </c>
      <c r="AS494" s="6">
        <v>327848</v>
      </c>
      <c r="AT494" s="6" t="s">
        <v>2917</v>
      </c>
      <c r="AU494" s="15" t="s">
        <v>2918</v>
      </c>
      <c r="AV494" s="6" t="s">
        <v>2919</v>
      </c>
      <c r="AW494" s="6">
        <v>40</v>
      </c>
    </row>
    <row r="495" spans="1:49" ht="24.75" customHeight="1">
      <c r="A495" s="6">
        <v>405003</v>
      </c>
      <c r="B495" s="6" t="s">
        <v>623</v>
      </c>
      <c r="C495" s="22" t="b">
        <v>1</v>
      </c>
      <c r="D495" s="6" t="s">
        <v>627</v>
      </c>
      <c r="E495" s="6">
        <v>405</v>
      </c>
      <c r="F495" s="6" t="s">
        <v>497</v>
      </c>
      <c r="G495" s="6">
        <v>405003</v>
      </c>
      <c r="H495" s="6" t="s">
        <v>100</v>
      </c>
      <c r="I495" s="6" t="s">
        <v>100</v>
      </c>
      <c r="J495" s="6" t="s">
        <v>67</v>
      </c>
      <c r="K495" s="6" t="s">
        <v>128</v>
      </c>
      <c r="L495" s="6" t="s">
        <v>112</v>
      </c>
      <c r="M495" s="22" t="str">
        <f t="shared" si="7"/>
        <v>Fresh Biopsy/Aspirate</v>
      </c>
      <c r="N495" s="6" t="s">
        <v>70</v>
      </c>
      <c r="O495" s="82">
        <v>45252</v>
      </c>
      <c r="P495" s="82">
        <v>45240</v>
      </c>
      <c r="Q495" s="6" t="s">
        <v>101</v>
      </c>
      <c r="R495" s="6">
        <v>6221961614</v>
      </c>
      <c r="S495" s="82">
        <v>45251</v>
      </c>
      <c r="T495" s="6" t="s">
        <v>102</v>
      </c>
      <c r="U495" s="6">
        <v>405003</v>
      </c>
      <c r="V495" s="6">
        <v>6221961614</v>
      </c>
      <c r="W495" s="82">
        <v>45251</v>
      </c>
      <c r="X495" s="6" t="s">
        <v>103</v>
      </c>
      <c r="Y495" s="6" t="s">
        <v>130</v>
      </c>
      <c r="Z495" s="6" t="s">
        <v>70</v>
      </c>
      <c r="AA495" s="6" t="s">
        <v>70</v>
      </c>
      <c r="AB495" s="6" t="s">
        <v>70</v>
      </c>
      <c r="AC495" s="6" t="s">
        <v>76</v>
      </c>
      <c r="AD495" s="6" t="s">
        <v>114</v>
      </c>
      <c r="AE495" s="31" t="s">
        <v>247</v>
      </c>
      <c r="AF495" s="25" t="s">
        <v>79</v>
      </c>
      <c r="AG495" s="25">
        <v>6221961614</v>
      </c>
      <c r="AH495" s="25" t="s">
        <v>628</v>
      </c>
      <c r="AI495" s="81" t="s">
        <v>93</v>
      </c>
      <c r="AJ495" s="6"/>
      <c r="AK495" s="30">
        <v>45397</v>
      </c>
      <c r="AL495" s="22">
        <v>70</v>
      </c>
      <c r="AM495" s="22" t="s">
        <v>82</v>
      </c>
      <c r="AN495" s="22" t="s">
        <v>82</v>
      </c>
      <c r="AO495" s="22" t="s">
        <v>82</v>
      </c>
      <c r="AP495" s="22" t="s">
        <v>82</v>
      </c>
      <c r="AQ495" s="22" t="s">
        <v>82</v>
      </c>
      <c r="AR495" s="22" t="s">
        <v>82</v>
      </c>
      <c r="AS495" s="6">
        <v>327761</v>
      </c>
      <c r="AT495" s="6" t="s">
        <v>624</v>
      </c>
      <c r="AU495" s="15" t="s">
        <v>625</v>
      </c>
      <c r="AV495" s="6" t="s">
        <v>626</v>
      </c>
      <c r="AW495" s="6">
        <v>40</v>
      </c>
    </row>
    <row r="496" spans="1:49" ht="24.75" customHeight="1">
      <c r="A496" s="6">
        <v>405004</v>
      </c>
      <c r="B496" s="6" t="s">
        <v>2920</v>
      </c>
      <c r="C496" s="22" t="b">
        <v>1</v>
      </c>
      <c r="D496" s="6" t="s">
        <v>627</v>
      </c>
      <c r="E496" s="6">
        <v>405</v>
      </c>
      <c r="F496" s="6" t="s">
        <v>497</v>
      </c>
      <c r="G496" s="6">
        <v>405004</v>
      </c>
      <c r="H496" s="6" t="s">
        <v>65</v>
      </c>
      <c r="I496" s="6" t="s">
        <v>66</v>
      </c>
      <c r="J496" s="6" t="s">
        <v>67</v>
      </c>
      <c r="K496" s="6" t="s">
        <v>68</v>
      </c>
      <c r="L496" s="6" t="s">
        <v>69</v>
      </c>
      <c r="M496" s="22" t="str">
        <f t="shared" si="7"/>
        <v>Archival</v>
      </c>
      <c r="N496" s="6" t="s">
        <v>70</v>
      </c>
      <c r="O496" s="82">
        <v>45281</v>
      </c>
      <c r="P496" s="82">
        <v>45247</v>
      </c>
      <c r="Q496" s="6" t="s">
        <v>246</v>
      </c>
      <c r="R496" s="6">
        <v>6222690518</v>
      </c>
      <c r="S496" s="82">
        <v>44681</v>
      </c>
      <c r="T496" s="6" t="s">
        <v>854</v>
      </c>
      <c r="U496" s="6">
        <v>405004</v>
      </c>
      <c r="V496" s="6">
        <v>6222690518</v>
      </c>
      <c r="W496" s="82">
        <v>44650</v>
      </c>
      <c r="X496" s="6" t="s">
        <v>138</v>
      </c>
      <c r="Y496" s="6" t="s">
        <v>75</v>
      </c>
      <c r="Z496" s="6" t="s">
        <v>70</v>
      </c>
      <c r="AA496" s="6" t="s">
        <v>70</v>
      </c>
      <c r="AB496" s="6" t="s">
        <v>707</v>
      </c>
      <c r="AC496" s="6" t="s">
        <v>708</v>
      </c>
      <c r="AD496" s="6" t="s">
        <v>77</v>
      </c>
      <c r="AE496" s="31" t="s">
        <v>247</v>
      </c>
      <c r="AF496" s="25" t="s">
        <v>79</v>
      </c>
      <c r="AG496" s="25">
        <v>6222690518</v>
      </c>
      <c r="AH496" s="25" t="s">
        <v>2921</v>
      </c>
      <c r="AI496" s="81" t="s">
        <v>856</v>
      </c>
      <c r="AJ496" s="6"/>
      <c r="AK496" s="30">
        <v>45419</v>
      </c>
      <c r="AL496" s="22">
        <v>48</v>
      </c>
      <c r="AM496" s="22" t="s">
        <v>82</v>
      </c>
      <c r="AN496" s="22" t="s">
        <v>82</v>
      </c>
      <c r="AO496" s="22" t="s">
        <v>82</v>
      </c>
      <c r="AP496" s="22" t="s">
        <v>82</v>
      </c>
      <c r="AQ496" s="22" t="s">
        <v>82</v>
      </c>
      <c r="AR496" s="22" t="s">
        <v>82</v>
      </c>
      <c r="AS496" s="6">
        <v>337230</v>
      </c>
      <c r="AT496" s="6" t="s">
        <v>2922</v>
      </c>
      <c r="AU496" s="15" t="s">
        <v>2923</v>
      </c>
      <c r="AV496" s="6" t="s">
        <v>2924</v>
      </c>
      <c r="AW496" s="6">
        <v>40</v>
      </c>
    </row>
    <row r="497" spans="1:49" ht="24.75" customHeight="1">
      <c r="A497" s="6">
        <v>405004</v>
      </c>
      <c r="B497" s="6" t="s">
        <v>865</v>
      </c>
      <c r="C497" s="22" t="b">
        <v>1</v>
      </c>
      <c r="D497" s="6" t="s">
        <v>627</v>
      </c>
      <c r="E497" s="6">
        <v>405</v>
      </c>
      <c r="F497" s="6" t="s">
        <v>497</v>
      </c>
      <c r="G497" s="6">
        <v>405004</v>
      </c>
      <c r="H497" s="6" t="s">
        <v>65</v>
      </c>
      <c r="I497" s="6" t="s">
        <v>66</v>
      </c>
      <c r="J497" s="6" t="s">
        <v>67</v>
      </c>
      <c r="K497" s="6" t="s">
        <v>128</v>
      </c>
      <c r="L497" s="6" t="s">
        <v>112</v>
      </c>
      <c r="M497" s="22" t="str">
        <f t="shared" si="7"/>
        <v>Fresh Biopsy/Aspirate</v>
      </c>
      <c r="N497" s="6" t="s">
        <v>70</v>
      </c>
      <c r="O497" s="82">
        <v>45281</v>
      </c>
      <c r="P497" s="82">
        <v>45247</v>
      </c>
      <c r="Q497" s="6" t="s">
        <v>246</v>
      </c>
      <c r="R497" s="6">
        <v>6221961615</v>
      </c>
      <c r="S497" s="82">
        <v>45258</v>
      </c>
      <c r="T497" s="6" t="s">
        <v>854</v>
      </c>
      <c r="U497" s="6">
        <v>405004</v>
      </c>
      <c r="V497" s="6">
        <v>6221961615</v>
      </c>
      <c r="W497" s="82">
        <v>45258</v>
      </c>
      <c r="X497" s="6" t="s">
        <v>103</v>
      </c>
      <c r="Y497" s="6" t="s">
        <v>130</v>
      </c>
      <c r="Z497" s="6" t="s">
        <v>70</v>
      </c>
      <c r="AA497" s="6" t="s">
        <v>70</v>
      </c>
      <c r="AB497" s="6" t="s">
        <v>70</v>
      </c>
      <c r="AC497" s="6" t="s">
        <v>76</v>
      </c>
      <c r="AD497" s="6" t="s">
        <v>114</v>
      </c>
      <c r="AE497" s="31" t="s">
        <v>150</v>
      </c>
      <c r="AF497" s="25" t="s">
        <v>79</v>
      </c>
      <c r="AG497" s="25">
        <v>6221961615</v>
      </c>
      <c r="AH497" s="25" t="s">
        <v>2925</v>
      </c>
      <c r="AI497" s="81" t="s">
        <v>856</v>
      </c>
      <c r="AJ497" s="6"/>
      <c r="AK497" s="30">
        <v>45397</v>
      </c>
      <c r="AL497" s="22">
        <v>70</v>
      </c>
      <c r="AM497" s="22" t="s">
        <v>82</v>
      </c>
      <c r="AN497" s="22" t="s">
        <v>82</v>
      </c>
      <c r="AO497" s="22" t="s">
        <v>82</v>
      </c>
      <c r="AP497" s="22" t="s">
        <v>82</v>
      </c>
      <c r="AQ497" s="22" t="s">
        <v>82</v>
      </c>
      <c r="AR497" s="22" t="s">
        <v>82</v>
      </c>
      <c r="AS497" s="6">
        <v>327805</v>
      </c>
      <c r="AT497" s="6" t="s">
        <v>2926</v>
      </c>
      <c r="AU497" s="15" t="s">
        <v>2927</v>
      </c>
      <c r="AV497" s="6" t="s">
        <v>2928</v>
      </c>
      <c r="AW497" s="6">
        <v>40</v>
      </c>
    </row>
    <row r="498" spans="1:49" ht="24.75" customHeight="1">
      <c r="A498" s="6">
        <v>405005</v>
      </c>
      <c r="B498" s="6" t="s">
        <v>2929</v>
      </c>
      <c r="C498" s="22" t="b">
        <v>1</v>
      </c>
      <c r="D498" s="6" t="s">
        <v>627</v>
      </c>
      <c r="E498" s="6">
        <v>405</v>
      </c>
      <c r="F498" s="6" t="s">
        <v>497</v>
      </c>
      <c r="G498" s="6">
        <v>405005</v>
      </c>
      <c r="H498" s="6" t="s">
        <v>100</v>
      </c>
      <c r="I498" s="6" t="s">
        <v>100</v>
      </c>
      <c r="J498" s="6" t="s">
        <v>67</v>
      </c>
      <c r="K498" s="6" t="s">
        <v>68</v>
      </c>
      <c r="L498" s="6" t="s">
        <v>69</v>
      </c>
      <c r="M498" s="22" t="str">
        <f t="shared" si="7"/>
        <v>Archival</v>
      </c>
      <c r="N498" s="6" t="s">
        <v>70</v>
      </c>
      <c r="O498" s="82">
        <v>45287</v>
      </c>
      <c r="P498" s="82">
        <v>45247</v>
      </c>
      <c r="Q498" s="6" t="s">
        <v>101</v>
      </c>
      <c r="R498" s="6">
        <v>6221961611</v>
      </c>
      <c r="S498" s="82">
        <v>44801</v>
      </c>
      <c r="T498" s="6" t="s">
        <v>102</v>
      </c>
      <c r="U498" s="6">
        <v>405005</v>
      </c>
      <c r="V498" s="6">
        <v>6221961611</v>
      </c>
      <c r="W498" s="82">
        <v>44801</v>
      </c>
      <c r="X498" s="6" t="s">
        <v>103</v>
      </c>
      <c r="Y498" s="6" t="s">
        <v>75</v>
      </c>
      <c r="Z498" s="6" t="s">
        <v>70</v>
      </c>
      <c r="AA498" s="6" t="s">
        <v>70</v>
      </c>
      <c r="AB498" s="6" t="s">
        <v>70</v>
      </c>
      <c r="AC498" s="6" t="s">
        <v>76</v>
      </c>
      <c r="AD498" s="6" t="s">
        <v>77</v>
      </c>
      <c r="AE498" s="31" t="s">
        <v>178</v>
      </c>
      <c r="AF498" s="25" t="s">
        <v>79</v>
      </c>
      <c r="AG498" s="25">
        <v>6221961611</v>
      </c>
      <c r="AH498" s="25" t="s">
        <v>2930</v>
      </c>
      <c r="AI498" s="81" t="s">
        <v>93</v>
      </c>
      <c r="AJ498" s="6"/>
      <c r="AK498" s="30">
        <v>45397</v>
      </c>
      <c r="AL498" s="22">
        <v>70</v>
      </c>
      <c r="AM498" s="22" t="s">
        <v>82</v>
      </c>
      <c r="AN498" s="22" t="s">
        <v>82</v>
      </c>
      <c r="AO498" s="22" t="s">
        <v>82</v>
      </c>
      <c r="AP498" s="22" t="s">
        <v>82</v>
      </c>
      <c r="AQ498" s="22" t="s">
        <v>82</v>
      </c>
      <c r="AR498" s="22" t="s">
        <v>82</v>
      </c>
      <c r="AS498" s="6">
        <v>328014</v>
      </c>
      <c r="AT498" s="6" t="s">
        <v>2931</v>
      </c>
      <c r="AU498" s="15" t="s">
        <v>2932</v>
      </c>
      <c r="AV498" s="6" t="s">
        <v>2933</v>
      </c>
      <c r="AW498" s="6">
        <v>40</v>
      </c>
    </row>
    <row r="499" spans="1:49" ht="24.75" customHeight="1">
      <c r="A499" s="6">
        <v>405005</v>
      </c>
      <c r="B499" s="6" t="s">
        <v>866</v>
      </c>
      <c r="C499" s="22" t="b">
        <v>1</v>
      </c>
      <c r="D499" s="6" t="s">
        <v>627</v>
      </c>
      <c r="E499" s="6">
        <v>405</v>
      </c>
      <c r="F499" s="6" t="s">
        <v>497</v>
      </c>
      <c r="G499" s="6">
        <v>405005</v>
      </c>
      <c r="H499" s="6" t="s">
        <v>100</v>
      </c>
      <c r="I499" s="6" t="s">
        <v>100</v>
      </c>
      <c r="J499" s="6" t="s">
        <v>67</v>
      </c>
      <c r="K499" s="6" t="s">
        <v>128</v>
      </c>
      <c r="L499" s="6" t="s">
        <v>112</v>
      </c>
      <c r="M499" s="22" t="str">
        <f t="shared" si="7"/>
        <v>Fresh Biopsy/Aspirate</v>
      </c>
      <c r="N499" s="6" t="s">
        <v>70</v>
      </c>
      <c r="O499" s="82">
        <v>45287</v>
      </c>
      <c r="P499" s="82">
        <v>45247</v>
      </c>
      <c r="Q499" s="6" t="s">
        <v>101</v>
      </c>
      <c r="R499" s="6">
        <v>6221961613</v>
      </c>
      <c r="S499" s="82">
        <v>45267</v>
      </c>
      <c r="T499" s="6" t="s">
        <v>102</v>
      </c>
      <c r="U499" s="6">
        <v>405005</v>
      </c>
      <c r="V499" s="6">
        <v>6221961613</v>
      </c>
      <c r="W499" s="82">
        <v>45267</v>
      </c>
      <c r="X499" s="6" t="s">
        <v>103</v>
      </c>
      <c r="Y499" s="6" t="s">
        <v>130</v>
      </c>
      <c r="Z499" s="6" t="s">
        <v>70</v>
      </c>
      <c r="AA499" s="6" t="s">
        <v>70</v>
      </c>
      <c r="AB499" s="6" t="s">
        <v>70</v>
      </c>
      <c r="AC499" s="6" t="s">
        <v>76</v>
      </c>
      <c r="AD499" s="6" t="s">
        <v>114</v>
      </c>
      <c r="AE499" s="31" t="s">
        <v>1119</v>
      </c>
      <c r="AF499" s="25" t="s">
        <v>1120</v>
      </c>
      <c r="AG499" s="25">
        <v>6221961613</v>
      </c>
      <c r="AH499" s="25" t="s">
        <v>2934</v>
      </c>
      <c r="AI499" s="81" t="s">
        <v>93</v>
      </c>
      <c r="AJ499" s="6"/>
      <c r="AK499" s="30">
        <v>45425</v>
      </c>
      <c r="AL499" s="22">
        <v>42</v>
      </c>
      <c r="AM499" s="22" t="s">
        <v>82</v>
      </c>
      <c r="AN499" s="22" t="s">
        <v>82</v>
      </c>
      <c r="AO499" s="22" t="s">
        <v>82</v>
      </c>
      <c r="AP499" s="22" t="s">
        <v>82</v>
      </c>
      <c r="AQ499" s="22" t="s">
        <v>82</v>
      </c>
      <c r="AR499" s="22" t="s">
        <v>82</v>
      </c>
      <c r="AS499" s="6">
        <v>327851</v>
      </c>
      <c r="AT499" s="6" t="s">
        <v>2935</v>
      </c>
      <c r="AU499" s="15" t="s">
        <v>2936</v>
      </c>
      <c r="AV499" s="6" t="s">
        <v>2937</v>
      </c>
      <c r="AW499" s="6">
        <v>40</v>
      </c>
    </row>
    <row r="500" spans="1:49" ht="24.75" customHeight="1">
      <c r="A500" s="6">
        <v>405006</v>
      </c>
      <c r="B500" s="6" t="s">
        <v>2938</v>
      </c>
      <c r="C500" s="22" t="b">
        <v>1</v>
      </c>
      <c r="D500" s="6" t="s">
        <v>627</v>
      </c>
      <c r="E500" s="6">
        <v>405</v>
      </c>
      <c r="F500" s="6" t="s">
        <v>497</v>
      </c>
      <c r="G500" s="6">
        <v>405006</v>
      </c>
      <c r="H500" s="6" t="s">
        <v>121</v>
      </c>
      <c r="I500" s="6" t="s">
        <v>66</v>
      </c>
      <c r="J500" s="6" t="s">
        <v>67</v>
      </c>
      <c r="K500" s="6" t="s">
        <v>1214</v>
      </c>
      <c r="L500" s="6"/>
      <c r="M500" s="22" t="str">
        <f t="shared" si="7"/>
        <v>Archived c-Met testing</v>
      </c>
      <c r="N500" s="6" t="s">
        <v>70</v>
      </c>
      <c r="O500" s="82">
        <v>45295</v>
      </c>
      <c r="P500" s="82">
        <v>45260</v>
      </c>
      <c r="Q500" s="6" t="s">
        <v>101</v>
      </c>
      <c r="R500" s="6">
        <v>6222249887</v>
      </c>
      <c r="S500" s="82">
        <v>45293</v>
      </c>
      <c r="T500" s="6" t="s">
        <v>1316</v>
      </c>
      <c r="U500" s="6">
        <v>405006</v>
      </c>
      <c r="V500" s="6">
        <v>6222249887</v>
      </c>
      <c r="W500" s="82">
        <v>45293</v>
      </c>
      <c r="X500" s="6" t="s">
        <v>103</v>
      </c>
      <c r="Y500" s="6" t="s">
        <v>130</v>
      </c>
      <c r="Z500" s="6" t="s">
        <v>70</v>
      </c>
      <c r="AA500" s="6" t="s">
        <v>70</v>
      </c>
      <c r="AB500" s="6" t="s">
        <v>70</v>
      </c>
      <c r="AC500" s="6" t="s">
        <v>76</v>
      </c>
      <c r="AD500" s="6" t="s">
        <v>114</v>
      </c>
      <c r="AE500" s="31" t="s">
        <v>115</v>
      </c>
      <c r="AF500" s="25" t="s">
        <v>79</v>
      </c>
      <c r="AG500" s="25">
        <v>6222249887</v>
      </c>
      <c r="AH500" s="25" t="s">
        <v>2939</v>
      </c>
      <c r="AI500" s="81" t="s">
        <v>1318</v>
      </c>
      <c r="AJ500" s="6"/>
      <c r="AK500" s="30">
        <v>45453</v>
      </c>
      <c r="AL500" s="22">
        <v>14</v>
      </c>
      <c r="AM500" s="22" t="s">
        <v>82</v>
      </c>
      <c r="AN500" s="22" t="s">
        <v>82</v>
      </c>
      <c r="AO500" s="22" t="s">
        <v>82</v>
      </c>
      <c r="AP500" s="22" t="s">
        <v>82</v>
      </c>
      <c r="AQ500" s="22" t="s">
        <v>82</v>
      </c>
      <c r="AR500" s="22" t="s">
        <v>82</v>
      </c>
      <c r="AS500" s="6">
        <v>327957</v>
      </c>
      <c r="AT500" s="6" t="s">
        <v>2940</v>
      </c>
      <c r="AU500" s="15" t="s">
        <v>2941</v>
      </c>
      <c r="AV500" s="6" t="s">
        <v>2942</v>
      </c>
      <c r="AW500" s="6">
        <v>40</v>
      </c>
    </row>
    <row r="501" spans="1:49" ht="24.75" customHeight="1">
      <c r="A501" s="6">
        <v>405008</v>
      </c>
      <c r="B501" s="6" t="s">
        <v>2943</v>
      </c>
      <c r="C501" s="22" t="b">
        <v>1</v>
      </c>
      <c r="D501" s="6" t="s">
        <v>627</v>
      </c>
      <c r="E501" s="6">
        <v>405</v>
      </c>
      <c r="F501" s="6" t="s">
        <v>497</v>
      </c>
      <c r="G501" s="6">
        <v>405008</v>
      </c>
      <c r="H501" s="6" t="s">
        <v>65</v>
      </c>
      <c r="I501" s="6" t="s">
        <v>66</v>
      </c>
      <c r="J501" s="6" t="s">
        <v>67</v>
      </c>
      <c r="K501" s="6" t="s">
        <v>68</v>
      </c>
      <c r="L501" s="6" t="s">
        <v>69</v>
      </c>
      <c r="M501" s="22" t="str">
        <f t="shared" si="7"/>
        <v>Archival</v>
      </c>
      <c r="N501" s="6" t="s">
        <v>70</v>
      </c>
      <c r="O501" s="82">
        <v>45267</v>
      </c>
      <c r="P501" s="82">
        <v>45260</v>
      </c>
      <c r="Q501" s="6" t="s">
        <v>101</v>
      </c>
      <c r="R501" s="6">
        <v>6221961610</v>
      </c>
      <c r="S501" s="82">
        <v>44777</v>
      </c>
      <c r="T501" s="6" t="s">
        <v>854</v>
      </c>
      <c r="U501" s="6">
        <v>405008</v>
      </c>
      <c r="V501" s="6">
        <v>6221961610</v>
      </c>
      <c r="W501" s="82">
        <v>44777</v>
      </c>
      <c r="X501" s="6" t="s">
        <v>103</v>
      </c>
      <c r="Y501" s="6" t="s">
        <v>75</v>
      </c>
      <c r="Z501" s="6" t="s">
        <v>70</v>
      </c>
      <c r="AA501" s="6" t="s">
        <v>70</v>
      </c>
      <c r="AB501" s="6" t="s">
        <v>70</v>
      </c>
      <c r="AC501" s="6" t="s">
        <v>76</v>
      </c>
      <c r="AD501" s="6" t="s">
        <v>77</v>
      </c>
      <c r="AE501" s="31" t="s">
        <v>2818</v>
      </c>
      <c r="AF501" s="25" t="s">
        <v>79</v>
      </c>
      <c r="AG501" s="25">
        <v>6221961610</v>
      </c>
      <c r="AH501" s="25" t="s">
        <v>2944</v>
      </c>
      <c r="AI501" s="81" t="s">
        <v>856</v>
      </c>
      <c r="AJ501" s="6"/>
      <c r="AK501" s="30">
        <v>45397</v>
      </c>
      <c r="AL501" s="22">
        <v>70</v>
      </c>
      <c r="AM501" s="22" t="s">
        <v>82</v>
      </c>
      <c r="AN501" s="22" t="s">
        <v>82</v>
      </c>
      <c r="AO501" s="22" t="s">
        <v>82</v>
      </c>
      <c r="AP501" s="22" t="s">
        <v>82</v>
      </c>
      <c r="AQ501" s="22" t="s">
        <v>82</v>
      </c>
      <c r="AR501" s="22" t="s">
        <v>82</v>
      </c>
      <c r="AS501" s="6">
        <v>328017</v>
      </c>
      <c r="AT501" s="6" t="s">
        <v>2945</v>
      </c>
      <c r="AU501" s="15" t="s">
        <v>2946</v>
      </c>
      <c r="AV501" s="6" t="s">
        <v>2947</v>
      </c>
      <c r="AW501" s="6">
        <v>40</v>
      </c>
    </row>
    <row r="502" spans="1:49" ht="24.75" customHeight="1">
      <c r="A502" s="6">
        <v>405008</v>
      </c>
      <c r="B502" s="6" t="s">
        <v>867</v>
      </c>
      <c r="C502" s="22" t="b">
        <v>1</v>
      </c>
      <c r="D502" s="6" t="s">
        <v>627</v>
      </c>
      <c r="E502" s="6">
        <v>405</v>
      </c>
      <c r="F502" s="6" t="s">
        <v>497</v>
      </c>
      <c r="G502" s="6">
        <v>405008</v>
      </c>
      <c r="H502" s="6" t="s">
        <v>65</v>
      </c>
      <c r="I502" s="6" t="s">
        <v>66</v>
      </c>
      <c r="J502" s="6" t="s">
        <v>67</v>
      </c>
      <c r="K502" s="6" t="s">
        <v>128</v>
      </c>
      <c r="L502" s="6" t="s">
        <v>112</v>
      </c>
      <c r="M502" s="22" t="str">
        <f t="shared" si="7"/>
        <v>Fresh Biopsy/Aspirate</v>
      </c>
      <c r="N502" s="6" t="s">
        <v>70</v>
      </c>
      <c r="O502" s="82">
        <v>45267</v>
      </c>
      <c r="P502" s="82">
        <v>45260</v>
      </c>
      <c r="Q502" s="6" t="s">
        <v>101</v>
      </c>
      <c r="R502" s="6">
        <v>6221961617</v>
      </c>
      <c r="S502" s="82">
        <v>45265</v>
      </c>
      <c r="T502" s="6" t="s">
        <v>854</v>
      </c>
      <c r="U502" s="6">
        <v>405008</v>
      </c>
      <c r="V502" s="6">
        <v>6221961617</v>
      </c>
      <c r="W502" s="82">
        <v>45265</v>
      </c>
      <c r="X502" s="6" t="s">
        <v>103</v>
      </c>
      <c r="Y502" s="6" t="s">
        <v>130</v>
      </c>
      <c r="Z502" s="6" t="s">
        <v>70</v>
      </c>
      <c r="AA502" s="6" t="s">
        <v>70</v>
      </c>
      <c r="AB502" s="6" t="s">
        <v>70</v>
      </c>
      <c r="AC502" s="6" t="s">
        <v>76</v>
      </c>
      <c r="AD502" s="6" t="s">
        <v>114</v>
      </c>
      <c r="AE502" s="31" t="s">
        <v>115</v>
      </c>
      <c r="AF502" s="25" t="s">
        <v>79</v>
      </c>
      <c r="AG502" s="25">
        <v>6221961617</v>
      </c>
      <c r="AH502" s="25" t="s">
        <v>2948</v>
      </c>
      <c r="AI502" s="81" t="s">
        <v>856</v>
      </c>
      <c r="AJ502" s="6"/>
      <c r="AK502" s="30">
        <v>45397</v>
      </c>
      <c r="AL502" s="22">
        <v>70</v>
      </c>
      <c r="AM502" s="22" t="s">
        <v>82</v>
      </c>
      <c r="AN502" s="22" t="s">
        <v>82</v>
      </c>
      <c r="AO502" s="22" t="s">
        <v>82</v>
      </c>
      <c r="AP502" s="22" t="s">
        <v>82</v>
      </c>
      <c r="AQ502" s="22" t="s">
        <v>82</v>
      </c>
      <c r="AR502" s="22" t="s">
        <v>82</v>
      </c>
      <c r="AS502" s="6">
        <v>327835</v>
      </c>
      <c r="AT502" s="6" t="s">
        <v>2949</v>
      </c>
      <c r="AU502" s="15" t="s">
        <v>2950</v>
      </c>
      <c r="AV502" s="6" t="s">
        <v>2951</v>
      </c>
      <c r="AW502" s="6">
        <v>40</v>
      </c>
    </row>
    <row r="503" spans="1:49" ht="24.75" customHeight="1">
      <c r="A503" s="6">
        <v>405009</v>
      </c>
      <c r="B503" s="6"/>
      <c r="C503" s="22" t="b">
        <v>0</v>
      </c>
      <c r="D503" s="6" t="s">
        <v>627</v>
      </c>
      <c r="E503" s="6">
        <v>405</v>
      </c>
      <c r="F503" s="6" t="s">
        <v>497</v>
      </c>
      <c r="G503" s="6">
        <v>405009</v>
      </c>
      <c r="H503" s="6" t="s">
        <v>65</v>
      </c>
      <c r="I503" s="6" t="s">
        <v>66</v>
      </c>
      <c r="J503" s="6" t="s">
        <v>67</v>
      </c>
      <c r="K503" s="6" t="s">
        <v>128</v>
      </c>
      <c r="L503" s="6" t="s">
        <v>112</v>
      </c>
      <c r="M503" s="22" t="str">
        <f t="shared" si="7"/>
        <v>Fresh Biopsy/Aspirate</v>
      </c>
      <c r="N503" s="6" t="s">
        <v>70</v>
      </c>
      <c r="O503" s="82">
        <v>45308</v>
      </c>
      <c r="P503" s="82">
        <v>45303</v>
      </c>
      <c r="Q503" s="6" t="s">
        <v>101</v>
      </c>
      <c r="R503" s="6">
        <v>6221961625</v>
      </c>
      <c r="S503" s="82">
        <v>45308</v>
      </c>
      <c r="T503" s="6" t="s">
        <v>1316</v>
      </c>
      <c r="U503" s="6"/>
      <c r="V503" s="6"/>
      <c r="W503" s="6"/>
      <c r="X503" s="6"/>
      <c r="Y503" s="6"/>
      <c r="Z503" s="6"/>
      <c r="AA503" s="6"/>
      <c r="AB503" s="6"/>
      <c r="AC503" s="6" t="s">
        <v>1145</v>
      </c>
      <c r="AD503" s="6"/>
      <c r="AE503" s="32" t="s">
        <v>1146</v>
      </c>
      <c r="AF503" s="28" t="s">
        <v>1146</v>
      </c>
      <c r="AG503" s="25">
        <v>6221961625</v>
      </c>
      <c r="AH503" s="25" t="s">
        <v>2952</v>
      </c>
      <c r="AI503" s="81" t="s">
        <v>1318</v>
      </c>
      <c r="AJ503" s="6"/>
      <c r="AK503" s="30">
        <v>45411</v>
      </c>
      <c r="AL503" s="22">
        <v>56</v>
      </c>
      <c r="AM503" s="22" t="s">
        <v>82</v>
      </c>
      <c r="AN503" s="22" t="s">
        <v>82</v>
      </c>
      <c r="AO503" s="22" t="s">
        <v>82</v>
      </c>
      <c r="AP503" s="22" t="s">
        <v>82</v>
      </c>
      <c r="AQ503" s="22" t="s">
        <v>82</v>
      </c>
      <c r="AR503" s="22" t="s">
        <v>82</v>
      </c>
      <c r="AS503" s="6"/>
      <c r="AT503" s="6"/>
      <c r="AU503" s="6"/>
      <c r="AV503" s="6"/>
      <c r="AW503" s="6"/>
    </row>
    <row r="504" spans="1:49" ht="24.75" customHeight="1">
      <c r="A504" s="6">
        <v>405010</v>
      </c>
      <c r="B504" s="6" t="s">
        <v>2953</v>
      </c>
      <c r="C504" s="22" t="b">
        <v>1</v>
      </c>
      <c r="D504" s="6" t="s">
        <v>627</v>
      </c>
      <c r="E504" s="6">
        <v>405</v>
      </c>
      <c r="F504" s="6" t="s">
        <v>497</v>
      </c>
      <c r="G504" s="6">
        <v>405010</v>
      </c>
      <c r="H504" s="6" t="s">
        <v>100</v>
      </c>
      <c r="I504" s="6" t="s">
        <v>1315</v>
      </c>
      <c r="J504" s="6" t="s">
        <v>67</v>
      </c>
      <c r="K504" s="6" t="s">
        <v>1214</v>
      </c>
      <c r="L504" s="6"/>
      <c r="M504" s="22" t="str">
        <f t="shared" si="7"/>
        <v>Archived c-Met testing</v>
      </c>
      <c r="N504" s="6" t="s">
        <v>70</v>
      </c>
      <c r="O504" s="82">
        <v>45322</v>
      </c>
      <c r="P504" s="82">
        <v>45314</v>
      </c>
      <c r="Q504" s="6" t="s">
        <v>101</v>
      </c>
      <c r="R504" s="6">
        <v>6222690524</v>
      </c>
      <c r="S504" s="82">
        <v>45096</v>
      </c>
      <c r="T504" s="6" t="s">
        <v>1316</v>
      </c>
      <c r="U504" s="6">
        <v>405010</v>
      </c>
      <c r="V504" s="6">
        <v>6222690524</v>
      </c>
      <c r="W504" s="82">
        <v>45096</v>
      </c>
      <c r="X504" s="6" t="s">
        <v>2065</v>
      </c>
      <c r="Y504" s="6" t="s">
        <v>75</v>
      </c>
      <c r="Z504" s="6" t="s">
        <v>70</v>
      </c>
      <c r="AA504" s="6" t="s">
        <v>70</v>
      </c>
      <c r="AB504" s="6" t="s">
        <v>70</v>
      </c>
      <c r="AC504" s="6" t="s">
        <v>76</v>
      </c>
      <c r="AD504" s="6" t="s">
        <v>77</v>
      </c>
      <c r="AE504" s="31" t="s">
        <v>115</v>
      </c>
      <c r="AF504" s="25" t="s">
        <v>79</v>
      </c>
      <c r="AG504" s="25">
        <v>6222690524</v>
      </c>
      <c r="AH504" s="25" t="s">
        <v>2954</v>
      </c>
      <c r="AI504" s="81" t="s">
        <v>1318</v>
      </c>
      <c r="AJ504" s="6"/>
      <c r="AK504" s="30">
        <v>45453</v>
      </c>
      <c r="AL504" s="22">
        <v>14</v>
      </c>
      <c r="AM504" s="22" t="s">
        <v>82</v>
      </c>
      <c r="AN504" s="22" t="s">
        <v>82</v>
      </c>
      <c r="AO504" s="22" t="s">
        <v>82</v>
      </c>
      <c r="AP504" s="22" t="s">
        <v>82</v>
      </c>
      <c r="AQ504" s="22" t="s">
        <v>82</v>
      </c>
      <c r="AR504" s="22" t="s">
        <v>82</v>
      </c>
      <c r="AS504" s="6">
        <v>337141</v>
      </c>
      <c r="AT504" s="6" t="s">
        <v>2955</v>
      </c>
      <c r="AU504" s="15" t="s">
        <v>2956</v>
      </c>
      <c r="AV504" s="6" t="s">
        <v>2957</v>
      </c>
      <c r="AW504" s="6">
        <v>40</v>
      </c>
    </row>
    <row r="505" spans="1:49" ht="24.75" customHeight="1">
      <c r="A505" s="6">
        <v>405011</v>
      </c>
      <c r="B505" s="6" t="s">
        <v>868</v>
      </c>
      <c r="C505" s="22" t="b">
        <v>1</v>
      </c>
      <c r="D505" s="6" t="s">
        <v>627</v>
      </c>
      <c r="E505" s="6">
        <v>405</v>
      </c>
      <c r="F505" s="6" t="s">
        <v>497</v>
      </c>
      <c r="G505" s="6">
        <v>405011</v>
      </c>
      <c r="H505" s="6" t="s">
        <v>100</v>
      </c>
      <c r="I505" s="6" t="s">
        <v>100</v>
      </c>
      <c r="J505" s="6" t="s">
        <v>67</v>
      </c>
      <c r="K505" s="6" t="s">
        <v>128</v>
      </c>
      <c r="L505" s="6" t="s">
        <v>112</v>
      </c>
      <c r="M505" s="22" t="str">
        <f t="shared" si="7"/>
        <v>Fresh Biopsy/Aspirate</v>
      </c>
      <c r="N505" s="6" t="s">
        <v>70</v>
      </c>
      <c r="O505" s="82">
        <v>45335</v>
      </c>
      <c r="P505" s="82">
        <v>45331</v>
      </c>
      <c r="Q505" s="6" t="s">
        <v>101</v>
      </c>
      <c r="R505" s="6">
        <v>6222249884</v>
      </c>
      <c r="S505" s="82">
        <v>45334</v>
      </c>
      <c r="T505" s="6" t="s">
        <v>102</v>
      </c>
      <c r="U505" s="6">
        <v>405011</v>
      </c>
      <c r="V505" s="6">
        <v>6222249884</v>
      </c>
      <c r="W505" s="82">
        <v>45334</v>
      </c>
      <c r="X505" s="6" t="s">
        <v>536</v>
      </c>
      <c r="Y505" s="6" t="s">
        <v>130</v>
      </c>
      <c r="Z505" s="6" t="s">
        <v>70</v>
      </c>
      <c r="AA505" s="6" t="s">
        <v>70</v>
      </c>
      <c r="AB505" s="6" t="s">
        <v>70</v>
      </c>
      <c r="AC505" s="6" t="s">
        <v>76</v>
      </c>
      <c r="AD505" s="6" t="s">
        <v>114</v>
      </c>
      <c r="AE505" s="31" t="s">
        <v>115</v>
      </c>
      <c r="AF505" s="25" t="s">
        <v>79</v>
      </c>
      <c r="AG505" s="25">
        <v>6222249884</v>
      </c>
      <c r="AH505" s="25" t="s">
        <v>2958</v>
      </c>
      <c r="AI505" s="81" t="s">
        <v>93</v>
      </c>
      <c r="AJ505" s="6"/>
      <c r="AK505" s="30">
        <v>45397</v>
      </c>
      <c r="AL505" s="22">
        <v>70</v>
      </c>
      <c r="AM505" s="22" t="s">
        <v>82</v>
      </c>
      <c r="AN505" s="22" t="s">
        <v>82</v>
      </c>
      <c r="AO505" s="22" t="s">
        <v>82</v>
      </c>
      <c r="AP505" s="22" t="s">
        <v>82</v>
      </c>
      <c r="AQ505" s="22" t="s">
        <v>82</v>
      </c>
      <c r="AR505" s="22" t="s">
        <v>82</v>
      </c>
      <c r="AS505" s="6">
        <v>328050</v>
      </c>
      <c r="AT505" s="6" t="s">
        <v>2959</v>
      </c>
      <c r="AU505" s="15" t="s">
        <v>2960</v>
      </c>
      <c r="AV505" s="6" t="s">
        <v>2961</v>
      </c>
      <c r="AW505" s="6">
        <v>40</v>
      </c>
    </row>
    <row r="506" spans="1:49" ht="24.75" customHeight="1">
      <c r="A506" s="6">
        <v>405013</v>
      </c>
      <c r="B506" s="6" t="s">
        <v>2962</v>
      </c>
      <c r="C506" s="22" t="b">
        <v>1</v>
      </c>
      <c r="D506" s="6"/>
      <c r="E506" s="6"/>
      <c r="F506" s="6"/>
      <c r="G506" s="6"/>
      <c r="H506" s="6" t="s">
        <v>65</v>
      </c>
      <c r="I506" s="6" t="s">
        <v>66</v>
      </c>
      <c r="J506" s="6"/>
      <c r="K506" s="6"/>
      <c r="L506" s="6"/>
      <c r="M506" s="22">
        <f t="shared" si="7"/>
        <v>0</v>
      </c>
      <c r="N506" s="6"/>
      <c r="O506" s="6"/>
      <c r="P506" s="6"/>
      <c r="Q506" s="6"/>
      <c r="R506" s="6"/>
      <c r="S506" s="6"/>
      <c r="T506" s="6"/>
      <c r="U506" s="6">
        <v>405013</v>
      </c>
      <c r="V506" s="6">
        <v>6222690519</v>
      </c>
      <c r="W506" s="82">
        <v>44927</v>
      </c>
      <c r="X506" s="6" t="s">
        <v>2065</v>
      </c>
      <c r="Y506" s="6" t="s">
        <v>75</v>
      </c>
      <c r="Z506" s="6"/>
      <c r="AA506" s="6"/>
      <c r="AB506" s="6"/>
      <c r="AC506" s="6" t="s">
        <v>840</v>
      </c>
      <c r="AD506" s="6" t="s">
        <v>77</v>
      </c>
      <c r="AE506" s="31" t="s">
        <v>1119</v>
      </c>
      <c r="AF506" s="25" t="s">
        <v>1120</v>
      </c>
      <c r="AG506" s="25">
        <v>6222690519</v>
      </c>
      <c r="AH506" s="25" t="s">
        <v>2963</v>
      </c>
      <c r="AI506" s="81" t="s">
        <v>1318</v>
      </c>
      <c r="AJ506" s="6"/>
      <c r="AK506" s="30">
        <v>45460</v>
      </c>
      <c r="AL506" s="22">
        <v>7</v>
      </c>
      <c r="AM506" s="22" t="s">
        <v>82</v>
      </c>
      <c r="AN506" s="22" t="s">
        <v>82</v>
      </c>
      <c r="AO506" s="22" t="s">
        <v>82</v>
      </c>
      <c r="AP506" s="22" t="s">
        <v>82</v>
      </c>
      <c r="AQ506" s="22" t="s">
        <v>82</v>
      </c>
      <c r="AR506" s="22" t="s">
        <v>82</v>
      </c>
      <c r="AS506" s="6">
        <v>354835</v>
      </c>
      <c r="AT506" s="6" t="s">
        <v>2964</v>
      </c>
      <c r="AU506" s="15" t="s">
        <v>2965</v>
      </c>
      <c r="AV506" s="6" t="s">
        <v>2966</v>
      </c>
      <c r="AW506" s="6">
        <v>40</v>
      </c>
    </row>
    <row r="507" spans="1:49" ht="24.75" customHeight="1">
      <c r="A507" s="6">
        <v>408003</v>
      </c>
      <c r="B507" s="6" t="s">
        <v>2967</v>
      </c>
      <c r="C507" s="22" t="b">
        <v>1</v>
      </c>
      <c r="D507" s="6" t="s">
        <v>633</v>
      </c>
      <c r="E507" s="6">
        <v>408</v>
      </c>
      <c r="F507" s="6" t="s">
        <v>497</v>
      </c>
      <c r="G507" s="6">
        <v>408003</v>
      </c>
      <c r="H507" s="6" t="s">
        <v>65</v>
      </c>
      <c r="I507" s="6" t="s">
        <v>66</v>
      </c>
      <c r="J507" s="6" t="s">
        <v>67</v>
      </c>
      <c r="K507" s="6" t="s">
        <v>68</v>
      </c>
      <c r="L507" s="6" t="s">
        <v>69</v>
      </c>
      <c r="M507" s="22" t="str">
        <f t="shared" si="7"/>
        <v>Archival</v>
      </c>
      <c r="N507" s="6" t="s">
        <v>70</v>
      </c>
      <c r="O507" s="82">
        <v>45236</v>
      </c>
      <c r="P507" s="82">
        <v>45198</v>
      </c>
      <c r="Q507" s="6" t="s">
        <v>101</v>
      </c>
      <c r="R507" s="6">
        <v>6220402698</v>
      </c>
      <c r="S507" s="82">
        <v>44897</v>
      </c>
      <c r="T507" s="6" t="s">
        <v>854</v>
      </c>
      <c r="U507" s="6">
        <v>408003</v>
      </c>
      <c r="V507" s="6">
        <v>6220402698</v>
      </c>
      <c r="W507" s="82">
        <v>44897</v>
      </c>
      <c r="X507" s="6" t="s">
        <v>138</v>
      </c>
      <c r="Y507" s="6" t="s">
        <v>75</v>
      </c>
      <c r="Z507" s="6" t="s">
        <v>70</v>
      </c>
      <c r="AA507" s="6" t="s">
        <v>70</v>
      </c>
      <c r="AB507" s="6" t="s">
        <v>70</v>
      </c>
      <c r="AC507" s="6" t="s">
        <v>76</v>
      </c>
      <c r="AD507" s="6" t="s">
        <v>77</v>
      </c>
      <c r="AE507" s="31" t="s">
        <v>1119</v>
      </c>
      <c r="AF507" s="25" t="s">
        <v>1120</v>
      </c>
      <c r="AG507" s="25">
        <v>6220402698</v>
      </c>
      <c r="AH507" s="25" t="s">
        <v>2968</v>
      </c>
      <c r="AI507" s="81" t="s">
        <v>856</v>
      </c>
      <c r="AJ507" s="6"/>
      <c r="AK507" s="30">
        <v>45460</v>
      </c>
      <c r="AL507" s="22">
        <v>7</v>
      </c>
      <c r="AM507" s="22" t="s">
        <v>82</v>
      </c>
      <c r="AN507" s="22" t="s">
        <v>82</v>
      </c>
      <c r="AO507" s="22" t="s">
        <v>82</v>
      </c>
      <c r="AP507" s="22" t="s">
        <v>82</v>
      </c>
      <c r="AQ507" s="22" t="s">
        <v>82</v>
      </c>
      <c r="AR507" s="22" t="s">
        <v>82</v>
      </c>
      <c r="AS507" s="6">
        <v>328009</v>
      </c>
      <c r="AT507" s="6" t="s">
        <v>2969</v>
      </c>
      <c r="AU507" s="15" t="s">
        <v>2970</v>
      </c>
      <c r="AV507" s="6" t="s">
        <v>2971</v>
      </c>
      <c r="AW507" s="6">
        <v>40</v>
      </c>
    </row>
    <row r="508" spans="1:49" ht="24.75" customHeight="1">
      <c r="A508" s="6">
        <v>408003</v>
      </c>
      <c r="B508" s="6" t="s">
        <v>869</v>
      </c>
      <c r="C508" s="22" t="b">
        <v>1</v>
      </c>
      <c r="D508" s="6" t="s">
        <v>633</v>
      </c>
      <c r="E508" s="6">
        <v>408</v>
      </c>
      <c r="F508" s="6" t="s">
        <v>497</v>
      </c>
      <c r="G508" s="6">
        <v>408003</v>
      </c>
      <c r="H508" s="6" t="s">
        <v>65</v>
      </c>
      <c r="I508" s="6" t="s">
        <v>66</v>
      </c>
      <c r="J508" s="6" t="s">
        <v>67</v>
      </c>
      <c r="K508" s="6" t="s">
        <v>111</v>
      </c>
      <c r="L508" s="6"/>
      <c r="M508" s="22" t="str">
        <f t="shared" si="7"/>
        <v>Fresh Tumor Biopsy Pre-dose</v>
      </c>
      <c r="N508" s="6" t="s">
        <v>70</v>
      </c>
      <c r="O508" s="82">
        <v>45236</v>
      </c>
      <c r="P508" s="82">
        <v>45198</v>
      </c>
      <c r="Q508" s="6" t="s">
        <v>101</v>
      </c>
      <c r="R508" s="6">
        <v>6220336919</v>
      </c>
      <c r="S508" s="82">
        <v>45225</v>
      </c>
      <c r="T508" s="6" t="s">
        <v>854</v>
      </c>
      <c r="U508" s="6">
        <v>408003</v>
      </c>
      <c r="V508" s="6">
        <v>6220336919</v>
      </c>
      <c r="W508" s="82">
        <v>45225</v>
      </c>
      <c r="X508" s="6" t="s">
        <v>138</v>
      </c>
      <c r="Y508" s="6" t="s">
        <v>130</v>
      </c>
      <c r="Z508" s="6" t="s">
        <v>70</v>
      </c>
      <c r="AA508" s="6" t="s">
        <v>70</v>
      </c>
      <c r="AB508" s="6" t="s">
        <v>70</v>
      </c>
      <c r="AC508" s="6" t="s">
        <v>76</v>
      </c>
      <c r="AD508" s="6" t="s">
        <v>114</v>
      </c>
      <c r="AE508" s="31" t="s">
        <v>115</v>
      </c>
      <c r="AF508" s="25" t="s">
        <v>79</v>
      </c>
      <c r="AG508" s="25">
        <v>6220336919</v>
      </c>
      <c r="AH508" s="25" t="s">
        <v>2972</v>
      </c>
      <c r="AI508" s="81" t="s">
        <v>856</v>
      </c>
      <c r="AJ508" s="6"/>
      <c r="AK508" s="30">
        <v>45460</v>
      </c>
      <c r="AL508" s="22">
        <v>7</v>
      </c>
      <c r="AM508" s="22" t="s">
        <v>82</v>
      </c>
      <c r="AN508" s="22" t="s">
        <v>82</v>
      </c>
      <c r="AO508" s="22" t="s">
        <v>82</v>
      </c>
      <c r="AP508" s="22" t="s">
        <v>82</v>
      </c>
      <c r="AQ508" s="22" t="s">
        <v>82</v>
      </c>
      <c r="AR508" s="22" t="s">
        <v>82</v>
      </c>
      <c r="AS508" s="6">
        <v>327669</v>
      </c>
      <c r="AT508" s="6" t="s">
        <v>2973</v>
      </c>
      <c r="AU508" s="15" t="s">
        <v>2974</v>
      </c>
      <c r="AV508" s="6" t="s">
        <v>2975</v>
      </c>
      <c r="AW508" s="6">
        <v>40</v>
      </c>
    </row>
    <row r="509" spans="1:49" ht="24.75" customHeight="1">
      <c r="A509" s="6">
        <v>408004</v>
      </c>
      <c r="B509" s="6" t="s">
        <v>2976</v>
      </c>
      <c r="C509" s="22" t="b">
        <v>1</v>
      </c>
      <c r="D509" s="6" t="s">
        <v>633</v>
      </c>
      <c r="E509" s="6">
        <v>408</v>
      </c>
      <c r="F509" s="6" t="s">
        <v>497</v>
      </c>
      <c r="G509" s="6">
        <v>408004</v>
      </c>
      <c r="H509" s="6" t="s">
        <v>121</v>
      </c>
      <c r="I509" s="6" t="s">
        <v>66</v>
      </c>
      <c r="J509" s="6" t="s">
        <v>67</v>
      </c>
      <c r="K509" s="6" t="s">
        <v>68</v>
      </c>
      <c r="L509" s="6" t="s">
        <v>69</v>
      </c>
      <c r="M509" s="22" t="str">
        <f t="shared" si="7"/>
        <v>Archival</v>
      </c>
      <c r="N509" s="6" t="s">
        <v>70</v>
      </c>
      <c r="O509" s="82">
        <v>45215</v>
      </c>
      <c r="P509" s="82">
        <v>45204</v>
      </c>
      <c r="Q509" s="6" t="s">
        <v>101</v>
      </c>
      <c r="R509" s="6">
        <v>6221638790</v>
      </c>
      <c r="S509" s="82">
        <v>44833</v>
      </c>
      <c r="T509" s="6" t="s">
        <v>129</v>
      </c>
      <c r="U509" s="6">
        <v>408004</v>
      </c>
      <c r="V509" s="6">
        <v>6221638790</v>
      </c>
      <c r="W509" s="82">
        <v>44833</v>
      </c>
      <c r="X509" s="6" t="s">
        <v>634</v>
      </c>
      <c r="Y509" s="6" t="s">
        <v>75</v>
      </c>
      <c r="Z509" s="6" t="s">
        <v>70</v>
      </c>
      <c r="AA509" s="6" t="s">
        <v>70</v>
      </c>
      <c r="AB509" s="6" t="s">
        <v>70</v>
      </c>
      <c r="AC509" s="6" t="s">
        <v>76</v>
      </c>
      <c r="AD509" s="6" t="s">
        <v>77</v>
      </c>
      <c r="AE509" s="31" t="s">
        <v>1119</v>
      </c>
      <c r="AF509" s="25" t="s">
        <v>1120</v>
      </c>
      <c r="AG509" s="25">
        <v>6221638790</v>
      </c>
      <c r="AH509" s="25" t="s">
        <v>2977</v>
      </c>
      <c r="AI509" s="81" t="s">
        <v>132</v>
      </c>
      <c r="AJ509" s="6"/>
      <c r="AK509" s="30">
        <v>45460</v>
      </c>
      <c r="AL509" s="22">
        <v>7</v>
      </c>
      <c r="AM509" s="22" t="s">
        <v>82</v>
      </c>
      <c r="AN509" s="22" t="s">
        <v>82</v>
      </c>
      <c r="AO509" s="22" t="s">
        <v>82</v>
      </c>
      <c r="AP509" s="22" t="s">
        <v>82</v>
      </c>
      <c r="AQ509" s="22" t="s">
        <v>82</v>
      </c>
      <c r="AR509" s="22" t="s">
        <v>82</v>
      </c>
      <c r="AS509" s="6">
        <v>328004</v>
      </c>
      <c r="AT509" s="6" t="s">
        <v>2978</v>
      </c>
      <c r="AU509" s="15" t="s">
        <v>2979</v>
      </c>
      <c r="AV509" s="6" t="s">
        <v>2980</v>
      </c>
      <c r="AW509" s="6">
        <v>40</v>
      </c>
    </row>
    <row r="510" spans="1:49" ht="24.75" customHeight="1">
      <c r="A510" s="6">
        <v>408004</v>
      </c>
      <c r="B510" s="6" t="s">
        <v>629</v>
      </c>
      <c r="C510" s="22" t="b">
        <v>1</v>
      </c>
      <c r="D510" s="6" t="s">
        <v>633</v>
      </c>
      <c r="E510" s="6">
        <v>408</v>
      </c>
      <c r="F510" s="6" t="s">
        <v>497</v>
      </c>
      <c r="G510" s="6">
        <v>408004</v>
      </c>
      <c r="H510" s="6" t="s">
        <v>121</v>
      </c>
      <c r="I510" s="6" t="s">
        <v>66</v>
      </c>
      <c r="J510" s="6" t="s">
        <v>67</v>
      </c>
      <c r="K510" s="6" t="s">
        <v>111</v>
      </c>
      <c r="L510" s="6"/>
      <c r="M510" s="22" t="str">
        <f t="shared" si="7"/>
        <v>Fresh Tumor Biopsy Pre-dose</v>
      </c>
      <c r="N510" s="6" t="s">
        <v>70</v>
      </c>
      <c r="O510" s="82">
        <v>45215</v>
      </c>
      <c r="P510" s="82">
        <v>45204</v>
      </c>
      <c r="Q510" s="6" t="s">
        <v>101</v>
      </c>
      <c r="R510" s="6">
        <v>6220402706</v>
      </c>
      <c r="S510" s="82">
        <v>45209</v>
      </c>
      <c r="T510" s="6" t="s">
        <v>129</v>
      </c>
      <c r="U510" s="6">
        <v>408004</v>
      </c>
      <c r="V510" s="6">
        <v>6220402706</v>
      </c>
      <c r="W510" s="82">
        <v>45209</v>
      </c>
      <c r="X510" s="6" t="s">
        <v>634</v>
      </c>
      <c r="Y510" s="6" t="s">
        <v>130</v>
      </c>
      <c r="Z510" s="6" t="s">
        <v>70</v>
      </c>
      <c r="AA510" s="6" t="s">
        <v>70</v>
      </c>
      <c r="AB510" s="6" t="s">
        <v>70</v>
      </c>
      <c r="AC510" s="6" t="s">
        <v>76</v>
      </c>
      <c r="AD510" s="6" t="s">
        <v>114</v>
      </c>
      <c r="AE510" s="31" t="s">
        <v>115</v>
      </c>
      <c r="AF510" s="25" t="s">
        <v>79</v>
      </c>
      <c r="AG510" s="25">
        <v>6220402706</v>
      </c>
      <c r="AH510" s="25" t="s">
        <v>635</v>
      </c>
      <c r="AI510" s="81" t="s">
        <v>132</v>
      </c>
      <c r="AJ510" s="6"/>
      <c r="AK510" s="30">
        <v>45460</v>
      </c>
      <c r="AL510" s="22">
        <v>7</v>
      </c>
      <c r="AM510" s="22" t="s">
        <v>82</v>
      </c>
      <c r="AN510" s="22" t="s">
        <v>82</v>
      </c>
      <c r="AO510" s="22" t="s">
        <v>82</v>
      </c>
      <c r="AP510" s="22" t="s">
        <v>82</v>
      </c>
      <c r="AQ510" s="22" t="s">
        <v>82</v>
      </c>
      <c r="AR510" s="22" t="s">
        <v>82</v>
      </c>
      <c r="AS510" s="6">
        <v>327586</v>
      </c>
      <c r="AT510" s="6" t="s">
        <v>630</v>
      </c>
      <c r="AU510" s="15" t="s">
        <v>631</v>
      </c>
      <c r="AV510" s="6" t="s">
        <v>632</v>
      </c>
      <c r="AW510" s="6">
        <v>40</v>
      </c>
    </row>
    <row r="511" spans="1:49" ht="24.75" customHeight="1">
      <c r="A511" s="6">
        <v>408005</v>
      </c>
      <c r="B511" s="6" t="s">
        <v>636</v>
      </c>
      <c r="C511" s="22" t="b">
        <v>1</v>
      </c>
      <c r="D511" s="6" t="s">
        <v>633</v>
      </c>
      <c r="E511" s="6">
        <v>408</v>
      </c>
      <c r="F511" s="6" t="s">
        <v>497</v>
      </c>
      <c r="G511" s="6">
        <v>408005</v>
      </c>
      <c r="H511" s="6" t="s">
        <v>100</v>
      </c>
      <c r="I511" s="6" t="s">
        <v>100</v>
      </c>
      <c r="J511" s="6" t="s">
        <v>67</v>
      </c>
      <c r="K511" s="6" t="s">
        <v>128</v>
      </c>
      <c r="L511" s="6" t="s">
        <v>112</v>
      </c>
      <c r="M511" s="22" t="str">
        <f t="shared" si="7"/>
        <v>Fresh Biopsy/Aspirate</v>
      </c>
      <c r="N511" s="6" t="s">
        <v>70</v>
      </c>
      <c r="O511" s="82">
        <v>45222</v>
      </c>
      <c r="P511" s="82">
        <v>45222</v>
      </c>
      <c r="Q511" s="6" t="s">
        <v>101</v>
      </c>
      <c r="R511" s="6">
        <v>6220336920</v>
      </c>
      <c r="S511" s="82">
        <v>45216</v>
      </c>
      <c r="T511" s="6" t="s">
        <v>129</v>
      </c>
      <c r="U511" s="6">
        <v>408005</v>
      </c>
      <c r="V511" s="6">
        <v>6220336920</v>
      </c>
      <c r="W511" s="82">
        <v>45216</v>
      </c>
      <c r="X511" s="6" t="s">
        <v>634</v>
      </c>
      <c r="Y511" s="6" t="s">
        <v>130</v>
      </c>
      <c r="Z511" s="6" t="s">
        <v>70</v>
      </c>
      <c r="AA511" s="6" t="s">
        <v>70</v>
      </c>
      <c r="AB511" s="6" t="s">
        <v>70</v>
      </c>
      <c r="AC511" s="6" t="s">
        <v>76</v>
      </c>
      <c r="AD511" s="6" t="s">
        <v>114</v>
      </c>
      <c r="AE511" s="31" t="s">
        <v>115</v>
      </c>
      <c r="AF511" s="25" t="s">
        <v>79</v>
      </c>
      <c r="AG511" s="25">
        <v>6220336920</v>
      </c>
      <c r="AH511" s="25" t="s">
        <v>640</v>
      </c>
      <c r="AI511" s="81" t="s">
        <v>132</v>
      </c>
      <c r="AJ511" s="6"/>
      <c r="AK511" s="30">
        <v>45397</v>
      </c>
      <c r="AL511" s="22">
        <v>70</v>
      </c>
      <c r="AM511" s="22" t="s">
        <v>82</v>
      </c>
      <c r="AN511" s="22" t="s">
        <v>82</v>
      </c>
      <c r="AO511" s="22" t="s">
        <v>82</v>
      </c>
      <c r="AP511" s="22" t="s">
        <v>82</v>
      </c>
      <c r="AQ511" s="22" t="s">
        <v>82</v>
      </c>
      <c r="AR511" s="22" t="s">
        <v>82</v>
      </c>
      <c r="AS511" s="6">
        <v>327675</v>
      </c>
      <c r="AT511" s="6" t="s">
        <v>637</v>
      </c>
      <c r="AU511" s="15" t="s">
        <v>638</v>
      </c>
      <c r="AV511" s="6" t="s">
        <v>639</v>
      </c>
      <c r="AW511" s="6">
        <v>40</v>
      </c>
    </row>
    <row r="512" spans="1:49" ht="24.75" customHeight="1">
      <c r="A512" s="6">
        <v>408009</v>
      </c>
      <c r="B512" s="6" t="s">
        <v>641</v>
      </c>
      <c r="C512" s="22" t="b">
        <v>1</v>
      </c>
      <c r="D512" s="6" t="s">
        <v>633</v>
      </c>
      <c r="E512" s="6">
        <v>408</v>
      </c>
      <c r="F512" s="6" t="s">
        <v>497</v>
      </c>
      <c r="G512" s="6">
        <v>408009</v>
      </c>
      <c r="H512" s="6" t="s">
        <v>100</v>
      </c>
      <c r="I512" s="6" t="s">
        <v>100</v>
      </c>
      <c r="J512" s="6" t="s">
        <v>67</v>
      </c>
      <c r="K512" s="6" t="s">
        <v>111</v>
      </c>
      <c r="L512" s="6"/>
      <c r="M512" s="22" t="str">
        <f t="shared" si="7"/>
        <v>Fresh Tumor Biopsy Pre-dose</v>
      </c>
      <c r="N512" s="6" t="s">
        <v>70</v>
      </c>
      <c r="O512" s="82">
        <v>45237</v>
      </c>
      <c r="P512" s="82">
        <v>45208</v>
      </c>
      <c r="Q512" s="6" t="s">
        <v>101</v>
      </c>
      <c r="R512" s="6">
        <v>6220402704</v>
      </c>
      <c r="S512" s="82">
        <v>45225</v>
      </c>
      <c r="T512" s="6" t="s">
        <v>129</v>
      </c>
      <c r="U512" s="6">
        <v>408009</v>
      </c>
      <c r="V512" s="6">
        <v>6220402704</v>
      </c>
      <c r="W512" s="82">
        <v>45225</v>
      </c>
      <c r="X512" s="6" t="s">
        <v>634</v>
      </c>
      <c r="Y512" s="6" t="s">
        <v>130</v>
      </c>
      <c r="Z512" s="6" t="s">
        <v>70</v>
      </c>
      <c r="AA512" s="6" t="s">
        <v>70</v>
      </c>
      <c r="AB512" s="6" t="s">
        <v>70</v>
      </c>
      <c r="AC512" s="6" t="s">
        <v>76</v>
      </c>
      <c r="AD512" s="6" t="s">
        <v>114</v>
      </c>
      <c r="AE512" s="31" t="s">
        <v>115</v>
      </c>
      <c r="AF512" s="25" t="s">
        <v>79</v>
      </c>
      <c r="AG512" s="25">
        <v>6220402704</v>
      </c>
      <c r="AH512" s="25" t="s">
        <v>645</v>
      </c>
      <c r="AI512" s="81" t="s">
        <v>132</v>
      </c>
      <c r="AJ512" s="6"/>
      <c r="AK512" s="30">
        <v>45397</v>
      </c>
      <c r="AL512" s="22">
        <v>70</v>
      </c>
      <c r="AM512" s="22" t="s">
        <v>82</v>
      </c>
      <c r="AN512" s="22" t="s">
        <v>82</v>
      </c>
      <c r="AO512" s="22" t="s">
        <v>82</v>
      </c>
      <c r="AP512" s="22" t="s">
        <v>82</v>
      </c>
      <c r="AQ512" s="22" t="s">
        <v>82</v>
      </c>
      <c r="AR512" s="22" t="s">
        <v>82</v>
      </c>
      <c r="AS512" s="6">
        <v>327672</v>
      </c>
      <c r="AT512" s="6" t="s">
        <v>642</v>
      </c>
      <c r="AU512" s="15" t="s">
        <v>643</v>
      </c>
      <c r="AV512" s="6" t="s">
        <v>644</v>
      </c>
      <c r="AW512" s="6">
        <v>40</v>
      </c>
    </row>
    <row r="513" spans="1:49" ht="24.75" customHeight="1">
      <c r="A513" s="6">
        <v>408010</v>
      </c>
      <c r="B513" s="6" t="s">
        <v>2981</v>
      </c>
      <c r="C513" s="22" t="b">
        <v>1</v>
      </c>
      <c r="D513" s="6" t="s">
        <v>633</v>
      </c>
      <c r="E513" s="6">
        <v>408</v>
      </c>
      <c r="F513" s="6" t="s">
        <v>497</v>
      </c>
      <c r="G513" s="6">
        <v>408010</v>
      </c>
      <c r="H513" s="6" t="s">
        <v>100</v>
      </c>
      <c r="I513" s="6" t="s">
        <v>100</v>
      </c>
      <c r="J513" s="6" t="s">
        <v>67</v>
      </c>
      <c r="K513" s="6" t="s">
        <v>68</v>
      </c>
      <c r="L513" s="6" t="s">
        <v>69</v>
      </c>
      <c r="M513" s="22" t="str">
        <f t="shared" si="7"/>
        <v>Archival</v>
      </c>
      <c r="N513" s="6" t="s">
        <v>70</v>
      </c>
      <c r="O513" s="82">
        <v>45286</v>
      </c>
      <c r="P513" s="82">
        <v>45314</v>
      </c>
      <c r="Q513" s="6" t="s">
        <v>101</v>
      </c>
      <c r="R513" s="6">
        <v>6220402696</v>
      </c>
      <c r="S513" s="82">
        <v>44833</v>
      </c>
      <c r="T513" s="6" t="s">
        <v>854</v>
      </c>
      <c r="U513" s="6">
        <v>408010</v>
      </c>
      <c r="V513" s="6">
        <v>6220402696</v>
      </c>
      <c r="W513" s="82">
        <v>44833</v>
      </c>
      <c r="X513" s="6" t="s">
        <v>103</v>
      </c>
      <c r="Y513" s="6" t="s">
        <v>130</v>
      </c>
      <c r="Z513" s="6" t="s">
        <v>70</v>
      </c>
      <c r="AA513" s="6" t="s">
        <v>70</v>
      </c>
      <c r="AB513" s="6" t="s">
        <v>70</v>
      </c>
      <c r="AC513" s="6" t="s">
        <v>76</v>
      </c>
      <c r="AD513" s="6" t="s">
        <v>77</v>
      </c>
      <c r="AE513" s="31" t="s">
        <v>150</v>
      </c>
      <c r="AF513" s="25" t="s">
        <v>79</v>
      </c>
      <c r="AG513" s="25">
        <v>6220402696</v>
      </c>
      <c r="AH513" s="25" t="s">
        <v>2982</v>
      </c>
      <c r="AI513" s="81" t="s">
        <v>856</v>
      </c>
      <c r="AJ513" s="6"/>
      <c r="AK513" s="30">
        <v>45397</v>
      </c>
      <c r="AL513" s="22">
        <v>70</v>
      </c>
      <c r="AM513" s="22" t="s">
        <v>82</v>
      </c>
      <c r="AN513" s="22" t="s">
        <v>82</v>
      </c>
      <c r="AO513" s="22" t="s">
        <v>82</v>
      </c>
      <c r="AP513" s="22" t="s">
        <v>82</v>
      </c>
      <c r="AQ513" s="22" t="s">
        <v>82</v>
      </c>
      <c r="AR513" s="22" t="s">
        <v>82</v>
      </c>
      <c r="AS513" s="6">
        <v>327918</v>
      </c>
      <c r="AT513" s="6" t="s">
        <v>2983</v>
      </c>
      <c r="AU513" s="15" t="s">
        <v>2984</v>
      </c>
      <c r="AV513" s="6" t="s">
        <v>2985</v>
      </c>
      <c r="AW513" s="6">
        <v>40</v>
      </c>
    </row>
    <row r="514" spans="1:49" ht="24.75" customHeight="1">
      <c r="A514" s="6">
        <v>408010</v>
      </c>
      <c r="B514" s="6" t="s">
        <v>870</v>
      </c>
      <c r="C514" s="22" t="b">
        <v>1</v>
      </c>
      <c r="D514" s="6" t="s">
        <v>633</v>
      </c>
      <c r="E514" s="6">
        <v>408</v>
      </c>
      <c r="F514" s="6" t="s">
        <v>497</v>
      </c>
      <c r="G514" s="6">
        <v>408010</v>
      </c>
      <c r="H514" s="6" t="s">
        <v>100</v>
      </c>
      <c r="I514" s="6" t="s">
        <v>100</v>
      </c>
      <c r="J514" s="6" t="s">
        <v>67</v>
      </c>
      <c r="K514" s="6" t="s">
        <v>128</v>
      </c>
      <c r="L514" s="6" t="s">
        <v>112</v>
      </c>
      <c r="M514" s="22" t="str">
        <f t="shared" ref="M514:M577" si="8">IF(OR(K514="Archived or Fresh Tumor Biopsy c-Met testing (Archival)", K514="Archived or Fresh Tumor Biopsy c-Met testing", K514="Archived or Fresh Tumor Biopsy c-Met testing (Fresh Biopsy/Aspirate)"), L514, K514)</f>
        <v>Fresh Biopsy/Aspirate</v>
      </c>
      <c r="N514" s="6" t="s">
        <v>70</v>
      </c>
      <c r="O514" s="82">
        <v>45286</v>
      </c>
      <c r="P514" s="82">
        <v>45314</v>
      </c>
      <c r="Q514" s="6" t="s">
        <v>101</v>
      </c>
      <c r="R514" s="6">
        <v>6222333871</v>
      </c>
      <c r="S514" s="82">
        <v>45279</v>
      </c>
      <c r="T514" s="6" t="s">
        <v>854</v>
      </c>
      <c r="U514" s="6">
        <v>408010</v>
      </c>
      <c r="V514" s="6">
        <v>6222333871</v>
      </c>
      <c r="W514" s="82">
        <v>45279</v>
      </c>
      <c r="X514" s="6" t="s">
        <v>103</v>
      </c>
      <c r="Y514" s="6" t="s">
        <v>130</v>
      </c>
      <c r="Z514" s="6" t="s">
        <v>70</v>
      </c>
      <c r="AA514" s="6" t="s">
        <v>70</v>
      </c>
      <c r="AB514" s="6" t="s">
        <v>70</v>
      </c>
      <c r="AC514" s="6" t="s">
        <v>76</v>
      </c>
      <c r="AD514" s="6" t="s">
        <v>114</v>
      </c>
      <c r="AE514" s="31" t="s">
        <v>122</v>
      </c>
      <c r="AF514" s="25" t="s">
        <v>79</v>
      </c>
      <c r="AG514" s="25">
        <v>6222333871</v>
      </c>
      <c r="AH514" s="25" t="s">
        <v>2986</v>
      </c>
      <c r="AI514" s="81" t="s">
        <v>856</v>
      </c>
      <c r="AJ514" s="6"/>
      <c r="AK514" s="30">
        <v>45405</v>
      </c>
      <c r="AL514" s="22">
        <v>62</v>
      </c>
      <c r="AM514" s="22" t="s">
        <v>82</v>
      </c>
      <c r="AN514" s="22" t="s">
        <v>82</v>
      </c>
      <c r="AO514" s="22" t="s">
        <v>82</v>
      </c>
      <c r="AP514" s="22" t="s">
        <v>82</v>
      </c>
      <c r="AQ514" s="22" t="s">
        <v>82</v>
      </c>
      <c r="AR514" s="22" t="s">
        <v>82</v>
      </c>
      <c r="AS514" s="6">
        <v>327966</v>
      </c>
      <c r="AT514" s="6" t="s">
        <v>2987</v>
      </c>
      <c r="AU514" s="15" t="s">
        <v>2988</v>
      </c>
      <c r="AV514" s="6" t="s">
        <v>2989</v>
      </c>
      <c r="AW514" s="6">
        <v>40</v>
      </c>
    </row>
    <row r="515" spans="1:49" ht="24.75" customHeight="1">
      <c r="A515" s="6">
        <v>408011</v>
      </c>
      <c r="B515" s="6" t="s">
        <v>2990</v>
      </c>
      <c r="C515" s="22" t="b">
        <v>1</v>
      </c>
      <c r="D515" s="6" t="s">
        <v>633</v>
      </c>
      <c r="E515" s="6">
        <v>408</v>
      </c>
      <c r="F515" s="6" t="s">
        <v>497</v>
      </c>
      <c r="G515" s="6">
        <v>408011</v>
      </c>
      <c r="H515" s="6" t="s">
        <v>100</v>
      </c>
      <c r="I515" s="6" t="s">
        <v>100</v>
      </c>
      <c r="J515" s="6" t="s">
        <v>67</v>
      </c>
      <c r="K515" s="6" t="s">
        <v>68</v>
      </c>
      <c r="L515" s="6" t="s">
        <v>69</v>
      </c>
      <c r="M515" s="22" t="str">
        <f t="shared" si="8"/>
        <v>Archival</v>
      </c>
      <c r="N515" s="6" t="s">
        <v>70</v>
      </c>
      <c r="O515" s="82">
        <v>45295</v>
      </c>
      <c r="P515" s="82">
        <v>45267</v>
      </c>
      <c r="Q515" s="6" t="s">
        <v>101</v>
      </c>
      <c r="R515" s="6">
        <v>6221638791</v>
      </c>
      <c r="S515" s="82">
        <v>44436</v>
      </c>
      <c r="T515" s="6" t="s">
        <v>854</v>
      </c>
      <c r="U515" s="6">
        <v>408011</v>
      </c>
      <c r="V515" s="6">
        <v>6221638791</v>
      </c>
      <c r="W515" s="82">
        <v>44436</v>
      </c>
      <c r="X515" s="6" t="s">
        <v>103</v>
      </c>
      <c r="Y515" s="6" t="s">
        <v>75</v>
      </c>
      <c r="Z515" s="6" t="s">
        <v>70</v>
      </c>
      <c r="AA515" s="6" t="s">
        <v>70</v>
      </c>
      <c r="AB515" s="6" t="s">
        <v>70</v>
      </c>
      <c r="AC515" s="6" t="s">
        <v>76</v>
      </c>
      <c r="AD515" s="6" t="s">
        <v>77</v>
      </c>
      <c r="AE515" s="31" t="s">
        <v>428</v>
      </c>
      <c r="AF515" s="25" t="s">
        <v>79</v>
      </c>
      <c r="AG515" s="25">
        <v>6221638791</v>
      </c>
      <c r="AH515" s="25" t="s">
        <v>2991</v>
      </c>
      <c r="AI515" s="81" t="s">
        <v>856</v>
      </c>
      <c r="AJ515" s="6"/>
      <c r="AK515" s="30">
        <v>45397</v>
      </c>
      <c r="AL515" s="22">
        <v>70</v>
      </c>
      <c r="AM515" s="22" t="s">
        <v>82</v>
      </c>
      <c r="AN515" s="22" t="s">
        <v>82</v>
      </c>
      <c r="AO515" s="22" t="s">
        <v>82</v>
      </c>
      <c r="AP515" s="22" t="s">
        <v>82</v>
      </c>
      <c r="AQ515" s="22" t="s">
        <v>82</v>
      </c>
      <c r="AR515" s="22" t="s">
        <v>82</v>
      </c>
      <c r="AS515" s="6">
        <v>327921</v>
      </c>
      <c r="AT515" s="6" t="s">
        <v>2992</v>
      </c>
      <c r="AU515" s="15" t="s">
        <v>2993</v>
      </c>
      <c r="AV515" s="6" t="s">
        <v>2994</v>
      </c>
      <c r="AW515" s="6">
        <v>40</v>
      </c>
    </row>
    <row r="516" spans="1:49" ht="24.75" customHeight="1">
      <c r="A516" s="6">
        <v>408011</v>
      </c>
      <c r="B516" s="6" t="s">
        <v>888</v>
      </c>
      <c r="C516" s="22" t="b">
        <v>1</v>
      </c>
      <c r="D516" s="6" t="s">
        <v>633</v>
      </c>
      <c r="E516" s="6">
        <v>408</v>
      </c>
      <c r="F516" s="6" t="s">
        <v>497</v>
      </c>
      <c r="G516" s="6">
        <v>408011</v>
      </c>
      <c r="H516" s="6" t="s">
        <v>100</v>
      </c>
      <c r="I516" s="6" t="s">
        <v>100</v>
      </c>
      <c r="J516" s="6" t="s">
        <v>67</v>
      </c>
      <c r="K516" s="6" t="s">
        <v>111</v>
      </c>
      <c r="L516" s="6"/>
      <c r="M516" s="22" t="str">
        <f t="shared" si="8"/>
        <v>Fresh Tumor Biopsy Pre-dose</v>
      </c>
      <c r="N516" s="6" t="s">
        <v>70</v>
      </c>
      <c r="O516" s="82">
        <v>45295</v>
      </c>
      <c r="P516" s="82">
        <v>45267</v>
      </c>
      <c r="Q516" s="6" t="s">
        <v>101</v>
      </c>
      <c r="R516" s="6">
        <v>6222333870</v>
      </c>
      <c r="S516" s="82">
        <v>45272</v>
      </c>
      <c r="T516" s="6" t="s">
        <v>854</v>
      </c>
      <c r="U516" s="6">
        <v>408011</v>
      </c>
      <c r="V516" s="6">
        <v>6222333870</v>
      </c>
      <c r="W516" s="82">
        <v>45272</v>
      </c>
      <c r="X516" s="6" t="s">
        <v>103</v>
      </c>
      <c r="Y516" s="6" t="s">
        <v>130</v>
      </c>
      <c r="Z516" s="6" t="s">
        <v>70</v>
      </c>
      <c r="AA516" s="6" t="s">
        <v>70</v>
      </c>
      <c r="AB516" s="6" t="s">
        <v>70</v>
      </c>
      <c r="AC516" s="6" t="s">
        <v>76</v>
      </c>
      <c r="AD516" s="6" t="s">
        <v>114</v>
      </c>
      <c r="AE516" s="31" t="s">
        <v>115</v>
      </c>
      <c r="AF516" s="25" t="s">
        <v>79</v>
      </c>
      <c r="AG516" s="25">
        <v>6222333870</v>
      </c>
      <c r="AH516" s="25" t="s">
        <v>2995</v>
      </c>
      <c r="AI516" s="81" t="s">
        <v>856</v>
      </c>
      <c r="AJ516" s="6"/>
      <c r="AK516" s="30">
        <v>45397</v>
      </c>
      <c r="AL516" s="22">
        <v>70</v>
      </c>
      <c r="AM516" s="22" t="s">
        <v>82</v>
      </c>
      <c r="AN516" s="22" t="s">
        <v>82</v>
      </c>
      <c r="AO516" s="22" t="s">
        <v>82</v>
      </c>
      <c r="AP516" s="22" t="s">
        <v>82</v>
      </c>
      <c r="AQ516" s="22" t="s">
        <v>82</v>
      </c>
      <c r="AR516" s="22" t="s">
        <v>82</v>
      </c>
      <c r="AS516" s="6">
        <v>327963</v>
      </c>
      <c r="AT516" s="6" t="s">
        <v>2996</v>
      </c>
      <c r="AU516" s="15" t="s">
        <v>2997</v>
      </c>
      <c r="AV516" s="6" t="s">
        <v>2998</v>
      </c>
      <c r="AW516" s="6">
        <v>40</v>
      </c>
    </row>
    <row r="517" spans="1:49" ht="24.75" customHeight="1">
      <c r="A517" s="6">
        <v>408012</v>
      </c>
      <c r="B517" s="6" t="s">
        <v>2999</v>
      </c>
      <c r="C517" s="22" t="b">
        <v>1</v>
      </c>
      <c r="D517" s="6" t="s">
        <v>633</v>
      </c>
      <c r="E517" s="6">
        <v>408</v>
      </c>
      <c r="F517" s="6" t="s">
        <v>497</v>
      </c>
      <c r="G517" s="6">
        <v>408012</v>
      </c>
      <c r="H517" s="6" t="s">
        <v>100</v>
      </c>
      <c r="I517" s="6" t="s">
        <v>1315</v>
      </c>
      <c r="J517" s="6" t="s">
        <v>67</v>
      </c>
      <c r="K517" s="6" t="s">
        <v>1223</v>
      </c>
      <c r="L517" s="6"/>
      <c r="M517" s="22" t="str">
        <f t="shared" si="8"/>
        <v>Fresh Tumor Biopsy</v>
      </c>
      <c r="N517" s="6" t="s">
        <v>70</v>
      </c>
      <c r="O517" s="82">
        <v>45371</v>
      </c>
      <c r="P517" s="82">
        <v>45358</v>
      </c>
      <c r="Q517" s="6" t="s">
        <v>101</v>
      </c>
      <c r="R517" s="6">
        <v>6222032025</v>
      </c>
      <c r="S517" s="82">
        <v>45358</v>
      </c>
      <c r="T517" s="6" t="s">
        <v>1316</v>
      </c>
      <c r="U517" s="6">
        <v>408012</v>
      </c>
      <c r="V517" s="6">
        <v>6222032025</v>
      </c>
      <c r="W517" s="82">
        <v>45358</v>
      </c>
      <c r="X517" s="6" t="s">
        <v>2065</v>
      </c>
      <c r="Y517" s="6" t="s">
        <v>130</v>
      </c>
      <c r="Z517" s="6" t="s">
        <v>70</v>
      </c>
      <c r="AA517" s="6" t="s">
        <v>70</v>
      </c>
      <c r="AB517" s="6" t="s">
        <v>70</v>
      </c>
      <c r="AC517" s="6" t="s">
        <v>76</v>
      </c>
      <c r="AD517" s="6" t="s">
        <v>114</v>
      </c>
      <c r="AE517" s="31" t="s">
        <v>115</v>
      </c>
      <c r="AF517" s="25" t="s">
        <v>79</v>
      </c>
      <c r="AG517" s="25">
        <v>6222032025</v>
      </c>
      <c r="AH517" s="25" t="s">
        <v>3000</v>
      </c>
      <c r="AI517" s="81" t="s">
        <v>1318</v>
      </c>
      <c r="AJ517" s="6"/>
      <c r="AK517" s="30">
        <v>45453</v>
      </c>
      <c r="AL517" s="22">
        <v>14</v>
      </c>
      <c r="AM517" s="22" t="s">
        <v>82</v>
      </c>
      <c r="AN517" s="22" t="s">
        <v>82</v>
      </c>
      <c r="AO517" s="22" t="s">
        <v>82</v>
      </c>
      <c r="AP517" s="22" t="s">
        <v>82</v>
      </c>
      <c r="AQ517" s="22" t="s">
        <v>82</v>
      </c>
      <c r="AR517" s="22" t="s">
        <v>82</v>
      </c>
      <c r="AS517" s="6">
        <v>337223</v>
      </c>
      <c r="AT517" s="6" t="s">
        <v>3001</v>
      </c>
      <c r="AU517" s="15" t="s">
        <v>3002</v>
      </c>
      <c r="AV517" s="6" t="s">
        <v>3003</v>
      </c>
      <c r="AW517" s="6">
        <v>40</v>
      </c>
    </row>
    <row r="518" spans="1:49" ht="24.75" customHeight="1">
      <c r="A518" s="6">
        <v>409004</v>
      </c>
      <c r="B518" s="6" t="s">
        <v>871</v>
      </c>
      <c r="C518" s="22" t="b">
        <v>1</v>
      </c>
      <c r="D518" s="6" t="s">
        <v>650</v>
      </c>
      <c r="E518" s="6">
        <v>409</v>
      </c>
      <c r="F518" s="6" t="s">
        <v>497</v>
      </c>
      <c r="G518" s="6">
        <v>409004</v>
      </c>
      <c r="H518" s="6" t="s">
        <v>121</v>
      </c>
      <c r="I518" s="6" t="s">
        <v>66</v>
      </c>
      <c r="J518" s="6" t="s">
        <v>1167</v>
      </c>
      <c r="K518" s="6" t="s">
        <v>158</v>
      </c>
      <c r="L518" s="6" t="s">
        <v>112</v>
      </c>
      <c r="M518" s="22" t="str">
        <f t="shared" si="8"/>
        <v>Fresh Biopsy/Aspirate</v>
      </c>
      <c r="N518" s="6" t="s">
        <v>70</v>
      </c>
      <c r="O518" s="82">
        <v>45160</v>
      </c>
      <c r="P518" s="82">
        <v>45202</v>
      </c>
      <c r="Q518" s="6" t="s">
        <v>101</v>
      </c>
      <c r="R518" s="6">
        <v>6221123115</v>
      </c>
      <c r="S518" s="82">
        <v>45182</v>
      </c>
      <c r="T518" s="6" t="s">
        <v>169</v>
      </c>
      <c r="U518" s="6">
        <v>409004</v>
      </c>
      <c r="V518" s="6">
        <v>6221123115</v>
      </c>
      <c r="W518" s="82">
        <v>45182</v>
      </c>
      <c r="X518" s="6" t="s">
        <v>103</v>
      </c>
      <c r="Y518" s="6" t="s">
        <v>75</v>
      </c>
      <c r="Z518" s="6" t="s">
        <v>70</v>
      </c>
      <c r="AA518" s="6" t="s">
        <v>70</v>
      </c>
      <c r="AB518" s="6" t="s">
        <v>70</v>
      </c>
      <c r="AC518" s="6" t="s">
        <v>76</v>
      </c>
      <c r="AD518" s="6" t="s">
        <v>238</v>
      </c>
      <c r="AE518" s="31" t="s">
        <v>115</v>
      </c>
      <c r="AF518" s="25" t="s">
        <v>79</v>
      </c>
      <c r="AG518" s="25">
        <v>6221123115</v>
      </c>
      <c r="AH518" s="25" t="s">
        <v>3004</v>
      </c>
      <c r="AI518" s="81" t="s">
        <v>172</v>
      </c>
      <c r="AJ518" s="6"/>
      <c r="AK518" s="30">
        <v>45397</v>
      </c>
      <c r="AL518" s="22">
        <v>70</v>
      </c>
      <c r="AM518" s="22" t="s">
        <v>82</v>
      </c>
      <c r="AN518" s="22" t="s">
        <v>82</v>
      </c>
      <c r="AO518" s="22" t="s">
        <v>82</v>
      </c>
      <c r="AP518" s="22" t="s">
        <v>82</v>
      </c>
      <c r="AQ518" s="22" t="s">
        <v>82</v>
      </c>
      <c r="AR518" s="22" t="s">
        <v>82</v>
      </c>
      <c r="AS518" s="6">
        <v>327465</v>
      </c>
      <c r="AT518" s="6" t="s">
        <v>3005</v>
      </c>
      <c r="AU518" s="15" t="s">
        <v>3006</v>
      </c>
      <c r="AV518" s="6" t="s">
        <v>3007</v>
      </c>
      <c r="AW518" s="6">
        <v>40</v>
      </c>
    </row>
    <row r="519" spans="1:49" ht="24.75" customHeight="1">
      <c r="A519" s="6">
        <v>409004</v>
      </c>
      <c r="B519" s="6" t="s">
        <v>3008</v>
      </c>
      <c r="C519" s="22" t="b">
        <v>1</v>
      </c>
      <c r="D519" s="6" t="s">
        <v>650</v>
      </c>
      <c r="E519" s="6">
        <v>409</v>
      </c>
      <c r="F519" s="6" t="s">
        <v>497</v>
      </c>
      <c r="G519" s="6">
        <v>409004</v>
      </c>
      <c r="H519" s="6" t="s">
        <v>121</v>
      </c>
      <c r="I519" s="6" t="s">
        <v>66</v>
      </c>
      <c r="J519" s="6" t="s">
        <v>67</v>
      </c>
      <c r="K519" s="6" t="s">
        <v>68</v>
      </c>
      <c r="L519" s="6" t="s">
        <v>69</v>
      </c>
      <c r="M519" s="22" t="str">
        <f t="shared" si="8"/>
        <v>Archival</v>
      </c>
      <c r="N519" s="6" t="s">
        <v>70</v>
      </c>
      <c r="O519" s="82">
        <v>45160</v>
      </c>
      <c r="P519" s="82">
        <v>45202</v>
      </c>
      <c r="Q519" s="6" t="s">
        <v>101</v>
      </c>
      <c r="R519" s="6">
        <v>6220157949</v>
      </c>
      <c r="S519" s="82">
        <v>44529</v>
      </c>
      <c r="T519" s="6" t="s">
        <v>169</v>
      </c>
      <c r="U519" s="6">
        <v>409004</v>
      </c>
      <c r="V519" s="6">
        <v>6220157949</v>
      </c>
      <c r="W519" s="82">
        <v>44529</v>
      </c>
      <c r="X519" s="6" t="s">
        <v>279</v>
      </c>
      <c r="Y519" s="6" t="s">
        <v>75</v>
      </c>
      <c r="Z519" s="6" t="s">
        <v>70</v>
      </c>
      <c r="AA519" s="6" t="s">
        <v>70</v>
      </c>
      <c r="AB519" s="6" t="s">
        <v>70</v>
      </c>
      <c r="AC519" s="6" t="s">
        <v>76</v>
      </c>
      <c r="AD519" s="6" t="s">
        <v>77</v>
      </c>
      <c r="AE519" s="31" t="s">
        <v>330</v>
      </c>
      <c r="AF519" s="25" t="s">
        <v>79</v>
      </c>
      <c r="AG519" s="25">
        <v>6220157949</v>
      </c>
      <c r="AH519" s="25" t="s">
        <v>3009</v>
      </c>
      <c r="AI519" s="81" t="s">
        <v>172</v>
      </c>
      <c r="AJ519" s="6"/>
      <c r="AK519" s="30">
        <v>45397</v>
      </c>
      <c r="AL519" s="22">
        <v>70</v>
      </c>
      <c r="AM519" s="22" t="s">
        <v>82</v>
      </c>
      <c r="AN519" s="22" t="s">
        <v>82</v>
      </c>
      <c r="AO519" s="22" t="s">
        <v>82</v>
      </c>
      <c r="AP519" s="22" t="s">
        <v>82</v>
      </c>
      <c r="AQ519" s="22" t="s">
        <v>82</v>
      </c>
      <c r="AR519" s="22" t="s">
        <v>82</v>
      </c>
      <c r="AS519" s="6">
        <v>196067</v>
      </c>
      <c r="AT519" s="6" t="s">
        <v>3010</v>
      </c>
      <c r="AU519" s="15" t="s">
        <v>3011</v>
      </c>
      <c r="AV519" s="6" t="s">
        <v>3012</v>
      </c>
      <c r="AW519" s="6">
        <v>40</v>
      </c>
    </row>
    <row r="520" spans="1:49" ht="24.75" customHeight="1">
      <c r="A520" s="6">
        <v>409004</v>
      </c>
      <c r="B520" s="6" t="s">
        <v>3013</v>
      </c>
      <c r="C520" s="22" t="b">
        <v>1</v>
      </c>
      <c r="D520" s="6" t="s">
        <v>650</v>
      </c>
      <c r="E520" s="6">
        <v>409</v>
      </c>
      <c r="F520" s="6" t="s">
        <v>497</v>
      </c>
      <c r="G520" s="6">
        <v>409004</v>
      </c>
      <c r="H520" s="6" t="s">
        <v>121</v>
      </c>
      <c r="I520" s="6" t="s">
        <v>66</v>
      </c>
      <c r="J520" s="6" t="s">
        <v>67</v>
      </c>
      <c r="K520" s="6" t="s">
        <v>128</v>
      </c>
      <c r="L520" s="6" t="s">
        <v>112</v>
      </c>
      <c r="M520" s="22" t="str">
        <f t="shared" si="8"/>
        <v>Fresh Biopsy/Aspirate</v>
      </c>
      <c r="N520" s="6" t="s">
        <v>70</v>
      </c>
      <c r="O520" s="82">
        <v>45160</v>
      </c>
      <c r="P520" s="82">
        <v>45202</v>
      </c>
      <c r="Q520" s="6" t="s">
        <v>101</v>
      </c>
      <c r="R520" s="6">
        <v>6220922812</v>
      </c>
      <c r="S520" s="82">
        <v>44529</v>
      </c>
      <c r="T520" s="6" t="s">
        <v>169</v>
      </c>
      <c r="U520" s="6">
        <v>409004</v>
      </c>
      <c r="V520" s="6">
        <v>6220922812</v>
      </c>
      <c r="W520" s="82">
        <v>44529</v>
      </c>
      <c r="X520" s="6" t="s">
        <v>103</v>
      </c>
      <c r="Y520" s="6" t="s">
        <v>75</v>
      </c>
      <c r="Z520" s="6" t="s">
        <v>70</v>
      </c>
      <c r="AA520" s="6" t="s">
        <v>70</v>
      </c>
      <c r="AB520" s="6" t="s">
        <v>70</v>
      </c>
      <c r="AC520" s="6" t="s">
        <v>76</v>
      </c>
      <c r="AD520" s="6" t="s">
        <v>77</v>
      </c>
      <c r="AE520" s="31" t="s">
        <v>428</v>
      </c>
      <c r="AF520" s="25" t="s">
        <v>79</v>
      </c>
      <c r="AG520" s="25">
        <v>6220922812</v>
      </c>
      <c r="AH520" s="25" t="s">
        <v>3009</v>
      </c>
      <c r="AI520" s="81" t="s">
        <v>172</v>
      </c>
      <c r="AJ520" s="6"/>
      <c r="AK520" s="30">
        <v>45397</v>
      </c>
      <c r="AL520" s="22">
        <v>70</v>
      </c>
      <c r="AM520" s="22" t="s">
        <v>82</v>
      </c>
      <c r="AN520" s="22" t="s">
        <v>82</v>
      </c>
      <c r="AO520" s="22" t="s">
        <v>82</v>
      </c>
      <c r="AP520" s="22" t="s">
        <v>82</v>
      </c>
      <c r="AQ520" s="22" t="s">
        <v>82</v>
      </c>
      <c r="AR520" s="22" t="s">
        <v>82</v>
      </c>
      <c r="AS520" s="6">
        <v>327350</v>
      </c>
      <c r="AT520" s="6" t="s">
        <v>3014</v>
      </c>
      <c r="AU520" s="15" t="s">
        <v>3015</v>
      </c>
      <c r="AV520" s="6" t="s">
        <v>3016</v>
      </c>
      <c r="AW520" s="6">
        <v>40</v>
      </c>
    </row>
    <row r="521" spans="1:49" ht="24.75" customHeight="1">
      <c r="A521" s="6">
        <v>409004</v>
      </c>
      <c r="B521" s="6"/>
      <c r="C521" s="22" t="b">
        <v>0</v>
      </c>
      <c r="D521" s="6" t="s">
        <v>650</v>
      </c>
      <c r="E521" s="6">
        <v>409</v>
      </c>
      <c r="F521" s="6" t="s">
        <v>497</v>
      </c>
      <c r="G521" s="6">
        <v>409004</v>
      </c>
      <c r="H521" s="6" t="s">
        <v>121</v>
      </c>
      <c r="I521" s="6" t="s">
        <v>66</v>
      </c>
      <c r="J521" s="6" t="s">
        <v>67</v>
      </c>
      <c r="K521" s="6" t="s">
        <v>111</v>
      </c>
      <c r="L521" s="6"/>
      <c r="M521" s="22" t="str">
        <f t="shared" si="8"/>
        <v>Fresh Tumor Biopsy Pre-dose</v>
      </c>
      <c r="N521" s="6" t="s">
        <v>70</v>
      </c>
      <c r="O521" s="82">
        <v>45160</v>
      </c>
      <c r="P521" s="82">
        <v>45202</v>
      </c>
      <c r="Q521" s="6" t="s">
        <v>101</v>
      </c>
      <c r="R521" s="6">
        <v>6220157957</v>
      </c>
      <c r="S521" s="82">
        <v>45145</v>
      </c>
      <c r="T521" s="6" t="s">
        <v>169</v>
      </c>
      <c r="U521" s="6"/>
      <c r="V521" s="6"/>
      <c r="W521" s="6"/>
      <c r="X521" s="6"/>
      <c r="Y521" s="6"/>
      <c r="Z521" s="6"/>
      <c r="AA521" s="6"/>
      <c r="AB521" s="6"/>
      <c r="AC521" s="6" t="s">
        <v>1145</v>
      </c>
      <c r="AD521" s="6"/>
      <c r="AE521" s="32" t="s">
        <v>1146</v>
      </c>
      <c r="AF521" s="28" t="s">
        <v>1146</v>
      </c>
      <c r="AG521" s="25">
        <v>6220157957</v>
      </c>
      <c r="AH521" s="25" t="s">
        <v>3017</v>
      </c>
      <c r="AI521" s="81" t="s">
        <v>172</v>
      </c>
      <c r="AJ521" s="6"/>
      <c r="AK521" s="30">
        <v>45397</v>
      </c>
      <c r="AL521" s="22">
        <v>70</v>
      </c>
      <c r="AM521" s="22" t="s">
        <v>82</v>
      </c>
      <c r="AN521" s="22" t="s">
        <v>82</v>
      </c>
      <c r="AO521" s="22" t="s">
        <v>82</v>
      </c>
      <c r="AP521" s="22" t="s">
        <v>82</v>
      </c>
      <c r="AQ521" s="22" t="s">
        <v>82</v>
      </c>
      <c r="AR521" s="22" t="s">
        <v>82</v>
      </c>
      <c r="AS521" s="6"/>
      <c r="AT521" s="6"/>
      <c r="AU521" s="6"/>
      <c r="AV521" s="6"/>
      <c r="AW521" s="6"/>
    </row>
    <row r="522" spans="1:49" ht="24.75" customHeight="1">
      <c r="A522" s="6">
        <v>409005</v>
      </c>
      <c r="B522" s="6" t="s">
        <v>3018</v>
      </c>
      <c r="C522" s="22" t="b">
        <v>1</v>
      </c>
      <c r="D522" s="6" t="s">
        <v>650</v>
      </c>
      <c r="E522" s="6">
        <v>409</v>
      </c>
      <c r="F522" s="6" t="s">
        <v>497</v>
      </c>
      <c r="G522" s="6">
        <v>409005</v>
      </c>
      <c r="H522" s="6" t="s">
        <v>121</v>
      </c>
      <c r="I522" s="6" t="s">
        <v>66</v>
      </c>
      <c r="J522" s="6" t="s">
        <v>1167</v>
      </c>
      <c r="K522" s="6" t="s">
        <v>158</v>
      </c>
      <c r="L522" s="6" t="s">
        <v>112</v>
      </c>
      <c r="M522" s="22" t="str">
        <f t="shared" si="8"/>
        <v>Fresh Biopsy/Aspirate</v>
      </c>
      <c r="N522" s="6" t="s">
        <v>70</v>
      </c>
      <c r="O522" s="82">
        <v>45077</v>
      </c>
      <c r="P522" s="82">
        <v>45050</v>
      </c>
      <c r="Q522" s="6" t="s">
        <v>72</v>
      </c>
      <c r="R522" s="6">
        <v>6220965338</v>
      </c>
      <c r="S522" s="82">
        <v>45103</v>
      </c>
      <c r="T522" s="6" t="s">
        <v>169</v>
      </c>
      <c r="U522" s="6">
        <v>409005</v>
      </c>
      <c r="V522" s="6">
        <v>6220965338</v>
      </c>
      <c r="W522" s="82">
        <v>45103</v>
      </c>
      <c r="X522" s="6" t="s">
        <v>103</v>
      </c>
      <c r="Y522" s="6" t="s">
        <v>75</v>
      </c>
      <c r="Z522" s="6" t="s">
        <v>70</v>
      </c>
      <c r="AA522" s="6" t="s">
        <v>70</v>
      </c>
      <c r="AB522" s="6" t="s">
        <v>70</v>
      </c>
      <c r="AC522" s="6" t="s">
        <v>76</v>
      </c>
      <c r="AD522" s="6" t="s">
        <v>238</v>
      </c>
      <c r="AE522" s="31" t="s">
        <v>115</v>
      </c>
      <c r="AF522" s="25" t="s">
        <v>79</v>
      </c>
      <c r="AG522" s="25">
        <v>6220965338</v>
      </c>
      <c r="AH522" s="25" t="s">
        <v>3019</v>
      </c>
      <c r="AI522" s="81" t="s">
        <v>172</v>
      </c>
      <c r="AJ522" s="6"/>
      <c r="AK522" s="30">
        <v>45397</v>
      </c>
      <c r="AL522" s="22">
        <v>70</v>
      </c>
      <c r="AM522" s="22" t="s">
        <v>82</v>
      </c>
      <c r="AN522" s="22" t="s">
        <v>82</v>
      </c>
      <c r="AO522" s="22" t="s">
        <v>82</v>
      </c>
      <c r="AP522" s="22" t="s">
        <v>82</v>
      </c>
      <c r="AQ522" s="22" t="s">
        <v>82</v>
      </c>
      <c r="AR522" s="22" t="s">
        <v>82</v>
      </c>
      <c r="AS522" s="6">
        <v>264575</v>
      </c>
      <c r="AT522" s="6" t="s">
        <v>3020</v>
      </c>
      <c r="AU522" s="15" t="s">
        <v>3021</v>
      </c>
      <c r="AV522" s="6" t="s">
        <v>3022</v>
      </c>
      <c r="AW522" s="6">
        <v>40</v>
      </c>
    </row>
    <row r="523" spans="1:49" ht="24.75" customHeight="1">
      <c r="A523" s="6">
        <v>409005</v>
      </c>
      <c r="B523" s="6" t="s">
        <v>3023</v>
      </c>
      <c r="C523" s="22" t="b">
        <v>1</v>
      </c>
      <c r="D523" s="6" t="s">
        <v>650</v>
      </c>
      <c r="E523" s="6">
        <v>409</v>
      </c>
      <c r="F523" s="6" t="s">
        <v>497</v>
      </c>
      <c r="G523" s="6">
        <v>409005</v>
      </c>
      <c r="H523" s="6" t="s">
        <v>121</v>
      </c>
      <c r="I523" s="6" t="s">
        <v>66</v>
      </c>
      <c r="J523" s="6" t="s">
        <v>67</v>
      </c>
      <c r="K523" s="6" t="s">
        <v>68</v>
      </c>
      <c r="L523" s="6" t="s">
        <v>69</v>
      </c>
      <c r="M523" s="22" t="str">
        <f t="shared" si="8"/>
        <v>Archival</v>
      </c>
      <c r="N523" s="6" t="s">
        <v>70</v>
      </c>
      <c r="O523" s="82">
        <v>45077</v>
      </c>
      <c r="P523" s="82">
        <v>45050</v>
      </c>
      <c r="Q523" s="6" t="s">
        <v>72</v>
      </c>
      <c r="R523" s="6">
        <v>6220220400</v>
      </c>
      <c r="S523" s="82">
        <v>44671</v>
      </c>
      <c r="T523" s="6" t="s">
        <v>169</v>
      </c>
      <c r="U523" s="6">
        <v>409005</v>
      </c>
      <c r="V523" s="6">
        <v>6220220400</v>
      </c>
      <c r="W523" s="82">
        <v>44671</v>
      </c>
      <c r="X523" s="6" t="s">
        <v>279</v>
      </c>
      <c r="Y523" s="6" t="s">
        <v>75</v>
      </c>
      <c r="Z523" s="6" t="s">
        <v>70</v>
      </c>
      <c r="AA523" s="6" t="s">
        <v>70</v>
      </c>
      <c r="AB523" s="6" t="s">
        <v>70</v>
      </c>
      <c r="AC523" s="6" t="s">
        <v>76</v>
      </c>
      <c r="AD523" s="6" t="s">
        <v>77</v>
      </c>
      <c r="AE523" s="31" t="s">
        <v>330</v>
      </c>
      <c r="AF523" s="25" t="s">
        <v>79</v>
      </c>
      <c r="AG523" s="25">
        <v>6220220400</v>
      </c>
      <c r="AH523" s="25" t="s">
        <v>3024</v>
      </c>
      <c r="AI523" s="81" t="s">
        <v>172</v>
      </c>
      <c r="AJ523" s="6"/>
      <c r="AK523" s="30">
        <v>45397</v>
      </c>
      <c r="AL523" s="22">
        <v>70</v>
      </c>
      <c r="AM523" s="22" t="s">
        <v>82</v>
      </c>
      <c r="AN523" s="22" t="s">
        <v>82</v>
      </c>
      <c r="AO523" s="22" t="s">
        <v>82</v>
      </c>
      <c r="AP523" s="22" t="s">
        <v>82</v>
      </c>
      <c r="AQ523" s="22" t="s">
        <v>82</v>
      </c>
      <c r="AR523" s="22" t="s">
        <v>82</v>
      </c>
      <c r="AS523" s="6">
        <v>196068</v>
      </c>
      <c r="AT523" s="6" t="s">
        <v>3025</v>
      </c>
      <c r="AU523" s="15" t="s">
        <v>3026</v>
      </c>
      <c r="AV523" s="6" t="s">
        <v>3027</v>
      </c>
      <c r="AW523" s="6">
        <v>40</v>
      </c>
    </row>
    <row r="524" spans="1:49" ht="24.75" customHeight="1">
      <c r="A524" s="6">
        <v>409005</v>
      </c>
      <c r="B524" s="6" t="s">
        <v>646</v>
      </c>
      <c r="C524" s="22" t="b">
        <v>1</v>
      </c>
      <c r="D524" s="6" t="s">
        <v>650</v>
      </c>
      <c r="E524" s="6">
        <v>409</v>
      </c>
      <c r="F524" s="6" t="s">
        <v>497</v>
      </c>
      <c r="G524" s="6">
        <v>409005</v>
      </c>
      <c r="H524" s="6" t="s">
        <v>121</v>
      </c>
      <c r="I524" s="6" t="s">
        <v>66</v>
      </c>
      <c r="J524" s="6" t="s">
        <v>67</v>
      </c>
      <c r="K524" s="6" t="s">
        <v>111</v>
      </c>
      <c r="L524" s="6"/>
      <c r="M524" s="22" t="str">
        <f t="shared" si="8"/>
        <v>Fresh Tumor Biopsy Pre-dose</v>
      </c>
      <c r="N524" s="6" t="s">
        <v>70</v>
      </c>
      <c r="O524" s="82">
        <v>45077</v>
      </c>
      <c r="P524" s="82">
        <v>45050</v>
      </c>
      <c r="Q524" s="6" t="s">
        <v>72</v>
      </c>
      <c r="R524" s="6">
        <v>6220157958</v>
      </c>
      <c r="S524" s="82">
        <v>45070</v>
      </c>
      <c r="T524" s="6" t="s">
        <v>169</v>
      </c>
      <c r="U524" s="6">
        <v>409005</v>
      </c>
      <c r="V524" s="6">
        <v>6220157958</v>
      </c>
      <c r="W524" s="82">
        <v>45070</v>
      </c>
      <c r="X524" s="6" t="s">
        <v>103</v>
      </c>
      <c r="Y524" s="6" t="s">
        <v>75</v>
      </c>
      <c r="Z524" s="6" t="s">
        <v>70</v>
      </c>
      <c r="AA524" s="6" t="s">
        <v>70</v>
      </c>
      <c r="AB524" s="6" t="s">
        <v>70</v>
      </c>
      <c r="AC524" s="6" t="s">
        <v>76</v>
      </c>
      <c r="AD524" s="6" t="s">
        <v>114</v>
      </c>
      <c r="AE524" s="31" t="s">
        <v>651</v>
      </c>
      <c r="AF524" s="25" t="s">
        <v>79</v>
      </c>
      <c r="AG524" s="25">
        <v>6220157958</v>
      </c>
      <c r="AH524" s="25" t="s">
        <v>652</v>
      </c>
      <c r="AI524" s="81" t="s">
        <v>172</v>
      </c>
      <c r="AJ524" s="6"/>
      <c r="AK524" s="30">
        <v>45397</v>
      </c>
      <c r="AL524" s="22">
        <v>70</v>
      </c>
      <c r="AM524" s="22" t="s">
        <v>82</v>
      </c>
      <c r="AN524" s="22" t="s">
        <v>82</v>
      </c>
      <c r="AO524" s="22" t="s">
        <v>82</v>
      </c>
      <c r="AP524" s="22" t="s">
        <v>82</v>
      </c>
      <c r="AQ524" s="22" t="s">
        <v>82</v>
      </c>
      <c r="AR524" s="22" t="s">
        <v>82</v>
      </c>
      <c r="AS524" s="6">
        <v>264573</v>
      </c>
      <c r="AT524" s="6" t="s">
        <v>647</v>
      </c>
      <c r="AU524" s="15" t="s">
        <v>648</v>
      </c>
      <c r="AV524" s="6" t="s">
        <v>649</v>
      </c>
      <c r="AW524" s="6">
        <v>40</v>
      </c>
    </row>
    <row r="525" spans="1:49" ht="24.75" customHeight="1">
      <c r="A525" s="6">
        <v>409009</v>
      </c>
      <c r="B525" s="6" t="s">
        <v>3028</v>
      </c>
      <c r="C525" s="22" t="b">
        <v>1</v>
      </c>
      <c r="D525" s="6" t="s">
        <v>650</v>
      </c>
      <c r="E525" s="6">
        <v>409</v>
      </c>
      <c r="F525" s="6" t="s">
        <v>497</v>
      </c>
      <c r="G525" s="6">
        <v>409009</v>
      </c>
      <c r="H525" s="6" t="s">
        <v>121</v>
      </c>
      <c r="I525" s="6" t="s">
        <v>66</v>
      </c>
      <c r="J525" s="6" t="s">
        <v>1167</v>
      </c>
      <c r="K525" s="6" t="s">
        <v>158</v>
      </c>
      <c r="L525" s="6" t="s">
        <v>112</v>
      </c>
      <c r="M525" s="22" t="str">
        <f t="shared" si="8"/>
        <v>Fresh Biopsy/Aspirate</v>
      </c>
      <c r="N525" s="6" t="s">
        <v>70</v>
      </c>
      <c r="O525" s="82">
        <v>45082</v>
      </c>
      <c r="P525" s="82">
        <v>45215</v>
      </c>
      <c r="Q525" s="6" t="s">
        <v>101</v>
      </c>
      <c r="R525" s="6">
        <v>6220965337</v>
      </c>
      <c r="S525" s="82">
        <v>45107</v>
      </c>
      <c r="T525" s="6" t="s">
        <v>169</v>
      </c>
      <c r="U525" s="6">
        <v>409009</v>
      </c>
      <c r="V525" s="6">
        <v>6220965337</v>
      </c>
      <c r="W525" s="82">
        <v>45107</v>
      </c>
      <c r="X525" s="6" t="s">
        <v>103</v>
      </c>
      <c r="Y525" s="6" t="s">
        <v>75</v>
      </c>
      <c r="Z525" s="6" t="s">
        <v>70</v>
      </c>
      <c r="AA525" s="6" t="s">
        <v>70</v>
      </c>
      <c r="AB525" s="6" t="s">
        <v>70</v>
      </c>
      <c r="AC525" s="6" t="s">
        <v>76</v>
      </c>
      <c r="AD525" s="6" t="s">
        <v>238</v>
      </c>
      <c r="AE525" s="31" t="s">
        <v>247</v>
      </c>
      <c r="AF525" s="25" t="s">
        <v>79</v>
      </c>
      <c r="AG525" s="25">
        <v>6220965337</v>
      </c>
      <c r="AH525" s="25" t="s">
        <v>3029</v>
      </c>
      <c r="AI525" s="81" t="s">
        <v>172</v>
      </c>
      <c r="AJ525" s="6"/>
      <c r="AK525" s="30">
        <v>45397</v>
      </c>
      <c r="AL525" s="22">
        <v>70</v>
      </c>
      <c r="AM525" s="22" t="s">
        <v>82</v>
      </c>
      <c r="AN525" s="22" t="s">
        <v>82</v>
      </c>
      <c r="AO525" s="22" t="s">
        <v>82</v>
      </c>
      <c r="AP525" s="22" t="s">
        <v>82</v>
      </c>
      <c r="AQ525" s="22" t="s">
        <v>82</v>
      </c>
      <c r="AR525" s="22" t="s">
        <v>82</v>
      </c>
      <c r="AS525" s="6">
        <v>327322</v>
      </c>
      <c r="AT525" s="6" t="s">
        <v>3030</v>
      </c>
      <c r="AU525" s="15" t="s">
        <v>3031</v>
      </c>
      <c r="AV525" s="6" t="s">
        <v>3032</v>
      </c>
      <c r="AW525" s="6">
        <v>40</v>
      </c>
    </row>
    <row r="526" spans="1:49" ht="24.75" customHeight="1">
      <c r="A526" s="6">
        <v>409009</v>
      </c>
      <c r="B526" s="6" t="s">
        <v>3033</v>
      </c>
      <c r="C526" s="22" t="b">
        <v>1</v>
      </c>
      <c r="D526" s="6" t="s">
        <v>650</v>
      </c>
      <c r="E526" s="6">
        <v>409</v>
      </c>
      <c r="F526" s="6" t="s">
        <v>497</v>
      </c>
      <c r="G526" s="6">
        <v>409009</v>
      </c>
      <c r="H526" s="6" t="s">
        <v>121</v>
      </c>
      <c r="I526" s="6" t="s">
        <v>66</v>
      </c>
      <c r="J526" s="6" t="s">
        <v>67</v>
      </c>
      <c r="K526" s="6" t="s">
        <v>68</v>
      </c>
      <c r="L526" s="6" t="s">
        <v>69</v>
      </c>
      <c r="M526" s="22" t="str">
        <f t="shared" si="8"/>
        <v>Archival</v>
      </c>
      <c r="N526" s="6" t="s">
        <v>70</v>
      </c>
      <c r="O526" s="82">
        <v>45082</v>
      </c>
      <c r="P526" s="82">
        <v>45215</v>
      </c>
      <c r="Q526" s="6" t="s">
        <v>101</v>
      </c>
      <c r="R526" s="6">
        <v>6220157950</v>
      </c>
      <c r="S526" s="82">
        <v>44900</v>
      </c>
      <c r="T526" s="6" t="s">
        <v>169</v>
      </c>
      <c r="U526" s="6">
        <v>409009</v>
      </c>
      <c r="V526" s="6">
        <v>6220157950</v>
      </c>
      <c r="W526" s="82">
        <v>44900</v>
      </c>
      <c r="X526" s="6" t="s">
        <v>279</v>
      </c>
      <c r="Y526" s="6" t="s">
        <v>75</v>
      </c>
      <c r="Z526" s="6" t="s">
        <v>70</v>
      </c>
      <c r="AA526" s="6" t="s">
        <v>70</v>
      </c>
      <c r="AB526" s="6" t="s">
        <v>70</v>
      </c>
      <c r="AC526" s="6" t="s">
        <v>76</v>
      </c>
      <c r="AD526" s="6" t="s">
        <v>77</v>
      </c>
      <c r="AE526" s="31" t="s">
        <v>292</v>
      </c>
      <c r="AF526" s="25" t="s">
        <v>79</v>
      </c>
      <c r="AG526" s="25">
        <v>6220157950</v>
      </c>
      <c r="AH526" s="25" t="s">
        <v>3034</v>
      </c>
      <c r="AI526" s="81" t="s">
        <v>172</v>
      </c>
      <c r="AJ526" s="6"/>
      <c r="AK526" s="30">
        <v>45397</v>
      </c>
      <c r="AL526" s="22">
        <v>70</v>
      </c>
      <c r="AM526" s="22" t="s">
        <v>82</v>
      </c>
      <c r="AN526" s="22" t="s">
        <v>82</v>
      </c>
      <c r="AO526" s="22" t="s">
        <v>82</v>
      </c>
      <c r="AP526" s="22" t="s">
        <v>82</v>
      </c>
      <c r="AQ526" s="22" t="s">
        <v>82</v>
      </c>
      <c r="AR526" s="22" t="s">
        <v>82</v>
      </c>
      <c r="AS526" s="6">
        <v>203102</v>
      </c>
      <c r="AT526" s="6" t="s">
        <v>3035</v>
      </c>
      <c r="AU526" s="15" t="s">
        <v>3036</v>
      </c>
      <c r="AV526" s="6" t="s">
        <v>3037</v>
      </c>
      <c r="AW526" s="6">
        <v>40</v>
      </c>
    </row>
    <row r="527" spans="1:49" ht="24.75" customHeight="1">
      <c r="A527" s="6">
        <v>409009</v>
      </c>
      <c r="B527" s="6" t="s">
        <v>653</v>
      </c>
      <c r="C527" s="22" t="b">
        <v>1</v>
      </c>
      <c r="D527" s="6" t="s">
        <v>650</v>
      </c>
      <c r="E527" s="6">
        <v>409</v>
      </c>
      <c r="F527" s="6" t="s">
        <v>497</v>
      </c>
      <c r="G527" s="6">
        <v>409009</v>
      </c>
      <c r="H527" s="6" t="s">
        <v>121</v>
      </c>
      <c r="I527" s="6" t="s">
        <v>66</v>
      </c>
      <c r="J527" s="6" t="s">
        <v>67</v>
      </c>
      <c r="K527" s="6" t="s">
        <v>111</v>
      </c>
      <c r="L527" s="6"/>
      <c r="M527" s="22" t="str">
        <f t="shared" si="8"/>
        <v>Fresh Tumor Biopsy Pre-dose</v>
      </c>
      <c r="N527" s="6" t="s">
        <v>70</v>
      </c>
      <c r="O527" s="82">
        <v>45082</v>
      </c>
      <c r="P527" s="82">
        <v>45215</v>
      </c>
      <c r="Q527" s="6" t="s">
        <v>101</v>
      </c>
      <c r="R527" s="6">
        <v>6220965419</v>
      </c>
      <c r="S527" s="82">
        <v>45072</v>
      </c>
      <c r="T527" s="6" t="s">
        <v>169</v>
      </c>
      <c r="U527" s="6">
        <v>409009</v>
      </c>
      <c r="V527" s="6">
        <v>6220965419</v>
      </c>
      <c r="W527" s="82">
        <v>45072</v>
      </c>
      <c r="X527" s="6" t="s">
        <v>103</v>
      </c>
      <c r="Y527" s="6" t="s">
        <v>75</v>
      </c>
      <c r="Z527" s="6" t="s">
        <v>70</v>
      </c>
      <c r="AA527" s="6" t="s">
        <v>70</v>
      </c>
      <c r="AB527" s="6" t="s">
        <v>70</v>
      </c>
      <c r="AC527" s="6" t="s">
        <v>76</v>
      </c>
      <c r="AD527" s="6" t="s">
        <v>114</v>
      </c>
      <c r="AE527" s="31" t="s">
        <v>115</v>
      </c>
      <c r="AF527" s="25" t="s">
        <v>79</v>
      </c>
      <c r="AG527" s="25">
        <v>6220965419</v>
      </c>
      <c r="AH527" s="25" t="s">
        <v>657</v>
      </c>
      <c r="AI527" s="81" t="s">
        <v>172</v>
      </c>
      <c r="AJ527" s="6"/>
      <c r="AK527" s="30">
        <v>45397</v>
      </c>
      <c r="AL527" s="22">
        <v>70</v>
      </c>
      <c r="AM527" s="22" t="s">
        <v>82</v>
      </c>
      <c r="AN527" s="22" t="s">
        <v>82</v>
      </c>
      <c r="AO527" s="22" t="s">
        <v>82</v>
      </c>
      <c r="AP527" s="22" t="s">
        <v>82</v>
      </c>
      <c r="AQ527" s="22" t="s">
        <v>82</v>
      </c>
      <c r="AR527" s="22" t="s">
        <v>82</v>
      </c>
      <c r="AS527" s="6">
        <v>235068</v>
      </c>
      <c r="AT527" s="6" t="s">
        <v>654</v>
      </c>
      <c r="AU527" s="15" t="s">
        <v>655</v>
      </c>
      <c r="AV527" s="6" t="s">
        <v>656</v>
      </c>
      <c r="AW527" s="6">
        <v>40</v>
      </c>
    </row>
    <row r="528" spans="1:49" ht="24.75" customHeight="1">
      <c r="A528" s="6">
        <v>409011</v>
      </c>
      <c r="B528" s="6" t="s">
        <v>659</v>
      </c>
      <c r="C528" s="22" t="b">
        <v>1</v>
      </c>
      <c r="D528" s="6" t="s">
        <v>650</v>
      </c>
      <c r="E528" s="6">
        <v>409</v>
      </c>
      <c r="F528" s="6" t="s">
        <v>497</v>
      </c>
      <c r="G528" s="6">
        <v>409011</v>
      </c>
      <c r="H528" s="6" t="s">
        <v>121</v>
      </c>
      <c r="I528" s="6" t="s">
        <v>66</v>
      </c>
      <c r="J528" s="6" t="s">
        <v>67</v>
      </c>
      <c r="K528" s="6" t="s">
        <v>68</v>
      </c>
      <c r="L528" s="6" t="s">
        <v>69</v>
      </c>
      <c r="M528" s="22" t="str">
        <f t="shared" si="8"/>
        <v>Archival</v>
      </c>
      <c r="N528" s="6" t="s">
        <v>70</v>
      </c>
      <c r="O528" s="82">
        <v>45105</v>
      </c>
      <c r="P528" s="82">
        <v>45215</v>
      </c>
      <c r="Q528" s="6" t="s">
        <v>101</v>
      </c>
      <c r="R528" s="6">
        <v>6220220403</v>
      </c>
      <c r="S528" s="82">
        <v>44827</v>
      </c>
      <c r="T528" s="6" t="s">
        <v>185</v>
      </c>
      <c r="U528" s="6">
        <v>409011</v>
      </c>
      <c r="V528" s="6">
        <v>6220220403</v>
      </c>
      <c r="W528" s="82">
        <v>44827</v>
      </c>
      <c r="X528" s="6" t="s">
        <v>186</v>
      </c>
      <c r="Y528" s="6" t="s">
        <v>75</v>
      </c>
      <c r="Z528" s="6" t="s">
        <v>70</v>
      </c>
      <c r="AA528" s="6" t="s">
        <v>70</v>
      </c>
      <c r="AB528" s="6" t="s">
        <v>70</v>
      </c>
      <c r="AC528" s="6" t="s">
        <v>76</v>
      </c>
      <c r="AD528" s="6" t="s">
        <v>77</v>
      </c>
      <c r="AE528" s="31" t="s">
        <v>187</v>
      </c>
      <c r="AF528" s="25" t="s">
        <v>79</v>
      </c>
      <c r="AG528" s="25">
        <v>6220220403</v>
      </c>
      <c r="AH528" s="25" t="s">
        <v>663</v>
      </c>
      <c r="AI528" s="81" t="s">
        <v>132</v>
      </c>
      <c r="AJ528" s="6"/>
      <c r="AK528" s="30">
        <v>45397</v>
      </c>
      <c r="AL528" s="22">
        <v>70</v>
      </c>
      <c r="AM528" s="22" t="s">
        <v>82</v>
      </c>
      <c r="AN528" s="22" t="s">
        <v>82</v>
      </c>
      <c r="AO528" s="22" t="s">
        <v>82</v>
      </c>
      <c r="AP528" s="22" t="s">
        <v>82</v>
      </c>
      <c r="AQ528" s="22" t="s">
        <v>82</v>
      </c>
      <c r="AR528" s="22" t="s">
        <v>82</v>
      </c>
      <c r="AS528" s="6">
        <v>219705</v>
      </c>
      <c r="AT528" s="6" t="s">
        <v>660</v>
      </c>
      <c r="AU528" s="15" t="s">
        <v>661</v>
      </c>
      <c r="AV528" s="6" t="s">
        <v>662</v>
      </c>
      <c r="AW528" s="6">
        <v>40</v>
      </c>
    </row>
    <row r="529" spans="1:49" ht="24.75" customHeight="1">
      <c r="A529" s="6">
        <v>409018</v>
      </c>
      <c r="B529" s="6" t="s">
        <v>3038</v>
      </c>
      <c r="C529" s="22" t="b">
        <v>1</v>
      </c>
      <c r="D529" s="6" t="s">
        <v>650</v>
      </c>
      <c r="E529" s="6">
        <v>409</v>
      </c>
      <c r="F529" s="6" t="s">
        <v>497</v>
      </c>
      <c r="G529" s="6">
        <v>409018</v>
      </c>
      <c r="H529" s="6" t="s">
        <v>121</v>
      </c>
      <c r="I529" s="6" t="s">
        <v>66</v>
      </c>
      <c r="J529" s="6" t="s">
        <v>1167</v>
      </c>
      <c r="K529" s="6" t="s">
        <v>158</v>
      </c>
      <c r="L529" s="6" t="s">
        <v>112</v>
      </c>
      <c r="M529" s="22" t="str">
        <f t="shared" si="8"/>
        <v>Fresh Biopsy/Aspirate</v>
      </c>
      <c r="N529" s="6" t="s">
        <v>70</v>
      </c>
      <c r="O529" s="82">
        <v>45097</v>
      </c>
      <c r="P529" s="82">
        <v>45201</v>
      </c>
      <c r="Q529" s="6" t="s">
        <v>101</v>
      </c>
      <c r="R529" s="6">
        <v>6221123112</v>
      </c>
      <c r="S529" s="82">
        <v>45125</v>
      </c>
      <c r="T529" s="6" t="s">
        <v>1191</v>
      </c>
      <c r="U529" s="6">
        <v>409018</v>
      </c>
      <c r="V529" s="6">
        <v>6221123112</v>
      </c>
      <c r="W529" s="82">
        <v>45125</v>
      </c>
      <c r="X529" s="6" t="s">
        <v>198</v>
      </c>
      <c r="Y529" s="6" t="s">
        <v>75</v>
      </c>
      <c r="Z529" s="6" t="s">
        <v>70</v>
      </c>
      <c r="AA529" s="6" t="s">
        <v>70</v>
      </c>
      <c r="AB529" s="6" t="s">
        <v>70</v>
      </c>
      <c r="AC529" s="6" t="s">
        <v>76</v>
      </c>
      <c r="AD529" s="6" t="s">
        <v>238</v>
      </c>
      <c r="AE529" s="31" t="s">
        <v>266</v>
      </c>
      <c r="AF529" s="25" t="s">
        <v>79</v>
      </c>
      <c r="AG529" s="25">
        <v>6221123112</v>
      </c>
      <c r="AH529" s="25" t="s">
        <v>3039</v>
      </c>
      <c r="AI529" s="81" t="s">
        <v>1148</v>
      </c>
      <c r="AJ529" s="6"/>
      <c r="AK529" s="30">
        <v>45453</v>
      </c>
      <c r="AL529" s="22">
        <v>14</v>
      </c>
      <c r="AM529" s="22" t="s">
        <v>82</v>
      </c>
      <c r="AN529" s="22" t="s">
        <v>82</v>
      </c>
      <c r="AO529" s="22" t="s">
        <v>82</v>
      </c>
      <c r="AP529" s="22" t="s">
        <v>82</v>
      </c>
      <c r="AQ529" s="22" t="s">
        <v>82</v>
      </c>
      <c r="AR529" s="22" t="s">
        <v>82</v>
      </c>
      <c r="AS529" s="6">
        <v>327338</v>
      </c>
      <c r="AT529" s="6" t="s">
        <v>3040</v>
      </c>
      <c r="AU529" s="15" t="s">
        <v>3041</v>
      </c>
      <c r="AV529" s="6" t="s">
        <v>3042</v>
      </c>
      <c r="AW529" s="6">
        <v>40</v>
      </c>
    </row>
    <row r="530" spans="1:49" ht="24.75" customHeight="1">
      <c r="A530" s="6">
        <v>409018</v>
      </c>
      <c r="B530" s="6" t="s">
        <v>3043</v>
      </c>
      <c r="C530" s="22" t="b">
        <v>1</v>
      </c>
      <c r="D530" s="6" t="s">
        <v>650</v>
      </c>
      <c r="E530" s="6">
        <v>409</v>
      </c>
      <c r="F530" s="6" t="s">
        <v>497</v>
      </c>
      <c r="G530" s="6">
        <v>409018</v>
      </c>
      <c r="H530" s="6" t="s">
        <v>121</v>
      </c>
      <c r="I530" s="6" t="s">
        <v>66</v>
      </c>
      <c r="J530" s="6" t="s">
        <v>67</v>
      </c>
      <c r="K530" s="6" t="s">
        <v>68</v>
      </c>
      <c r="L530" s="6" t="s">
        <v>69</v>
      </c>
      <c r="M530" s="22" t="str">
        <f t="shared" si="8"/>
        <v>Archival</v>
      </c>
      <c r="N530" s="6" t="s">
        <v>70</v>
      </c>
      <c r="O530" s="82">
        <v>45097</v>
      </c>
      <c r="P530" s="82">
        <v>45201</v>
      </c>
      <c r="Q530" s="6" t="s">
        <v>101</v>
      </c>
      <c r="R530" s="6">
        <v>6220922994</v>
      </c>
      <c r="S530" s="82">
        <v>43444</v>
      </c>
      <c r="T530" s="6" t="s">
        <v>1191</v>
      </c>
      <c r="U530" s="6">
        <v>409018</v>
      </c>
      <c r="V530" s="6">
        <v>6220922994</v>
      </c>
      <c r="W530" s="82">
        <v>43444</v>
      </c>
      <c r="X530" s="6" t="s">
        <v>198</v>
      </c>
      <c r="Y530" s="6" t="s">
        <v>75</v>
      </c>
      <c r="Z530" s="6" t="s">
        <v>70</v>
      </c>
      <c r="AA530" s="6" t="s">
        <v>70</v>
      </c>
      <c r="AB530" s="6" t="s">
        <v>70</v>
      </c>
      <c r="AC530" s="6" t="s">
        <v>76</v>
      </c>
      <c r="AD530" s="6" t="s">
        <v>77</v>
      </c>
      <c r="AE530" s="31" t="s">
        <v>266</v>
      </c>
      <c r="AF530" s="25" t="s">
        <v>79</v>
      </c>
      <c r="AG530" s="25">
        <v>6220922994</v>
      </c>
      <c r="AH530" s="25" t="s">
        <v>3044</v>
      </c>
      <c r="AI530" s="81" t="s">
        <v>1148</v>
      </c>
      <c r="AJ530" s="6"/>
      <c r="AK530" s="30">
        <v>45453</v>
      </c>
      <c r="AL530" s="22">
        <v>14</v>
      </c>
      <c r="AM530" s="22" t="s">
        <v>82</v>
      </c>
      <c r="AN530" s="22" t="s">
        <v>82</v>
      </c>
      <c r="AO530" s="22" t="s">
        <v>82</v>
      </c>
      <c r="AP530" s="22" t="s">
        <v>82</v>
      </c>
      <c r="AQ530" s="22" t="s">
        <v>82</v>
      </c>
      <c r="AR530" s="22" t="s">
        <v>82</v>
      </c>
      <c r="AS530" s="6">
        <v>221088</v>
      </c>
      <c r="AT530" s="6" t="s">
        <v>3045</v>
      </c>
      <c r="AU530" s="15" t="s">
        <v>3046</v>
      </c>
      <c r="AV530" s="6" t="s">
        <v>3047</v>
      </c>
      <c r="AW530" s="6">
        <v>40</v>
      </c>
    </row>
    <row r="531" spans="1:49" ht="24.75" customHeight="1">
      <c r="A531" s="6">
        <v>409018</v>
      </c>
      <c r="B531" s="6" t="s">
        <v>3048</v>
      </c>
      <c r="C531" s="22" t="b">
        <v>1</v>
      </c>
      <c r="D531" s="6" t="s">
        <v>650</v>
      </c>
      <c r="E531" s="6">
        <v>409</v>
      </c>
      <c r="F531" s="6" t="s">
        <v>497</v>
      </c>
      <c r="G531" s="6">
        <v>409018</v>
      </c>
      <c r="H531" s="6" t="s">
        <v>121</v>
      </c>
      <c r="I531" s="6" t="s">
        <v>66</v>
      </c>
      <c r="J531" s="6" t="s">
        <v>67</v>
      </c>
      <c r="K531" s="6" t="s">
        <v>111</v>
      </c>
      <c r="L531" s="6"/>
      <c r="M531" s="22" t="str">
        <f t="shared" si="8"/>
        <v>Fresh Tumor Biopsy Pre-dose</v>
      </c>
      <c r="N531" s="6" t="s">
        <v>70</v>
      </c>
      <c r="O531" s="82">
        <v>45097</v>
      </c>
      <c r="P531" s="82">
        <v>45201</v>
      </c>
      <c r="Q531" s="6" t="s">
        <v>101</v>
      </c>
      <c r="R531" s="6">
        <v>6220941371</v>
      </c>
      <c r="S531" s="82">
        <v>45090</v>
      </c>
      <c r="T531" s="6" t="s">
        <v>1191</v>
      </c>
      <c r="U531" s="6">
        <v>409018</v>
      </c>
      <c r="V531" s="6">
        <v>6220941371</v>
      </c>
      <c r="W531" s="82">
        <v>45090</v>
      </c>
      <c r="X531" s="6" t="s">
        <v>198</v>
      </c>
      <c r="Y531" s="6" t="s">
        <v>75</v>
      </c>
      <c r="Z531" s="6" t="s">
        <v>70</v>
      </c>
      <c r="AA531" s="6" t="s">
        <v>70</v>
      </c>
      <c r="AB531" s="6" t="s">
        <v>70</v>
      </c>
      <c r="AC531" s="6" t="s">
        <v>76</v>
      </c>
      <c r="AD531" s="6" t="s">
        <v>114</v>
      </c>
      <c r="AE531" s="31" t="s">
        <v>247</v>
      </c>
      <c r="AF531" s="25" t="s">
        <v>79</v>
      </c>
      <c r="AG531" s="25">
        <v>6220941371</v>
      </c>
      <c r="AH531" s="25" t="s">
        <v>3049</v>
      </c>
      <c r="AI531" s="81" t="s">
        <v>1148</v>
      </c>
      <c r="AJ531" s="6"/>
      <c r="AK531" s="30">
        <v>45453</v>
      </c>
      <c r="AL531" s="22">
        <v>14</v>
      </c>
      <c r="AM531" s="22" t="s">
        <v>82</v>
      </c>
      <c r="AN531" s="22" t="s">
        <v>82</v>
      </c>
      <c r="AO531" s="22" t="s">
        <v>82</v>
      </c>
      <c r="AP531" s="22" t="s">
        <v>82</v>
      </c>
      <c r="AQ531" s="22" t="s">
        <v>82</v>
      </c>
      <c r="AR531" s="22" t="s">
        <v>82</v>
      </c>
      <c r="AS531" s="6">
        <v>225418</v>
      </c>
      <c r="AT531" s="6" t="s">
        <v>3050</v>
      </c>
      <c r="AU531" s="15" t="s">
        <v>3051</v>
      </c>
      <c r="AV531" s="6" t="s">
        <v>3052</v>
      </c>
      <c r="AW531" s="6">
        <v>40</v>
      </c>
    </row>
    <row r="532" spans="1:49" ht="24.75" customHeight="1">
      <c r="A532" s="6">
        <v>409023</v>
      </c>
      <c r="B532" s="6" t="s">
        <v>3053</v>
      </c>
      <c r="C532" s="22" t="b">
        <v>1</v>
      </c>
      <c r="D532" s="6" t="s">
        <v>650</v>
      </c>
      <c r="E532" s="6">
        <v>409</v>
      </c>
      <c r="F532" s="6" t="s">
        <v>497</v>
      </c>
      <c r="G532" s="6">
        <v>409023</v>
      </c>
      <c r="H532" s="6" t="s">
        <v>65</v>
      </c>
      <c r="I532" s="6" t="s">
        <v>66</v>
      </c>
      <c r="J532" s="6" t="s">
        <v>67</v>
      </c>
      <c r="K532" s="6" t="s">
        <v>68</v>
      </c>
      <c r="L532" s="6" t="s">
        <v>69</v>
      </c>
      <c r="M532" s="22" t="str">
        <f t="shared" si="8"/>
        <v>Archival</v>
      </c>
      <c r="N532" s="6" t="s">
        <v>70</v>
      </c>
      <c r="O532" s="82">
        <v>45131</v>
      </c>
      <c r="P532" s="82">
        <v>45211</v>
      </c>
      <c r="Q532" s="6" t="s">
        <v>101</v>
      </c>
      <c r="R532" s="6">
        <v>6220922980</v>
      </c>
      <c r="S532" s="82">
        <v>42019</v>
      </c>
      <c r="T532" s="6" t="s">
        <v>1191</v>
      </c>
      <c r="U532" s="6">
        <v>409023</v>
      </c>
      <c r="V532" s="6">
        <v>6220922980</v>
      </c>
      <c r="W532" s="82">
        <v>42019</v>
      </c>
      <c r="X532" s="6" t="s">
        <v>198</v>
      </c>
      <c r="Y532" s="6" t="s">
        <v>75</v>
      </c>
      <c r="Z532" s="6" t="s">
        <v>70</v>
      </c>
      <c r="AA532" s="6" t="s">
        <v>70</v>
      </c>
      <c r="AB532" s="6" t="s">
        <v>70</v>
      </c>
      <c r="AC532" s="6" t="s">
        <v>76</v>
      </c>
      <c r="AD532" s="6" t="s">
        <v>77</v>
      </c>
      <c r="AE532" s="31" t="s">
        <v>1402</v>
      </c>
      <c r="AF532" s="25" t="s">
        <v>79</v>
      </c>
      <c r="AG532" s="25">
        <v>6220922980</v>
      </c>
      <c r="AH532" s="25" t="s">
        <v>3054</v>
      </c>
      <c r="AI532" s="81" t="s">
        <v>1148</v>
      </c>
      <c r="AJ532" s="6"/>
      <c r="AK532" s="30">
        <v>45453</v>
      </c>
      <c r="AL532" s="22">
        <v>14</v>
      </c>
      <c r="AM532" s="22" t="s">
        <v>82</v>
      </c>
      <c r="AN532" s="22" t="s">
        <v>82</v>
      </c>
      <c r="AO532" s="22" t="s">
        <v>82</v>
      </c>
      <c r="AP532" s="22" t="s">
        <v>82</v>
      </c>
      <c r="AQ532" s="22" t="s">
        <v>82</v>
      </c>
      <c r="AR532" s="22" t="s">
        <v>82</v>
      </c>
      <c r="AS532" s="6">
        <v>234976</v>
      </c>
      <c r="AT532" s="6" t="s">
        <v>3055</v>
      </c>
      <c r="AU532" s="15" t="s">
        <v>3056</v>
      </c>
      <c r="AV532" s="6" t="s">
        <v>3057</v>
      </c>
      <c r="AW532" s="6">
        <v>40</v>
      </c>
    </row>
    <row r="533" spans="1:49" ht="24.75" customHeight="1">
      <c r="A533" s="6">
        <v>409023</v>
      </c>
      <c r="B533" s="6" t="s">
        <v>3058</v>
      </c>
      <c r="C533" s="22" t="b">
        <v>0</v>
      </c>
      <c r="D533" s="6" t="s">
        <v>650</v>
      </c>
      <c r="E533" s="6">
        <v>409</v>
      </c>
      <c r="F533" s="6" t="s">
        <v>497</v>
      </c>
      <c r="G533" s="6">
        <v>409023</v>
      </c>
      <c r="H533" s="6" t="s">
        <v>65</v>
      </c>
      <c r="I533" s="6" t="s">
        <v>66</v>
      </c>
      <c r="J533" s="6" t="s">
        <v>67</v>
      </c>
      <c r="K533" s="6" t="s">
        <v>111</v>
      </c>
      <c r="L533" s="6"/>
      <c r="M533" s="22" t="str">
        <f t="shared" si="8"/>
        <v>Fresh Tumor Biopsy Pre-dose</v>
      </c>
      <c r="N533" s="6" t="s">
        <v>70</v>
      </c>
      <c r="O533" s="82">
        <v>45131</v>
      </c>
      <c r="P533" s="82">
        <v>45211</v>
      </c>
      <c r="Q533" s="6" t="s">
        <v>101</v>
      </c>
      <c r="R533" s="6">
        <v>6220941372</v>
      </c>
      <c r="S533" s="82">
        <v>45104</v>
      </c>
      <c r="T533" s="6" t="s">
        <v>1191</v>
      </c>
      <c r="U533" s="6">
        <v>409023</v>
      </c>
      <c r="V533" s="6">
        <v>6220941372</v>
      </c>
      <c r="W533" s="82">
        <v>45104</v>
      </c>
      <c r="X533" s="6" t="s">
        <v>198</v>
      </c>
      <c r="Y533" s="6" t="s">
        <v>130</v>
      </c>
      <c r="Z533" s="6" t="s">
        <v>70</v>
      </c>
      <c r="AA533" s="6" t="s">
        <v>70</v>
      </c>
      <c r="AB533" s="6" t="s">
        <v>70</v>
      </c>
      <c r="AC533" s="6" t="s">
        <v>76</v>
      </c>
      <c r="AD533" s="6" t="s">
        <v>114</v>
      </c>
      <c r="AE533" s="31" t="s">
        <v>1119</v>
      </c>
      <c r="AF533" s="25" t="s">
        <v>1120</v>
      </c>
      <c r="AG533" s="25">
        <v>6220941372</v>
      </c>
      <c r="AH533" s="25" t="s">
        <v>3059</v>
      </c>
      <c r="AI533" s="81" t="s">
        <v>1148</v>
      </c>
      <c r="AJ533" s="6"/>
      <c r="AK533" s="30">
        <v>45453</v>
      </c>
      <c r="AL533" s="22">
        <v>14</v>
      </c>
      <c r="AM533" s="22" t="s">
        <v>82</v>
      </c>
      <c r="AN533" s="22" t="s">
        <v>82</v>
      </c>
      <c r="AO533" s="22" t="s">
        <v>82</v>
      </c>
      <c r="AP533" s="22" t="s">
        <v>82</v>
      </c>
      <c r="AQ533" s="22" t="s">
        <v>82</v>
      </c>
      <c r="AR533" s="22" t="s">
        <v>82</v>
      </c>
      <c r="AS533" s="6"/>
      <c r="AT533" s="6"/>
      <c r="AU533" s="6"/>
      <c r="AV533" s="6"/>
      <c r="AW533" s="6"/>
    </row>
    <row r="534" spans="1:49" ht="24.75" customHeight="1">
      <c r="A534" s="6">
        <v>409024</v>
      </c>
      <c r="B534" s="6" t="s">
        <v>3060</v>
      </c>
      <c r="C534" s="22" t="b">
        <v>1</v>
      </c>
      <c r="D534" s="6" t="s">
        <v>650</v>
      </c>
      <c r="E534" s="6">
        <v>409</v>
      </c>
      <c r="F534" s="6" t="s">
        <v>497</v>
      </c>
      <c r="G534" s="6">
        <v>409024</v>
      </c>
      <c r="H534" s="6" t="s">
        <v>65</v>
      </c>
      <c r="I534" s="6" t="s">
        <v>66</v>
      </c>
      <c r="J534" s="6" t="s">
        <v>1167</v>
      </c>
      <c r="K534" s="6" t="s">
        <v>158</v>
      </c>
      <c r="L534" s="6" t="s">
        <v>112</v>
      </c>
      <c r="M534" s="22" t="str">
        <f t="shared" si="8"/>
        <v>Fresh Biopsy/Aspirate</v>
      </c>
      <c r="N534" s="6" t="s">
        <v>70</v>
      </c>
      <c r="O534" s="82">
        <v>45105</v>
      </c>
      <c r="P534" s="82">
        <v>45210</v>
      </c>
      <c r="Q534" s="6" t="s">
        <v>101</v>
      </c>
      <c r="R534" s="6">
        <v>6221123114</v>
      </c>
      <c r="S534" s="82">
        <v>45127</v>
      </c>
      <c r="T534" s="6" t="s">
        <v>1191</v>
      </c>
      <c r="U534" s="6">
        <v>409024</v>
      </c>
      <c r="V534" s="6">
        <v>6221123114</v>
      </c>
      <c r="W534" s="82">
        <v>45127</v>
      </c>
      <c r="X534" s="6" t="s">
        <v>198</v>
      </c>
      <c r="Y534" s="6" t="s">
        <v>75</v>
      </c>
      <c r="Z534" s="6" t="s">
        <v>70</v>
      </c>
      <c r="AA534" s="6" t="s">
        <v>70</v>
      </c>
      <c r="AB534" s="6" t="s">
        <v>70</v>
      </c>
      <c r="AC534" s="6" t="s">
        <v>76</v>
      </c>
      <c r="AD534" s="6" t="s">
        <v>238</v>
      </c>
      <c r="AE534" s="31" t="s">
        <v>266</v>
      </c>
      <c r="AF534" s="25" t="s">
        <v>79</v>
      </c>
      <c r="AG534" s="25">
        <v>6221123114</v>
      </c>
      <c r="AH534" s="25" t="s">
        <v>3061</v>
      </c>
      <c r="AI534" s="81" t="s">
        <v>1148</v>
      </c>
      <c r="AJ534" s="6"/>
      <c r="AK534" s="30">
        <v>45453</v>
      </c>
      <c r="AL534" s="22">
        <v>14</v>
      </c>
      <c r="AM534" s="22" t="s">
        <v>82</v>
      </c>
      <c r="AN534" s="22" t="s">
        <v>82</v>
      </c>
      <c r="AO534" s="22" t="s">
        <v>82</v>
      </c>
      <c r="AP534" s="22" t="s">
        <v>82</v>
      </c>
      <c r="AQ534" s="22" t="s">
        <v>82</v>
      </c>
      <c r="AR534" s="22" t="s">
        <v>82</v>
      </c>
      <c r="AS534" s="6">
        <v>327312</v>
      </c>
      <c r="AT534" s="6" t="s">
        <v>3062</v>
      </c>
      <c r="AU534" s="15" t="s">
        <v>3063</v>
      </c>
      <c r="AV534" s="6" t="s">
        <v>3064</v>
      </c>
      <c r="AW534" s="6">
        <v>40</v>
      </c>
    </row>
    <row r="535" spans="1:49" ht="24.75" customHeight="1">
      <c r="A535" s="6">
        <v>409024</v>
      </c>
      <c r="B535" s="6" t="s">
        <v>3065</v>
      </c>
      <c r="C535" s="22" t="b">
        <v>1</v>
      </c>
      <c r="D535" s="6" t="s">
        <v>650</v>
      </c>
      <c r="E535" s="6">
        <v>409</v>
      </c>
      <c r="F535" s="6" t="s">
        <v>497</v>
      </c>
      <c r="G535" s="6">
        <v>409024</v>
      </c>
      <c r="H535" s="6" t="s">
        <v>65</v>
      </c>
      <c r="I535" s="6" t="s">
        <v>66</v>
      </c>
      <c r="J535" s="6" t="s">
        <v>67</v>
      </c>
      <c r="K535" s="6" t="s">
        <v>68</v>
      </c>
      <c r="L535" s="6" t="s">
        <v>69</v>
      </c>
      <c r="M535" s="22" t="str">
        <f t="shared" si="8"/>
        <v>Archival</v>
      </c>
      <c r="N535" s="6" t="s">
        <v>70</v>
      </c>
      <c r="O535" s="82">
        <v>45105</v>
      </c>
      <c r="P535" s="82">
        <v>45210</v>
      </c>
      <c r="Q535" s="6" t="s">
        <v>101</v>
      </c>
      <c r="R535" s="6">
        <v>6220922996</v>
      </c>
      <c r="S535" s="82">
        <v>44134</v>
      </c>
      <c r="T535" s="6" t="s">
        <v>1191</v>
      </c>
      <c r="U535" s="6">
        <v>409024</v>
      </c>
      <c r="V535" s="6">
        <v>6220922996</v>
      </c>
      <c r="W535" s="82">
        <v>44134</v>
      </c>
      <c r="X535" s="6" t="s">
        <v>198</v>
      </c>
      <c r="Y535" s="6" t="s">
        <v>75</v>
      </c>
      <c r="Z535" s="6" t="s">
        <v>70</v>
      </c>
      <c r="AA535" s="6" t="s">
        <v>70</v>
      </c>
      <c r="AB535" s="6" t="s">
        <v>70</v>
      </c>
      <c r="AC535" s="6" t="s">
        <v>76</v>
      </c>
      <c r="AD535" s="6" t="s">
        <v>77</v>
      </c>
      <c r="AE535" s="31" t="s">
        <v>1119</v>
      </c>
      <c r="AF535" s="25" t="s">
        <v>1120</v>
      </c>
      <c r="AG535" s="25">
        <v>6220922996</v>
      </c>
      <c r="AH535" s="25" t="s">
        <v>3066</v>
      </c>
      <c r="AI535" s="81" t="s">
        <v>1148</v>
      </c>
      <c r="AJ535" s="6"/>
      <c r="AK535" s="30">
        <v>45453</v>
      </c>
      <c r="AL535" s="22">
        <v>14</v>
      </c>
      <c r="AM535" s="22" t="s">
        <v>82</v>
      </c>
      <c r="AN535" s="22" t="s">
        <v>82</v>
      </c>
      <c r="AO535" s="22" t="s">
        <v>82</v>
      </c>
      <c r="AP535" s="22" t="s">
        <v>82</v>
      </c>
      <c r="AQ535" s="22" t="s">
        <v>82</v>
      </c>
      <c r="AR535" s="22" t="s">
        <v>82</v>
      </c>
      <c r="AS535" s="6">
        <v>225473</v>
      </c>
      <c r="AT535" s="6" t="s">
        <v>3067</v>
      </c>
      <c r="AU535" s="15" t="s">
        <v>3068</v>
      </c>
      <c r="AV535" s="6" t="s">
        <v>3069</v>
      </c>
      <c r="AW535" s="6">
        <v>40</v>
      </c>
    </row>
    <row r="536" spans="1:49" ht="24.75" customHeight="1">
      <c r="A536" s="6">
        <v>409024</v>
      </c>
      <c r="B536" s="6" t="s">
        <v>3070</v>
      </c>
      <c r="C536" s="22" t="b">
        <v>1</v>
      </c>
      <c r="D536" s="6" t="s">
        <v>650</v>
      </c>
      <c r="E536" s="6">
        <v>409</v>
      </c>
      <c r="F536" s="6" t="s">
        <v>497</v>
      </c>
      <c r="G536" s="6">
        <v>409024</v>
      </c>
      <c r="H536" s="6" t="s">
        <v>65</v>
      </c>
      <c r="I536" s="6" t="s">
        <v>66</v>
      </c>
      <c r="J536" s="6" t="s">
        <v>67</v>
      </c>
      <c r="K536" s="6" t="s">
        <v>111</v>
      </c>
      <c r="L536" s="6"/>
      <c r="M536" s="22" t="str">
        <f t="shared" si="8"/>
        <v>Fresh Tumor Biopsy Pre-dose</v>
      </c>
      <c r="N536" s="6" t="s">
        <v>70</v>
      </c>
      <c r="O536" s="82">
        <v>45105</v>
      </c>
      <c r="P536" s="82">
        <v>45210</v>
      </c>
      <c r="Q536" s="6" t="s">
        <v>101</v>
      </c>
      <c r="R536" s="6">
        <v>6221123126</v>
      </c>
      <c r="S536" s="82">
        <v>45092</v>
      </c>
      <c r="T536" s="6" t="s">
        <v>1191</v>
      </c>
      <c r="U536" s="6">
        <v>409024</v>
      </c>
      <c r="V536" s="6">
        <v>6221123126</v>
      </c>
      <c r="W536" s="82">
        <v>45092</v>
      </c>
      <c r="X536" s="6" t="s">
        <v>198</v>
      </c>
      <c r="Y536" s="6" t="s">
        <v>75</v>
      </c>
      <c r="Z536" s="6" t="s">
        <v>70</v>
      </c>
      <c r="AA536" s="6" t="s">
        <v>70</v>
      </c>
      <c r="AB536" s="6" t="s">
        <v>70</v>
      </c>
      <c r="AC536" s="6" t="s">
        <v>76</v>
      </c>
      <c r="AD536" s="6" t="s">
        <v>114</v>
      </c>
      <c r="AE536" s="31" t="s">
        <v>1119</v>
      </c>
      <c r="AF536" s="25" t="s">
        <v>1120</v>
      </c>
      <c r="AG536" s="25">
        <v>6221123126</v>
      </c>
      <c r="AH536" s="25" t="s">
        <v>3071</v>
      </c>
      <c r="AI536" s="81" t="s">
        <v>1148</v>
      </c>
      <c r="AJ536" s="6"/>
      <c r="AK536" s="30">
        <v>45453</v>
      </c>
      <c r="AL536" s="22">
        <v>14</v>
      </c>
      <c r="AM536" s="22" t="s">
        <v>82</v>
      </c>
      <c r="AN536" s="22" t="s">
        <v>82</v>
      </c>
      <c r="AO536" s="22" t="s">
        <v>82</v>
      </c>
      <c r="AP536" s="22" t="s">
        <v>82</v>
      </c>
      <c r="AQ536" s="22" t="s">
        <v>82</v>
      </c>
      <c r="AR536" s="22" t="s">
        <v>82</v>
      </c>
      <c r="AS536" s="6">
        <v>235008</v>
      </c>
      <c r="AT536" s="6" t="s">
        <v>3072</v>
      </c>
      <c r="AU536" s="15" t="s">
        <v>3073</v>
      </c>
      <c r="AV536" s="6" t="s">
        <v>3074</v>
      </c>
      <c r="AW536" s="6">
        <v>40</v>
      </c>
    </row>
    <row r="537" spans="1:49" ht="24.75" customHeight="1">
      <c r="A537" s="6">
        <v>409025</v>
      </c>
      <c r="B537" s="6" t="s">
        <v>3075</v>
      </c>
      <c r="C537" s="22" t="b">
        <v>1</v>
      </c>
      <c r="D537" s="6" t="s">
        <v>650</v>
      </c>
      <c r="E537" s="6">
        <v>409</v>
      </c>
      <c r="F537" s="6" t="s">
        <v>497</v>
      </c>
      <c r="G537" s="6">
        <v>409025</v>
      </c>
      <c r="H537" s="6" t="s">
        <v>65</v>
      </c>
      <c r="I537" s="6" t="s">
        <v>66</v>
      </c>
      <c r="J537" s="6" t="s">
        <v>1167</v>
      </c>
      <c r="K537" s="6" t="s">
        <v>158</v>
      </c>
      <c r="L537" s="6" t="s">
        <v>112</v>
      </c>
      <c r="M537" s="22" t="str">
        <f t="shared" si="8"/>
        <v>Fresh Biopsy/Aspirate</v>
      </c>
      <c r="N537" s="6" t="s">
        <v>70</v>
      </c>
      <c r="O537" s="82">
        <v>45097</v>
      </c>
      <c r="P537" s="82">
        <v>45085</v>
      </c>
      <c r="Q537" s="6" t="s">
        <v>72</v>
      </c>
      <c r="R537" s="6">
        <v>6221123116</v>
      </c>
      <c r="S537" s="82">
        <v>45119</v>
      </c>
      <c r="T537" s="6" t="s">
        <v>1191</v>
      </c>
      <c r="U537" s="6">
        <v>409025</v>
      </c>
      <c r="V537" s="6">
        <v>6221123116</v>
      </c>
      <c r="W537" s="82">
        <v>45119</v>
      </c>
      <c r="X537" s="6" t="s">
        <v>198</v>
      </c>
      <c r="Y537" s="6" t="s">
        <v>75</v>
      </c>
      <c r="Z537" s="6" t="s">
        <v>70</v>
      </c>
      <c r="AA537" s="6" t="s">
        <v>70</v>
      </c>
      <c r="AB537" s="6" t="s">
        <v>70</v>
      </c>
      <c r="AC537" s="6" t="s">
        <v>76</v>
      </c>
      <c r="AD537" s="6" t="s">
        <v>238</v>
      </c>
      <c r="AE537" s="31" t="s">
        <v>122</v>
      </c>
      <c r="AF537" s="25" t="s">
        <v>79</v>
      </c>
      <c r="AG537" s="25">
        <v>6221123116</v>
      </c>
      <c r="AH537" s="25" t="s">
        <v>3076</v>
      </c>
      <c r="AI537" s="81" t="s">
        <v>1148</v>
      </c>
      <c r="AJ537" s="6"/>
      <c r="AK537" s="30">
        <v>45453</v>
      </c>
      <c r="AL537" s="22">
        <v>14</v>
      </c>
      <c r="AM537" s="22" t="s">
        <v>82</v>
      </c>
      <c r="AN537" s="22" t="s">
        <v>82</v>
      </c>
      <c r="AO537" s="22" t="s">
        <v>82</v>
      </c>
      <c r="AP537" s="22" t="s">
        <v>82</v>
      </c>
      <c r="AQ537" s="22" t="s">
        <v>82</v>
      </c>
      <c r="AR537" s="22" t="s">
        <v>82</v>
      </c>
      <c r="AS537" s="6">
        <v>235047</v>
      </c>
      <c r="AT537" s="6" t="s">
        <v>3077</v>
      </c>
      <c r="AU537" s="15" t="s">
        <v>3078</v>
      </c>
      <c r="AV537" s="6" t="s">
        <v>3079</v>
      </c>
      <c r="AW537" s="6">
        <v>40</v>
      </c>
    </row>
    <row r="538" spans="1:49" ht="24.75" customHeight="1">
      <c r="A538" s="6">
        <v>409025</v>
      </c>
      <c r="B538" s="6" t="s">
        <v>3080</v>
      </c>
      <c r="C538" s="22" t="b">
        <v>1</v>
      </c>
      <c r="D538" s="6" t="s">
        <v>650</v>
      </c>
      <c r="E538" s="6">
        <v>409</v>
      </c>
      <c r="F538" s="6" t="s">
        <v>497</v>
      </c>
      <c r="G538" s="6">
        <v>409025</v>
      </c>
      <c r="H538" s="6" t="s">
        <v>65</v>
      </c>
      <c r="I538" s="6" t="s">
        <v>66</v>
      </c>
      <c r="J538" s="6" t="s">
        <v>67</v>
      </c>
      <c r="K538" s="6" t="s">
        <v>111</v>
      </c>
      <c r="L538" s="6"/>
      <c r="M538" s="22" t="str">
        <f t="shared" si="8"/>
        <v>Fresh Tumor Biopsy Pre-dose</v>
      </c>
      <c r="N538" s="6" t="s">
        <v>70</v>
      </c>
      <c r="O538" s="82">
        <v>45097</v>
      </c>
      <c r="P538" s="82">
        <v>45085</v>
      </c>
      <c r="Q538" s="6" t="s">
        <v>72</v>
      </c>
      <c r="R538" s="6">
        <v>6221123122</v>
      </c>
      <c r="S538" s="82">
        <v>45093</v>
      </c>
      <c r="T538" s="6" t="s">
        <v>1191</v>
      </c>
      <c r="U538" s="6">
        <v>409025</v>
      </c>
      <c r="V538" s="6">
        <v>6220922997</v>
      </c>
      <c r="W538" s="82">
        <v>45093</v>
      </c>
      <c r="X538" s="6" t="s">
        <v>198</v>
      </c>
      <c r="Y538" s="6" t="s">
        <v>75</v>
      </c>
      <c r="Z538" s="6" t="s">
        <v>707</v>
      </c>
      <c r="AA538" s="6" t="s">
        <v>70</v>
      </c>
      <c r="AB538" s="6" t="s">
        <v>70</v>
      </c>
      <c r="AC538" s="6" t="s">
        <v>708</v>
      </c>
      <c r="AD538" s="6" t="s">
        <v>114</v>
      </c>
      <c r="AE538" s="31" t="s">
        <v>122</v>
      </c>
      <c r="AF538" s="25" t="s">
        <v>79</v>
      </c>
      <c r="AG538" s="27">
        <v>6220922997</v>
      </c>
      <c r="AH538" s="25" t="s">
        <v>3081</v>
      </c>
      <c r="AI538" s="81" t="s">
        <v>1148</v>
      </c>
      <c r="AJ538" s="6"/>
      <c r="AK538" s="30">
        <v>45453</v>
      </c>
      <c r="AL538" s="22">
        <v>14</v>
      </c>
      <c r="AM538" s="22" t="s">
        <v>82</v>
      </c>
      <c r="AN538" s="22" t="s">
        <v>82</v>
      </c>
      <c r="AO538" s="22" t="s">
        <v>82</v>
      </c>
      <c r="AP538" s="22" t="s">
        <v>82</v>
      </c>
      <c r="AQ538" s="22" t="s">
        <v>82</v>
      </c>
      <c r="AR538" s="22" t="s">
        <v>82</v>
      </c>
      <c r="AS538" s="6">
        <v>264559</v>
      </c>
      <c r="AT538" s="6" t="s">
        <v>3082</v>
      </c>
      <c r="AU538" s="15" t="s">
        <v>3083</v>
      </c>
      <c r="AV538" s="6" t="s">
        <v>3084</v>
      </c>
      <c r="AW538" s="6">
        <v>40</v>
      </c>
    </row>
    <row r="539" spans="1:49" ht="24.75" customHeight="1">
      <c r="A539" s="6">
        <v>409025</v>
      </c>
      <c r="B539" s="6" t="s">
        <v>3080</v>
      </c>
      <c r="C539" s="22" t="b">
        <v>1</v>
      </c>
      <c r="D539" s="6" t="s">
        <v>650</v>
      </c>
      <c r="E539" s="6">
        <v>409</v>
      </c>
      <c r="F539" s="6" t="s">
        <v>497</v>
      </c>
      <c r="G539" s="6">
        <v>409025</v>
      </c>
      <c r="H539" s="6" t="s">
        <v>65</v>
      </c>
      <c r="I539" s="6" t="s">
        <v>66</v>
      </c>
      <c r="J539" s="6" t="s">
        <v>67</v>
      </c>
      <c r="K539" s="6" t="s">
        <v>128</v>
      </c>
      <c r="L539" s="6" t="s">
        <v>112</v>
      </c>
      <c r="M539" s="22" t="str">
        <f t="shared" si="8"/>
        <v>Fresh Biopsy/Aspirate</v>
      </c>
      <c r="N539" s="6" t="s">
        <v>70</v>
      </c>
      <c r="O539" s="82">
        <v>45097</v>
      </c>
      <c r="P539" s="82">
        <v>45085</v>
      </c>
      <c r="Q539" s="6" t="s">
        <v>72</v>
      </c>
      <c r="R539" s="6">
        <v>6220922997</v>
      </c>
      <c r="S539" s="82">
        <v>45093</v>
      </c>
      <c r="T539" s="6" t="s">
        <v>1191</v>
      </c>
      <c r="U539" s="6">
        <v>409025</v>
      </c>
      <c r="V539" s="6">
        <v>6220922997</v>
      </c>
      <c r="W539" s="82">
        <v>45093</v>
      </c>
      <c r="X539" s="6" t="s">
        <v>198</v>
      </c>
      <c r="Y539" s="6" t="s">
        <v>75</v>
      </c>
      <c r="Z539" s="6" t="s">
        <v>70</v>
      </c>
      <c r="AA539" s="6" t="s">
        <v>70</v>
      </c>
      <c r="AB539" s="6" t="s">
        <v>70</v>
      </c>
      <c r="AC539" s="6" t="s">
        <v>76</v>
      </c>
      <c r="AD539" s="6" t="s">
        <v>114</v>
      </c>
      <c r="AE539" s="31" t="s">
        <v>122</v>
      </c>
      <c r="AF539" s="25" t="s">
        <v>79</v>
      </c>
      <c r="AG539" s="27">
        <v>6220922997</v>
      </c>
      <c r="AH539" s="25" t="s">
        <v>3081</v>
      </c>
      <c r="AI539" s="81" t="s">
        <v>1148</v>
      </c>
      <c r="AJ539" s="6"/>
      <c r="AK539" s="30">
        <v>45453</v>
      </c>
      <c r="AL539" s="22">
        <v>14</v>
      </c>
      <c r="AM539" s="22" t="s">
        <v>82</v>
      </c>
      <c r="AN539" s="22" t="s">
        <v>82</v>
      </c>
      <c r="AO539" s="22" t="s">
        <v>82</v>
      </c>
      <c r="AP539" s="22" t="s">
        <v>82</v>
      </c>
      <c r="AQ539" s="22" t="s">
        <v>82</v>
      </c>
      <c r="AR539" s="22" t="s">
        <v>82</v>
      </c>
      <c r="AS539" s="6">
        <v>264559</v>
      </c>
      <c r="AT539" s="6" t="s">
        <v>3082</v>
      </c>
      <c r="AU539" s="15" t="s">
        <v>3083</v>
      </c>
      <c r="AV539" s="6" t="s">
        <v>3084</v>
      </c>
      <c r="AW539" s="6">
        <v>40</v>
      </c>
    </row>
    <row r="540" spans="1:49" ht="24.75" customHeight="1">
      <c r="A540" s="6">
        <v>409030</v>
      </c>
      <c r="B540" s="6" t="s">
        <v>3085</v>
      </c>
      <c r="C540" s="22" t="b">
        <v>1</v>
      </c>
      <c r="D540" s="6" t="s">
        <v>650</v>
      </c>
      <c r="E540" s="6">
        <v>409</v>
      </c>
      <c r="F540" s="6" t="s">
        <v>497</v>
      </c>
      <c r="G540" s="6">
        <v>409030</v>
      </c>
      <c r="H540" s="6" t="s">
        <v>121</v>
      </c>
      <c r="I540" s="6" t="s">
        <v>66</v>
      </c>
      <c r="J540" s="6" t="s">
        <v>67</v>
      </c>
      <c r="K540" s="6" t="s">
        <v>68</v>
      </c>
      <c r="L540" s="6" t="s">
        <v>69</v>
      </c>
      <c r="M540" s="22" t="str">
        <f t="shared" si="8"/>
        <v>Archival</v>
      </c>
      <c r="N540" s="6" t="s">
        <v>70</v>
      </c>
      <c r="O540" s="82">
        <v>45117</v>
      </c>
      <c r="P540" s="82">
        <v>45210</v>
      </c>
      <c r="Q540" s="6" t="s">
        <v>101</v>
      </c>
      <c r="R540" s="6">
        <v>6220922983</v>
      </c>
      <c r="S540" s="82">
        <v>44089</v>
      </c>
      <c r="T540" s="6" t="s">
        <v>169</v>
      </c>
      <c r="U540" s="6">
        <v>409030</v>
      </c>
      <c r="V540" s="6">
        <v>6220922983</v>
      </c>
      <c r="W540" s="82">
        <v>44089</v>
      </c>
      <c r="X540" s="6" t="s">
        <v>103</v>
      </c>
      <c r="Y540" s="6" t="s">
        <v>75</v>
      </c>
      <c r="Z540" s="6" t="s">
        <v>70</v>
      </c>
      <c r="AA540" s="6" t="s">
        <v>70</v>
      </c>
      <c r="AB540" s="6" t="s">
        <v>70</v>
      </c>
      <c r="AC540" s="6" t="s">
        <v>76</v>
      </c>
      <c r="AD540" s="6" t="s">
        <v>77</v>
      </c>
      <c r="AE540" s="31" t="s">
        <v>115</v>
      </c>
      <c r="AF540" s="25" t="s">
        <v>79</v>
      </c>
      <c r="AG540" s="25">
        <v>6220922983</v>
      </c>
      <c r="AH540" s="25" t="s">
        <v>3086</v>
      </c>
      <c r="AI540" s="81" t="s">
        <v>172</v>
      </c>
      <c r="AJ540" s="6"/>
      <c r="AK540" s="30">
        <v>45397</v>
      </c>
      <c r="AL540" s="22">
        <v>70</v>
      </c>
      <c r="AM540" s="22" t="s">
        <v>82</v>
      </c>
      <c r="AN540" s="22" t="s">
        <v>82</v>
      </c>
      <c r="AO540" s="22" t="s">
        <v>82</v>
      </c>
      <c r="AP540" s="22" t="s">
        <v>82</v>
      </c>
      <c r="AQ540" s="22" t="s">
        <v>82</v>
      </c>
      <c r="AR540" s="22" t="s">
        <v>82</v>
      </c>
      <c r="AS540" s="6">
        <v>225388</v>
      </c>
      <c r="AT540" s="6" t="s">
        <v>3087</v>
      </c>
      <c r="AU540" s="15" t="s">
        <v>3088</v>
      </c>
      <c r="AV540" s="6" t="s">
        <v>3089</v>
      </c>
      <c r="AW540" s="6">
        <v>40</v>
      </c>
    </row>
    <row r="541" spans="1:49" ht="24.75" customHeight="1">
      <c r="A541" s="6">
        <v>409030</v>
      </c>
      <c r="B541" s="6" t="s">
        <v>665</v>
      </c>
      <c r="C541" s="22" t="b">
        <v>1</v>
      </c>
      <c r="D541" s="6" t="s">
        <v>650</v>
      </c>
      <c r="E541" s="6">
        <v>409</v>
      </c>
      <c r="F541" s="6" t="s">
        <v>497</v>
      </c>
      <c r="G541" s="6">
        <v>409030</v>
      </c>
      <c r="H541" s="6" t="s">
        <v>121</v>
      </c>
      <c r="I541" s="6" t="s">
        <v>66</v>
      </c>
      <c r="J541" s="6" t="s">
        <v>67</v>
      </c>
      <c r="K541" s="6" t="s">
        <v>111</v>
      </c>
      <c r="L541" s="6"/>
      <c r="M541" s="22" t="str">
        <f t="shared" si="8"/>
        <v>Fresh Tumor Biopsy Pre-dose</v>
      </c>
      <c r="N541" s="6" t="s">
        <v>70</v>
      </c>
      <c r="O541" s="82">
        <v>45117</v>
      </c>
      <c r="P541" s="82">
        <v>45210</v>
      </c>
      <c r="Q541" s="6" t="s">
        <v>101</v>
      </c>
      <c r="R541" s="6">
        <v>6220965420</v>
      </c>
      <c r="S541" s="82">
        <v>45112</v>
      </c>
      <c r="T541" s="6" t="s">
        <v>169</v>
      </c>
      <c r="U541" s="6">
        <v>409030</v>
      </c>
      <c r="V541" s="6">
        <v>6220965420</v>
      </c>
      <c r="W541" s="82">
        <v>45112</v>
      </c>
      <c r="X541" s="6" t="s">
        <v>103</v>
      </c>
      <c r="Y541" s="6" t="s">
        <v>75</v>
      </c>
      <c r="Z541" s="6" t="s">
        <v>70</v>
      </c>
      <c r="AA541" s="6" t="s">
        <v>70</v>
      </c>
      <c r="AB541" s="6" t="s">
        <v>70</v>
      </c>
      <c r="AC541" s="6" t="s">
        <v>76</v>
      </c>
      <c r="AD541" s="6" t="s">
        <v>114</v>
      </c>
      <c r="AE541" s="31" t="s">
        <v>115</v>
      </c>
      <c r="AF541" s="25" t="s">
        <v>79</v>
      </c>
      <c r="AG541" s="25">
        <v>6220965420</v>
      </c>
      <c r="AH541" s="25" t="s">
        <v>669</v>
      </c>
      <c r="AI541" s="81" t="s">
        <v>172</v>
      </c>
      <c r="AJ541" s="6"/>
      <c r="AK541" s="30">
        <v>45397</v>
      </c>
      <c r="AL541" s="22">
        <v>70</v>
      </c>
      <c r="AM541" s="22" t="s">
        <v>82</v>
      </c>
      <c r="AN541" s="22" t="s">
        <v>82</v>
      </c>
      <c r="AO541" s="22" t="s">
        <v>82</v>
      </c>
      <c r="AP541" s="22" t="s">
        <v>82</v>
      </c>
      <c r="AQ541" s="22" t="s">
        <v>82</v>
      </c>
      <c r="AR541" s="22" t="s">
        <v>82</v>
      </c>
      <c r="AS541" s="6">
        <v>235075</v>
      </c>
      <c r="AT541" s="6" t="s">
        <v>666</v>
      </c>
      <c r="AU541" s="15" t="s">
        <v>667</v>
      </c>
      <c r="AV541" s="6" t="s">
        <v>668</v>
      </c>
      <c r="AW541" s="6">
        <v>40</v>
      </c>
    </row>
    <row r="542" spans="1:49" ht="24.75" customHeight="1">
      <c r="A542" s="6">
        <v>409035</v>
      </c>
      <c r="B542" s="6" t="s">
        <v>670</v>
      </c>
      <c r="C542" s="22" t="b">
        <v>1</v>
      </c>
      <c r="D542" s="6" t="s">
        <v>650</v>
      </c>
      <c r="E542" s="6">
        <v>409</v>
      </c>
      <c r="F542" s="6" t="s">
        <v>497</v>
      </c>
      <c r="G542" s="6">
        <v>409035</v>
      </c>
      <c r="H542" s="6" t="s">
        <v>121</v>
      </c>
      <c r="I542" s="6" t="s">
        <v>66</v>
      </c>
      <c r="J542" s="6" t="s">
        <v>67</v>
      </c>
      <c r="K542" s="6" t="s">
        <v>68</v>
      </c>
      <c r="L542" s="6" t="s">
        <v>69</v>
      </c>
      <c r="M542" s="22" t="str">
        <f t="shared" si="8"/>
        <v>Archival</v>
      </c>
      <c r="N542" s="6" t="s">
        <v>70</v>
      </c>
      <c r="O542" s="82">
        <v>45173</v>
      </c>
      <c r="P542" s="82">
        <v>45201</v>
      </c>
      <c r="Q542" s="6" t="s">
        <v>101</v>
      </c>
      <c r="R542" s="6">
        <v>6221123133</v>
      </c>
      <c r="S542" s="82">
        <v>44396</v>
      </c>
      <c r="T542" s="6" t="s">
        <v>342</v>
      </c>
      <c r="U542" s="6">
        <v>409035</v>
      </c>
      <c r="V542" s="6">
        <v>6221123133</v>
      </c>
      <c r="W542" s="82">
        <v>44396</v>
      </c>
      <c r="X542" s="6" t="s">
        <v>186</v>
      </c>
      <c r="Y542" s="6" t="s">
        <v>75</v>
      </c>
      <c r="Z542" s="6" t="s">
        <v>70</v>
      </c>
      <c r="AA542" s="6" t="s">
        <v>70</v>
      </c>
      <c r="AB542" s="6" t="s">
        <v>70</v>
      </c>
      <c r="AC542" s="6" t="s">
        <v>76</v>
      </c>
      <c r="AD542" s="6" t="s">
        <v>77</v>
      </c>
      <c r="AE542" s="31" t="s">
        <v>674</v>
      </c>
      <c r="AF542" s="25" t="s">
        <v>79</v>
      </c>
      <c r="AG542" s="25">
        <v>6221123133</v>
      </c>
      <c r="AH542" s="25" t="s">
        <v>675</v>
      </c>
      <c r="AI542" s="81" t="s">
        <v>132</v>
      </c>
      <c r="AJ542" s="6"/>
      <c r="AK542" s="30">
        <v>45460</v>
      </c>
      <c r="AL542" s="22">
        <v>7</v>
      </c>
      <c r="AM542" s="22" t="s">
        <v>82</v>
      </c>
      <c r="AN542" s="22" t="s">
        <v>82</v>
      </c>
      <c r="AO542" s="22" t="s">
        <v>82</v>
      </c>
      <c r="AP542" s="22" t="s">
        <v>82</v>
      </c>
      <c r="AQ542" s="22" t="s">
        <v>82</v>
      </c>
      <c r="AR542" s="22" t="s">
        <v>82</v>
      </c>
      <c r="AS542" s="6">
        <v>331316</v>
      </c>
      <c r="AT542" s="6" t="s">
        <v>671</v>
      </c>
      <c r="AU542" s="15" t="s">
        <v>672</v>
      </c>
      <c r="AV542" s="6" t="s">
        <v>673</v>
      </c>
      <c r="AW542" s="6">
        <v>40</v>
      </c>
    </row>
    <row r="543" spans="1:49" ht="24.75" customHeight="1">
      <c r="A543" s="6">
        <v>409036</v>
      </c>
      <c r="B543" s="6" t="s">
        <v>3090</v>
      </c>
      <c r="C543" s="22" t="b">
        <v>1</v>
      </c>
      <c r="D543" s="6" t="s">
        <v>650</v>
      </c>
      <c r="E543" s="6">
        <v>409</v>
      </c>
      <c r="F543" s="6" t="s">
        <v>497</v>
      </c>
      <c r="G543" s="6">
        <v>409036</v>
      </c>
      <c r="H543" s="6" t="s">
        <v>65</v>
      </c>
      <c r="I543" s="6" t="s">
        <v>66</v>
      </c>
      <c r="J543" s="6" t="s">
        <v>1167</v>
      </c>
      <c r="K543" s="6" t="s">
        <v>158</v>
      </c>
      <c r="L543" s="6" t="s">
        <v>112</v>
      </c>
      <c r="M543" s="22" t="str">
        <f t="shared" si="8"/>
        <v>Fresh Biopsy/Aspirate</v>
      </c>
      <c r="N543" s="6" t="s">
        <v>70</v>
      </c>
      <c r="O543" s="82">
        <v>45161</v>
      </c>
      <c r="P543" s="82">
        <v>45384</v>
      </c>
      <c r="Q543" s="6" t="s">
        <v>101</v>
      </c>
      <c r="R543" s="6">
        <v>6220941335</v>
      </c>
      <c r="S543" s="82">
        <v>45183</v>
      </c>
      <c r="T543" s="6" t="s">
        <v>169</v>
      </c>
      <c r="U543" s="6">
        <v>409036</v>
      </c>
      <c r="V543" s="6">
        <v>6220941335</v>
      </c>
      <c r="W543" s="82">
        <v>45183</v>
      </c>
      <c r="X543" s="6" t="s">
        <v>103</v>
      </c>
      <c r="Y543" s="6" t="s">
        <v>75</v>
      </c>
      <c r="Z543" s="6" t="s">
        <v>70</v>
      </c>
      <c r="AA543" s="6" t="s">
        <v>70</v>
      </c>
      <c r="AB543" s="6" t="s">
        <v>70</v>
      </c>
      <c r="AC543" s="6" t="s">
        <v>76</v>
      </c>
      <c r="AD543" s="6" t="s">
        <v>238</v>
      </c>
      <c r="AE543" s="31" t="s">
        <v>266</v>
      </c>
      <c r="AF543" s="25" t="s">
        <v>79</v>
      </c>
      <c r="AG543" s="25">
        <v>6220941335</v>
      </c>
      <c r="AH543" s="25" t="s">
        <v>3091</v>
      </c>
      <c r="AI543" s="81" t="s">
        <v>172</v>
      </c>
      <c r="AJ543" s="6"/>
      <c r="AK543" s="30">
        <v>45397</v>
      </c>
      <c r="AL543" s="22">
        <v>70</v>
      </c>
      <c r="AM543" s="22" t="s">
        <v>82</v>
      </c>
      <c r="AN543" s="22" t="s">
        <v>82</v>
      </c>
      <c r="AO543" s="22" t="s">
        <v>82</v>
      </c>
      <c r="AP543" s="22" t="s">
        <v>82</v>
      </c>
      <c r="AQ543" s="22" t="s">
        <v>82</v>
      </c>
      <c r="AR543" s="22" t="s">
        <v>82</v>
      </c>
      <c r="AS543" s="6">
        <v>327558</v>
      </c>
      <c r="AT543" s="6" t="s">
        <v>3092</v>
      </c>
      <c r="AU543" s="15" t="s">
        <v>3093</v>
      </c>
      <c r="AV543" s="6" t="s">
        <v>3094</v>
      </c>
      <c r="AW543" s="6">
        <v>40</v>
      </c>
    </row>
    <row r="544" spans="1:49" ht="24.75" customHeight="1">
      <c r="A544" s="6">
        <v>409036</v>
      </c>
      <c r="B544" s="6" t="s">
        <v>3095</v>
      </c>
      <c r="C544" s="22" t="b">
        <v>1</v>
      </c>
      <c r="D544" s="6" t="s">
        <v>650</v>
      </c>
      <c r="E544" s="6">
        <v>409</v>
      </c>
      <c r="F544" s="6" t="s">
        <v>497</v>
      </c>
      <c r="G544" s="6">
        <v>409036</v>
      </c>
      <c r="H544" s="6" t="s">
        <v>65</v>
      </c>
      <c r="I544" s="6" t="s">
        <v>66</v>
      </c>
      <c r="J544" s="6" t="s">
        <v>67</v>
      </c>
      <c r="K544" s="6" t="s">
        <v>68</v>
      </c>
      <c r="L544" s="6" t="s">
        <v>69</v>
      </c>
      <c r="M544" s="22" t="str">
        <f t="shared" si="8"/>
        <v>Archival</v>
      </c>
      <c r="N544" s="6" t="s">
        <v>70</v>
      </c>
      <c r="O544" s="82">
        <v>45161</v>
      </c>
      <c r="P544" s="82">
        <v>45384</v>
      </c>
      <c r="Q544" s="6" t="s">
        <v>101</v>
      </c>
      <c r="R544" s="6">
        <v>6221123130</v>
      </c>
      <c r="S544" s="82">
        <v>44683</v>
      </c>
      <c r="T544" s="6" t="s">
        <v>169</v>
      </c>
      <c r="U544" s="6">
        <v>409036</v>
      </c>
      <c r="V544" s="6">
        <v>6221123130</v>
      </c>
      <c r="W544" s="82">
        <v>44683</v>
      </c>
      <c r="X544" s="6" t="s">
        <v>103</v>
      </c>
      <c r="Y544" s="6" t="s">
        <v>75</v>
      </c>
      <c r="Z544" s="6" t="s">
        <v>70</v>
      </c>
      <c r="AA544" s="6" t="s">
        <v>70</v>
      </c>
      <c r="AB544" s="6" t="s">
        <v>70</v>
      </c>
      <c r="AC544" s="6" t="s">
        <v>76</v>
      </c>
      <c r="AD544" s="6" t="s">
        <v>77</v>
      </c>
      <c r="AE544" s="31" t="s">
        <v>115</v>
      </c>
      <c r="AF544" s="25" t="s">
        <v>79</v>
      </c>
      <c r="AG544" s="25">
        <v>6221123130</v>
      </c>
      <c r="AH544" s="25" t="s">
        <v>3096</v>
      </c>
      <c r="AI544" s="81" t="s">
        <v>172</v>
      </c>
      <c r="AJ544" s="6"/>
      <c r="AK544" s="30">
        <v>45397</v>
      </c>
      <c r="AL544" s="22">
        <v>70</v>
      </c>
      <c r="AM544" s="22" t="s">
        <v>82</v>
      </c>
      <c r="AN544" s="22" t="s">
        <v>82</v>
      </c>
      <c r="AO544" s="22" t="s">
        <v>82</v>
      </c>
      <c r="AP544" s="22" t="s">
        <v>82</v>
      </c>
      <c r="AQ544" s="22" t="s">
        <v>82</v>
      </c>
      <c r="AR544" s="22" t="s">
        <v>82</v>
      </c>
      <c r="AS544" s="6">
        <v>235059</v>
      </c>
      <c r="AT544" s="6" t="s">
        <v>3097</v>
      </c>
      <c r="AU544" s="15" t="s">
        <v>3098</v>
      </c>
      <c r="AV544" s="6" t="s">
        <v>3099</v>
      </c>
      <c r="AW544" s="6">
        <v>40</v>
      </c>
    </row>
    <row r="545" spans="1:49" ht="24.75" customHeight="1">
      <c r="A545" s="6">
        <v>409036</v>
      </c>
      <c r="B545" s="6" t="s">
        <v>676</v>
      </c>
      <c r="C545" s="22" t="b">
        <v>1</v>
      </c>
      <c r="D545" s="6" t="s">
        <v>650</v>
      </c>
      <c r="E545" s="6">
        <v>409</v>
      </c>
      <c r="F545" s="6" t="s">
        <v>497</v>
      </c>
      <c r="G545" s="6">
        <v>409036</v>
      </c>
      <c r="H545" s="6" t="s">
        <v>65</v>
      </c>
      <c r="I545" s="6" t="s">
        <v>66</v>
      </c>
      <c r="J545" s="6" t="s">
        <v>67</v>
      </c>
      <c r="K545" s="6" t="s">
        <v>111</v>
      </c>
      <c r="L545" s="6"/>
      <c r="M545" s="22" t="str">
        <f t="shared" si="8"/>
        <v>Fresh Tumor Biopsy Pre-dose</v>
      </c>
      <c r="N545" s="6" t="s">
        <v>70</v>
      </c>
      <c r="O545" s="82">
        <v>45161</v>
      </c>
      <c r="P545" s="82">
        <v>45384</v>
      </c>
      <c r="Q545" s="6" t="s">
        <v>101</v>
      </c>
      <c r="R545" s="6">
        <v>6220965421</v>
      </c>
      <c r="S545" s="82">
        <v>45134</v>
      </c>
      <c r="T545" s="6" t="s">
        <v>169</v>
      </c>
      <c r="U545" s="6">
        <v>409036</v>
      </c>
      <c r="V545" s="6">
        <v>6220965421</v>
      </c>
      <c r="W545" s="82">
        <v>45134</v>
      </c>
      <c r="X545" s="6" t="s">
        <v>103</v>
      </c>
      <c r="Y545" s="6" t="s">
        <v>75</v>
      </c>
      <c r="Z545" s="6" t="s">
        <v>70</v>
      </c>
      <c r="AA545" s="6" t="s">
        <v>70</v>
      </c>
      <c r="AB545" s="6" t="s">
        <v>70</v>
      </c>
      <c r="AC545" s="6" t="s">
        <v>76</v>
      </c>
      <c r="AD545" s="6" t="s">
        <v>114</v>
      </c>
      <c r="AE545" s="31" t="s">
        <v>104</v>
      </c>
      <c r="AF545" s="25" t="s">
        <v>79</v>
      </c>
      <c r="AG545" s="25">
        <v>6220965421</v>
      </c>
      <c r="AH545" s="25" t="s">
        <v>680</v>
      </c>
      <c r="AI545" s="81" t="s">
        <v>172</v>
      </c>
      <c r="AJ545" s="6"/>
      <c r="AK545" s="30">
        <v>45397</v>
      </c>
      <c r="AL545" s="22">
        <v>70</v>
      </c>
      <c r="AM545" s="22" t="s">
        <v>82</v>
      </c>
      <c r="AN545" s="22" t="s">
        <v>82</v>
      </c>
      <c r="AO545" s="22" t="s">
        <v>82</v>
      </c>
      <c r="AP545" s="22" t="s">
        <v>82</v>
      </c>
      <c r="AQ545" s="22" t="s">
        <v>82</v>
      </c>
      <c r="AR545" s="22" t="s">
        <v>82</v>
      </c>
      <c r="AS545" s="6">
        <v>327842</v>
      </c>
      <c r="AT545" s="6" t="s">
        <v>677</v>
      </c>
      <c r="AU545" s="15" t="s">
        <v>678</v>
      </c>
      <c r="AV545" s="6" t="s">
        <v>679</v>
      </c>
      <c r="AW545" s="6">
        <v>40</v>
      </c>
    </row>
    <row r="546" spans="1:49" ht="24.75" customHeight="1">
      <c r="A546" s="6">
        <v>409038</v>
      </c>
      <c r="B546" s="6" t="s">
        <v>3100</v>
      </c>
      <c r="C546" s="22" t="b">
        <v>1</v>
      </c>
      <c r="D546" s="6" t="s">
        <v>650</v>
      </c>
      <c r="E546" s="6">
        <v>409</v>
      </c>
      <c r="F546" s="6" t="s">
        <v>497</v>
      </c>
      <c r="G546" s="6">
        <v>409038</v>
      </c>
      <c r="H546" s="6" t="s">
        <v>121</v>
      </c>
      <c r="I546" s="6" t="s">
        <v>66</v>
      </c>
      <c r="J546" s="6" t="s">
        <v>1167</v>
      </c>
      <c r="K546" s="6" t="s">
        <v>158</v>
      </c>
      <c r="L546" s="6" t="s">
        <v>112</v>
      </c>
      <c r="M546" s="22" t="str">
        <f t="shared" si="8"/>
        <v>Fresh Biopsy/Aspirate</v>
      </c>
      <c r="N546" s="6" t="s">
        <v>70</v>
      </c>
      <c r="O546" s="82">
        <v>45175</v>
      </c>
      <c r="P546" s="82">
        <v>45203</v>
      </c>
      <c r="Q546" s="6" t="s">
        <v>101</v>
      </c>
      <c r="R546" s="6">
        <v>6221123113</v>
      </c>
      <c r="S546" s="82">
        <v>45195</v>
      </c>
      <c r="T546" s="6" t="s">
        <v>169</v>
      </c>
      <c r="U546" s="6">
        <v>409038</v>
      </c>
      <c r="V546" s="6">
        <v>6221123113</v>
      </c>
      <c r="W546" s="82">
        <v>45195</v>
      </c>
      <c r="X546" s="6" t="s">
        <v>103</v>
      </c>
      <c r="Y546" s="6" t="s">
        <v>75</v>
      </c>
      <c r="Z546" s="6" t="s">
        <v>70</v>
      </c>
      <c r="AA546" s="6" t="s">
        <v>70</v>
      </c>
      <c r="AB546" s="6" t="s">
        <v>70</v>
      </c>
      <c r="AC546" s="6" t="s">
        <v>76</v>
      </c>
      <c r="AD546" s="6" t="s">
        <v>238</v>
      </c>
      <c r="AE546" s="31" t="s">
        <v>1119</v>
      </c>
      <c r="AF546" s="25" t="s">
        <v>1120</v>
      </c>
      <c r="AG546" s="25">
        <v>6221123113</v>
      </c>
      <c r="AH546" s="25" t="s">
        <v>3101</v>
      </c>
      <c r="AI546" s="81" t="s">
        <v>172</v>
      </c>
      <c r="AJ546" s="6"/>
      <c r="AK546" s="30">
        <v>45397</v>
      </c>
      <c r="AL546" s="22">
        <v>70</v>
      </c>
      <c r="AM546" s="22" t="s">
        <v>82</v>
      </c>
      <c r="AN546" s="22" t="s">
        <v>82</v>
      </c>
      <c r="AO546" s="22" t="s">
        <v>82</v>
      </c>
      <c r="AP546" s="22" t="s">
        <v>82</v>
      </c>
      <c r="AQ546" s="22" t="s">
        <v>82</v>
      </c>
      <c r="AR546" s="22" t="s">
        <v>82</v>
      </c>
      <c r="AS546" s="6">
        <v>327532</v>
      </c>
      <c r="AT546" s="6" t="s">
        <v>3102</v>
      </c>
      <c r="AU546" s="15" t="s">
        <v>3103</v>
      </c>
      <c r="AV546" s="6" t="s">
        <v>3104</v>
      </c>
      <c r="AW546" s="6">
        <v>40</v>
      </c>
    </row>
    <row r="547" spans="1:49" ht="24.75" customHeight="1">
      <c r="A547" s="6">
        <v>409038</v>
      </c>
      <c r="B547" s="6" t="s">
        <v>681</v>
      </c>
      <c r="C547" s="22" t="b">
        <v>1</v>
      </c>
      <c r="D547" s="6" t="s">
        <v>650</v>
      </c>
      <c r="E547" s="6">
        <v>409</v>
      </c>
      <c r="F547" s="6" t="s">
        <v>497</v>
      </c>
      <c r="G547" s="6">
        <v>409038</v>
      </c>
      <c r="H547" s="6" t="s">
        <v>121</v>
      </c>
      <c r="I547" s="6" t="s">
        <v>66</v>
      </c>
      <c r="J547" s="6" t="s">
        <v>67</v>
      </c>
      <c r="K547" s="6" t="s">
        <v>128</v>
      </c>
      <c r="L547" s="6" t="s">
        <v>112</v>
      </c>
      <c r="M547" s="22" t="str">
        <f t="shared" si="8"/>
        <v>Fresh Biopsy/Aspirate</v>
      </c>
      <c r="N547" s="6" t="s">
        <v>70</v>
      </c>
      <c r="O547" s="82">
        <v>45175</v>
      </c>
      <c r="P547" s="82">
        <v>45203</v>
      </c>
      <c r="Q547" s="6" t="s">
        <v>101</v>
      </c>
      <c r="R547" s="6">
        <v>6221123138</v>
      </c>
      <c r="S547" s="82">
        <v>45140</v>
      </c>
      <c r="T547" s="6" t="s">
        <v>169</v>
      </c>
      <c r="U547" s="6">
        <v>409038</v>
      </c>
      <c r="V547" s="6">
        <v>6221123138</v>
      </c>
      <c r="W547" s="82">
        <v>45140</v>
      </c>
      <c r="X547" s="6" t="s">
        <v>103</v>
      </c>
      <c r="Y547" s="6" t="s">
        <v>75</v>
      </c>
      <c r="Z547" s="6" t="s">
        <v>70</v>
      </c>
      <c r="AA547" s="6" t="s">
        <v>70</v>
      </c>
      <c r="AB547" s="6" t="s">
        <v>70</v>
      </c>
      <c r="AC547" s="6" t="s">
        <v>76</v>
      </c>
      <c r="AD547" s="6" t="s">
        <v>114</v>
      </c>
      <c r="AE547" s="31" t="s">
        <v>266</v>
      </c>
      <c r="AF547" s="25" t="s">
        <v>79</v>
      </c>
      <c r="AG547" s="25">
        <v>6221123138</v>
      </c>
      <c r="AH547" s="25" t="s">
        <v>685</v>
      </c>
      <c r="AI547" s="81" t="s">
        <v>172</v>
      </c>
      <c r="AJ547" s="6"/>
      <c r="AK547" s="30">
        <v>45397</v>
      </c>
      <c r="AL547" s="22">
        <v>70</v>
      </c>
      <c r="AM547" s="22" t="s">
        <v>82</v>
      </c>
      <c r="AN547" s="22" t="s">
        <v>82</v>
      </c>
      <c r="AO547" s="22" t="s">
        <v>82</v>
      </c>
      <c r="AP547" s="22" t="s">
        <v>82</v>
      </c>
      <c r="AQ547" s="22" t="s">
        <v>82</v>
      </c>
      <c r="AR547" s="22" t="s">
        <v>82</v>
      </c>
      <c r="AS547" s="6">
        <v>264614</v>
      </c>
      <c r="AT547" s="6" t="s">
        <v>682</v>
      </c>
      <c r="AU547" s="15" t="s">
        <v>683</v>
      </c>
      <c r="AV547" s="6" t="s">
        <v>684</v>
      </c>
      <c r="AW547" s="6">
        <v>40</v>
      </c>
    </row>
    <row r="548" spans="1:49" ht="24.75" customHeight="1">
      <c r="A548" s="6">
        <v>409038</v>
      </c>
      <c r="B548" s="6" t="s">
        <v>3105</v>
      </c>
      <c r="C548" s="22" t="b">
        <v>1</v>
      </c>
      <c r="D548" s="6" t="s">
        <v>650</v>
      </c>
      <c r="E548" s="6">
        <v>409</v>
      </c>
      <c r="F548" s="6" t="s">
        <v>497</v>
      </c>
      <c r="G548" s="6">
        <v>409038</v>
      </c>
      <c r="H548" s="6" t="s">
        <v>121</v>
      </c>
      <c r="I548" s="6" t="s">
        <v>66</v>
      </c>
      <c r="J548" s="6" t="s">
        <v>67</v>
      </c>
      <c r="K548" s="6" t="s">
        <v>111</v>
      </c>
      <c r="L548" s="6"/>
      <c r="M548" s="22" t="str">
        <f t="shared" si="8"/>
        <v>Fresh Tumor Biopsy Pre-dose</v>
      </c>
      <c r="N548" s="6" t="s">
        <v>70</v>
      </c>
      <c r="O548" s="82">
        <v>45175</v>
      </c>
      <c r="P548" s="82">
        <v>45203</v>
      </c>
      <c r="Q548" s="6" t="s">
        <v>101</v>
      </c>
      <c r="R548" s="6">
        <v>6220941374</v>
      </c>
      <c r="S548" s="82">
        <v>45140</v>
      </c>
      <c r="T548" s="6" t="s">
        <v>169</v>
      </c>
      <c r="U548" s="6">
        <v>409038</v>
      </c>
      <c r="V548" s="6">
        <v>6220941374</v>
      </c>
      <c r="W548" s="82">
        <v>45140</v>
      </c>
      <c r="X548" s="6" t="s">
        <v>103</v>
      </c>
      <c r="Y548" s="6" t="s">
        <v>75</v>
      </c>
      <c r="Z548" s="6" t="s">
        <v>70</v>
      </c>
      <c r="AA548" s="6" t="s">
        <v>70</v>
      </c>
      <c r="AB548" s="6" t="s">
        <v>70</v>
      </c>
      <c r="AC548" s="6" t="s">
        <v>76</v>
      </c>
      <c r="AD548" s="6" t="s">
        <v>114</v>
      </c>
      <c r="AE548" s="31" t="s">
        <v>115</v>
      </c>
      <c r="AF548" s="25" t="s">
        <v>79</v>
      </c>
      <c r="AG548" s="25">
        <v>6220941374</v>
      </c>
      <c r="AH548" s="25" t="s">
        <v>685</v>
      </c>
      <c r="AI548" s="81" t="s">
        <v>172</v>
      </c>
      <c r="AJ548" s="6"/>
      <c r="AK548" s="30">
        <v>45397</v>
      </c>
      <c r="AL548" s="22">
        <v>70</v>
      </c>
      <c r="AM548" s="22" t="s">
        <v>82</v>
      </c>
      <c r="AN548" s="22" t="s">
        <v>82</v>
      </c>
      <c r="AO548" s="22" t="s">
        <v>82</v>
      </c>
      <c r="AP548" s="22" t="s">
        <v>82</v>
      </c>
      <c r="AQ548" s="22" t="s">
        <v>82</v>
      </c>
      <c r="AR548" s="22" t="s">
        <v>82</v>
      </c>
      <c r="AS548" s="6">
        <v>264617</v>
      </c>
      <c r="AT548" s="6" t="s">
        <v>3106</v>
      </c>
      <c r="AU548" s="15" t="s">
        <v>3107</v>
      </c>
      <c r="AV548" s="6" t="s">
        <v>3108</v>
      </c>
      <c r="AW548" s="6">
        <v>40</v>
      </c>
    </row>
    <row r="549" spans="1:49" ht="24.75" customHeight="1">
      <c r="A549" s="6">
        <v>409038</v>
      </c>
      <c r="B549" s="6"/>
      <c r="C549" s="22" t="b">
        <v>0</v>
      </c>
      <c r="D549" s="6" t="s">
        <v>650</v>
      </c>
      <c r="E549" s="6">
        <v>409</v>
      </c>
      <c r="F549" s="6" t="s">
        <v>497</v>
      </c>
      <c r="G549" s="6">
        <v>409038</v>
      </c>
      <c r="H549" s="6" t="s">
        <v>121</v>
      </c>
      <c r="I549" s="6" t="s">
        <v>66</v>
      </c>
      <c r="J549" s="6" t="s">
        <v>67</v>
      </c>
      <c r="K549" s="6" t="s">
        <v>128</v>
      </c>
      <c r="L549" s="6" t="s">
        <v>112</v>
      </c>
      <c r="M549" s="22" t="str">
        <f t="shared" si="8"/>
        <v>Fresh Biopsy/Aspirate</v>
      </c>
      <c r="N549" s="6" t="s">
        <v>70</v>
      </c>
      <c r="O549" s="82">
        <v>45175</v>
      </c>
      <c r="P549" s="82">
        <v>45203</v>
      </c>
      <c r="Q549" s="6" t="s">
        <v>101</v>
      </c>
      <c r="R549" s="6">
        <v>6220922815</v>
      </c>
      <c r="S549" s="82">
        <v>45140</v>
      </c>
      <c r="T549" s="6" t="s">
        <v>169</v>
      </c>
      <c r="U549" s="6"/>
      <c r="V549" s="6"/>
      <c r="W549" s="6"/>
      <c r="X549" s="6"/>
      <c r="Y549" s="6"/>
      <c r="Z549" s="6"/>
      <c r="AA549" s="6"/>
      <c r="AB549" s="6"/>
      <c r="AC549" s="6" t="s">
        <v>1145</v>
      </c>
      <c r="AD549" s="6"/>
      <c r="AE549" s="32" t="s">
        <v>1146</v>
      </c>
      <c r="AF549" s="28" t="s">
        <v>1146</v>
      </c>
      <c r="AG549" s="25">
        <v>6220922815</v>
      </c>
      <c r="AH549" s="25" t="s">
        <v>685</v>
      </c>
      <c r="AI549" s="81" t="s">
        <v>172</v>
      </c>
      <c r="AJ549" s="6"/>
      <c r="AK549" s="30">
        <v>45397</v>
      </c>
      <c r="AL549" s="22">
        <v>70</v>
      </c>
      <c r="AM549" s="22" t="s">
        <v>82</v>
      </c>
      <c r="AN549" s="22" t="s">
        <v>82</v>
      </c>
      <c r="AO549" s="22" t="s">
        <v>82</v>
      </c>
      <c r="AP549" s="22" t="s">
        <v>82</v>
      </c>
      <c r="AQ549" s="22" t="s">
        <v>82</v>
      </c>
      <c r="AR549" s="22" t="s">
        <v>82</v>
      </c>
      <c r="AS549" s="6"/>
      <c r="AT549" s="6"/>
      <c r="AU549" s="6"/>
      <c r="AV549" s="6"/>
      <c r="AW549" s="6"/>
    </row>
    <row r="550" spans="1:49" ht="24.75" customHeight="1">
      <c r="A550" s="6">
        <v>409039</v>
      </c>
      <c r="B550" s="6" t="s">
        <v>686</v>
      </c>
      <c r="C550" s="22" t="b">
        <v>1</v>
      </c>
      <c r="D550" s="6" t="s">
        <v>650</v>
      </c>
      <c r="E550" s="6">
        <v>409</v>
      </c>
      <c r="F550" s="6" t="s">
        <v>497</v>
      </c>
      <c r="G550" s="6">
        <v>409039</v>
      </c>
      <c r="H550" s="6" t="s">
        <v>121</v>
      </c>
      <c r="I550" s="6" t="s">
        <v>66</v>
      </c>
      <c r="J550" s="6" t="s">
        <v>67</v>
      </c>
      <c r="K550" s="6" t="s">
        <v>68</v>
      </c>
      <c r="L550" s="6" t="s">
        <v>69</v>
      </c>
      <c r="M550" s="22" t="str">
        <f t="shared" si="8"/>
        <v>Archival</v>
      </c>
      <c r="N550" s="6" t="s">
        <v>70</v>
      </c>
      <c r="O550" s="82">
        <v>45161</v>
      </c>
      <c r="P550" s="82">
        <v>45202</v>
      </c>
      <c r="Q550" s="6" t="s">
        <v>101</v>
      </c>
      <c r="R550" s="6">
        <v>6221123136</v>
      </c>
      <c r="S550" s="82">
        <v>44440</v>
      </c>
      <c r="T550" s="6" t="s">
        <v>690</v>
      </c>
      <c r="U550" s="6">
        <v>409039</v>
      </c>
      <c r="V550" s="6">
        <v>6221123136</v>
      </c>
      <c r="W550" s="82">
        <v>44440</v>
      </c>
      <c r="X550" s="6" t="s">
        <v>90</v>
      </c>
      <c r="Y550" s="6" t="s">
        <v>75</v>
      </c>
      <c r="Z550" s="6" t="s">
        <v>70</v>
      </c>
      <c r="AA550" s="6" t="s">
        <v>70</v>
      </c>
      <c r="AB550" s="6" t="s">
        <v>70</v>
      </c>
      <c r="AC550" s="6" t="s">
        <v>76</v>
      </c>
      <c r="AD550" s="6" t="s">
        <v>77</v>
      </c>
      <c r="AE550" s="31" t="s">
        <v>691</v>
      </c>
      <c r="AF550" s="25" t="s">
        <v>79</v>
      </c>
      <c r="AG550" s="25">
        <v>6221123136</v>
      </c>
      <c r="AH550" s="25" t="s">
        <v>692</v>
      </c>
      <c r="AI550" s="81" t="s">
        <v>93</v>
      </c>
      <c r="AJ550" s="6"/>
      <c r="AK550" s="30">
        <v>45460</v>
      </c>
      <c r="AL550" s="22">
        <v>7</v>
      </c>
      <c r="AM550" s="22" t="s">
        <v>82</v>
      </c>
      <c r="AN550" s="22" t="s">
        <v>82</v>
      </c>
      <c r="AO550" s="22" t="s">
        <v>82</v>
      </c>
      <c r="AP550" s="22" t="s">
        <v>82</v>
      </c>
      <c r="AQ550" s="22" t="s">
        <v>82</v>
      </c>
      <c r="AR550" s="22" t="s">
        <v>82</v>
      </c>
      <c r="AS550" s="6">
        <v>331387</v>
      </c>
      <c r="AT550" s="6" t="s">
        <v>687</v>
      </c>
      <c r="AU550" s="15" t="s">
        <v>688</v>
      </c>
      <c r="AV550" s="6" t="s">
        <v>689</v>
      </c>
      <c r="AW550" s="6">
        <v>40</v>
      </c>
    </row>
    <row r="551" spans="1:49" ht="24.75" customHeight="1">
      <c r="A551" s="6">
        <v>409042</v>
      </c>
      <c r="B551" s="6" t="s">
        <v>3109</v>
      </c>
      <c r="C551" s="22" t="b">
        <v>1</v>
      </c>
      <c r="D551" s="6" t="s">
        <v>650</v>
      </c>
      <c r="E551" s="6">
        <v>409</v>
      </c>
      <c r="F551" s="6" t="s">
        <v>497</v>
      </c>
      <c r="G551" s="6">
        <v>409042</v>
      </c>
      <c r="H551" s="6" t="s">
        <v>65</v>
      </c>
      <c r="I551" s="6" t="s">
        <v>66</v>
      </c>
      <c r="J551" s="6" t="s">
        <v>1167</v>
      </c>
      <c r="K551" s="6" t="s">
        <v>158</v>
      </c>
      <c r="L551" s="6" t="s">
        <v>112</v>
      </c>
      <c r="M551" s="22" t="str">
        <f t="shared" si="8"/>
        <v>Fresh Biopsy/Aspirate</v>
      </c>
      <c r="N551" s="6" t="s">
        <v>70</v>
      </c>
      <c r="O551" s="82">
        <v>45166</v>
      </c>
      <c r="P551" s="82">
        <v>45209</v>
      </c>
      <c r="Q551" s="6" t="s">
        <v>101</v>
      </c>
      <c r="R551" s="6">
        <v>6220965339</v>
      </c>
      <c r="S551" s="82">
        <v>45188</v>
      </c>
      <c r="T551" s="6" t="s">
        <v>169</v>
      </c>
      <c r="U551" s="6">
        <v>409042</v>
      </c>
      <c r="V551" s="6">
        <v>6220965339</v>
      </c>
      <c r="W551" s="82">
        <v>45188</v>
      </c>
      <c r="X551" s="6" t="s">
        <v>103</v>
      </c>
      <c r="Y551" s="6" t="s">
        <v>75</v>
      </c>
      <c r="Z551" s="6" t="s">
        <v>70</v>
      </c>
      <c r="AA551" s="6" t="s">
        <v>70</v>
      </c>
      <c r="AB551" s="6" t="s">
        <v>70</v>
      </c>
      <c r="AC551" s="6" t="s">
        <v>76</v>
      </c>
      <c r="AD551" s="6" t="s">
        <v>238</v>
      </c>
      <c r="AE551" s="31" t="s">
        <v>115</v>
      </c>
      <c r="AF551" s="25" t="s">
        <v>79</v>
      </c>
      <c r="AG551" s="25">
        <v>6220965339</v>
      </c>
      <c r="AH551" s="25" t="s">
        <v>3110</v>
      </c>
      <c r="AI551" s="81" t="s">
        <v>172</v>
      </c>
      <c r="AJ551" s="6"/>
      <c r="AK551" s="30">
        <v>45397</v>
      </c>
      <c r="AL551" s="22">
        <v>70</v>
      </c>
      <c r="AM551" s="22" t="s">
        <v>82</v>
      </c>
      <c r="AN551" s="22" t="s">
        <v>82</v>
      </c>
      <c r="AO551" s="22" t="s">
        <v>82</v>
      </c>
      <c r="AP551" s="22" t="s">
        <v>82</v>
      </c>
      <c r="AQ551" s="22" t="s">
        <v>82</v>
      </c>
      <c r="AR551" s="22" t="s">
        <v>82</v>
      </c>
      <c r="AS551" s="6">
        <v>327482</v>
      </c>
      <c r="AT551" s="6" t="s">
        <v>3111</v>
      </c>
      <c r="AU551" s="15" t="s">
        <v>3112</v>
      </c>
      <c r="AV551" s="6" t="s">
        <v>3113</v>
      </c>
      <c r="AW551" s="6">
        <v>40</v>
      </c>
    </row>
    <row r="552" spans="1:49" ht="24.75" customHeight="1">
      <c r="A552" s="6">
        <v>409042</v>
      </c>
      <c r="B552" s="6" t="s">
        <v>3114</v>
      </c>
      <c r="C552" s="22" t="b">
        <v>1</v>
      </c>
      <c r="D552" s="6" t="s">
        <v>650</v>
      </c>
      <c r="E552" s="6">
        <v>409</v>
      </c>
      <c r="F552" s="6" t="s">
        <v>497</v>
      </c>
      <c r="G552" s="6">
        <v>409042</v>
      </c>
      <c r="H552" s="6" t="s">
        <v>65</v>
      </c>
      <c r="I552" s="6" t="s">
        <v>66</v>
      </c>
      <c r="J552" s="6" t="s">
        <v>67</v>
      </c>
      <c r="K552" s="6" t="s">
        <v>68</v>
      </c>
      <c r="L552" s="6" t="s">
        <v>69</v>
      </c>
      <c r="M552" s="22" t="str">
        <f t="shared" si="8"/>
        <v>Archival</v>
      </c>
      <c r="N552" s="6" t="s">
        <v>70</v>
      </c>
      <c r="O552" s="82">
        <v>45166</v>
      </c>
      <c r="P552" s="82">
        <v>45209</v>
      </c>
      <c r="Q552" s="6" t="s">
        <v>101</v>
      </c>
      <c r="R552" s="6">
        <v>6221123139</v>
      </c>
      <c r="S552" s="82">
        <v>44603</v>
      </c>
      <c r="T552" s="6" t="s">
        <v>169</v>
      </c>
      <c r="U552" s="6">
        <v>409042</v>
      </c>
      <c r="V552" s="6">
        <v>6221123139</v>
      </c>
      <c r="W552" s="82">
        <v>44603</v>
      </c>
      <c r="X552" s="6" t="s">
        <v>103</v>
      </c>
      <c r="Y552" s="6" t="s">
        <v>75</v>
      </c>
      <c r="Z552" s="6" t="s">
        <v>70</v>
      </c>
      <c r="AA552" s="6" t="s">
        <v>70</v>
      </c>
      <c r="AB552" s="6" t="s">
        <v>70</v>
      </c>
      <c r="AC552" s="6" t="s">
        <v>76</v>
      </c>
      <c r="AD552" s="6" t="s">
        <v>77</v>
      </c>
      <c r="AE552" s="31" t="s">
        <v>122</v>
      </c>
      <c r="AF552" s="25" t="s">
        <v>79</v>
      </c>
      <c r="AG552" s="25">
        <v>6221123139</v>
      </c>
      <c r="AH552" s="25" t="s">
        <v>3115</v>
      </c>
      <c r="AI552" s="81" t="s">
        <v>172</v>
      </c>
      <c r="AJ552" s="6"/>
      <c r="AK552" s="30">
        <v>45397</v>
      </c>
      <c r="AL552" s="22">
        <v>70</v>
      </c>
      <c r="AM552" s="22" t="s">
        <v>82</v>
      </c>
      <c r="AN552" s="22" t="s">
        <v>82</v>
      </c>
      <c r="AO552" s="22" t="s">
        <v>82</v>
      </c>
      <c r="AP552" s="22" t="s">
        <v>82</v>
      </c>
      <c r="AQ552" s="22" t="s">
        <v>82</v>
      </c>
      <c r="AR552" s="22" t="s">
        <v>82</v>
      </c>
      <c r="AS552" s="6">
        <v>235053</v>
      </c>
      <c r="AT552" s="6" t="s">
        <v>3116</v>
      </c>
      <c r="AU552" s="15" t="s">
        <v>3117</v>
      </c>
      <c r="AV552" s="6" t="s">
        <v>3118</v>
      </c>
      <c r="AW552" s="6">
        <v>40</v>
      </c>
    </row>
    <row r="553" spans="1:49" ht="24.75" customHeight="1">
      <c r="A553" s="6">
        <v>409042</v>
      </c>
      <c r="B553" s="6" t="s">
        <v>693</v>
      </c>
      <c r="C553" s="22" t="b">
        <v>1</v>
      </c>
      <c r="D553" s="6" t="s">
        <v>650</v>
      </c>
      <c r="E553" s="6">
        <v>409</v>
      </c>
      <c r="F553" s="6" t="s">
        <v>497</v>
      </c>
      <c r="G553" s="6">
        <v>409042</v>
      </c>
      <c r="H553" s="6" t="s">
        <v>65</v>
      </c>
      <c r="I553" s="6" t="s">
        <v>66</v>
      </c>
      <c r="J553" s="6" t="s">
        <v>67</v>
      </c>
      <c r="K553" s="6" t="s">
        <v>111</v>
      </c>
      <c r="L553" s="6"/>
      <c r="M553" s="22" t="str">
        <f t="shared" si="8"/>
        <v>Fresh Tumor Biopsy Pre-dose</v>
      </c>
      <c r="N553" s="6" t="s">
        <v>70</v>
      </c>
      <c r="O553" s="82">
        <v>45166</v>
      </c>
      <c r="P553" s="82">
        <v>45209</v>
      </c>
      <c r="Q553" s="6" t="s">
        <v>101</v>
      </c>
      <c r="R553" s="6">
        <v>6220941375</v>
      </c>
      <c r="S553" s="82">
        <v>45160</v>
      </c>
      <c r="T553" s="6" t="s">
        <v>169</v>
      </c>
      <c r="U553" s="6">
        <v>409042</v>
      </c>
      <c r="V553" s="6">
        <v>6220941375</v>
      </c>
      <c r="W553" s="82">
        <v>45160</v>
      </c>
      <c r="X553" s="6" t="s">
        <v>103</v>
      </c>
      <c r="Y553" s="6" t="s">
        <v>75</v>
      </c>
      <c r="Z553" s="6" t="s">
        <v>70</v>
      </c>
      <c r="AA553" s="6" t="s">
        <v>70</v>
      </c>
      <c r="AB553" s="6" t="s">
        <v>70</v>
      </c>
      <c r="AC553" s="6" t="s">
        <v>76</v>
      </c>
      <c r="AD553" s="6" t="s">
        <v>114</v>
      </c>
      <c r="AE553" s="31" t="s">
        <v>651</v>
      </c>
      <c r="AF553" s="25" t="s">
        <v>79</v>
      </c>
      <c r="AG553" s="25">
        <v>6220941375</v>
      </c>
      <c r="AH553" s="25" t="s">
        <v>697</v>
      </c>
      <c r="AI553" s="81" t="s">
        <v>172</v>
      </c>
      <c r="AJ553" s="6"/>
      <c r="AK553" s="30">
        <v>45397</v>
      </c>
      <c r="AL553" s="22">
        <v>70</v>
      </c>
      <c r="AM553" s="22" t="s">
        <v>82</v>
      </c>
      <c r="AN553" s="22" t="s">
        <v>82</v>
      </c>
      <c r="AO553" s="22" t="s">
        <v>82</v>
      </c>
      <c r="AP553" s="22" t="s">
        <v>82</v>
      </c>
      <c r="AQ553" s="22" t="s">
        <v>82</v>
      </c>
      <c r="AR553" s="22" t="s">
        <v>82</v>
      </c>
      <c r="AS553" s="6">
        <v>327845</v>
      </c>
      <c r="AT553" s="6" t="s">
        <v>694</v>
      </c>
      <c r="AU553" s="15" t="s">
        <v>695</v>
      </c>
      <c r="AV553" s="6" t="s">
        <v>696</v>
      </c>
      <c r="AW553" s="6">
        <v>40</v>
      </c>
    </row>
    <row r="554" spans="1:49" ht="24.75" customHeight="1">
      <c r="A554" s="6">
        <v>409046</v>
      </c>
      <c r="B554" s="6" t="s">
        <v>3119</v>
      </c>
      <c r="C554" s="22" t="b">
        <v>1</v>
      </c>
      <c r="D554" s="6" t="s">
        <v>650</v>
      </c>
      <c r="E554" s="6">
        <v>409</v>
      </c>
      <c r="F554" s="6" t="s">
        <v>497</v>
      </c>
      <c r="G554" s="6">
        <v>409046</v>
      </c>
      <c r="H554" s="6" t="s">
        <v>121</v>
      </c>
      <c r="I554" s="6" t="s">
        <v>66</v>
      </c>
      <c r="J554" s="6" t="s">
        <v>67</v>
      </c>
      <c r="K554" s="6" t="s">
        <v>68</v>
      </c>
      <c r="L554" s="6" t="s">
        <v>69</v>
      </c>
      <c r="M554" s="22" t="str">
        <f t="shared" si="8"/>
        <v>Archival</v>
      </c>
      <c r="N554" s="6" t="s">
        <v>70</v>
      </c>
      <c r="O554" s="82">
        <v>45187</v>
      </c>
      <c r="P554" s="82">
        <v>45201</v>
      </c>
      <c r="Q554" s="6" t="s">
        <v>101</v>
      </c>
      <c r="R554" s="6">
        <v>6221123129</v>
      </c>
      <c r="S554" s="82">
        <v>44833</v>
      </c>
      <c r="T554" s="6" t="s">
        <v>169</v>
      </c>
      <c r="U554" s="6">
        <v>409046</v>
      </c>
      <c r="V554" s="6">
        <v>6221123129</v>
      </c>
      <c r="W554" s="82">
        <v>44833</v>
      </c>
      <c r="X554" s="6" t="s">
        <v>103</v>
      </c>
      <c r="Y554" s="6" t="s">
        <v>75</v>
      </c>
      <c r="Z554" s="6" t="s">
        <v>70</v>
      </c>
      <c r="AA554" s="6" t="s">
        <v>70</v>
      </c>
      <c r="AB554" s="6" t="s">
        <v>70</v>
      </c>
      <c r="AC554" s="6" t="s">
        <v>76</v>
      </c>
      <c r="AD554" s="6" t="s">
        <v>77</v>
      </c>
      <c r="AE554" s="31" t="s">
        <v>651</v>
      </c>
      <c r="AF554" s="25" t="s">
        <v>79</v>
      </c>
      <c r="AG554" s="25">
        <v>6221123129</v>
      </c>
      <c r="AH554" s="25" t="s">
        <v>3120</v>
      </c>
      <c r="AI554" s="81" t="s">
        <v>172</v>
      </c>
      <c r="AJ554" s="6"/>
      <c r="AK554" s="30">
        <v>45397</v>
      </c>
      <c r="AL554" s="22">
        <v>70</v>
      </c>
      <c r="AM554" s="22" t="s">
        <v>82</v>
      </c>
      <c r="AN554" s="22" t="s">
        <v>82</v>
      </c>
      <c r="AO554" s="22" t="s">
        <v>82</v>
      </c>
      <c r="AP554" s="22" t="s">
        <v>82</v>
      </c>
      <c r="AQ554" s="22" t="s">
        <v>82</v>
      </c>
      <c r="AR554" s="22" t="s">
        <v>82</v>
      </c>
      <c r="AS554" s="6">
        <v>326636</v>
      </c>
      <c r="AT554" s="6" t="s">
        <v>3121</v>
      </c>
      <c r="AU554" s="15" t="s">
        <v>3122</v>
      </c>
      <c r="AV554" s="6" t="s">
        <v>3123</v>
      </c>
      <c r="AW554" s="6">
        <v>40</v>
      </c>
    </row>
    <row r="555" spans="1:49" ht="24.75" customHeight="1">
      <c r="A555" s="6">
        <v>409046</v>
      </c>
      <c r="B555" s="6" t="s">
        <v>698</v>
      </c>
      <c r="C555" s="22" t="b">
        <v>1</v>
      </c>
      <c r="D555" s="6" t="s">
        <v>650</v>
      </c>
      <c r="E555" s="6">
        <v>409</v>
      </c>
      <c r="F555" s="6" t="s">
        <v>497</v>
      </c>
      <c r="G555" s="6">
        <v>409046</v>
      </c>
      <c r="H555" s="6" t="s">
        <v>121</v>
      </c>
      <c r="I555" s="6" t="s">
        <v>66</v>
      </c>
      <c r="J555" s="6" t="s">
        <v>67</v>
      </c>
      <c r="K555" s="6" t="s">
        <v>111</v>
      </c>
      <c r="L555" s="6"/>
      <c r="M555" s="22" t="str">
        <f t="shared" si="8"/>
        <v>Fresh Tumor Biopsy Pre-dose</v>
      </c>
      <c r="N555" s="6" t="s">
        <v>70</v>
      </c>
      <c r="O555" s="82">
        <v>45187</v>
      </c>
      <c r="P555" s="82">
        <v>45201</v>
      </c>
      <c r="Q555" s="6" t="s">
        <v>101</v>
      </c>
      <c r="R555" s="6">
        <v>6220220410</v>
      </c>
      <c r="S555" s="82">
        <v>45176</v>
      </c>
      <c r="T555" s="6" t="s">
        <v>169</v>
      </c>
      <c r="U555" s="6">
        <v>409046</v>
      </c>
      <c r="V555" s="6">
        <v>6220220410</v>
      </c>
      <c r="W555" s="82">
        <v>45176</v>
      </c>
      <c r="X555" s="6" t="s">
        <v>103</v>
      </c>
      <c r="Y555" s="6" t="s">
        <v>75</v>
      </c>
      <c r="Z555" s="6" t="s">
        <v>70</v>
      </c>
      <c r="AA555" s="6" t="s">
        <v>70</v>
      </c>
      <c r="AB555" s="6" t="s">
        <v>70</v>
      </c>
      <c r="AC555" s="6" t="s">
        <v>76</v>
      </c>
      <c r="AD555" s="6" t="s">
        <v>114</v>
      </c>
      <c r="AE555" s="31" t="s">
        <v>150</v>
      </c>
      <c r="AF555" s="25" t="s">
        <v>79</v>
      </c>
      <c r="AG555" s="25">
        <v>6220220410</v>
      </c>
      <c r="AH555" s="25" t="s">
        <v>702</v>
      </c>
      <c r="AI555" s="81" t="s">
        <v>172</v>
      </c>
      <c r="AJ555" s="6"/>
      <c r="AK555" s="30">
        <v>45397</v>
      </c>
      <c r="AL555" s="22">
        <v>70</v>
      </c>
      <c r="AM555" s="22" t="s">
        <v>82</v>
      </c>
      <c r="AN555" s="22" t="s">
        <v>82</v>
      </c>
      <c r="AO555" s="22" t="s">
        <v>82</v>
      </c>
      <c r="AP555" s="22" t="s">
        <v>82</v>
      </c>
      <c r="AQ555" s="22" t="s">
        <v>82</v>
      </c>
      <c r="AR555" s="22" t="s">
        <v>82</v>
      </c>
      <c r="AS555" s="6">
        <v>327708</v>
      </c>
      <c r="AT555" s="6" t="s">
        <v>699</v>
      </c>
      <c r="AU555" s="15" t="s">
        <v>700</v>
      </c>
      <c r="AV555" s="6" t="s">
        <v>701</v>
      </c>
      <c r="AW555" s="6">
        <v>40</v>
      </c>
    </row>
    <row r="556" spans="1:49" ht="24.75" customHeight="1">
      <c r="A556" s="6">
        <v>409049</v>
      </c>
      <c r="B556" s="6" t="s">
        <v>703</v>
      </c>
      <c r="C556" s="22" t="b">
        <v>1</v>
      </c>
      <c r="D556" s="6" t="s">
        <v>650</v>
      </c>
      <c r="E556" s="6">
        <v>409</v>
      </c>
      <c r="F556" s="6" t="s">
        <v>497</v>
      </c>
      <c r="G556" s="6">
        <v>409049</v>
      </c>
      <c r="H556" s="6" t="s">
        <v>100</v>
      </c>
      <c r="I556" s="6" t="s">
        <v>100</v>
      </c>
      <c r="J556" s="6" t="s">
        <v>67</v>
      </c>
      <c r="K556" s="6" t="s">
        <v>128</v>
      </c>
      <c r="L556" s="6" t="s">
        <v>112</v>
      </c>
      <c r="M556" s="22" t="str">
        <f t="shared" si="8"/>
        <v>Fresh Biopsy/Aspirate</v>
      </c>
      <c r="N556" s="6" t="s">
        <v>70</v>
      </c>
      <c r="O556" s="82">
        <v>45224</v>
      </c>
      <c r="P556" s="82">
        <v>45378</v>
      </c>
      <c r="Q556" s="6" t="s">
        <v>101</v>
      </c>
      <c r="R556" s="6">
        <v>6220922989</v>
      </c>
      <c r="S556" s="82">
        <v>45331</v>
      </c>
      <c r="T556" s="6" t="s">
        <v>129</v>
      </c>
      <c r="U556" s="6">
        <v>409049</v>
      </c>
      <c r="V556" s="6">
        <v>6220922989</v>
      </c>
      <c r="W556" s="82">
        <v>44966</v>
      </c>
      <c r="X556" s="6" t="s">
        <v>634</v>
      </c>
      <c r="Y556" s="6" t="s">
        <v>130</v>
      </c>
      <c r="Z556" s="6" t="s">
        <v>70</v>
      </c>
      <c r="AA556" s="6" t="s">
        <v>70</v>
      </c>
      <c r="AB556" s="6" t="s">
        <v>707</v>
      </c>
      <c r="AC556" s="6" t="s">
        <v>708</v>
      </c>
      <c r="AD556" s="6" t="s">
        <v>238</v>
      </c>
      <c r="AE556" s="31" t="s">
        <v>150</v>
      </c>
      <c r="AF556" s="25" t="s">
        <v>79</v>
      </c>
      <c r="AG556" s="25">
        <v>6220922989</v>
      </c>
      <c r="AH556" s="25" t="s">
        <v>709</v>
      </c>
      <c r="AI556" s="81" t="s">
        <v>132</v>
      </c>
      <c r="AJ556" s="6"/>
      <c r="AK556" s="30">
        <v>45460</v>
      </c>
      <c r="AL556" s="22">
        <v>7</v>
      </c>
      <c r="AM556" s="22" t="s">
        <v>82</v>
      </c>
      <c r="AN556" s="22" t="s">
        <v>82</v>
      </c>
      <c r="AO556" s="22" t="s">
        <v>82</v>
      </c>
      <c r="AP556" s="22" t="s">
        <v>82</v>
      </c>
      <c r="AQ556" s="22" t="s">
        <v>82</v>
      </c>
      <c r="AR556" s="22" t="s">
        <v>82</v>
      </c>
      <c r="AS556" s="6">
        <v>337134</v>
      </c>
      <c r="AT556" s="6" t="s">
        <v>704</v>
      </c>
      <c r="AU556" s="15" t="s">
        <v>705</v>
      </c>
      <c r="AV556" s="6" t="s">
        <v>706</v>
      </c>
      <c r="AW556" s="6">
        <v>40</v>
      </c>
    </row>
    <row r="557" spans="1:49" ht="24.75" customHeight="1">
      <c r="A557" s="6">
        <v>409049</v>
      </c>
      <c r="B557" s="6" t="s">
        <v>3124</v>
      </c>
      <c r="C557" s="22" t="b">
        <v>1</v>
      </c>
      <c r="D557" s="6" t="s">
        <v>650</v>
      </c>
      <c r="E557" s="6">
        <v>409</v>
      </c>
      <c r="F557" s="6" t="s">
        <v>497</v>
      </c>
      <c r="G557" s="6">
        <v>409049</v>
      </c>
      <c r="H557" s="6" t="s">
        <v>100</v>
      </c>
      <c r="I557" s="6" t="s">
        <v>100</v>
      </c>
      <c r="J557" s="6" t="s">
        <v>67</v>
      </c>
      <c r="K557" s="6" t="s">
        <v>128</v>
      </c>
      <c r="L557" s="6" t="s">
        <v>112</v>
      </c>
      <c r="M557" s="22" t="str">
        <f t="shared" si="8"/>
        <v>Fresh Biopsy/Aspirate</v>
      </c>
      <c r="N557" s="6" t="s">
        <v>70</v>
      </c>
      <c r="O557" s="82">
        <v>45224</v>
      </c>
      <c r="P557" s="82">
        <v>45378</v>
      </c>
      <c r="Q557" s="6" t="s">
        <v>101</v>
      </c>
      <c r="R557" s="6">
        <v>6220220411</v>
      </c>
      <c r="S557" s="82">
        <v>45216</v>
      </c>
      <c r="T557" s="6" t="s">
        <v>129</v>
      </c>
      <c r="U557" s="6">
        <v>409049</v>
      </c>
      <c r="V557" s="6">
        <v>6220220411</v>
      </c>
      <c r="W557" s="82">
        <v>45216</v>
      </c>
      <c r="X557" s="6" t="s">
        <v>103</v>
      </c>
      <c r="Y557" s="6" t="s">
        <v>130</v>
      </c>
      <c r="Z557" s="6" t="s">
        <v>70</v>
      </c>
      <c r="AA557" s="6" t="s">
        <v>70</v>
      </c>
      <c r="AB557" s="6" t="s">
        <v>70</v>
      </c>
      <c r="AC557" s="6" t="s">
        <v>76</v>
      </c>
      <c r="AD557" s="6" t="s">
        <v>114</v>
      </c>
      <c r="AE557" s="31" t="s">
        <v>247</v>
      </c>
      <c r="AF557" s="25" t="s">
        <v>79</v>
      </c>
      <c r="AG557" s="25">
        <v>6220220411</v>
      </c>
      <c r="AH557" s="25" t="s">
        <v>3125</v>
      </c>
      <c r="AI557" s="81" t="s">
        <v>132</v>
      </c>
      <c r="AJ557" s="6"/>
      <c r="AK557" s="30">
        <v>45397</v>
      </c>
      <c r="AL557" s="22">
        <v>70</v>
      </c>
      <c r="AM557" s="22" t="s">
        <v>82</v>
      </c>
      <c r="AN557" s="22" t="s">
        <v>82</v>
      </c>
      <c r="AO557" s="22" t="s">
        <v>82</v>
      </c>
      <c r="AP557" s="22" t="s">
        <v>82</v>
      </c>
      <c r="AQ557" s="22" t="s">
        <v>82</v>
      </c>
      <c r="AR557" s="22" t="s">
        <v>82</v>
      </c>
      <c r="AS557" s="6">
        <v>327619</v>
      </c>
      <c r="AT557" s="6" t="s">
        <v>3126</v>
      </c>
      <c r="AU557" s="15" t="s">
        <v>3127</v>
      </c>
      <c r="AV557" s="6" t="s">
        <v>3128</v>
      </c>
      <c r="AW557" s="6">
        <v>40</v>
      </c>
    </row>
    <row r="558" spans="1:49" ht="24.75" customHeight="1">
      <c r="A558" s="6">
        <v>409052</v>
      </c>
      <c r="B558" s="6" t="s">
        <v>3129</v>
      </c>
      <c r="C558" s="22" t="b">
        <v>1</v>
      </c>
      <c r="D558" s="6" t="s">
        <v>650</v>
      </c>
      <c r="E558" s="6">
        <v>409</v>
      </c>
      <c r="F558" s="6" t="s">
        <v>497</v>
      </c>
      <c r="G558" s="6">
        <v>409052</v>
      </c>
      <c r="H558" s="6" t="s">
        <v>65</v>
      </c>
      <c r="I558" s="6" t="s">
        <v>66</v>
      </c>
      <c r="J558" s="6" t="s">
        <v>67</v>
      </c>
      <c r="K558" s="6" t="s">
        <v>68</v>
      </c>
      <c r="L558" s="6" t="s">
        <v>69</v>
      </c>
      <c r="M558" s="22" t="str">
        <f t="shared" si="8"/>
        <v>Archival</v>
      </c>
      <c r="N558" s="6" t="s">
        <v>70</v>
      </c>
      <c r="O558" s="82">
        <v>45238</v>
      </c>
      <c r="P558" s="82">
        <v>45385</v>
      </c>
      <c r="Q558" s="6" t="s">
        <v>101</v>
      </c>
      <c r="R558" s="6">
        <v>6221123135</v>
      </c>
      <c r="S558" s="82">
        <v>45071</v>
      </c>
      <c r="T558" s="6" t="s">
        <v>102</v>
      </c>
      <c r="U558" s="6">
        <v>409052</v>
      </c>
      <c r="V558" s="6">
        <v>6221123135</v>
      </c>
      <c r="W558" s="82">
        <v>45071</v>
      </c>
      <c r="X558" s="6" t="s">
        <v>103</v>
      </c>
      <c r="Y558" s="6" t="s">
        <v>75</v>
      </c>
      <c r="Z558" s="6" t="s">
        <v>70</v>
      </c>
      <c r="AA558" s="6" t="s">
        <v>70</v>
      </c>
      <c r="AB558" s="6" t="s">
        <v>70</v>
      </c>
      <c r="AC558" s="6" t="s">
        <v>76</v>
      </c>
      <c r="AD558" s="6" t="s">
        <v>77</v>
      </c>
      <c r="AE558" s="31" t="s">
        <v>266</v>
      </c>
      <c r="AF558" s="25" t="s">
        <v>79</v>
      </c>
      <c r="AG558" s="25">
        <v>6221123135</v>
      </c>
      <c r="AH558" s="25" t="s">
        <v>3130</v>
      </c>
      <c r="AI558" s="81" t="s">
        <v>93</v>
      </c>
      <c r="AJ558" s="6"/>
      <c r="AK558" s="30">
        <v>45460</v>
      </c>
      <c r="AL558" s="22">
        <v>7</v>
      </c>
      <c r="AM558" s="22" t="s">
        <v>82</v>
      </c>
      <c r="AN558" s="22" t="s">
        <v>82</v>
      </c>
      <c r="AO558" s="22" t="s">
        <v>82</v>
      </c>
      <c r="AP558" s="22" t="s">
        <v>82</v>
      </c>
      <c r="AQ558" s="22" t="s">
        <v>82</v>
      </c>
      <c r="AR558" s="22" t="s">
        <v>82</v>
      </c>
      <c r="AS558" s="6">
        <v>327705</v>
      </c>
      <c r="AT558" s="6" t="s">
        <v>3131</v>
      </c>
      <c r="AU558" s="15" t="s">
        <v>3132</v>
      </c>
      <c r="AV558" s="6" t="s">
        <v>3133</v>
      </c>
      <c r="AW558" s="6">
        <v>40</v>
      </c>
    </row>
    <row r="559" spans="1:49" ht="24.75" customHeight="1">
      <c r="A559" s="6">
        <v>409052</v>
      </c>
      <c r="B559" s="6" t="s">
        <v>710</v>
      </c>
      <c r="C559" s="22" t="b">
        <v>1</v>
      </c>
      <c r="D559" s="6" t="s">
        <v>650</v>
      </c>
      <c r="E559" s="6">
        <v>409</v>
      </c>
      <c r="F559" s="6" t="s">
        <v>497</v>
      </c>
      <c r="G559" s="6">
        <v>409052</v>
      </c>
      <c r="H559" s="6" t="s">
        <v>65</v>
      </c>
      <c r="I559" s="6" t="s">
        <v>66</v>
      </c>
      <c r="J559" s="6" t="s">
        <v>67</v>
      </c>
      <c r="K559" s="6" t="s">
        <v>111</v>
      </c>
      <c r="L559" s="6"/>
      <c r="M559" s="22" t="str">
        <f t="shared" si="8"/>
        <v>Fresh Tumor Biopsy Pre-dose</v>
      </c>
      <c r="N559" s="6" t="s">
        <v>70</v>
      </c>
      <c r="O559" s="82">
        <v>45238</v>
      </c>
      <c r="P559" s="82">
        <v>45385</v>
      </c>
      <c r="Q559" s="6" t="s">
        <v>101</v>
      </c>
      <c r="R559" s="6">
        <v>6220220413</v>
      </c>
      <c r="S559" s="82">
        <v>45222</v>
      </c>
      <c r="T559" s="6" t="s">
        <v>102</v>
      </c>
      <c r="U559" s="6">
        <v>409052</v>
      </c>
      <c r="V559" s="6">
        <v>6220220413</v>
      </c>
      <c r="W559" s="82">
        <v>45222</v>
      </c>
      <c r="X559" s="6" t="s">
        <v>103</v>
      </c>
      <c r="Y559" s="6" t="s">
        <v>75</v>
      </c>
      <c r="Z559" s="6" t="s">
        <v>70</v>
      </c>
      <c r="AA559" s="6" t="s">
        <v>70</v>
      </c>
      <c r="AB559" s="6" t="s">
        <v>70</v>
      </c>
      <c r="AC559" s="6" t="s">
        <v>76</v>
      </c>
      <c r="AD559" s="6" t="s">
        <v>114</v>
      </c>
      <c r="AE559" s="31" t="s">
        <v>115</v>
      </c>
      <c r="AF559" s="25" t="s">
        <v>79</v>
      </c>
      <c r="AG559" s="25">
        <v>6220220413</v>
      </c>
      <c r="AH559" s="25" t="s">
        <v>714</v>
      </c>
      <c r="AI559" s="81" t="s">
        <v>93</v>
      </c>
      <c r="AJ559" s="6"/>
      <c r="AK559" s="30">
        <v>45460</v>
      </c>
      <c r="AL559" s="22">
        <v>7</v>
      </c>
      <c r="AM559" s="22" t="s">
        <v>82</v>
      </c>
      <c r="AN559" s="22" t="s">
        <v>82</v>
      </c>
      <c r="AO559" s="22" t="s">
        <v>82</v>
      </c>
      <c r="AP559" s="22" t="s">
        <v>82</v>
      </c>
      <c r="AQ559" s="22" t="s">
        <v>82</v>
      </c>
      <c r="AR559" s="22" t="s">
        <v>82</v>
      </c>
      <c r="AS559" s="6">
        <v>327702</v>
      </c>
      <c r="AT559" s="6" t="s">
        <v>711</v>
      </c>
      <c r="AU559" s="15" t="s">
        <v>712</v>
      </c>
      <c r="AV559" s="6" t="s">
        <v>713</v>
      </c>
      <c r="AW559" s="6">
        <v>40</v>
      </c>
    </row>
    <row r="560" spans="1:49" ht="24.75" customHeight="1">
      <c r="A560" s="6">
        <v>409053</v>
      </c>
      <c r="B560" s="6" t="s">
        <v>3134</v>
      </c>
      <c r="C560" s="22" t="b">
        <v>1</v>
      </c>
      <c r="D560" s="6" t="s">
        <v>650</v>
      </c>
      <c r="E560" s="6">
        <v>409</v>
      </c>
      <c r="F560" s="6" t="s">
        <v>497</v>
      </c>
      <c r="G560" s="6">
        <v>409053</v>
      </c>
      <c r="H560" s="6" t="s">
        <v>100</v>
      </c>
      <c r="I560" s="6" t="s">
        <v>100</v>
      </c>
      <c r="J560" s="6" t="s">
        <v>67</v>
      </c>
      <c r="K560" s="6" t="s">
        <v>68</v>
      </c>
      <c r="L560" s="6" t="s">
        <v>69</v>
      </c>
      <c r="M560" s="22" t="str">
        <f t="shared" si="8"/>
        <v>Archival</v>
      </c>
      <c r="N560" s="6" t="s">
        <v>70</v>
      </c>
      <c r="O560" s="82">
        <v>45279</v>
      </c>
      <c r="P560" s="82">
        <v>45385</v>
      </c>
      <c r="Q560" s="6" t="s">
        <v>101</v>
      </c>
      <c r="R560" s="6">
        <v>6222089413</v>
      </c>
      <c r="S560" s="82">
        <v>44721</v>
      </c>
      <c r="T560" s="6" t="s">
        <v>102</v>
      </c>
      <c r="U560" s="6">
        <v>409053</v>
      </c>
      <c r="V560" s="6">
        <v>6222089413</v>
      </c>
      <c r="W560" s="82">
        <v>44721</v>
      </c>
      <c r="X560" s="6" t="s">
        <v>103</v>
      </c>
      <c r="Y560" s="6" t="s">
        <v>130</v>
      </c>
      <c r="Z560" s="6" t="s">
        <v>70</v>
      </c>
      <c r="AA560" s="6" t="s">
        <v>70</v>
      </c>
      <c r="AB560" s="6" t="s">
        <v>70</v>
      </c>
      <c r="AC560" s="6" t="s">
        <v>76</v>
      </c>
      <c r="AD560" s="6" t="s">
        <v>77</v>
      </c>
      <c r="AE560" s="31" t="s">
        <v>1119</v>
      </c>
      <c r="AF560" s="25" t="s">
        <v>1120</v>
      </c>
      <c r="AG560" s="25">
        <v>6222089413</v>
      </c>
      <c r="AH560" s="25" t="s">
        <v>3135</v>
      </c>
      <c r="AI560" s="81" t="s">
        <v>93</v>
      </c>
      <c r="AJ560" s="6"/>
      <c r="AK560" s="30">
        <v>45425</v>
      </c>
      <c r="AL560" s="22">
        <v>42</v>
      </c>
      <c r="AM560" s="22" t="s">
        <v>82</v>
      </c>
      <c r="AN560" s="22" t="s">
        <v>82</v>
      </c>
      <c r="AO560" s="22" t="s">
        <v>82</v>
      </c>
      <c r="AP560" s="22" t="s">
        <v>82</v>
      </c>
      <c r="AQ560" s="22" t="s">
        <v>82</v>
      </c>
      <c r="AR560" s="22" t="s">
        <v>82</v>
      </c>
      <c r="AS560" s="6">
        <v>327930</v>
      </c>
      <c r="AT560" s="6" t="s">
        <v>3136</v>
      </c>
      <c r="AU560" s="15" t="s">
        <v>3137</v>
      </c>
      <c r="AV560" s="6" t="s">
        <v>3138</v>
      </c>
      <c r="AW560" s="6">
        <v>40</v>
      </c>
    </row>
    <row r="561" spans="1:49" ht="24.75" customHeight="1">
      <c r="A561" s="6">
        <v>409053</v>
      </c>
      <c r="B561" s="6" t="s">
        <v>872</v>
      </c>
      <c r="C561" s="22" t="b">
        <v>1</v>
      </c>
      <c r="D561" s="6" t="s">
        <v>650</v>
      </c>
      <c r="E561" s="6">
        <v>409</v>
      </c>
      <c r="F561" s="6" t="s">
        <v>497</v>
      </c>
      <c r="G561" s="6">
        <v>409053</v>
      </c>
      <c r="H561" s="6" t="s">
        <v>100</v>
      </c>
      <c r="I561" s="6" t="s">
        <v>100</v>
      </c>
      <c r="J561" s="6" t="s">
        <v>67</v>
      </c>
      <c r="K561" s="6" t="s">
        <v>111</v>
      </c>
      <c r="L561" s="6"/>
      <c r="M561" s="22" t="str">
        <f t="shared" si="8"/>
        <v>Fresh Tumor Biopsy Pre-dose</v>
      </c>
      <c r="N561" s="6" t="s">
        <v>70</v>
      </c>
      <c r="O561" s="82">
        <v>45279</v>
      </c>
      <c r="P561" s="82">
        <v>45385</v>
      </c>
      <c r="Q561" s="6" t="s">
        <v>101</v>
      </c>
      <c r="R561" s="6">
        <v>6222089422</v>
      </c>
      <c r="S561" s="82">
        <v>45278</v>
      </c>
      <c r="T561" s="6" t="s">
        <v>102</v>
      </c>
      <c r="U561" s="6">
        <v>409053</v>
      </c>
      <c r="V561" s="6">
        <v>6222089422</v>
      </c>
      <c r="W561" s="82">
        <v>45278</v>
      </c>
      <c r="X561" s="6" t="s">
        <v>103</v>
      </c>
      <c r="Y561" s="6" t="s">
        <v>75</v>
      </c>
      <c r="Z561" s="6" t="s">
        <v>70</v>
      </c>
      <c r="AA561" s="6" t="s">
        <v>70</v>
      </c>
      <c r="AB561" s="6" t="s">
        <v>70</v>
      </c>
      <c r="AC561" s="6" t="s">
        <v>76</v>
      </c>
      <c r="AD561" s="6" t="s">
        <v>114</v>
      </c>
      <c r="AE561" s="31" t="s">
        <v>115</v>
      </c>
      <c r="AF561" s="25" t="s">
        <v>79</v>
      </c>
      <c r="AG561" s="25">
        <v>6222089422</v>
      </c>
      <c r="AH561" s="25" t="s">
        <v>3139</v>
      </c>
      <c r="AI561" s="81" t="s">
        <v>93</v>
      </c>
      <c r="AJ561" s="6"/>
      <c r="AK561" s="30">
        <v>45397</v>
      </c>
      <c r="AL561" s="22">
        <v>70</v>
      </c>
      <c r="AM561" s="22" t="s">
        <v>82</v>
      </c>
      <c r="AN561" s="22" t="s">
        <v>82</v>
      </c>
      <c r="AO561" s="22" t="s">
        <v>82</v>
      </c>
      <c r="AP561" s="22" t="s">
        <v>82</v>
      </c>
      <c r="AQ561" s="22" t="s">
        <v>82</v>
      </c>
      <c r="AR561" s="22" t="s">
        <v>82</v>
      </c>
      <c r="AS561" s="6">
        <v>327939</v>
      </c>
      <c r="AT561" s="6" t="s">
        <v>3140</v>
      </c>
      <c r="AU561" s="15" t="s">
        <v>3141</v>
      </c>
      <c r="AV561" s="6" t="s">
        <v>3142</v>
      </c>
      <c r="AW561" s="6">
        <v>40</v>
      </c>
    </row>
    <row r="562" spans="1:49" ht="24.75" customHeight="1">
      <c r="A562" s="6">
        <v>409054</v>
      </c>
      <c r="B562" s="6" t="s">
        <v>3143</v>
      </c>
      <c r="C562" s="22" t="b">
        <v>1</v>
      </c>
      <c r="D562" s="6" t="s">
        <v>650</v>
      </c>
      <c r="E562" s="6">
        <v>409</v>
      </c>
      <c r="F562" s="6" t="s">
        <v>497</v>
      </c>
      <c r="G562" s="6">
        <v>409054</v>
      </c>
      <c r="H562" s="6" t="s">
        <v>100</v>
      </c>
      <c r="I562" s="6" t="s">
        <v>100</v>
      </c>
      <c r="J562" s="6" t="s">
        <v>67</v>
      </c>
      <c r="K562" s="6" t="s">
        <v>68</v>
      </c>
      <c r="L562" s="6" t="s">
        <v>69</v>
      </c>
      <c r="M562" s="22" t="str">
        <f t="shared" si="8"/>
        <v>Archival</v>
      </c>
      <c r="N562" s="6" t="s">
        <v>70</v>
      </c>
      <c r="O562" s="82">
        <v>45243</v>
      </c>
      <c r="P562" s="82">
        <v>45390</v>
      </c>
      <c r="Q562" s="6" t="s">
        <v>101</v>
      </c>
      <c r="R562" s="6">
        <v>6220922990</v>
      </c>
      <c r="S562" s="82">
        <v>44831</v>
      </c>
      <c r="T562" s="6" t="s">
        <v>129</v>
      </c>
      <c r="U562" s="6">
        <v>409054</v>
      </c>
      <c r="V562" s="6">
        <v>6220922990</v>
      </c>
      <c r="W562" s="82">
        <v>44831</v>
      </c>
      <c r="X562" s="6" t="s">
        <v>103</v>
      </c>
      <c r="Y562" s="6" t="s">
        <v>130</v>
      </c>
      <c r="Z562" s="6" t="s">
        <v>70</v>
      </c>
      <c r="AA562" s="6" t="s">
        <v>70</v>
      </c>
      <c r="AB562" s="6" t="s">
        <v>70</v>
      </c>
      <c r="AC562" s="6" t="s">
        <v>76</v>
      </c>
      <c r="AD562" s="6" t="s">
        <v>77</v>
      </c>
      <c r="AE562" s="31" t="s">
        <v>115</v>
      </c>
      <c r="AF562" s="25" t="s">
        <v>79</v>
      </c>
      <c r="AG562" s="25">
        <v>6220922990</v>
      </c>
      <c r="AH562" s="25" t="s">
        <v>3144</v>
      </c>
      <c r="AI562" s="81" t="s">
        <v>132</v>
      </c>
      <c r="AJ562" s="6"/>
      <c r="AK562" s="30">
        <v>45446</v>
      </c>
      <c r="AL562" s="22">
        <v>21</v>
      </c>
      <c r="AM562" s="22" t="s">
        <v>82</v>
      </c>
      <c r="AN562" s="22" t="s">
        <v>82</v>
      </c>
      <c r="AO562" s="22" t="s">
        <v>82</v>
      </c>
      <c r="AP562" s="22" t="s">
        <v>82</v>
      </c>
      <c r="AQ562" s="22" t="s">
        <v>82</v>
      </c>
      <c r="AR562" s="22" t="s">
        <v>82</v>
      </c>
      <c r="AS562" s="6">
        <v>327814</v>
      </c>
      <c r="AT562" s="6" t="s">
        <v>3145</v>
      </c>
      <c r="AU562" s="15" t="s">
        <v>3146</v>
      </c>
      <c r="AV562" s="6" t="s">
        <v>3147</v>
      </c>
      <c r="AW562" s="6">
        <v>40</v>
      </c>
    </row>
    <row r="563" spans="1:49" ht="24.75" customHeight="1">
      <c r="A563" s="6">
        <v>409054</v>
      </c>
      <c r="B563" s="6" t="s">
        <v>715</v>
      </c>
      <c r="C563" s="22" t="b">
        <v>1</v>
      </c>
      <c r="D563" s="6" t="s">
        <v>650</v>
      </c>
      <c r="E563" s="6">
        <v>409</v>
      </c>
      <c r="F563" s="6" t="s">
        <v>497</v>
      </c>
      <c r="G563" s="6">
        <v>409054</v>
      </c>
      <c r="H563" s="6" t="s">
        <v>100</v>
      </c>
      <c r="I563" s="6" t="s">
        <v>100</v>
      </c>
      <c r="J563" s="6" t="s">
        <v>67</v>
      </c>
      <c r="K563" s="6" t="s">
        <v>111</v>
      </c>
      <c r="L563" s="6"/>
      <c r="M563" s="22" t="str">
        <f t="shared" si="8"/>
        <v>Fresh Tumor Biopsy Pre-dose</v>
      </c>
      <c r="N563" s="6" t="s">
        <v>70</v>
      </c>
      <c r="O563" s="82">
        <v>45243</v>
      </c>
      <c r="P563" s="82">
        <v>45390</v>
      </c>
      <c r="Q563" s="6" t="s">
        <v>101</v>
      </c>
      <c r="R563" s="6">
        <v>6220220412</v>
      </c>
      <c r="S563" s="82">
        <v>45230</v>
      </c>
      <c r="T563" s="6" t="s">
        <v>129</v>
      </c>
      <c r="U563" s="6">
        <v>409054</v>
      </c>
      <c r="V563" s="6">
        <v>6220220412</v>
      </c>
      <c r="W563" s="82">
        <v>45230</v>
      </c>
      <c r="X563" s="6" t="s">
        <v>103</v>
      </c>
      <c r="Y563" s="6" t="s">
        <v>75</v>
      </c>
      <c r="Z563" s="6" t="s">
        <v>70</v>
      </c>
      <c r="AA563" s="6" t="s">
        <v>70</v>
      </c>
      <c r="AB563" s="6" t="s">
        <v>70</v>
      </c>
      <c r="AC563" s="6" t="s">
        <v>76</v>
      </c>
      <c r="AD563" s="6" t="s">
        <v>114</v>
      </c>
      <c r="AE563" s="31" t="s">
        <v>115</v>
      </c>
      <c r="AF563" s="25" t="s">
        <v>79</v>
      </c>
      <c r="AG563" s="25">
        <v>6220220412</v>
      </c>
      <c r="AH563" s="25" t="s">
        <v>719</v>
      </c>
      <c r="AI563" s="81" t="s">
        <v>132</v>
      </c>
      <c r="AJ563" s="6"/>
      <c r="AK563" s="30">
        <v>45446</v>
      </c>
      <c r="AL563" s="22">
        <v>21</v>
      </c>
      <c r="AM563" s="22" t="s">
        <v>82</v>
      </c>
      <c r="AN563" s="22" t="s">
        <v>82</v>
      </c>
      <c r="AO563" s="22" t="s">
        <v>82</v>
      </c>
      <c r="AP563" s="22" t="s">
        <v>82</v>
      </c>
      <c r="AQ563" s="22" t="s">
        <v>82</v>
      </c>
      <c r="AR563" s="22" t="s">
        <v>82</v>
      </c>
      <c r="AS563" s="6">
        <v>327746</v>
      </c>
      <c r="AT563" s="6" t="s">
        <v>716</v>
      </c>
      <c r="AU563" s="15" t="s">
        <v>717</v>
      </c>
      <c r="AV563" s="6" t="s">
        <v>718</v>
      </c>
      <c r="AW563" s="6">
        <v>40</v>
      </c>
    </row>
    <row r="564" spans="1:49" ht="24.75" customHeight="1">
      <c r="A564" s="6">
        <v>409055</v>
      </c>
      <c r="B564" s="6" t="s">
        <v>3148</v>
      </c>
      <c r="C564" s="22" t="b">
        <v>1</v>
      </c>
      <c r="D564" s="6" t="s">
        <v>650</v>
      </c>
      <c r="E564" s="6">
        <v>409</v>
      </c>
      <c r="F564" s="6" t="s">
        <v>497</v>
      </c>
      <c r="G564" s="6">
        <v>409055</v>
      </c>
      <c r="H564" s="6" t="s">
        <v>100</v>
      </c>
      <c r="I564" s="6" t="s">
        <v>100</v>
      </c>
      <c r="J564" s="6" t="s">
        <v>67</v>
      </c>
      <c r="K564" s="6" t="s">
        <v>128</v>
      </c>
      <c r="L564" s="6" t="s">
        <v>112</v>
      </c>
      <c r="M564" s="22" t="str">
        <f t="shared" si="8"/>
        <v>Fresh Biopsy/Aspirate</v>
      </c>
      <c r="N564" s="6" t="s">
        <v>70</v>
      </c>
      <c r="O564" s="82">
        <v>45251</v>
      </c>
      <c r="P564" s="82">
        <v>45377</v>
      </c>
      <c r="Q564" s="6" t="s">
        <v>101</v>
      </c>
      <c r="R564" s="6">
        <v>6222089420</v>
      </c>
      <c r="S564" s="82">
        <v>45245</v>
      </c>
      <c r="T564" s="6" t="s">
        <v>102</v>
      </c>
      <c r="U564" s="6">
        <v>409055</v>
      </c>
      <c r="V564" s="6">
        <v>6222089420</v>
      </c>
      <c r="W564" s="82">
        <v>45245</v>
      </c>
      <c r="X564" s="6" t="s">
        <v>103</v>
      </c>
      <c r="Y564" s="6" t="s">
        <v>130</v>
      </c>
      <c r="Z564" s="6" t="s">
        <v>70</v>
      </c>
      <c r="AA564" s="6" t="s">
        <v>70</v>
      </c>
      <c r="AB564" s="6" t="s">
        <v>70</v>
      </c>
      <c r="AC564" s="6" t="s">
        <v>76</v>
      </c>
      <c r="AD564" s="6" t="s">
        <v>114</v>
      </c>
      <c r="AE564" s="31" t="s">
        <v>1119</v>
      </c>
      <c r="AF564" s="25" t="s">
        <v>1120</v>
      </c>
      <c r="AG564" s="25">
        <v>6222089420</v>
      </c>
      <c r="AH564" s="25" t="s">
        <v>3149</v>
      </c>
      <c r="AI564" s="81" t="s">
        <v>93</v>
      </c>
      <c r="AJ564" s="6"/>
      <c r="AK564" s="30">
        <v>45405</v>
      </c>
      <c r="AL564" s="22">
        <v>62</v>
      </c>
      <c r="AM564" s="22" t="s">
        <v>82</v>
      </c>
      <c r="AN564" s="22" t="s">
        <v>82</v>
      </c>
      <c r="AO564" s="22" t="s">
        <v>82</v>
      </c>
      <c r="AP564" s="22" t="s">
        <v>82</v>
      </c>
      <c r="AQ564" s="22" t="s">
        <v>82</v>
      </c>
      <c r="AR564" s="22" t="s">
        <v>82</v>
      </c>
      <c r="AS564" s="6">
        <v>327788</v>
      </c>
      <c r="AT564" s="6" t="s">
        <v>3150</v>
      </c>
      <c r="AU564" s="15" t="s">
        <v>3151</v>
      </c>
      <c r="AV564" s="6" t="s">
        <v>3152</v>
      </c>
      <c r="AW564" s="6">
        <v>40</v>
      </c>
    </row>
    <row r="565" spans="1:49" ht="24.75" customHeight="1">
      <c r="A565" s="6">
        <v>409056</v>
      </c>
      <c r="B565" s="6" t="s">
        <v>3153</v>
      </c>
      <c r="C565" s="22" t="b">
        <v>1</v>
      </c>
      <c r="D565" s="6" t="s">
        <v>650</v>
      </c>
      <c r="E565" s="6">
        <v>409</v>
      </c>
      <c r="F565" s="6" t="s">
        <v>497</v>
      </c>
      <c r="G565" s="6">
        <v>409056</v>
      </c>
      <c r="H565" s="6" t="s">
        <v>65</v>
      </c>
      <c r="I565" s="6" t="s">
        <v>66</v>
      </c>
      <c r="J565" s="6" t="s">
        <v>67</v>
      </c>
      <c r="K565" s="6" t="s">
        <v>68</v>
      </c>
      <c r="L565" s="6" t="s">
        <v>69</v>
      </c>
      <c r="M565" s="22" t="str">
        <f t="shared" si="8"/>
        <v>Archival</v>
      </c>
      <c r="N565" s="6" t="s">
        <v>70</v>
      </c>
      <c r="O565" s="82">
        <v>45252</v>
      </c>
      <c r="P565" s="82">
        <v>45229</v>
      </c>
      <c r="Q565" s="6" t="s">
        <v>101</v>
      </c>
      <c r="R565" s="6">
        <v>6220922998</v>
      </c>
      <c r="S565" s="82">
        <v>45035</v>
      </c>
      <c r="T565" s="6" t="s">
        <v>102</v>
      </c>
      <c r="U565" s="6">
        <v>409056</v>
      </c>
      <c r="V565" s="6">
        <v>6220922998</v>
      </c>
      <c r="W565" s="82">
        <v>45035</v>
      </c>
      <c r="X565" s="6" t="s">
        <v>103</v>
      </c>
      <c r="Y565" s="6" t="s">
        <v>75</v>
      </c>
      <c r="Z565" s="6" t="s">
        <v>70</v>
      </c>
      <c r="AA565" s="6" t="s">
        <v>70</v>
      </c>
      <c r="AB565" s="6" t="s">
        <v>70</v>
      </c>
      <c r="AC565" s="6" t="s">
        <v>76</v>
      </c>
      <c r="AD565" s="6" t="s">
        <v>77</v>
      </c>
      <c r="AE565" s="31" t="s">
        <v>2059</v>
      </c>
      <c r="AF565" s="25" t="s">
        <v>79</v>
      </c>
      <c r="AG565" s="25">
        <v>6220922998</v>
      </c>
      <c r="AH565" s="25" t="s">
        <v>3154</v>
      </c>
      <c r="AI565" s="81" t="s">
        <v>93</v>
      </c>
      <c r="AJ565" s="6"/>
      <c r="AK565" s="30">
        <v>45397</v>
      </c>
      <c r="AL565" s="22">
        <v>70</v>
      </c>
      <c r="AM565" s="22" t="s">
        <v>82</v>
      </c>
      <c r="AN565" s="22" t="s">
        <v>82</v>
      </c>
      <c r="AO565" s="22" t="s">
        <v>82</v>
      </c>
      <c r="AP565" s="22" t="s">
        <v>82</v>
      </c>
      <c r="AQ565" s="22" t="s">
        <v>82</v>
      </c>
      <c r="AR565" s="22" t="s">
        <v>82</v>
      </c>
      <c r="AS565" s="6">
        <v>327802</v>
      </c>
      <c r="AT565" s="6" t="s">
        <v>3155</v>
      </c>
      <c r="AU565" s="15" t="s">
        <v>3156</v>
      </c>
      <c r="AV565" s="6" t="s">
        <v>3157</v>
      </c>
      <c r="AW565" s="6">
        <v>40</v>
      </c>
    </row>
    <row r="566" spans="1:49" ht="24.75" customHeight="1">
      <c r="A566" s="6">
        <v>409056</v>
      </c>
      <c r="B566" s="6" t="s">
        <v>720</v>
      </c>
      <c r="C566" s="22" t="b">
        <v>1</v>
      </c>
      <c r="D566" s="6" t="s">
        <v>650</v>
      </c>
      <c r="E566" s="6">
        <v>409</v>
      </c>
      <c r="F566" s="6" t="s">
        <v>497</v>
      </c>
      <c r="G566" s="6">
        <v>409056</v>
      </c>
      <c r="H566" s="6" t="s">
        <v>65</v>
      </c>
      <c r="I566" s="6" t="s">
        <v>66</v>
      </c>
      <c r="J566" s="6" t="s">
        <v>67</v>
      </c>
      <c r="K566" s="6" t="s">
        <v>111</v>
      </c>
      <c r="L566" s="6"/>
      <c r="M566" s="22" t="str">
        <f t="shared" si="8"/>
        <v>Fresh Tumor Biopsy Pre-dose</v>
      </c>
      <c r="N566" s="6" t="s">
        <v>70</v>
      </c>
      <c r="O566" s="82">
        <v>45252</v>
      </c>
      <c r="P566" s="82">
        <v>45229</v>
      </c>
      <c r="Q566" s="6" t="s">
        <v>101</v>
      </c>
      <c r="R566" s="6">
        <v>6222089419</v>
      </c>
      <c r="S566" s="82">
        <v>45239</v>
      </c>
      <c r="T566" s="6" t="s">
        <v>102</v>
      </c>
      <c r="U566" s="6">
        <v>409056</v>
      </c>
      <c r="V566" s="6">
        <v>6222089419</v>
      </c>
      <c r="W566" s="82">
        <v>45239</v>
      </c>
      <c r="X566" s="6" t="s">
        <v>103</v>
      </c>
      <c r="Y566" s="6" t="s">
        <v>75</v>
      </c>
      <c r="Z566" s="6" t="s">
        <v>70</v>
      </c>
      <c r="AA566" s="6" t="s">
        <v>70</v>
      </c>
      <c r="AB566" s="6" t="s">
        <v>70</v>
      </c>
      <c r="AC566" s="6" t="s">
        <v>76</v>
      </c>
      <c r="AD566" s="6" t="s">
        <v>114</v>
      </c>
      <c r="AE566" s="31" t="s">
        <v>308</v>
      </c>
      <c r="AF566" s="25" t="s">
        <v>79</v>
      </c>
      <c r="AG566" s="25">
        <v>6222089419</v>
      </c>
      <c r="AH566" s="25" t="s">
        <v>724</v>
      </c>
      <c r="AI566" s="81" t="s">
        <v>93</v>
      </c>
      <c r="AJ566" s="6"/>
      <c r="AK566" s="30">
        <v>45397</v>
      </c>
      <c r="AL566" s="22">
        <v>70</v>
      </c>
      <c r="AM566" s="22" t="s">
        <v>82</v>
      </c>
      <c r="AN566" s="22" t="s">
        <v>82</v>
      </c>
      <c r="AO566" s="22" t="s">
        <v>82</v>
      </c>
      <c r="AP566" s="22" t="s">
        <v>82</v>
      </c>
      <c r="AQ566" s="22" t="s">
        <v>82</v>
      </c>
      <c r="AR566" s="22" t="s">
        <v>82</v>
      </c>
      <c r="AS566" s="6">
        <v>327876</v>
      </c>
      <c r="AT566" s="6" t="s">
        <v>721</v>
      </c>
      <c r="AU566" s="15" t="s">
        <v>722</v>
      </c>
      <c r="AV566" s="6" t="s">
        <v>723</v>
      </c>
      <c r="AW566" s="6">
        <v>40</v>
      </c>
    </row>
    <row r="567" spans="1:49" ht="24.75" customHeight="1">
      <c r="A567" s="6">
        <v>409057</v>
      </c>
      <c r="B567" s="6" t="s">
        <v>3158</v>
      </c>
      <c r="C567" s="22" t="b">
        <v>1</v>
      </c>
      <c r="D567" s="6" t="s">
        <v>650</v>
      </c>
      <c r="E567" s="6">
        <v>409</v>
      </c>
      <c r="F567" s="6" t="s">
        <v>497</v>
      </c>
      <c r="G567" s="6">
        <v>409057</v>
      </c>
      <c r="H567" s="6" t="s">
        <v>100</v>
      </c>
      <c r="I567" s="6" t="s">
        <v>100</v>
      </c>
      <c r="J567" s="6" t="s">
        <v>67</v>
      </c>
      <c r="K567" s="6" t="s">
        <v>68</v>
      </c>
      <c r="L567" s="6" t="s">
        <v>69</v>
      </c>
      <c r="M567" s="22" t="str">
        <f t="shared" si="8"/>
        <v>Archival</v>
      </c>
      <c r="N567" s="6" t="s">
        <v>70</v>
      </c>
      <c r="O567" s="82">
        <v>45260</v>
      </c>
      <c r="P567" s="82">
        <v>45386</v>
      </c>
      <c r="Q567" s="6" t="s">
        <v>101</v>
      </c>
      <c r="R567" s="6">
        <v>6222089416</v>
      </c>
      <c r="S567" s="82">
        <v>44904</v>
      </c>
      <c r="T567" s="6" t="s">
        <v>102</v>
      </c>
      <c r="U567" s="6">
        <v>409057</v>
      </c>
      <c r="V567" s="6">
        <v>6222089416</v>
      </c>
      <c r="W567" s="82">
        <v>44904</v>
      </c>
      <c r="X567" s="6" t="s">
        <v>103</v>
      </c>
      <c r="Y567" s="6" t="s">
        <v>130</v>
      </c>
      <c r="Z567" s="6" t="s">
        <v>70</v>
      </c>
      <c r="AA567" s="6" t="s">
        <v>70</v>
      </c>
      <c r="AB567" s="6" t="s">
        <v>70</v>
      </c>
      <c r="AC567" s="6" t="s">
        <v>76</v>
      </c>
      <c r="AD567" s="6" t="s">
        <v>77</v>
      </c>
      <c r="AE567" s="31" t="s">
        <v>150</v>
      </c>
      <c r="AF567" s="25" t="s">
        <v>79</v>
      </c>
      <c r="AG567" s="25">
        <v>6222089416</v>
      </c>
      <c r="AH567" s="25" t="s">
        <v>3159</v>
      </c>
      <c r="AI567" s="81" t="s">
        <v>93</v>
      </c>
      <c r="AJ567" s="6"/>
      <c r="AK567" s="30">
        <v>45397</v>
      </c>
      <c r="AL567" s="22">
        <v>70</v>
      </c>
      <c r="AM567" s="22" t="s">
        <v>82</v>
      </c>
      <c r="AN567" s="22" t="s">
        <v>82</v>
      </c>
      <c r="AO567" s="22" t="s">
        <v>82</v>
      </c>
      <c r="AP567" s="22" t="s">
        <v>82</v>
      </c>
      <c r="AQ567" s="22" t="s">
        <v>82</v>
      </c>
      <c r="AR567" s="22" t="s">
        <v>82</v>
      </c>
      <c r="AS567" s="6">
        <v>327872</v>
      </c>
      <c r="AT567" s="6" t="s">
        <v>3160</v>
      </c>
      <c r="AU567" s="15" t="s">
        <v>3161</v>
      </c>
      <c r="AV567" s="6" t="s">
        <v>3162</v>
      </c>
      <c r="AW567" s="6">
        <v>40</v>
      </c>
    </row>
    <row r="568" spans="1:49" ht="24.75" customHeight="1">
      <c r="A568" s="6">
        <v>409057</v>
      </c>
      <c r="B568" s="6" t="s">
        <v>725</v>
      </c>
      <c r="C568" s="22" t="b">
        <v>1</v>
      </c>
      <c r="D568" s="6" t="s">
        <v>650</v>
      </c>
      <c r="E568" s="6">
        <v>409</v>
      </c>
      <c r="F568" s="6" t="s">
        <v>497</v>
      </c>
      <c r="G568" s="6">
        <v>409057</v>
      </c>
      <c r="H568" s="6" t="s">
        <v>100</v>
      </c>
      <c r="I568" s="6" t="s">
        <v>100</v>
      </c>
      <c r="J568" s="6" t="s">
        <v>67</v>
      </c>
      <c r="K568" s="6" t="s">
        <v>111</v>
      </c>
      <c r="L568" s="6"/>
      <c r="M568" s="22" t="str">
        <f t="shared" si="8"/>
        <v>Fresh Tumor Biopsy Pre-dose</v>
      </c>
      <c r="N568" s="6" t="s">
        <v>70</v>
      </c>
      <c r="O568" s="82">
        <v>45260</v>
      </c>
      <c r="P568" s="82">
        <v>45386</v>
      </c>
      <c r="Q568" s="6" t="s">
        <v>101</v>
      </c>
      <c r="R568" s="6">
        <v>6222089417</v>
      </c>
      <c r="S568" s="82">
        <v>45254</v>
      </c>
      <c r="T568" s="6" t="s">
        <v>102</v>
      </c>
      <c r="U568" s="6">
        <v>409057</v>
      </c>
      <c r="V568" s="6">
        <v>6222089417</v>
      </c>
      <c r="W568" s="82">
        <v>45254</v>
      </c>
      <c r="X568" s="6" t="s">
        <v>198</v>
      </c>
      <c r="Y568" s="6" t="s">
        <v>75</v>
      </c>
      <c r="Z568" s="6" t="s">
        <v>70</v>
      </c>
      <c r="AA568" s="6" t="s">
        <v>70</v>
      </c>
      <c r="AB568" s="6" t="s">
        <v>70</v>
      </c>
      <c r="AC568" s="6" t="s">
        <v>76</v>
      </c>
      <c r="AD568" s="6" t="s">
        <v>114</v>
      </c>
      <c r="AE568" s="31" t="s">
        <v>428</v>
      </c>
      <c r="AF568" s="25" t="s">
        <v>79</v>
      </c>
      <c r="AG568" s="25">
        <v>6222089417</v>
      </c>
      <c r="AH568" s="25" t="s">
        <v>729</v>
      </c>
      <c r="AI568" s="81" t="s">
        <v>93</v>
      </c>
      <c r="AJ568" s="6"/>
      <c r="AK568" s="30">
        <v>45397</v>
      </c>
      <c r="AL568" s="22">
        <v>70</v>
      </c>
      <c r="AM568" s="22" t="s">
        <v>82</v>
      </c>
      <c r="AN568" s="22" t="s">
        <v>82</v>
      </c>
      <c r="AO568" s="22" t="s">
        <v>82</v>
      </c>
      <c r="AP568" s="22" t="s">
        <v>82</v>
      </c>
      <c r="AQ568" s="22" t="s">
        <v>82</v>
      </c>
      <c r="AR568" s="22" t="s">
        <v>82</v>
      </c>
      <c r="AS568" s="6">
        <v>327823</v>
      </c>
      <c r="AT568" s="6" t="s">
        <v>726</v>
      </c>
      <c r="AU568" s="15" t="s">
        <v>727</v>
      </c>
      <c r="AV568" s="6" t="s">
        <v>728</v>
      </c>
      <c r="AW568" s="6">
        <v>40</v>
      </c>
    </row>
    <row r="569" spans="1:49" ht="24.75" customHeight="1">
      <c r="A569" s="6">
        <v>409059</v>
      </c>
      <c r="B569" s="6" t="s">
        <v>3163</v>
      </c>
      <c r="C569" s="22" t="b">
        <v>1</v>
      </c>
      <c r="D569" s="6" t="s">
        <v>650</v>
      </c>
      <c r="E569" s="6">
        <v>409</v>
      </c>
      <c r="F569" s="6" t="s">
        <v>497</v>
      </c>
      <c r="G569" s="6">
        <v>409059</v>
      </c>
      <c r="H569" s="6" t="s">
        <v>100</v>
      </c>
      <c r="I569" s="6" t="s">
        <v>100</v>
      </c>
      <c r="J569" s="6" t="s">
        <v>67</v>
      </c>
      <c r="K569" s="6" t="s">
        <v>68</v>
      </c>
      <c r="L569" s="6" t="s">
        <v>69</v>
      </c>
      <c r="M569" s="22" t="str">
        <f t="shared" si="8"/>
        <v>Archival</v>
      </c>
      <c r="N569" s="6" t="s">
        <v>70</v>
      </c>
      <c r="O569" s="82">
        <v>45299</v>
      </c>
      <c r="P569" s="82">
        <v>45384</v>
      </c>
      <c r="Q569" s="6" t="s">
        <v>101</v>
      </c>
      <c r="R569" s="6">
        <v>6222089415</v>
      </c>
      <c r="S569" s="82">
        <v>44306</v>
      </c>
      <c r="T569" s="6" t="s">
        <v>102</v>
      </c>
      <c r="U569" s="6">
        <v>409059</v>
      </c>
      <c r="V569" s="6">
        <v>6222089415</v>
      </c>
      <c r="W569" s="82">
        <v>44306</v>
      </c>
      <c r="X569" s="6" t="s">
        <v>103</v>
      </c>
      <c r="Y569" s="6" t="s">
        <v>130</v>
      </c>
      <c r="Z569" s="6" t="s">
        <v>70</v>
      </c>
      <c r="AA569" s="6" t="s">
        <v>70</v>
      </c>
      <c r="AB569" s="6" t="s">
        <v>70</v>
      </c>
      <c r="AC569" s="6" t="s">
        <v>76</v>
      </c>
      <c r="AD569" s="6" t="s">
        <v>77</v>
      </c>
      <c r="AE569" s="31" t="s">
        <v>122</v>
      </c>
      <c r="AF569" s="25" t="s">
        <v>79</v>
      </c>
      <c r="AG569" s="25">
        <v>6222089415</v>
      </c>
      <c r="AH569" s="25" t="s">
        <v>3164</v>
      </c>
      <c r="AI569" s="81" t="s">
        <v>93</v>
      </c>
      <c r="AJ569" s="6"/>
      <c r="AK569" s="30">
        <v>45397</v>
      </c>
      <c r="AL569" s="22">
        <v>70</v>
      </c>
      <c r="AM569" s="22" t="s">
        <v>82</v>
      </c>
      <c r="AN569" s="22" t="s">
        <v>82</v>
      </c>
      <c r="AO569" s="22" t="s">
        <v>82</v>
      </c>
      <c r="AP569" s="22" t="s">
        <v>82</v>
      </c>
      <c r="AQ569" s="22" t="s">
        <v>82</v>
      </c>
      <c r="AR569" s="22" t="s">
        <v>82</v>
      </c>
      <c r="AS569" s="6">
        <v>327989</v>
      </c>
      <c r="AT569" s="6" t="s">
        <v>3165</v>
      </c>
      <c r="AU569" s="15" t="s">
        <v>3166</v>
      </c>
      <c r="AV569" s="6" t="s">
        <v>3167</v>
      </c>
      <c r="AW569" s="6">
        <v>40</v>
      </c>
    </row>
    <row r="570" spans="1:49" ht="24.75" customHeight="1">
      <c r="A570" s="6">
        <v>409059</v>
      </c>
      <c r="B570" s="6" t="s">
        <v>873</v>
      </c>
      <c r="C570" s="22" t="b">
        <v>1</v>
      </c>
      <c r="D570" s="6" t="s">
        <v>650</v>
      </c>
      <c r="E570" s="6">
        <v>409</v>
      </c>
      <c r="F570" s="6" t="s">
        <v>497</v>
      </c>
      <c r="G570" s="6">
        <v>409059</v>
      </c>
      <c r="H570" s="6" t="s">
        <v>100</v>
      </c>
      <c r="I570" s="6" t="s">
        <v>100</v>
      </c>
      <c r="J570" s="6" t="s">
        <v>67</v>
      </c>
      <c r="K570" s="6" t="s">
        <v>111</v>
      </c>
      <c r="L570" s="6"/>
      <c r="M570" s="22" t="str">
        <f t="shared" si="8"/>
        <v>Fresh Tumor Biopsy Pre-dose</v>
      </c>
      <c r="N570" s="6" t="s">
        <v>70</v>
      </c>
      <c r="O570" s="82">
        <v>45299</v>
      </c>
      <c r="P570" s="82">
        <v>45384</v>
      </c>
      <c r="Q570" s="6" t="s">
        <v>101</v>
      </c>
      <c r="R570" s="6">
        <v>6222089412</v>
      </c>
      <c r="S570" s="82">
        <v>45293</v>
      </c>
      <c r="T570" s="6" t="s">
        <v>102</v>
      </c>
      <c r="U570" s="6">
        <v>409059</v>
      </c>
      <c r="V570" s="6">
        <v>6222089412</v>
      </c>
      <c r="W570" s="82">
        <v>45293</v>
      </c>
      <c r="X570" s="6" t="s">
        <v>103</v>
      </c>
      <c r="Y570" s="6" t="s">
        <v>75</v>
      </c>
      <c r="Z570" s="6" t="s">
        <v>70</v>
      </c>
      <c r="AA570" s="6" t="s">
        <v>70</v>
      </c>
      <c r="AB570" s="6" t="s">
        <v>70</v>
      </c>
      <c r="AC570" s="6" t="s">
        <v>76</v>
      </c>
      <c r="AD570" s="6" t="s">
        <v>114</v>
      </c>
      <c r="AE570" s="31" t="s">
        <v>247</v>
      </c>
      <c r="AF570" s="25" t="s">
        <v>79</v>
      </c>
      <c r="AG570" s="25">
        <v>6222089412</v>
      </c>
      <c r="AH570" s="25" t="s">
        <v>3168</v>
      </c>
      <c r="AI570" s="81" t="s">
        <v>93</v>
      </c>
      <c r="AJ570" s="6"/>
      <c r="AK570" s="30">
        <v>45397</v>
      </c>
      <c r="AL570" s="22">
        <v>70</v>
      </c>
      <c r="AM570" s="22" t="s">
        <v>82</v>
      </c>
      <c r="AN570" s="22" t="s">
        <v>82</v>
      </c>
      <c r="AO570" s="22" t="s">
        <v>82</v>
      </c>
      <c r="AP570" s="22" t="s">
        <v>82</v>
      </c>
      <c r="AQ570" s="22" t="s">
        <v>82</v>
      </c>
      <c r="AR570" s="22" t="s">
        <v>82</v>
      </c>
      <c r="AS570" s="6">
        <v>327980</v>
      </c>
      <c r="AT570" s="6" t="s">
        <v>3169</v>
      </c>
      <c r="AU570" s="15" t="s">
        <v>3170</v>
      </c>
      <c r="AV570" s="6" t="s">
        <v>3171</v>
      </c>
      <c r="AW570" s="6">
        <v>40</v>
      </c>
    </row>
    <row r="571" spans="1:49" ht="24.75" customHeight="1">
      <c r="A571" s="6">
        <v>500003</v>
      </c>
      <c r="B571" s="6" t="s">
        <v>3172</v>
      </c>
      <c r="C571" s="22" t="b">
        <v>1</v>
      </c>
      <c r="D571" s="6" t="s">
        <v>3173</v>
      </c>
      <c r="E571" s="6">
        <v>500</v>
      </c>
      <c r="F571" s="6" t="s">
        <v>735</v>
      </c>
      <c r="G571" s="6">
        <v>500003</v>
      </c>
      <c r="H571" s="6" t="s">
        <v>121</v>
      </c>
      <c r="I571" s="6" t="s">
        <v>66</v>
      </c>
      <c r="J571" s="6" t="s">
        <v>67</v>
      </c>
      <c r="K571" s="6" t="s">
        <v>68</v>
      </c>
      <c r="L571" s="6" t="s">
        <v>69</v>
      </c>
      <c r="M571" s="22" t="str">
        <f t="shared" si="8"/>
        <v>Archival</v>
      </c>
      <c r="N571" s="6" t="s">
        <v>70</v>
      </c>
      <c r="O571" s="82">
        <v>45279</v>
      </c>
      <c r="P571" s="82">
        <v>45379</v>
      </c>
      <c r="Q571" s="6" t="s">
        <v>113</v>
      </c>
      <c r="R571" s="6">
        <v>6604408796</v>
      </c>
      <c r="S571" s="82">
        <v>44558</v>
      </c>
      <c r="T571" s="6" t="s">
        <v>102</v>
      </c>
      <c r="U571" s="6">
        <v>500003</v>
      </c>
      <c r="V571" s="6">
        <v>6604408796</v>
      </c>
      <c r="W571" s="82">
        <v>44558</v>
      </c>
      <c r="X571" s="6" t="s">
        <v>90</v>
      </c>
      <c r="Y571" s="6" t="s">
        <v>75</v>
      </c>
      <c r="Z571" s="6" t="s">
        <v>70</v>
      </c>
      <c r="AA571" s="6" t="s">
        <v>70</v>
      </c>
      <c r="AB571" s="6" t="s">
        <v>70</v>
      </c>
      <c r="AC571" s="6" t="s">
        <v>76</v>
      </c>
      <c r="AD571" s="6" t="s">
        <v>77</v>
      </c>
      <c r="AE571" s="31" t="s">
        <v>2741</v>
      </c>
      <c r="AF571" s="25" t="s">
        <v>1120</v>
      </c>
      <c r="AG571" s="25">
        <v>6604408796</v>
      </c>
      <c r="AH571" s="25" t="s">
        <v>3174</v>
      </c>
      <c r="AI571" s="81" t="s">
        <v>93</v>
      </c>
      <c r="AJ571" s="6"/>
      <c r="AK571" s="30">
        <v>45425</v>
      </c>
      <c r="AL571" s="22">
        <v>42</v>
      </c>
      <c r="AM571" s="22" t="s">
        <v>82</v>
      </c>
      <c r="AN571" s="22" t="s">
        <v>82</v>
      </c>
      <c r="AO571" s="22" t="s">
        <v>82</v>
      </c>
      <c r="AP571" s="22" t="s">
        <v>82</v>
      </c>
      <c r="AQ571" s="22" t="s">
        <v>82</v>
      </c>
      <c r="AR571" s="22" t="s">
        <v>82</v>
      </c>
      <c r="AS571" s="6">
        <v>331129</v>
      </c>
      <c r="AT571" s="6" t="s">
        <v>3175</v>
      </c>
      <c r="AU571" s="15" t="s">
        <v>3176</v>
      </c>
      <c r="AV571" s="6" t="s">
        <v>3177</v>
      </c>
      <c r="AW571" s="6">
        <v>40</v>
      </c>
    </row>
    <row r="572" spans="1:49" ht="24.75" customHeight="1">
      <c r="A572" s="6">
        <v>500003</v>
      </c>
      <c r="B572" s="6" t="s">
        <v>3178</v>
      </c>
      <c r="C572" s="22" t="b">
        <v>1</v>
      </c>
      <c r="D572" s="6" t="s">
        <v>3173</v>
      </c>
      <c r="E572" s="6">
        <v>500</v>
      </c>
      <c r="F572" s="6" t="s">
        <v>735</v>
      </c>
      <c r="G572" s="6">
        <v>500003</v>
      </c>
      <c r="H572" s="6" t="s">
        <v>121</v>
      </c>
      <c r="I572" s="6" t="s">
        <v>66</v>
      </c>
      <c r="J572" s="6" t="s">
        <v>67</v>
      </c>
      <c r="K572" s="6" t="s">
        <v>68</v>
      </c>
      <c r="L572" s="6" t="s">
        <v>69</v>
      </c>
      <c r="M572" s="22" t="str">
        <f t="shared" si="8"/>
        <v>Archival</v>
      </c>
      <c r="N572" s="6" t="s">
        <v>70</v>
      </c>
      <c r="O572" s="82">
        <v>45279</v>
      </c>
      <c r="P572" s="82">
        <v>45379</v>
      </c>
      <c r="Q572" s="6" t="s">
        <v>113</v>
      </c>
      <c r="R572" s="6">
        <v>6604718042</v>
      </c>
      <c r="S572" s="82">
        <v>44558</v>
      </c>
      <c r="T572" s="6" t="s">
        <v>102</v>
      </c>
      <c r="U572" s="6">
        <v>500003</v>
      </c>
      <c r="V572" s="6">
        <v>6604718042</v>
      </c>
      <c r="W572" s="82">
        <v>44558</v>
      </c>
      <c r="X572" s="6" t="s">
        <v>103</v>
      </c>
      <c r="Y572" s="6" t="s">
        <v>75</v>
      </c>
      <c r="Z572" s="6" t="s">
        <v>70</v>
      </c>
      <c r="AA572" s="6" t="s">
        <v>70</v>
      </c>
      <c r="AB572" s="6" t="s">
        <v>70</v>
      </c>
      <c r="AC572" s="6" t="s">
        <v>76</v>
      </c>
      <c r="AD572" s="6" t="s">
        <v>77</v>
      </c>
      <c r="AE572" s="31" t="s">
        <v>115</v>
      </c>
      <c r="AF572" s="25" t="s">
        <v>79</v>
      </c>
      <c r="AG572" s="25">
        <v>6604718042</v>
      </c>
      <c r="AH572" s="25" t="s">
        <v>3174</v>
      </c>
      <c r="AI572" s="81" t="s">
        <v>93</v>
      </c>
      <c r="AJ572" s="6"/>
      <c r="AK572" s="30">
        <v>45405</v>
      </c>
      <c r="AL572" s="22">
        <v>62</v>
      </c>
      <c r="AM572" s="22" t="s">
        <v>82</v>
      </c>
      <c r="AN572" s="22" t="s">
        <v>82</v>
      </c>
      <c r="AO572" s="22" t="s">
        <v>82</v>
      </c>
      <c r="AP572" s="22" t="s">
        <v>82</v>
      </c>
      <c r="AQ572" s="22" t="s">
        <v>82</v>
      </c>
      <c r="AR572" s="22" t="s">
        <v>82</v>
      </c>
      <c r="AS572" s="6">
        <v>327905</v>
      </c>
      <c r="AT572" s="6" t="s">
        <v>3179</v>
      </c>
      <c r="AU572" s="15" t="s">
        <v>3180</v>
      </c>
      <c r="AV572" s="6" t="s">
        <v>3181</v>
      </c>
      <c r="AW572" s="6">
        <v>40</v>
      </c>
    </row>
    <row r="573" spans="1:49" ht="24.75" customHeight="1">
      <c r="A573" s="6">
        <v>500003</v>
      </c>
      <c r="B573" s="6" t="s">
        <v>874</v>
      </c>
      <c r="C573" s="22" t="b">
        <v>1</v>
      </c>
      <c r="D573" s="6" t="s">
        <v>3173</v>
      </c>
      <c r="E573" s="6">
        <v>500</v>
      </c>
      <c r="F573" s="6" t="s">
        <v>735</v>
      </c>
      <c r="G573" s="6">
        <v>500003</v>
      </c>
      <c r="H573" s="6" t="s">
        <v>121</v>
      </c>
      <c r="I573" s="6" t="s">
        <v>66</v>
      </c>
      <c r="J573" s="6" t="s">
        <v>67</v>
      </c>
      <c r="K573" s="6" t="s">
        <v>111</v>
      </c>
      <c r="L573" s="6"/>
      <c r="M573" s="22" t="str">
        <f t="shared" si="8"/>
        <v>Fresh Tumor Biopsy Pre-dose</v>
      </c>
      <c r="N573" s="6" t="s">
        <v>70</v>
      </c>
      <c r="O573" s="82">
        <v>45279</v>
      </c>
      <c r="P573" s="82">
        <v>45379</v>
      </c>
      <c r="Q573" s="6" t="s">
        <v>113</v>
      </c>
      <c r="R573" s="6">
        <v>6604408803</v>
      </c>
      <c r="S573" s="82">
        <v>45271</v>
      </c>
      <c r="T573" s="6" t="s">
        <v>102</v>
      </c>
      <c r="U573" s="6">
        <v>500003</v>
      </c>
      <c r="V573" s="6">
        <v>6604408803</v>
      </c>
      <c r="W573" s="82">
        <v>45271</v>
      </c>
      <c r="X573" s="6" t="s">
        <v>103</v>
      </c>
      <c r="Y573" s="6" t="s">
        <v>75</v>
      </c>
      <c r="Z573" s="6" t="s">
        <v>70</v>
      </c>
      <c r="AA573" s="6" t="s">
        <v>70</v>
      </c>
      <c r="AB573" s="6" t="s">
        <v>70</v>
      </c>
      <c r="AC573" s="6" t="s">
        <v>76</v>
      </c>
      <c r="AD573" s="6" t="s">
        <v>114</v>
      </c>
      <c r="AE573" s="31" t="s">
        <v>266</v>
      </c>
      <c r="AF573" s="25" t="s">
        <v>79</v>
      </c>
      <c r="AG573" s="25">
        <v>6604408803</v>
      </c>
      <c r="AH573" s="25" t="s">
        <v>3182</v>
      </c>
      <c r="AI573" s="81" t="s">
        <v>93</v>
      </c>
      <c r="AJ573" s="6"/>
      <c r="AK573" s="30">
        <v>45405</v>
      </c>
      <c r="AL573" s="22">
        <v>62</v>
      </c>
      <c r="AM573" s="22" t="s">
        <v>82</v>
      </c>
      <c r="AN573" s="22" t="s">
        <v>82</v>
      </c>
      <c r="AO573" s="22" t="s">
        <v>82</v>
      </c>
      <c r="AP573" s="22" t="s">
        <v>82</v>
      </c>
      <c r="AQ573" s="22" t="s">
        <v>82</v>
      </c>
      <c r="AR573" s="22" t="s">
        <v>82</v>
      </c>
      <c r="AS573" s="6">
        <v>327908</v>
      </c>
      <c r="AT573" s="6" t="s">
        <v>3183</v>
      </c>
      <c r="AU573" s="15" t="s">
        <v>3184</v>
      </c>
      <c r="AV573" s="6" t="s">
        <v>3185</v>
      </c>
      <c r="AW573" s="6">
        <v>40</v>
      </c>
    </row>
    <row r="574" spans="1:49" ht="24.75" customHeight="1">
      <c r="A574" s="6">
        <v>500004</v>
      </c>
      <c r="B574" s="6" t="s">
        <v>3186</v>
      </c>
      <c r="C574" s="22" t="b">
        <v>1</v>
      </c>
      <c r="D574" s="6" t="s">
        <v>3173</v>
      </c>
      <c r="E574" s="6">
        <v>500</v>
      </c>
      <c r="F574" s="6" t="s">
        <v>735</v>
      </c>
      <c r="G574" s="6">
        <v>500004</v>
      </c>
      <c r="H574" s="6" t="s">
        <v>100</v>
      </c>
      <c r="I574" s="6" t="s">
        <v>100</v>
      </c>
      <c r="J574" s="6" t="s">
        <v>67</v>
      </c>
      <c r="K574" s="6" t="s">
        <v>68</v>
      </c>
      <c r="L574" s="6" t="s">
        <v>69</v>
      </c>
      <c r="M574" s="22" t="str">
        <f t="shared" si="8"/>
        <v>Archival</v>
      </c>
      <c r="N574" s="6" t="s">
        <v>70</v>
      </c>
      <c r="O574" s="82">
        <v>45251</v>
      </c>
      <c r="P574" s="82">
        <v>45384</v>
      </c>
      <c r="Q574" s="6" t="s">
        <v>113</v>
      </c>
      <c r="R574" s="6">
        <v>6604718043</v>
      </c>
      <c r="S574" s="82">
        <v>44533</v>
      </c>
      <c r="T574" s="6" t="s">
        <v>854</v>
      </c>
      <c r="U574" s="6">
        <v>500004</v>
      </c>
      <c r="V574" s="6">
        <v>6604718043</v>
      </c>
      <c r="W574" s="82">
        <v>44533</v>
      </c>
      <c r="X574" s="6" t="s">
        <v>103</v>
      </c>
      <c r="Y574" s="6" t="s">
        <v>75</v>
      </c>
      <c r="Z574" s="6" t="s">
        <v>70</v>
      </c>
      <c r="AA574" s="6" t="s">
        <v>70</v>
      </c>
      <c r="AB574" s="6" t="s">
        <v>70</v>
      </c>
      <c r="AC574" s="6" t="s">
        <v>76</v>
      </c>
      <c r="AD574" s="6" t="s">
        <v>77</v>
      </c>
      <c r="AE574" s="31" t="s">
        <v>266</v>
      </c>
      <c r="AF574" s="25" t="s">
        <v>79</v>
      </c>
      <c r="AG574" s="25">
        <v>6604718043</v>
      </c>
      <c r="AH574" s="25" t="s">
        <v>3187</v>
      </c>
      <c r="AI574" s="81" t="s">
        <v>856</v>
      </c>
      <c r="AJ574" s="6"/>
      <c r="AK574" s="30">
        <v>45439</v>
      </c>
      <c r="AL574" s="22">
        <v>28</v>
      </c>
      <c r="AM574" s="22" t="s">
        <v>82</v>
      </c>
      <c r="AN574" s="22" t="s">
        <v>82</v>
      </c>
      <c r="AO574" s="22" t="s">
        <v>82</v>
      </c>
      <c r="AP574" s="22" t="s">
        <v>82</v>
      </c>
      <c r="AQ574" s="22" t="s">
        <v>82</v>
      </c>
      <c r="AR574" s="22" t="s">
        <v>82</v>
      </c>
      <c r="AS574" s="6">
        <v>327711</v>
      </c>
      <c r="AT574" s="6" t="s">
        <v>3188</v>
      </c>
      <c r="AU574" s="15" t="s">
        <v>3189</v>
      </c>
      <c r="AV574" s="6" t="s">
        <v>3190</v>
      </c>
      <c r="AW574" s="6">
        <v>40</v>
      </c>
    </row>
    <row r="575" spans="1:49" ht="24.75" customHeight="1">
      <c r="A575" s="6">
        <v>500004</v>
      </c>
      <c r="B575" s="6" t="s">
        <v>3191</v>
      </c>
      <c r="C575" s="22" t="b">
        <v>1</v>
      </c>
      <c r="D575" s="6" t="s">
        <v>3173</v>
      </c>
      <c r="E575" s="6">
        <v>500</v>
      </c>
      <c r="F575" s="6" t="s">
        <v>735</v>
      </c>
      <c r="G575" s="6">
        <v>500004</v>
      </c>
      <c r="H575" s="6" t="s">
        <v>100</v>
      </c>
      <c r="I575" s="6" t="s">
        <v>100</v>
      </c>
      <c r="J575" s="6" t="s">
        <v>67</v>
      </c>
      <c r="K575" s="6" t="s">
        <v>128</v>
      </c>
      <c r="L575" s="6" t="s">
        <v>112</v>
      </c>
      <c r="M575" s="22" t="str">
        <f t="shared" si="8"/>
        <v>Fresh Biopsy/Aspirate</v>
      </c>
      <c r="N575" s="6" t="s">
        <v>70</v>
      </c>
      <c r="O575" s="82">
        <v>45251</v>
      </c>
      <c r="P575" s="82">
        <v>45384</v>
      </c>
      <c r="Q575" s="6" t="s">
        <v>113</v>
      </c>
      <c r="R575" s="6">
        <v>6604408795</v>
      </c>
      <c r="S575" s="82">
        <v>44533</v>
      </c>
      <c r="T575" s="6" t="s">
        <v>854</v>
      </c>
      <c r="U575" s="6">
        <v>500004</v>
      </c>
      <c r="V575" s="6">
        <v>6604408795</v>
      </c>
      <c r="W575" s="82">
        <v>44533</v>
      </c>
      <c r="X575" s="6" t="s">
        <v>161</v>
      </c>
      <c r="Y575" s="6" t="s">
        <v>75</v>
      </c>
      <c r="Z575" s="6" t="s">
        <v>70</v>
      </c>
      <c r="AA575" s="6" t="s">
        <v>70</v>
      </c>
      <c r="AB575" s="6" t="s">
        <v>70</v>
      </c>
      <c r="AC575" s="6" t="s">
        <v>76</v>
      </c>
      <c r="AD575" s="6" t="s">
        <v>77</v>
      </c>
      <c r="AE575" s="31" t="s">
        <v>2741</v>
      </c>
      <c r="AF575" s="25" t="s">
        <v>1120</v>
      </c>
      <c r="AG575" s="25">
        <v>6604408795</v>
      </c>
      <c r="AH575" s="25" t="s">
        <v>3187</v>
      </c>
      <c r="AI575" s="81" t="s">
        <v>856</v>
      </c>
      <c r="AJ575" s="6"/>
      <c r="AK575" s="30">
        <v>45446</v>
      </c>
      <c r="AL575" s="22">
        <v>21</v>
      </c>
      <c r="AM575" s="22" t="s">
        <v>82</v>
      </c>
      <c r="AN575" s="22" t="s">
        <v>82</v>
      </c>
      <c r="AO575" s="22" t="s">
        <v>82</v>
      </c>
      <c r="AP575" s="22" t="s">
        <v>82</v>
      </c>
      <c r="AQ575" s="22" t="s">
        <v>82</v>
      </c>
      <c r="AR575" s="22" t="s">
        <v>82</v>
      </c>
      <c r="AS575" s="6">
        <v>331134</v>
      </c>
      <c r="AT575" s="6" t="s">
        <v>3192</v>
      </c>
      <c r="AU575" s="15" t="s">
        <v>3193</v>
      </c>
      <c r="AV575" s="6" t="s">
        <v>3194</v>
      </c>
      <c r="AW575" s="6">
        <v>40</v>
      </c>
    </row>
    <row r="576" spans="1:49" ht="24.75" customHeight="1">
      <c r="A576" s="6">
        <v>500004</v>
      </c>
      <c r="B576" s="6" t="s">
        <v>875</v>
      </c>
      <c r="C576" s="22" t="b">
        <v>1</v>
      </c>
      <c r="D576" s="6" t="s">
        <v>3173</v>
      </c>
      <c r="E576" s="6">
        <v>500</v>
      </c>
      <c r="F576" s="6" t="s">
        <v>735</v>
      </c>
      <c r="G576" s="6">
        <v>500004</v>
      </c>
      <c r="H576" s="6" t="s">
        <v>100</v>
      </c>
      <c r="I576" s="6" t="s">
        <v>100</v>
      </c>
      <c r="J576" s="6" t="s">
        <v>67</v>
      </c>
      <c r="K576" s="6" t="s">
        <v>111</v>
      </c>
      <c r="L576" s="6"/>
      <c r="M576" s="22" t="str">
        <f t="shared" si="8"/>
        <v>Fresh Tumor Biopsy Pre-dose</v>
      </c>
      <c r="N576" s="6" t="s">
        <v>70</v>
      </c>
      <c r="O576" s="82">
        <v>45251</v>
      </c>
      <c r="P576" s="82">
        <v>45384</v>
      </c>
      <c r="Q576" s="6" t="s">
        <v>113</v>
      </c>
      <c r="R576" s="6">
        <v>6604408806</v>
      </c>
      <c r="S576" s="82">
        <v>45239</v>
      </c>
      <c r="T576" s="6" t="s">
        <v>854</v>
      </c>
      <c r="U576" s="6">
        <v>500004</v>
      </c>
      <c r="V576" s="6">
        <v>6604408806</v>
      </c>
      <c r="W576" s="82">
        <v>45239</v>
      </c>
      <c r="X576" s="6" t="s">
        <v>103</v>
      </c>
      <c r="Y576" s="6" t="s">
        <v>75</v>
      </c>
      <c r="Z576" s="6" t="s">
        <v>70</v>
      </c>
      <c r="AA576" s="6" t="s">
        <v>70</v>
      </c>
      <c r="AB576" s="6" t="s">
        <v>70</v>
      </c>
      <c r="AC576" s="6" t="s">
        <v>76</v>
      </c>
      <c r="AD576" s="6" t="s">
        <v>114</v>
      </c>
      <c r="AE576" s="31" t="s">
        <v>150</v>
      </c>
      <c r="AF576" s="25" t="s">
        <v>79</v>
      </c>
      <c r="AG576" s="25">
        <v>6604408806</v>
      </c>
      <c r="AH576" s="25" t="s">
        <v>3195</v>
      </c>
      <c r="AI576" s="81" t="s">
        <v>856</v>
      </c>
      <c r="AJ576" s="6"/>
      <c r="AK576" s="30">
        <v>45446</v>
      </c>
      <c r="AL576" s="22">
        <v>21</v>
      </c>
      <c r="AM576" s="22" t="s">
        <v>82</v>
      </c>
      <c r="AN576" s="22" t="s">
        <v>82</v>
      </c>
      <c r="AO576" s="22" t="s">
        <v>82</v>
      </c>
      <c r="AP576" s="22" t="s">
        <v>82</v>
      </c>
      <c r="AQ576" s="22" t="s">
        <v>82</v>
      </c>
      <c r="AR576" s="22" t="s">
        <v>82</v>
      </c>
      <c r="AS576" s="6">
        <v>327714</v>
      </c>
      <c r="AT576" s="6" t="s">
        <v>3196</v>
      </c>
      <c r="AU576" s="15" t="s">
        <v>3197</v>
      </c>
      <c r="AV576" s="6" t="s">
        <v>3198</v>
      </c>
      <c r="AW576" s="6">
        <v>40</v>
      </c>
    </row>
    <row r="577" spans="1:49" ht="24.75" customHeight="1">
      <c r="A577" s="6">
        <v>500007</v>
      </c>
      <c r="B577" s="6" t="s">
        <v>876</v>
      </c>
      <c r="C577" s="22" t="b">
        <v>1</v>
      </c>
      <c r="D577" s="6" t="s">
        <v>3173</v>
      </c>
      <c r="E577" s="6">
        <v>500</v>
      </c>
      <c r="F577" s="6" t="s">
        <v>735</v>
      </c>
      <c r="G577" s="6">
        <v>500007</v>
      </c>
      <c r="H577" s="6" t="s">
        <v>100</v>
      </c>
      <c r="I577" s="6" t="s">
        <v>100</v>
      </c>
      <c r="J577" s="6" t="s">
        <v>67</v>
      </c>
      <c r="K577" s="6" t="s">
        <v>128</v>
      </c>
      <c r="L577" s="6" t="s">
        <v>112</v>
      </c>
      <c r="M577" s="22" t="str">
        <f t="shared" si="8"/>
        <v>Fresh Biopsy/Aspirate</v>
      </c>
      <c r="N577" s="6" t="s">
        <v>70</v>
      </c>
      <c r="O577" s="82">
        <v>45258</v>
      </c>
      <c r="P577" s="82">
        <v>45398</v>
      </c>
      <c r="Q577" s="6" t="s">
        <v>113</v>
      </c>
      <c r="R577" s="6">
        <v>6604525252</v>
      </c>
      <c r="S577" s="82">
        <v>45251</v>
      </c>
      <c r="T577" s="6" t="s">
        <v>854</v>
      </c>
      <c r="U577" s="6">
        <v>500007</v>
      </c>
      <c r="V577" s="6">
        <v>6604525252</v>
      </c>
      <c r="W577" s="82">
        <v>45251</v>
      </c>
      <c r="X577" s="6" t="s">
        <v>103</v>
      </c>
      <c r="Y577" s="6" t="s">
        <v>75</v>
      </c>
      <c r="Z577" s="6" t="s">
        <v>70</v>
      </c>
      <c r="AA577" s="6" t="s">
        <v>70</v>
      </c>
      <c r="AB577" s="6" t="s">
        <v>70</v>
      </c>
      <c r="AC577" s="6" t="s">
        <v>76</v>
      </c>
      <c r="AD577" s="6" t="s">
        <v>114</v>
      </c>
      <c r="AE577" s="31" t="s">
        <v>115</v>
      </c>
      <c r="AF577" s="25" t="s">
        <v>79</v>
      </c>
      <c r="AG577" s="25">
        <v>6604525252</v>
      </c>
      <c r="AH577" s="25" t="s">
        <v>3199</v>
      </c>
      <c r="AI577" s="81" t="s">
        <v>856</v>
      </c>
      <c r="AJ577" s="6"/>
      <c r="AK577" s="30">
        <v>45439</v>
      </c>
      <c r="AL577" s="22">
        <v>28</v>
      </c>
      <c r="AM577" s="22" t="s">
        <v>82</v>
      </c>
      <c r="AN577" s="22" t="s">
        <v>82</v>
      </c>
      <c r="AO577" s="22" t="s">
        <v>82</v>
      </c>
      <c r="AP577" s="22" t="s">
        <v>82</v>
      </c>
      <c r="AQ577" s="22" t="s">
        <v>82</v>
      </c>
      <c r="AR577" s="22" t="s">
        <v>82</v>
      </c>
      <c r="AS577" s="6">
        <v>327779</v>
      </c>
      <c r="AT577" s="6" t="s">
        <v>3200</v>
      </c>
      <c r="AU577" s="15" t="s">
        <v>3201</v>
      </c>
      <c r="AV577" s="6" t="s">
        <v>3202</v>
      </c>
      <c r="AW577" s="6">
        <v>40</v>
      </c>
    </row>
    <row r="578" spans="1:49" ht="24.75" customHeight="1">
      <c r="A578" s="6">
        <v>500008</v>
      </c>
      <c r="B578" s="6" t="s">
        <v>877</v>
      </c>
      <c r="C578" s="22" t="b">
        <v>1</v>
      </c>
      <c r="D578" s="6" t="s">
        <v>3173</v>
      </c>
      <c r="E578" s="6">
        <v>500</v>
      </c>
      <c r="F578" s="6" t="s">
        <v>735</v>
      </c>
      <c r="G578" s="6">
        <v>500008</v>
      </c>
      <c r="H578" s="6" t="s">
        <v>121</v>
      </c>
      <c r="I578" s="6" t="s">
        <v>66</v>
      </c>
      <c r="J578" s="6" t="s">
        <v>67</v>
      </c>
      <c r="K578" s="6" t="s">
        <v>68</v>
      </c>
      <c r="L578" s="6" t="s">
        <v>69</v>
      </c>
      <c r="M578" s="22" t="str">
        <f t="shared" ref="M578:M641" si="9">IF(OR(K578="Archived or Fresh Tumor Biopsy c-Met testing (Archival)", K578="Archived or Fresh Tumor Biopsy c-Met testing", K578="Archived or Fresh Tumor Biopsy c-Met testing (Fresh Biopsy/Aspirate)"), L578, K578)</f>
        <v>Archival</v>
      </c>
      <c r="N578" s="6" t="s">
        <v>70</v>
      </c>
      <c r="O578" s="82">
        <v>45328</v>
      </c>
      <c r="P578" s="82">
        <v>45384</v>
      </c>
      <c r="Q578" s="6" t="s">
        <v>113</v>
      </c>
      <c r="R578" s="6">
        <v>6604408804</v>
      </c>
      <c r="S578" s="82">
        <v>45274</v>
      </c>
      <c r="T578" s="6" t="s">
        <v>102</v>
      </c>
      <c r="U578" s="6">
        <v>500008</v>
      </c>
      <c r="V578" s="6">
        <v>6604408804</v>
      </c>
      <c r="W578" s="82">
        <v>45274</v>
      </c>
      <c r="X578" s="6" t="s">
        <v>536</v>
      </c>
      <c r="Y578" s="6" t="s">
        <v>75</v>
      </c>
      <c r="Z578" s="6" t="s">
        <v>70</v>
      </c>
      <c r="AA578" s="6" t="s">
        <v>70</v>
      </c>
      <c r="AB578" s="6" t="s">
        <v>70</v>
      </c>
      <c r="AC578" s="6" t="s">
        <v>76</v>
      </c>
      <c r="AD578" s="6" t="s">
        <v>77</v>
      </c>
      <c r="AE578" s="31" t="s">
        <v>651</v>
      </c>
      <c r="AF578" s="25" t="s">
        <v>79</v>
      </c>
      <c r="AG578" s="25">
        <v>6604408804</v>
      </c>
      <c r="AH578" s="25" t="s">
        <v>3203</v>
      </c>
      <c r="AI578" s="81" t="s">
        <v>93</v>
      </c>
      <c r="AJ578" s="6"/>
      <c r="AK578" s="30">
        <v>45425</v>
      </c>
      <c r="AL578" s="22">
        <v>42</v>
      </c>
      <c r="AM578" s="22" t="s">
        <v>82</v>
      </c>
      <c r="AN578" s="22" t="s">
        <v>82</v>
      </c>
      <c r="AO578" s="22" t="s">
        <v>82</v>
      </c>
      <c r="AP578" s="22" t="s">
        <v>82</v>
      </c>
      <c r="AQ578" s="22" t="s">
        <v>82</v>
      </c>
      <c r="AR578" s="22" t="s">
        <v>82</v>
      </c>
      <c r="AS578" s="6">
        <v>328026</v>
      </c>
      <c r="AT578" s="6" t="s">
        <v>3204</v>
      </c>
      <c r="AU578" s="15" t="s">
        <v>3205</v>
      </c>
      <c r="AV578" s="6" t="s">
        <v>3206</v>
      </c>
      <c r="AW578" s="6">
        <v>40</v>
      </c>
    </row>
    <row r="579" spans="1:49" ht="24.75" customHeight="1">
      <c r="A579" s="6">
        <v>500009</v>
      </c>
      <c r="B579" s="6" t="s">
        <v>3207</v>
      </c>
      <c r="C579" s="22" t="b">
        <v>1</v>
      </c>
      <c r="D579" s="6" t="s">
        <v>3173</v>
      </c>
      <c r="E579" s="6">
        <v>500</v>
      </c>
      <c r="F579" s="6" t="s">
        <v>735</v>
      </c>
      <c r="G579" s="6">
        <v>500009</v>
      </c>
      <c r="H579" s="6" t="s">
        <v>100</v>
      </c>
      <c r="I579" s="6" t="s">
        <v>1315</v>
      </c>
      <c r="J579" s="6" t="s">
        <v>67</v>
      </c>
      <c r="K579" s="6" t="s">
        <v>1223</v>
      </c>
      <c r="L579" s="6"/>
      <c r="M579" s="22" t="str">
        <f t="shared" si="9"/>
        <v>Fresh Tumor Biopsy</v>
      </c>
      <c r="N579" s="6" t="s">
        <v>70</v>
      </c>
      <c r="O579" s="82">
        <v>45370</v>
      </c>
      <c r="P579" s="82">
        <v>45384</v>
      </c>
      <c r="Q579" s="6" t="s">
        <v>113</v>
      </c>
      <c r="R579" s="6">
        <v>6604408794</v>
      </c>
      <c r="S579" s="82">
        <v>45358</v>
      </c>
      <c r="T579" s="6" t="s">
        <v>1316</v>
      </c>
      <c r="U579" s="6">
        <v>500009</v>
      </c>
      <c r="V579" s="6">
        <v>6604408794</v>
      </c>
      <c r="W579" s="82">
        <v>45358</v>
      </c>
      <c r="X579" s="6" t="s">
        <v>2065</v>
      </c>
      <c r="Y579" s="6" t="s">
        <v>75</v>
      </c>
      <c r="Z579" s="6" t="s">
        <v>70</v>
      </c>
      <c r="AA579" s="6" t="s">
        <v>70</v>
      </c>
      <c r="AB579" s="6" t="s">
        <v>70</v>
      </c>
      <c r="AC579" s="6" t="s">
        <v>76</v>
      </c>
      <c r="AD579" s="6" t="s">
        <v>114</v>
      </c>
      <c r="AE579" s="31" t="s">
        <v>104</v>
      </c>
      <c r="AF579" s="25" t="s">
        <v>79</v>
      </c>
      <c r="AG579" s="25">
        <v>6604408794</v>
      </c>
      <c r="AH579" s="25" t="s">
        <v>3208</v>
      </c>
      <c r="AI579" s="81" t="s">
        <v>1318</v>
      </c>
      <c r="AJ579" s="6"/>
      <c r="AK579" s="30">
        <v>45453</v>
      </c>
      <c r="AL579" s="22">
        <v>14</v>
      </c>
      <c r="AM579" s="22" t="s">
        <v>82</v>
      </c>
      <c r="AN579" s="22" t="s">
        <v>82</v>
      </c>
      <c r="AO579" s="22" t="s">
        <v>82</v>
      </c>
      <c r="AP579" s="22" t="s">
        <v>82</v>
      </c>
      <c r="AQ579" s="22" t="s">
        <v>82</v>
      </c>
      <c r="AR579" s="22" t="s">
        <v>82</v>
      </c>
      <c r="AS579" s="6">
        <v>337202</v>
      </c>
      <c r="AT579" s="6" t="s">
        <v>3209</v>
      </c>
      <c r="AU579" s="15" t="s">
        <v>3210</v>
      </c>
      <c r="AV579" s="6" t="s">
        <v>3211</v>
      </c>
      <c r="AW579" s="6">
        <v>40</v>
      </c>
    </row>
    <row r="580" spans="1:49" ht="24.75" customHeight="1">
      <c r="A580" s="6">
        <v>500010</v>
      </c>
      <c r="B580" s="6" t="s">
        <v>3212</v>
      </c>
      <c r="C580" s="22" t="b">
        <v>1</v>
      </c>
      <c r="D580" s="6" t="s">
        <v>3173</v>
      </c>
      <c r="E580" s="6">
        <v>500</v>
      </c>
      <c r="F580" s="6" t="s">
        <v>735</v>
      </c>
      <c r="G580" s="6">
        <v>500010</v>
      </c>
      <c r="H580" s="6" t="s">
        <v>100</v>
      </c>
      <c r="I580" s="6" t="s">
        <v>1315</v>
      </c>
      <c r="J580" s="6" t="s">
        <v>67</v>
      </c>
      <c r="K580" s="6" t="s">
        <v>1223</v>
      </c>
      <c r="L580" s="6"/>
      <c r="M580" s="22" t="str">
        <f t="shared" si="9"/>
        <v>Fresh Tumor Biopsy</v>
      </c>
      <c r="N580" s="6" t="s">
        <v>70</v>
      </c>
      <c r="O580" s="82">
        <v>45434</v>
      </c>
      <c r="P580" s="82">
        <v>45411</v>
      </c>
      <c r="Q580" s="6" t="s">
        <v>113</v>
      </c>
      <c r="R580" s="6">
        <v>6604408807</v>
      </c>
      <c r="S580" s="82">
        <v>45415</v>
      </c>
      <c r="T580" s="6" t="s">
        <v>1316</v>
      </c>
      <c r="U580" s="6">
        <v>500010</v>
      </c>
      <c r="V580" s="6">
        <v>6604408807</v>
      </c>
      <c r="W580" s="82">
        <v>45415</v>
      </c>
      <c r="X580" s="6" t="s">
        <v>2065</v>
      </c>
      <c r="Y580" s="6" t="s">
        <v>75</v>
      </c>
      <c r="Z580" s="6" t="s">
        <v>70</v>
      </c>
      <c r="AA580" s="6" t="s">
        <v>70</v>
      </c>
      <c r="AB580" s="6" t="s">
        <v>70</v>
      </c>
      <c r="AC580" s="6" t="s">
        <v>76</v>
      </c>
      <c r="AD580" s="6" t="s">
        <v>114</v>
      </c>
      <c r="AE580" s="31" t="s">
        <v>115</v>
      </c>
      <c r="AF580" s="25" t="s">
        <v>79</v>
      </c>
      <c r="AG580" s="25">
        <v>6604408807</v>
      </c>
      <c r="AH580" s="25" t="s">
        <v>3213</v>
      </c>
      <c r="AI580" s="81" t="s">
        <v>1318</v>
      </c>
      <c r="AJ580" s="6"/>
      <c r="AK580" s="30">
        <v>45460</v>
      </c>
      <c r="AL580" s="22">
        <v>7</v>
      </c>
      <c r="AM580" s="22" t="s">
        <v>82</v>
      </c>
      <c r="AN580" s="22" t="s">
        <v>82</v>
      </c>
      <c r="AO580" s="22" t="s">
        <v>82</v>
      </c>
      <c r="AP580" s="22" t="s">
        <v>82</v>
      </c>
      <c r="AQ580" s="22" t="s">
        <v>82</v>
      </c>
      <c r="AR580" s="22" t="s">
        <v>82</v>
      </c>
      <c r="AS580" s="6">
        <v>354814</v>
      </c>
      <c r="AT580" s="6" t="s">
        <v>3214</v>
      </c>
      <c r="AU580" s="15" t="s">
        <v>3215</v>
      </c>
      <c r="AV580" s="6" t="s">
        <v>3216</v>
      </c>
      <c r="AW580" s="6">
        <v>40</v>
      </c>
    </row>
    <row r="581" spans="1:49" ht="24.75" customHeight="1">
      <c r="A581" s="6">
        <v>501001</v>
      </c>
      <c r="B581" s="6" t="s">
        <v>730</v>
      </c>
      <c r="C581" s="22" t="b">
        <v>1</v>
      </c>
      <c r="D581" s="6" t="s">
        <v>734</v>
      </c>
      <c r="E581" s="6">
        <v>501</v>
      </c>
      <c r="F581" s="6" t="s">
        <v>735</v>
      </c>
      <c r="G581" s="6">
        <v>501001</v>
      </c>
      <c r="H581" s="6" t="s">
        <v>65</v>
      </c>
      <c r="I581" s="6" t="s">
        <v>66</v>
      </c>
      <c r="J581" s="6" t="s">
        <v>67</v>
      </c>
      <c r="K581" s="6" t="s">
        <v>128</v>
      </c>
      <c r="L581" s="6" t="s">
        <v>112</v>
      </c>
      <c r="M581" s="22" t="str">
        <f t="shared" si="9"/>
        <v>Fresh Biopsy/Aspirate</v>
      </c>
      <c r="N581" s="6" t="s">
        <v>70</v>
      </c>
      <c r="O581" s="82">
        <v>45085</v>
      </c>
      <c r="P581" s="82">
        <v>45082</v>
      </c>
      <c r="Q581" s="6" t="s">
        <v>72</v>
      </c>
      <c r="R581" s="6">
        <v>6604408831</v>
      </c>
      <c r="S581" s="82">
        <v>45055</v>
      </c>
      <c r="T581" s="6" t="s">
        <v>89</v>
      </c>
      <c r="U581" s="6">
        <v>501001</v>
      </c>
      <c r="V581" s="6">
        <v>6604408831</v>
      </c>
      <c r="W581" s="82">
        <v>45055</v>
      </c>
      <c r="X581" s="6" t="s">
        <v>90</v>
      </c>
      <c r="Y581" s="6" t="s">
        <v>75</v>
      </c>
      <c r="Z581" s="6" t="s">
        <v>70</v>
      </c>
      <c r="AA581" s="6" t="s">
        <v>70</v>
      </c>
      <c r="AB581" s="6" t="s">
        <v>70</v>
      </c>
      <c r="AC581" s="6" t="s">
        <v>76</v>
      </c>
      <c r="AD581" s="6" t="s">
        <v>114</v>
      </c>
      <c r="AE581" s="31" t="s">
        <v>91</v>
      </c>
      <c r="AF581" s="25" t="s">
        <v>79</v>
      </c>
      <c r="AG581" s="25">
        <v>6604408831</v>
      </c>
      <c r="AH581" s="25" t="s">
        <v>736</v>
      </c>
      <c r="AI581" s="81" t="s">
        <v>93</v>
      </c>
      <c r="AJ581" s="6"/>
      <c r="AK581" s="30">
        <v>45397</v>
      </c>
      <c r="AL581" s="22">
        <v>70</v>
      </c>
      <c r="AM581" s="22" t="s">
        <v>82</v>
      </c>
      <c r="AN581" s="22" t="s">
        <v>82</v>
      </c>
      <c r="AO581" s="22" t="s">
        <v>82</v>
      </c>
      <c r="AP581" s="22" t="s">
        <v>82</v>
      </c>
      <c r="AQ581" s="22" t="s">
        <v>82</v>
      </c>
      <c r="AR581" s="22" t="s">
        <v>82</v>
      </c>
      <c r="AS581" s="6">
        <v>219685</v>
      </c>
      <c r="AT581" s="6" t="s">
        <v>731</v>
      </c>
      <c r="AU581" s="15" t="s">
        <v>732</v>
      </c>
      <c r="AV581" s="6" t="s">
        <v>733</v>
      </c>
      <c r="AW581" s="6">
        <v>40</v>
      </c>
    </row>
    <row r="582" spans="1:49" ht="24.75" customHeight="1">
      <c r="A582" s="6">
        <v>501002</v>
      </c>
      <c r="B582" s="6" t="s">
        <v>737</v>
      </c>
      <c r="C582" s="22" t="b">
        <v>1</v>
      </c>
      <c r="D582" s="6" t="s">
        <v>734</v>
      </c>
      <c r="E582" s="6">
        <v>501</v>
      </c>
      <c r="F582" s="6" t="s">
        <v>735</v>
      </c>
      <c r="G582" s="6">
        <v>501002</v>
      </c>
      <c r="H582" s="6" t="s">
        <v>100</v>
      </c>
      <c r="I582" s="6" t="s">
        <v>100</v>
      </c>
      <c r="J582" s="6" t="s">
        <v>67</v>
      </c>
      <c r="K582" s="6" t="s">
        <v>128</v>
      </c>
      <c r="L582" s="6" t="s">
        <v>112</v>
      </c>
      <c r="M582" s="22" t="str">
        <f t="shared" si="9"/>
        <v>Fresh Biopsy/Aspirate</v>
      </c>
      <c r="N582" s="6" t="s">
        <v>70</v>
      </c>
      <c r="O582" s="82">
        <v>45098</v>
      </c>
      <c r="P582" s="82">
        <v>45084</v>
      </c>
      <c r="Q582" s="6" t="s">
        <v>72</v>
      </c>
      <c r="R582" s="6">
        <v>6604408834</v>
      </c>
      <c r="S582" s="82">
        <v>45057</v>
      </c>
      <c r="T582" s="6" t="s">
        <v>89</v>
      </c>
      <c r="U582" s="6">
        <v>501002</v>
      </c>
      <c r="V582" s="6">
        <v>6604408834</v>
      </c>
      <c r="W582" s="82">
        <v>45057</v>
      </c>
      <c r="X582" s="6" t="s">
        <v>90</v>
      </c>
      <c r="Y582" s="6" t="s">
        <v>75</v>
      </c>
      <c r="Z582" s="6" t="s">
        <v>70</v>
      </c>
      <c r="AA582" s="6" t="s">
        <v>70</v>
      </c>
      <c r="AB582" s="6" t="s">
        <v>70</v>
      </c>
      <c r="AC582" s="6" t="s">
        <v>76</v>
      </c>
      <c r="AD582" s="6" t="s">
        <v>77</v>
      </c>
      <c r="AE582" s="31" t="s">
        <v>91</v>
      </c>
      <c r="AF582" s="25" t="s">
        <v>79</v>
      </c>
      <c r="AG582" s="25">
        <v>6604408834</v>
      </c>
      <c r="AH582" s="25" t="s">
        <v>741</v>
      </c>
      <c r="AI582" s="81" t="s">
        <v>93</v>
      </c>
      <c r="AJ582" s="6"/>
      <c r="AK582" s="30">
        <v>45397</v>
      </c>
      <c r="AL582" s="22">
        <v>70</v>
      </c>
      <c r="AM582" s="22" t="s">
        <v>82</v>
      </c>
      <c r="AN582" s="22" t="s">
        <v>82</v>
      </c>
      <c r="AO582" s="22" t="s">
        <v>82</v>
      </c>
      <c r="AP582" s="22" t="s">
        <v>82</v>
      </c>
      <c r="AQ582" s="22" t="s">
        <v>82</v>
      </c>
      <c r="AR582" s="22" t="s">
        <v>82</v>
      </c>
      <c r="AS582" s="6">
        <v>219696</v>
      </c>
      <c r="AT582" s="6" t="s">
        <v>738</v>
      </c>
      <c r="AU582" s="15" t="s">
        <v>739</v>
      </c>
      <c r="AV582" s="6" t="s">
        <v>740</v>
      </c>
      <c r="AW582" s="6">
        <v>40</v>
      </c>
    </row>
    <row r="583" spans="1:49" ht="24.75" customHeight="1">
      <c r="A583" s="6">
        <v>501003</v>
      </c>
      <c r="B583" s="6" t="s">
        <v>3217</v>
      </c>
      <c r="C583" s="22" t="b">
        <v>1</v>
      </c>
      <c r="D583" s="6" t="s">
        <v>734</v>
      </c>
      <c r="E583" s="6">
        <v>501</v>
      </c>
      <c r="F583" s="6" t="s">
        <v>735</v>
      </c>
      <c r="G583" s="6">
        <v>501003</v>
      </c>
      <c r="H583" s="6" t="s">
        <v>100</v>
      </c>
      <c r="I583" s="6" t="s">
        <v>1315</v>
      </c>
      <c r="J583" s="6" t="s">
        <v>67</v>
      </c>
      <c r="K583" s="6" t="s">
        <v>128</v>
      </c>
      <c r="L583" s="6" t="s">
        <v>112</v>
      </c>
      <c r="M583" s="22" t="str">
        <f t="shared" si="9"/>
        <v>Fresh Biopsy/Aspirate</v>
      </c>
      <c r="N583" s="6" t="s">
        <v>70</v>
      </c>
      <c r="O583" s="82">
        <v>45281</v>
      </c>
      <c r="P583" s="82">
        <v>45264</v>
      </c>
      <c r="Q583" s="6" t="s">
        <v>101</v>
      </c>
      <c r="R583" s="6">
        <v>6604408833</v>
      </c>
      <c r="S583" s="82">
        <v>45275</v>
      </c>
      <c r="T583" s="6" t="s">
        <v>1316</v>
      </c>
      <c r="U583" s="6">
        <v>501003</v>
      </c>
      <c r="V583" s="6">
        <v>6604408833</v>
      </c>
      <c r="W583" s="82">
        <v>45275</v>
      </c>
      <c r="X583" s="6" t="s">
        <v>103</v>
      </c>
      <c r="Y583" s="6" t="s">
        <v>75</v>
      </c>
      <c r="Z583" s="6" t="s">
        <v>70</v>
      </c>
      <c r="AA583" s="6" t="s">
        <v>70</v>
      </c>
      <c r="AB583" s="6" t="s">
        <v>70</v>
      </c>
      <c r="AC583" s="6" t="s">
        <v>76</v>
      </c>
      <c r="AD583" s="6" t="s">
        <v>114</v>
      </c>
      <c r="AE583" s="31" t="s">
        <v>115</v>
      </c>
      <c r="AF583" s="25" t="s">
        <v>79</v>
      </c>
      <c r="AG583" s="25">
        <v>6604408833</v>
      </c>
      <c r="AH583" s="25" t="s">
        <v>3218</v>
      </c>
      <c r="AI583" s="81" t="s">
        <v>1318</v>
      </c>
      <c r="AJ583" s="6"/>
      <c r="AK583" s="30">
        <v>45397</v>
      </c>
      <c r="AL583" s="22">
        <v>70</v>
      </c>
      <c r="AM583" s="22" t="s">
        <v>82</v>
      </c>
      <c r="AN583" s="22" t="s">
        <v>82</v>
      </c>
      <c r="AO583" s="22" t="s">
        <v>82</v>
      </c>
      <c r="AP583" s="22" t="s">
        <v>82</v>
      </c>
      <c r="AQ583" s="22" t="s">
        <v>82</v>
      </c>
      <c r="AR583" s="22" t="s">
        <v>82</v>
      </c>
      <c r="AS583" s="6">
        <v>327912</v>
      </c>
      <c r="AT583" s="6" t="s">
        <v>3219</v>
      </c>
      <c r="AU583" s="15" t="s">
        <v>3220</v>
      </c>
      <c r="AV583" s="6" t="s">
        <v>3221</v>
      </c>
      <c r="AW583" s="6">
        <v>40</v>
      </c>
    </row>
    <row r="584" spans="1:49" ht="24.75" customHeight="1">
      <c r="A584" s="6">
        <v>501005</v>
      </c>
      <c r="B584" s="6" t="s">
        <v>3222</v>
      </c>
      <c r="C584" s="22" t="b">
        <v>1</v>
      </c>
      <c r="D584" s="6" t="s">
        <v>734</v>
      </c>
      <c r="E584" s="6">
        <v>501</v>
      </c>
      <c r="F584" s="6" t="s">
        <v>735</v>
      </c>
      <c r="G584" s="6">
        <v>501005</v>
      </c>
      <c r="H584" s="6" t="s">
        <v>100</v>
      </c>
      <c r="I584" s="6" t="s">
        <v>1315</v>
      </c>
      <c r="J584" s="6" t="s">
        <v>67</v>
      </c>
      <c r="K584" s="6" t="s">
        <v>1223</v>
      </c>
      <c r="L584" s="6"/>
      <c r="M584" s="22" t="str">
        <f t="shared" si="9"/>
        <v>Fresh Tumor Biopsy</v>
      </c>
      <c r="N584" s="6" t="s">
        <v>70</v>
      </c>
      <c r="O584" s="82">
        <v>45302</v>
      </c>
      <c r="P584" s="82">
        <v>45294</v>
      </c>
      <c r="Q584" s="6" t="s">
        <v>101</v>
      </c>
      <c r="R584" s="6">
        <v>6604408832</v>
      </c>
      <c r="S584" s="82">
        <v>45296</v>
      </c>
      <c r="T584" s="6" t="s">
        <v>1316</v>
      </c>
      <c r="U584" s="6">
        <v>501005</v>
      </c>
      <c r="V584" s="6">
        <v>6604408832</v>
      </c>
      <c r="W584" s="82">
        <v>45296</v>
      </c>
      <c r="X584" s="6" t="s">
        <v>103</v>
      </c>
      <c r="Y584" s="6" t="s">
        <v>75</v>
      </c>
      <c r="Z584" s="6" t="s">
        <v>70</v>
      </c>
      <c r="AA584" s="6" t="s">
        <v>70</v>
      </c>
      <c r="AB584" s="6" t="s">
        <v>70</v>
      </c>
      <c r="AC584" s="6" t="s">
        <v>76</v>
      </c>
      <c r="AD584" s="6" t="s">
        <v>114</v>
      </c>
      <c r="AE584" s="31" t="s">
        <v>122</v>
      </c>
      <c r="AF584" s="25" t="s">
        <v>79</v>
      </c>
      <c r="AG584" s="25">
        <v>6604408832</v>
      </c>
      <c r="AH584" s="25" t="s">
        <v>3223</v>
      </c>
      <c r="AI584" s="81" t="s">
        <v>1318</v>
      </c>
      <c r="AJ584" s="6"/>
      <c r="AK584" s="30">
        <v>45453</v>
      </c>
      <c r="AL584" s="22">
        <v>14</v>
      </c>
      <c r="AM584" s="22" t="s">
        <v>82</v>
      </c>
      <c r="AN584" s="22" t="s">
        <v>82</v>
      </c>
      <c r="AO584" s="22" t="s">
        <v>82</v>
      </c>
      <c r="AP584" s="22" t="s">
        <v>82</v>
      </c>
      <c r="AQ584" s="22" t="s">
        <v>82</v>
      </c>
      <c r="AR584" s="22" t="s">
        <v>82</v>
      </c>
      <c r="AS584" s="6">
        <v>327972</v>
      </c>
      <c r="AT584" s="6" t="s">
        <v>3224</v>
      </c>
      <c r="AU584" s="15" t="s">
        <v>3225</v>
      </c>
      <c r="AV584" s="6" t="s">
        <v>3226</v>
      </c>
      <c r="AW584" s="6">
        <v>40</v>
      </c>
    </row>
    <row r="585" spans="1:49" ht="24.75" customHeight="1">
      <c r="A585" s="6">
        <v>501006</v>
      </c>
      <c r="B585" s="6" t="s">
        <v>3227</v>
      </c>
      <c r="C585" s="22" t="b">
        <v>1</v>
      </c>
      <c r="D585" s="6" t="s">
        <v>734</v>
      </c>
      <c r="E585" s="6">
        <v>501</v>
      </c>
      <c r="F585" s="6" t="s">
        <v>735</v>
      </c>
      <c r="G585" s="6">
        <v>501006</v>
      </c>
      <c r="H585" s="6" t="s">
        <v>100</v>
      </c>
      <c r="I585" s="6" t="s">
        <v>1315</v>
      </c>
      <c r="J585" s="6" t="s">
        <v>67</v>
      </c>
      <c r="K585" s="6" t="s">
        <v>1223</v>
      </c>
      <c r="L585" s="6"/>
      <c r="M585" s="22" t="str">
        <f t="shared" si="9"/>
        <v>Fresh Tumor Biopsy</v>
      </c>
      <c r="N585" s="6" t="s">
        <v>70</v>
      </c>
      <c r="O585" s="82">
        <v>45365</v>
      </c>
      <c r="P585" s="82">
        <v>45350</v>
      </c>
      <c r="Q585" s="6" t="s">
        <v>101</v>
      </c>
      <c r="R585" s="6">
        <v>6605167028</v>
      </c>
      <c r="S585" s="82">
        <v>45359</v>
      </c>
      <c r="T585" s="6" t="s">
        <v>1316</v>
      </c>
      <c r="U585" s="6">
        <v>501006</v>
      </c>
      <c r="V585" s="6">
        <v>6605167028</v>
      </c>
      <c r="W585" s="82">
        <v>45359</v>
      </c>
      <c r="X585" s="6" t="s">
        <v>2065</v>
      </c>
      <c r="Y585" s="6" t="s">
        <v>75</v>
      </c>
      <c r="Z585" s="6" t="s">
        <v>70</v>
      </c>
      <c r="AA585" s="6" t="s">
        <v>70</v>
      </c>
      <c r="AB585" s="6" t="s">
        <v>70</v>
      </c>
      <c r="AC585" s="6" t="s">
        <v>76</v>
      </c>
      <c r="AD585" s="6" t="s">
        <v>114</v>
      </c>
      <c r="AE585" s="31" t="s">
        <v>115</v>
      </c>
      <c r="AF585" s="25" t="s">
        <v>79</v>
      </c>
      <c r="AG585" s="25">
        <v>6605167028</v>
      </c>
      <c r="AH585" s="25" t="s">
        <v>3228</v>
      </c>
      <c r="AI585" s="81" t="s">
        <v>1318</v>
      </c>
      <c r="AJ585" s="6"/>
      <c r="AK585" s="30">
        <v>45453</v>
      </c>
      <c r="AL585" s="22">
        <v>14</v>
      </c>
      <c r="AM585" s="22" t="s">
        <v>82</v>
      </c>
      <c r="AN585" s="22" t="s">
        <v>82</v>
      </c>
      <c r="AO585" s="22" t="s">
        <v>82</v>
      </c>
      <c r="AP585" s="22" t="s">
        <v>82</v>
      </c>
      <c r="AQ585" s="22" t="s">
        <v>82</v>
      </c>
      <c r="AR585" s="22" t="s">
        <v>82</v>
      </c>
      <c r="AS585" s="6">
        <v>337185</v>
      </c>
      <c r="AT585" s="6" t="s">
        <v>3229</v>
      </c>
      <c r="AU585" s="15" t="s">
        <v>3230</v>
      </c>
      <c r="AV585" s="6" t="s">
        <v>3231</v>
      </c>
      <c r="AW585" s="6">
        <v>40</v>
      </c>
    </row>
    <row r="586" spans="1:49" ht="24.75" customHeight="1">
      <c r="A586" s="6">
        <v>503001</v>
      </c>
      <c r="B586" s="6" t="s">
        <v>3232</v>
      </c>
      <c r="C586" s="22" t="b">
        <v>1</v>
      </c>
      <c r="D586" s="6" t="s">
        <v>3233</v>
      </c>
      <c r="E586" s="6">
        <v>503</v>
      </c>
      <c r="F586" s="6" t="s">
        <v>735</v>
      </c>
      <c r="G586" s="6">
        <v>503001</v>
      </c>
      <c r="H586" s="6" t="s">
        <v>121</v>
      </c>
      <c r="I586" s="6" t="s">
        <v>66</v>
      </c>
      <c r="J586" s="6" t="s">
        <v>67</v>
      </c>
      <c r="K586" s="6" t="s">
        <v>128</v>
      </c>
      <c r="L586" s="6" t="s">
        <v>112</v>
      </c>
      <c r="M586" s="22" t="str">
        <f t="shared" si="9"/>
        <v>Fresh Biopsy/Aspirate</v>
      </c>
      <c r="N586" s="6" t="s">
        <v>70</v>
      </c>
      <c r="O586" s="82">
        <v>45320</v>
      </c>
      <c r="P586" s="82">
        <v>45308</v>
      </c>
      <c r="Q586" s="6" t="s">
        <v>101</v>
      </c>
      <c r="R586" s="6">
        <v>6604379115</v>
      </c>
      <c r="S586" s="82">
        <v>45313</v>
      </c>
      <c r="T586" s="6" t="s">
        <v>1316</v>
      </c>
      <c r="U586" s="6">
        <v>503001</v>
      </c>
      <c r="V586" s="6">
        <v>6604379115</v>
      </c>
      <c r="W586" s="82">
        <v>45313</v>
      </c>
      <c r="X586" s="6" t="s">
        <v>2065</v>
      </c>
      <c r="Y586" s="6" t="s">
        <v>75</v>
      </c>
      <c r="Z586" s="6" t="s">
        <v>70</v>
      </c>
      <c r="AA586" s="6" t="s">
        <v>70</v>
      </c>
      <c r="AB586" s="6" t="s">
        <v>70</v>
      </c>
      <c r="AC586" s="6" t="s">
        <v>76</v>
      </c>
      <c r="AD586" s="6" t="s">
        <v>114</v>
      </c>
      <c r="AE586" s="31" t="s">
        <v>115</v>
      </c>
      <c r="AF586" s="25" t="s">
        <v>79</v>
      </c>
      <c r="AG586" s="25">
        <v>6604379115</v>
      </c>
      <c r="AH586" s="25" t="s">
        <v>3234</v>
      </c>
      <c r="AI586" s="81" t="s">
        <v>1318</v>
      </c>
      <c r="AJ586" s="6"/>
      <c r="AK586" s="30">
        <v>45397</v>
      </c>
      <c r="AL586" s="22">
        <v>70</v>
      </c>
      <c r="AM586" s="22" t="s">
        <v>82</v>
      </c>
      <c r="AN586" s="22" t="s">
        <v>82</v>
      </c>
      <c r="AO586" s="22" t="s">
        <v>82</v>
      </c>
      <c r="AP586" s="22" t="s">
        <v>82</v>
      </c>
      <c r="AQ586" s="22" t="s">
        <v>82</v>
      </c>
      <c r="AR586" s="22" t="s">
        <v>82</v>
      </c>
      <c r="AS586" s="6">
        <v>328041</v>
      </c>
      <c r="AT586" s="6" t="s">
        <v>3235</v>
      </c>
      <c r="AU586" s="15" t="s">
        <v>3236</v>
      </c>
      <c r="AV586" s="6" t="s">
        <v>3237</v>
      </c>
      <c r="AW586" s="6">
        <v>40</v>
      </c>
    </row>
    <row r="587" spans="1:49" ht="24.75" customHeight="1">
      <c r="A587" s="6">
        <v>503002</v>
      </c>
      <c r="B587" s="6" t="s">
        <v>3238</v>
      </c>
      <c r="C587" s="22" t="b">
        <v>1</v>
      </c>
      <c r="D587" s="6" t="s">
        <v>3233</v>
      </c>
      <c r="E587" s="6">
        <v>503</v>
      </c>
      <c r="F587" s="6" t="s">
        <v>735</v>
      </c>
      <c r="G587" s="6">
        <v>503002</v>
      </c>
      <c r="H587" s="6" t="s">
        <v>100</v>
      </c>
      <c r="I587" s="6" t="s">
        <v>1315</v>
      </c>
      <c r="J587" s="6" t="s">
        <v>67</v>
      </c>
      <c r="K587" s="6" t="s">
        <v>1214</v>
      </c>
      <c r="L587" s="6"/>
      <c r="M587" s="22" t="str">
        <f t="shared" si="9"/>
        <v>Archived c-Met testing</v>
      </c>
      <c r="N587" s="6" t="s">
        <v>70</v>
      </c>
      <c r="O587" s="82">
        <v>45397</v>
      </c>
      <c r="P587" s="82">
        <v>45383</v>
      </c>
      <c r="Q587" s="6" t="s">
        <v>113</v>
      </c>
      <c r="R587" s="6">
        <v>6604379103</v>
      </c>
      <c r="S587" s="82">
        <v>44543</v>
      </c>
      <c r="T587" s="6" t="s">
        <v>1316</v>
      </c>
      <c r="U587" s="6">
        <v>503002</v>
      </c>
      <c r="V587" s="6">
        <v>6604379103</v>
      </c>
      <c r="W587" s="82">
        <v>44543</v>
      </c>
      <c r="X587" s="6" t="s">
        <v>2065</v>
      </c>
      <c r="Y587" s="6" t="s">
        <v>75</v>
      </c>
      <c r="Z587" s="6" t="s">
        <v>70</v>
      </c>
      <c r="AA587" s="6" t="s">
        <v>70</v>
      </c>
      <c r="AB587" s="6" t="s">
        <v>70</v>
      </c>
      <c r="AC587" s="6" t="s">
        <v>76</v>
      </c>
      <c r="AD587" s="6" t="s">
        <v>77</v>
      </c>
      <c r="AE587" s="31" t="s">
        <v>115</v>
      </c>
      <c r="AF587" s="25" t="s">
        <v>79</v>
      </c>
      <c r="AG587" s="25">
        <v>6604379103</v>
      </c>
      <c r="AH587" s="25" t="s">
        <v>3239</v>
      </c>
      <c r="AI587" s="81" t="s">
        <v>1318</v>
      </c>
      <c r="AJ587" s="6"/>
      <c r="AK587" s="30">
        <v>45453</v>
      </c>
      <c r="AL587" s="22">
        <v>14</v>
      </c>
      <c r="AM587" s="22" t="s">
        <v>82</v>
      </c>
      <c r="AN587" s="22" t="s">
        <v>82</v>
      </c>
      <c r="AO587" s="22" t="s">
        <v>82</v>
      </c>
      <c r="AP587" s="22" t="s">
        <v>82</v>
      </c>
      <c r="AQ587" s="22" t="s">
        <v>82</v>
      </c>
      <c r="AR587" s="22" t="s">
        <v>82</v>
      </c>
      <c r="AS587" s="6">
        <v>337252</v>
      </c>
      <c r="AT587" s="6" t="s">
        <v>3240</v>
      </c>
      <c r="AU587" s="15" t="s">
        <v>3241</v>
      </c>
      <c r="AV587" s="6" t="s">
        <v>3242</v>
      </c>
      <c r="AW587" s="6">
        <v>40</v>
      </c>
    </row>
    <row r="588" spans="1:49" ht="24.75" customHeight="1">
      <c r="A588" s="6">
        <v>503003</v>
      </c>
      <c r="B588" s="6" t="s">
        <v>3243</v>
      </c>
      <c r="C588" s="22" t="b">
        <v>1</v>
      </c>
      <c r="D588" s="6" t="s">
        <v>3233</v>
      </c>
      <c r="E588" s="6">
        <v>503</v>
      </c>
      <c r="F588" s="6" t="s">
        <v>735</v>
      </c>
      <c r="G588" s="6">
        <v>503003</v>
      </c>
      <c r="H588" s="6" t="s">
        <v>100</v>
      </c>
      <c r="I588" s="6" t="s">
        <v>1315</v>
      </c>
      <c r="J588" s="6" t="s">
        <v>67</v>
      </c>
      <c r="K588" s="6" t="s">
        <v>1214</v>
      </c>
      <c r="L588" s="6"/>
      <c r="M588" s="22" t="str">
        <f t="shared" si="9"/>
        <v>Archived c-Met testing</v>
      </c>
      <c r="N588" s="6" t="s">
        <v>70</v>
      </c>
      <c r="O588" s="82">
        <v>45432</v>
      </c>
      <c r="P588" s="82">
        <v>45420</v>
      </c>
      <c r="Q588" s="6" t="s">
        <v>113</v>
      </c>
      <c r="R588" s="6">
        <v>6604379098</v>
      </c>
      <c r="S588" s="82">
        <v>45168</v>
      </c>
      <c r="T588" s="6" t="s">
        <v>1316</v>
      </c>
      <c r="U588" s="6">
        <v>503003</v>
      </c>
      <c r="V588" s="6">
        <v>6604379098</v>
      </c>
      <c r="W588" s="82">
        <v>45168</v>
      </c>
      <c r="X588" s="6" t="s">
        <v>2065</v>
      </c>
      <c r="Y588" s="6" t="s">
        <v>75</v>
      </c>
      <c r="Z588" s="6" t="s">
        <v>70</v>
      </c>
      <c r="AA588" s="6" t="s">
        <v>70</v>
      </c>
      <c r="AB588" s="6" t="s">
        <v>70</v>
      </c>
      <c r="AC588" s="6" t="s">
        <v>76</v>
      </c>
      <c r="AD588" s="6" t="s">
        <v>77</v>
      </c>
      <c r="AE588" s="31" t="s">
        <v>115</v>
      </c>
      <c r="AF588" s="25" t="s">
        <v>79</v>
      </c>
      <c r="AG588" s="25">
        <v>6604379098</v>
      </c>
      <c r="AH588" s="25" t="s">
        <v>3244</v>
      </c>
      <c r="AI588" s="81" t="s">
        <v>1318</v>
      </c>
      <c r="AJ588" s="6"/>
      <c r="AK588" s="30">
        <v>45453</v>
      </c>
      <c r="AL588" s="22">
        <v>14</v>
      </c>
      <c r="AM588" s="22" t="s">
        <v>82</v>
      </c>
      <c r="AN588" s="22" t="s">
        <v>82</v>
      </c>
      <c r="AO588" s="22" t="s">
        <v>82</v>
      </c>
      <c r="AP588" s="22" t="s">
        <v>82</v>
      </c>
      <c r="AQ588" s="22" t="s">
        <v>82</v>
      </c>
      <c r="AR588" s="22" t="s">
        <v>82</v>
      </c>
      <c r="AS588" s="6">
        <v>354800</v>
      </c>
      <c r="AT588" s="6" t="s">
        <v>3245</v>
      </c>
      <c r="AU588" s="15" t="s">
        <v>3246</v>
      </c>
      <c r="AV588" s="6" t="s">
        <v>3247</v>
      </c>
      <c r="AW588" s="6">
        <v>40</v>
      </c>
    </row>
    <row r="589" spans="1:49" ht="24.75" customHeight="1">
      <c r="A589" s="6">
        <v>504001</v>
      </c>
      <c r="B589" s="6" t="s">
        <v>878</v>
      </c>
      <c r="C589" s="22" t="b">
        <v>1</v>
      </c>
      <c r="D589" s="6" t="s">
        <v>746</v>
      </c>
      <c r="E589" s="6">
        <v>504</v>
      </c>
      <c r="F589" s="6" t="s">
        <v>735</v>
      </c>
      <c r="G589" s="6">
        <v>504001</v>
      </c>
      <c r="H589" s="6" t="s">
        <v>121</v>
      </c>
      <c r="I589" s="6" t="s">
        <v>66</v>
      </c>
      <c r="J589" s="6" t="s">
        <v>67</v>
      </c>
      <c r="K589" s="6" t="s">
        <v>68</v>
      </c>
      <c r="L589" s="6" t="s">
        <v>69</v>
      </c>
      <c r="M589" s="22" t="str">
        <f t="shared" si="9"/>
        <v>Archival</v>
      </c>
      <c r="N589" s="6" t="s">
        <v>70</v>
      </c>
      <c r="O589" s="82">
        <v>45005</v>
      </c>
      <c r="P589" s="82">
        <v>44991</v>
      </c>
      <c r="Q589" s="6" t="s">
        <v>3248</v>
      </c>
      <c r="R589" s="6">
        <v>6604408877</v>
      </c>
      <c r="S589" s="82">
        <v>44971</v>
      </c>
      <c r="T589" s="6" t="s">
        <v>2431</v>
      </c>
      <c r="U589" s="6">
        <v>504001</v>
      </c>
      <c r="V589" s="6">
        <v>6604408877</v>
      </c>
      <c r="W589" s="82">
        <v>44971</v>
      </c>
      <c r="X589" s="6" t="s">
        <v>161</v>
      </c>
      <c r="Y589" s="6" t="s">
        <v>75</v>
      </c>
      <c r="Z589" s="6" t="s">
        <v>70</v>
      </c>
      <c r="AA589" s="6" t="s">
        <v>70</v>
      </c>
      <c r="AB589" s="6" t="s">
        <v>70</v>
      </c>
      <c r="AC589" s="6" t="s">
        <v>76</v>
      </c>
      <c r="AD589" s="6" t="s">
        <v>114</v>
      </c>
      <c r="AE589" s="31" t="s">
        <v>2712</v>
      </c>
      <c r="AF589" s="25" t="s">
        <v>79</v>
      </c>
      <c r="AG589" s="25">
        <v>6604408877</v>
      </c>
      <c r="AH589" s="25" t="s">
        <v>3249</v>
      </c>
      <c r="AI589" s="81" t="s">
        <v>856</v>
      </c>
      <c r="AJ589" s="6"/>
      <c r="AK589" s="30">
        <v>45397</v>
      </c>
      <c r="AL589" s="22">
        <v>70</v>
      </c>
      <c r="AM589" s="22" t="s">
        <v>82</v>
      </c>
      <c r="AN589" s="22" t="s">
        <v>82</v>
      </c>
      <c r="AO589" s="22" t="s">
        <v>82</v>
      </c>
      <c r="AP589" s="22" t="s">
        <v>82</v>
      </c>
      <c r="AQ589" s="22" t="s">
        <v>82</v>
      </c>
      <c r="AR589" s="22" t="s">
        <v>82</v>
      </c>
      <c r="AS589" s="6">
        <v>190998</v>
      </c>
      <c r="AT589" s="6" t="s">
        <v>3250</v>
      </c>
      <c r="AU589" s="15" t="s">
        <v>3251</v>
      </c>
      <c r="AV589" s="6" t="s">
        <v>3252</v>
      </c>
      <c r="AW589" s="6">
        <v>40</v>
      </c>
    </row>
    <row r="590" spans="1:49" ht="24.75" customHeight="1">
      <c r="A590" s="6">
        <v>504006</v>
      </c>
      <c r="B590" s="6" t="s">
        <v>742</v>
      </c>
      <c r="C590" s="22" t="b">
        <v>1</v>
      </c>
      <c r="D590" s="6" t="s">
        <v>746</v>
      </c>
      <c r="E590" s="6">
        <v>504</v>
      </c>
      <c r="F590" s="6" t="s">
        <v>735</v>
      </c>
      <c r="G590" s="6">
        <v>504006</v>
      </c>
      <c r="H590" s="6" t="s">
        <v>100</v>
      </c>
      <c r="I590" s="6" t="s">
        <v>100</v>
      </c>
      <c r="J590" s="6" t="s">
        <v>67</v>
      </c>
      <c r="K590" s="6" t="s">
        <v>68</v>
      </c>
      <c r="L590" s="6" t="s">
        <v>69</v>
      </c>
      <c r="M590" s="22" t="str">
        <f t="shared" si="9"/>
        <v>Archival</v>
      </c>
      <c r="N590" s="6" t="s">
        <v>70</v>
      </c>
      <c r="O590" s="82">
        <v>45082</v>
      </c>
      <c r="P590" s="82">
        <v>45391</v>
      </c>
      <c r="Q590" s="6" t="s">
        <v>113</v>
      </c>
      <c r="R590" s="6">
        <v>6604408873</v>
      </c>
      <c r="S590" s="82">
        <v>45041</v>
      </c>
      <c r="T590" s="6" t="s">
        <v>169</v>
      </c>
      <c r="U590" s="6">
        <v>504006</v>
      </c>
      <c r="V590" s="6">
        <v>6604408873</v>
      </c>
      <c r="W590" s="82">
        <v>45041</v>
      </c>
      <c r="X590" s="6" t="s">
        <v>279</v>
      </c>
      <c r="Y590" s="6" t="s">
        <v>75</v>
      </c>
      <c r="Z590" s="6" t="s">
        <v>70</v>
      </c>
      <c r="AA590" s="6" t="s">
        <v>70</v>
      </c>
      <c r="AB590" s="6" t="s">
        <v>70</v>
      </c>
      <c r="AC590" s="6" t="s">
        <v>76</v>
      </c>
      <c r="AD590" s="6" t="s">
        <v>77</v>
      </c>
      <c r="AE590" s="31" t="s">
        <v>747</v>
      </c>
      <c r="AF590" s="25" t="s">
        <v>79</v>
      </c>
      <c r="AG590" s="25">
        <v>6604408873</v>
      </c>
      <c r="AH590" s="25" t="s">
        <v>748</v>
      </c>
      <c r="AI590" s="81" t="s">
        <v>172</v>
      </c>
      <c r="AJ590" s="6"/>
      <c r="AK590" s="30">
        <v>45446</v>
      </c>
      <c r="AL590" s="22">
        <v>21</v>
      </c>
      <c r="AM590" s="22" t="s">
        <v>82</v>
      </c>
      <c r="AN590" s="22" t="s">
        <v>82</v>
      </c>
      <c r="AO590" s="22" t="s">
        <v>82</v>
      </c>
      <c r="AP590" s="22" t="s">
        <v>82</v>
      </c>
      <c r="AQ590" s="22" t="s">
        <v>82</v>
      </c>
      <c r="AR590" s="22" t="s">
        <v>82</v>
      </c>
      <c r="AS590" s="6">
        <v>219699</v>
      </c>
      <c r="AT590" s="6" t="s">
        <v>743</v>
      </c>
      <c r="AU590" s="15" t="s">
        <v>744</v>
      </c>
      <c r="AV590" s="6" t="s">
        <v>745</v>
      </c>
      <c r="AW590" s="6">
        <v>40</v>
      </c>
    </row>
    <row r="591" spans="1:49" ht="24.75" customHeight="1">
      <c r="A591" s="6">
        <v>504006</v>
      </c>
      <c r="B591" s="6"/>
      <c r="C591" s="22" t="b">
        <v>0</v>
      </c>
      <c r="D591" s="6" t="s">
        <v>746</v>
      </c>
      <c r="E591" s="6">
        <v>504</v>
      </c>
      <c r="F591" s="6" t="s">
        <v>735</v>
      </c>
      <c r="G591" s="6">
        <v>504006</v>
      </c>
      <c r="H591" s="6" t="s">
        <v>100</v>
      </c>
      <c r="I591" s="6" t="s">
        <v>100</v>
      </c>
      <c r="J591" s="6" t="s">
        <v>67</v>
      </c>
      <c r="K591" s="6" t="s">
        <v>111</v>
      </c>
      <c r="L591" s="6"/>
      <c r="M591" s="22" t="str">
        <f t="shared" si="9"/>
        <v>Fresh Tumor Biopsy Pre-dose</v>
      </c>
      <c r="N591" s="6" t="s">
        <v>70</v>
      </c>
      <c r="O591" s="82">
        <v>45082</v>
      </c>
      <c r="P591" s="82">
        <v>45391</v>
      </c>
      <c r="Q591" s="6" t="s">
        <v>113</v>
      </c>
      <c r="R591" s="6">
        <v>6604408892</v>
      </c>
      <c r="S591" s="82">
        <v>45076</v>
      </c>
      <c r="T591" s="6" t="s">
        <v>169</v>
      </c>
      <c r="U591" s="6"/>
      <c r="V591" s="6"/>
      <c r="W591" s="6"/>
      <c r="X591" s="6"/>
      <c r="Y591" s="6"/>
      <c r="Z591" s="6"/>
      <c r="AA591" s="6"/>
      <c r="AB591" s="6"/>
      <c r="AC591" s="6" t="s">
        <v>1145</v>
      </c>
      <c r="AD591" s="6"/>
      <c r="AE591" s="32" t="s">
        <v>1146</v>
      </c>
      <c r="AF591" s="28" t="s">
        <v>1146</v>
      </c>
      <c r="AG591" s="25">
        <v>6604408892</v>
      </c>
      <c r="AH591" s="25" t="s">
        <v>3253</v>
      </c>
      <c r="AI591" s="81" t="s">
        <v>172</v>
      </c>
      <c r="AJ591" s="6"/>
      <c r="AK591" s="30">
        <v>45446</v>
      </c>
      <c r="AL591" s="22">
        <v>21</v>
      </c>
      <c r="AM591" s="22" t="s">
        <v>82</v>
      </c>
      <c r="AN591" s="22" t="s">
        <v>82</v>
      </c>
      <c r="AO591" s="22" t="s">
        <v>82</v>
      </c>
      <c r="AP591" s="22" t="s">
        <v>82</v>
      </c>
      <c r="AQ591" s="22" t="s">
        <v>82</v>
      </c>
      <c r="AR591" s="22" t="s">
        <v>82</v>
      </c>
      <c r="AS591" s="6"/>
      <c r="AT591" s="6"/>
      <c r="AU591" s="6"/>
      <c r="AV591" s="6"/>
      <c r="AW591" s="6"/>
    </row>
    <row r="592" spans="1:49" ht="24.75" customHeight="1">
      <c r="A592" s="6">
        <v>504009</v>
      </c>
      <c r="B592" s="6" t="s">
        <v>749</v>
      </c>
      <c r="C592" s="22" t="b">
        <v>1</v>
      </c>
      <c r="D592" s="6" t="s">
        <v>746</v>
      </c>
      <c r="E592" s="6">
        <v>504</v>
      </c>
      <c r="F592" s="6" t="s">
        <v>735</v>
      </c>
      <c r="G592" s="6">
        <v>504009</v>
      </c>
      <c r="H592" s="6" t="s">
        <v>100</v>
      </c>
      <c r="I592" s="6" t="s">
        <v>100</v>
      </c>
      <c r="J592" s="6" t="s">
        <v>67</v>
      </c>
      <c r="K592" s="6" t="s">
        <v>68</v>
      </c>
      <c r="L592" s="6" t="s">
        <v>69</v>
      </c>
      <c r="M592" s="22" t="str">
        <f t="shared" si="9"/>
        <v>Archival</v>
      </c>
      <c r="N592" s="6" t="s">
        <v>70</v>
      </c>
      <c r="O592" s="82">
        <v>45236</v>
      </c>
      <c r="P592" s="82">
        <v>45376</v>
      </c>
      <c r="Q592" s="6" t="s">
        <v>113</v>
      </c>
      <c r="R592" s="6">
        <v>6604408888</v>
      </c>
      <c r="S592" s="82">
        <v>45166</v>
      </c>
      <c r="T592" s="6" t="s">
        <v>102</v>
      </c>
      <c r="U592" s="6">
        <v>504009</v>
      </c>
      <c r="V592" s="6">
        <v>6604408888</v>
      </c>
      <c r="W592" s="82">
        <v>45166</v>
      </c>
      <c r="X592" s="6" t="s">
        <v>103</v>
      </c>
      <c r="Y592" s="6" t="s">
        <v>75</v>
      </c>
      <c r="Z592" s="6" t="s">
        <v>70</v>
      </c>
      <c r="AA592" s="6" t="s">
        <v>70</v>
      </c>
      <c r="AB592" s="6" t="s">
        <v>70</v>
      </c>
      <c r="AC592" s="6" t="s">
        <v>76</v>
      </c>
      <c r="AD592" s="6" t="s">
        <v>77</v>
      </c>
      <c r="AE592" s="31" t="s">
        <v>651</v>
      </c>
      <c r="AF592" s="25" t="s">
        <v>79</v>
      </c>
      <c r="AG592" s="25">
        <v>6604408888</v>
      </c>
      <c r="AH592" s="25" t="s">
        <v>753</v>
      </c>
      <c r="AI592" s="81" t="s">
        <v>93</v>
      </c>
      <c r="AJ592" s="6"/>
      <c r="AK592" s="30">
        <v>45446</v>
      </c>
      <c r="AL592" s="22">
        <v>21</v>
      </c>
      <c r="AM592" s="22" t="s">
        <v>82</v>
      </c>
      <c r="AN592" s="22" t="s">
        <v>82</v>
      </c>
      <c r="AO592" s="22" t="s">
        <v>82</v>
      </c>
      <c r="AP592" s="22" t="s">
        <v>82</v>
      </c>
      <c r="AQ592" s="22" t="s">
        <v>82</v>
      </c>
      <c r="AR592" s="22" t="s">
        <v>82</v>
      </c>
      <c r="AS592" s="6">
        <v>327650</v>
      </c>
      <c r="AT592" s="6" t="s">
        <v>750</v>
      </c>
      <c r="AU592" s="15" t="s">
        <v>751</v>
      </c>
      <c r="AV592" s="6" t="s">
        <v>752</v>
      </c>
      <c r="AW592" s="6">
        <v>40</v>
      </c>
    </row>
    <row r="593" spans="1:49" ht="24.75" customHeight="1">
      <c r="A593" s="6">
        <v>505007</v>
      </c>
      <c r="B593" s="6" t="s">
        <v>3254</v>
      </c>
      <c r="C593" s="22" t="b">
        <v>0</v>
      </c>
      <c r="D593" s="6" t="s">
        <v>758</v>
      </c>
      <c r="E593" s="6">
        <v>505</v>
      </c>
      <c r="F593" s="6" t="s">
        <v>735</v>
      </c>
      <c r="G593" s="6">
        <v>505007</v>
      </c>
      <c r="H593" s="6" t="s">
        <v>100</v>
      </c>
      <c r="I593" s="6" t="s">
        <v>100</v>
      </c>
      <c r="J593" s="6" t="s">
        <v>67</v>
      </c>
      <c r="K593" s="6" t="s">
        <v>68</v>
      </c>
      <c r="L593" s="6" t="s">
        <v>69</v>
      </c>
      <c r="M593" s="22" t="str">
        <f t="shared" si="9"/>
        <v>Archival</v>
      </c>
      <c r="N593" s="6" t="s">
        <v>70</v>
      </c>
      <c r="O593" s="82">
        <v>45084</v>
      </c>
      <c r="P593" s="82">
        <v>45098</v>
      </c>
      <c r="Q593" s="6" t="s">
        <v>72</v>
      </c>
      <c r="R593" s="6">
        <v>6604412240</v>
      </c>
      <c r="S593" s="82">
        <v>45034</v>
      </c>
      <c r="T593" s="6" t="s">
        <v>342</v>
      </c>
      <c r="U593" s="6">
        <v>505007</v>
      </c>
      <c r="V593" s="6">
        <v>6604412240</v>
      </c>
      <c r="W593" s="82">
        <v>45034</v>
      </c>
      <c r="X593" s="6" t="s">
        <v>186</v>
      </c>
      <c r="Y593" s="6" t="s">
        <v>75</v>
      </c>
      <c r="Z593" s="6" t="s">
        <v>70</v>
      </c>
      <c r="AA593" s="6" t="s">
        <v>70</v>
      </c>
      <c r="AB593" s="6" t="s">
        <v>70</v>
      </c>
      <c r="AC593" s="6" t="s">
        <v>76</v>
      </c>
      <c r="AD593" s="6" t="s">
        <v>77</v>
      </c>
      <c r="AE593" s="31" t="s">
        <v>343</v>
      </c>
      <c r="AF593" s="25" t="s">
        <v>79</v>
      </c>
      <c r="AG593" s="25">
        <v>6604412240</v>
      </c>
      <c r="AH593" s="25" t="s">
        <v>3255</v>
      </c>
      <c r="AI593" s="81" t="s">
        <v>132</v>
      </c>
      <c r="AJ593" s="6"/>
      <c r="AK593" s="30">
        <v>45397</v>
      </c>
      <c r="AL593" s="22">
        <v>70</v>
      </c>
      <c r="AM593" s="22" t="s">
        <v>82</v>
      </c>
      <c r="AN593" s="22" t="s">
        <v>82</v>
      </c>
      <c r="AO593" s="22" t="s">
        <v>82</v>
      </c>
      <c r="AP593" s="22" t="s">
        <v>82</v>
      </c>
      <c r="AQ593" s="22" t="s">
        <v>82</v>
      </c>
      <c r="AR593" s="22" t="s">
        <v>82</v>
      </c>
      <c r="AS593" s="6"/>
      <c r="AT593" s="6"/>
      <c r="AU593" s="6"/>
      <c r="AV593" s="6"/>
      <c r="AW593" s="6"/>
    </row>
    <row r="594" spans="1:49" ht="24.75" customHeight="1">
      <c r="A594" s="6">
        <v>505009</v>
      </c>
      <c r="B594" s="6" t="s">
        <v>754</v>
      </c>
      <c r="C594" s="22" t="b">
        <v>1</v>
      </c>
      <c r="D594" s="6" t="s">
        <v>758</v>
      </c>
      <c r="E594" s="6">
        <v>505</v>
      </c>
      <c r="F594" s="6" t="s">
        <v>735</v>
      </c>
      <c r="G594" s="6">
        <v>505009</v>
      </c>
      <c r="H594" s="6" t="s">
        <v>100</v>
      </c>
      <c r="I594" s="6" t="s">
        <v>100</v>
      </c>
      <c r="J594" s="6" t="s">
        <v>67</v>
      </c>
      <c r="K594" s="6" t="s">
        <v>68</v>
      </c>
      <c r="L594" s="6" t="s">
        <v>69</v>
      </c>
      <c r="M594" s="22" t="str">
        <f t="shared" si="9"/>
        <v>Archival</v>
      </c>
      <c r="N594" s="6" t="s">
        <v>70</v>
      </c>
      <c r="O594" s="82">
        <v>45096</v>
      </c>
      <c r="P594" s="82">
        <v>45434</v>
      </c>
      <c r="Q594" s="6" t="s">
        <v>113</v>
      </c>
      <c r="R594" s="6">
        <v>6604412245</v>
      </c>
      <c r="S594" s="82">
        <v>45043</v>
      </c>
      <c r="T594" s="6" t="s">
        <v>350</v>
      </c>
      <c r="U594" s="6">
        <v>505009</v>
      </c>
      <c r="V594" s="6">
        <v>6604412245</v>
      </c>
      <c r="W594" s="82">
        <v>45043</v>
      </c>
      <c r="X594" s="6" t="s">
        <v>186</v>
      </c>
      <c r="Y594" s="6" t="s">
        <v>75</v>
      </c>
      <c r="Z594" s="6" t="s">
        <v>70</v>
      </c>
      <c r="AA594" s="6" t="s">
        <v>70</v>
      </c>
      <c r="AB594" s="6" t="s">
        <v>70</v>
      </c>
      <c r="AC594" s="6" t="s">
        <v>76</v>
      </c>
      <c r="AD594" s="6" t="s">
        <v>77</v>
      </c>
      <c r="AE594" s="31" t="s">
        <v>187</v>
      </c>
      <c r="AF594" s="25" t="s">
        <v>79</v>
      </c>
      <c r="AG594" s="25">
        <v>6604412245</v>
      </c>
      <c r="AH594" s="25" t="s">
        <v>759</v>
      </c>
      <c r="AI594" s="81" t="s">
        <v>132</v>
      </c>
      <c r="AJ594" s="6"/>
      <c r="AK594" s="30">
        <v>45460</v>
      </c>
      <c r="AL594" s="22">
        <v>7</v>
      </c>
      <c r="AM594" s="22" t="s">
        <v>82</v>
      </c>
      <c r="AN594" s="22" t="s">
        <v>82</v>
      </c>
      <c r="AO594" s="22" t="s">
        <v>82</v>
      </c>
      <c r="AP594" s="22" t="s">
        <v>82</v>
      </c>
      <c r="AQ594" s="22" t="s">
        <v>82</v>
      </c>
      <c r="AR594" s="22" t="s">
        <v>82</v>
      </c>
      <c r="AS594" s="6">
        <v>330968</v>
      </c>
      <c r="AT594" s="6" t="s">
        <v>755</v>
      </c>
      <c r="AU594" s="15" t="s">
        <v>756</v>
      </c>
      <c r="AV594" s="6" t="s">
        <v>757</v>
      </c>
      <c r="AW594" s="6">
        <v>40</v>
      </c>
    </row>
    <row r="595" spans="1:49" ht="24.75" customHeight="1">
      <c r="A595" s="6">
        <v>505026</v>
      </c>
      <c r="B595" s="6" t="s">
        <v>3256</v>
      </c>
      <c r="C595" s="22" t="b">
        <v>1</v>
      </c>
      <c r="D595" s="6" t="s">
        <v>758</v>
      </c>
      <c r="E595" s="6">
        <v>505</v>
      </c>
      <c r="F595" s="6" t="s">
        <v>735</v>
      </c>
      <c r="G595" s="6">
        <v>505026</v>
      </c>
      <c r="H595" s="6" t="s">
        <v>121</v>
      </c>
      <c r="I595" s="6" t="s">
        <v>66</v>
      </c>
      <c r="J595" s="6" t="s">
        <v>67</v>
      </c>
      <c r="K595" s="6" t="s">
        <v>68</v>
      </c>
      <c r="L595" s="6" t="s">
        <v>69</v>
      </c>
      <c r="M595" s="22" t="str">
        <f t="shared" si="9"/>
        <v>Archival</v>
      </c>
      <c r="N595" s="6" t="s">
        <v>70</v>
      </c>
      <c r="O595" s="82">
        <v>45272</v>
      </c>
      <c r="P595" s="82">
        <v>45257</v>
      </c>
      <c r="Q595" s="6" t="s">
        <v>101</v>
      </c>
      <c r="R595" s="6">
        <v>6604630154</v>
      </c>
      <c r="S595" s="82">
        <v>44851</v>
      </c>
      <c r="T595" s="6" t="s">
        <v>854</v>
      </c>
      <c r="U595" s="6">
        <v>505026</v>
      </c>
      <c r="V595" s="6">
        <v>6604630154</v>
      </c>
      <c r="W595" s="82">
        <v>44851</v>
      </c>
      <c r="X595" s="6" t="s">
        <v>161</v>
      </c>
      <c r="Y595" s="6" t="s">
        <v>75</v>
      </c>
      <c r="Z595" s="6" t="s">
        <v>70</v>
      </c>
      <c r="AA595" s="6" t="s">
        <v>70</v>
      </c>
      <c r="AB595" s="6" t="s">
        <v>70</v>
      </c>
      <c r="AC595" s="6" t="s">
        <v>76</v>
      </c>
      <c r="AD595" s="6" t="s">
        <v>77</v>
      </c>
      <c r="AE595" s="31" t="s">
        <v>2439</v>
      </c>
      <c r="AF595" s="25" t="s">
        <v>79</v>
      </c>
      <c r="AG595" s="25">
        <v>6604630154</v>
      </c>
      <c r="AH595" s="25" t="s">
        <v>3257</v>
      </c>
      <c r="AI595" s="81" t="s">
        <v>856</v>
      </c>
      <c r="AJ595" s="6"/>
      <c r="AK595" s="30">
        <v>45397</v>
      </c>
      <c r="AL595" s="22">
        <v>70</v>
      </c>
      <c r="AM595" s="22" t="s">
        <v>82</v>
      </c>
      <c r="AN595" s="22" t="s">
        <v>82</v>
      </c>
      <c r="AO595" s="22" t="s">
        <v>82</v>
      </c>
      <c r="AP595" s="22" t="s">
        <v>82</v>
      </c>
      <c r="AQ595" s="22" t="s">
        <v>82</v>
      </c>
      <c r="AR595" s="22" t="s">
        <v>82</v>
      </c>
      <c r="AS595" s="6">
        <v>331094</v>
      </c>
      <c r="AT595" s="6" t="s">
        <v>3258</v>
      </c>
      <c r="AU595" s="15" t="s">
        <v>3259</v>
      </c>
      <c r="AV595" s="6" t="s">
        <v>3260</v>
      </c>
      <c r="AW595" s="6">
        <v>40</v>
      </c>
    </row>
    <row r="596" spans="1:49" ht="24.75" customHeight="1">
      <c r="A596" s="6">
        <v>505026</v>
      </c>
      <c r="B596" s="6" t="s">
        <v>879</v>
      </c>
      <c r="C596" s="22" t="b">
        <v>1</v>
      </c>
      <c r="D596" s="6" t="s">
        <v>758</v>
      </c>
      <c r="E596" s="6">
        <v>505</v>
      </c>
      <c r="F596" s="6" t="s">
        <v>735</v>
      </c>
      <c r="G596" s="6">
        <v>505026</v>
      </c>
      <c r="H596" s="6" t="s">
        <v>121</v>
      </c>
      <c r="I596" s="6" t="s">
        <v>66</v>
      </c>
      <c r="J596" s="6" t="s">
        <v>67</v>
      </c>
      <c r="K596" s="6" t="s">
        <v>128</v>
      </c>
      <c r="L596" s="6" t="s">
        <v>112</v>
      </c>
      <c r="M596" s="22" t="str">
        <f t="shared" si="9"/>
        <v>Fresh Biopsy/Aspirate</v>
      </c>
      <c r="N596" s="6" t="s">
        <v>70</v>
      </c>
      <c r="O596" s="82">
        <v>45272</v>
      </c>
      <c r="P596" s="82">
        <v>45257</v>
      </c>
      <c r="Q596" s="6" t="s">
        <v>101</v>
      </c>
      <c r="R596" s="6">
        <v>6604884431</v>
      </c>
      <c r="S596" s="82">
        <v>45251</v>
      </c>
      <c r="T596" s="6" t="s">
        <v>854</v>
      </c>
      <c r="U596" s="6">
        <v>505026</v>
      </c>
      <c r="V596" s="6">
        <v>6604884431</v>
      </c>
      <c r="W596" s="82">
        <v>45251</v>
      </c>
      <c r="X596" s="6" t="s">
        <v>103</v>
      </c>
      <c r="Y596" s="6" t="s">
        <v>75</v>
      </c>
      <c r="Z596" s="6" t="s">
        <v>70</v>
      </c>
      <c r="AA596" s="6" t="s">
        <v>70</v>
      </c>
      <c r="AB596" s="6" t="s">
        <v>70</v>
      </c>
      <c r="AC596" s="6" t="s">
        <v>76</v>
      </c>
      <c r="AD596" s="6" t="s">
        <v>114</v>
      </c>
      <c r="AE596" s="31" t="s">
        <v>115</v>
      </c>
      <c r="AF596" s="25" t="s">
        <v>79</v>
      </c>
      <c r="AG596" s="25">
        <v>6604884431</v>
      </c>
      <c r="AH596" s="25" t="s">
        <v>3261</v>
      </c>
      <c r="AI596" s="81" t="s">
        <v>856</v>
      </c>
      <c r="AJ596" s="6"/>
      <c r="AK596" s="30">
        <v>45397</v>
      </c>
      <c r="AL596" s="22">
        <v>70</v>
      </c>
      <c r="AM596" s="22" t="s">
        <v>82</v>
      </c>
      <c r="AN596" s="22" t="s">
        <v>82</v>
      </c>
      <c r="AO596" s="22" t="s">
        <v>82</v>
      </c>
      <c r="AP596" s="22" t="s">
        <v>82</v>
      </c>
      <c r="AQ596" s="22" t="s">
        <v>82</v>
      </c>
      <c r="AR596" s="22" t="s">
        <v>82</v>
      </c>
      <c r="AS596" s="6">
        <v>327857</v>
      </c>
      <c r="AT596" s="6" t="s">
        <v>3262</v>
      </c>
      <c r="AU596" s="15" t="s">
        <v>3263</v>
      </c>
      <c r="AV596" s="6" t="s">
        <v>3264</v>
      </c>
      <c r="AW596" s="6">
        <v>40</v>
      </c>
    </row>
    <row r="597" spans="1:49" ht="24.75" customHeight="1">
      <c r="A597" s="6">
        <v>505038</v>
      </c>
      <c r="B597" s="6" t="s">
        <v>3265</v>
      </c>
      <c r="C597" s="22" t="b">
        <v>1</v>
      </c>
      <c r="D597" s="6" t="s">
        <v>758</v>
      </c>
      <c r="E597" s="6">
        <v>505</v>
      </c>
      <c r="F597" s="6" t="s">
        <v>735</v>
      </c>
      <c r="G597" s="6">
        <v>505038</v>
      </c>
      <c r="H597" s="6" t="s">
        <v>65</v>
      </c>
      <c r="I597" s="6" t="s">
        <v>66</v>
      </c>
      <c r="J597" s="6" t="s">
        <v>67</v>
      </c>
      <c r="K597" s="6" t="s">
        <v>68</v>
      </c>
      <c r="L597" s="6" t="s">
        <v>69</v>
      </c>
      <c r="M597" s="22" t="str">
        <f t="shared" si="9"/>
        <v>Archival</v>
      </c>
      <c r="N597" s="6" t="s">
        <v>70</v>
      </c>
      <c r="O597" s="82">
        <v>45260</v>
      </c>
      <c r="P597" s="82">
        <v>45245</v>
      </c>
      <c r="Q597" s="6" t="s">
        <v>101</v>
      </c>
      <c r="R597" s="6">
        <v>6604671221</v>
      </c>
      <c r="S597" s="82">
        <v>45085</v>
      </c>
      <c r="T597" s="6" t="s">
        <v>129</v>
      </c>
      <c r="U597" s="6">
        <v>505038</v>
      </c>
      <c r="V597" s="6">
        <v>6604671221</v>
      </c>
      <c r="W597" s="82">
        <v>45085</v>
      </c>
      <c r="X597" s="6" t="s">
        <v>186</v>
      </c>
      <c r="Y597" s="6" t="s">
        <v>75</v>
      </c>
      <c r="Z597" s="6" t="s">
        <v>70</v>
      </c>
      <c r="AA597" s="6" t="s">
        <v>70</v>
      </c>
      <c r="AB597" s="6" t="s">
        <v>70</v>
      </c>
      <c r="AC597" s="6" t="s">
        <v>76</v>
      </c>
      <c r="AD597" s="6" t="s">
        <v>77</v>
      </c>
      <c r="AE597" s="31" t="s">
        <v>187</v>
      </c>
      <c r="AF597" s="25" t="s">
        <v>79</v>
      </c>
      <c r="AG597" s="25">
        <v>6604671221</v>
      </c>
      <c r="AH597" s="25" t="s">
        <v>3266</v>
      </c>
      <c r="AI597" s="81" t="s">
        <v>132</v>
      </c>
      <c r="AJ597" s="6"/>
      <c r="AK597" s="30">
        <v>45467</v>
      </c>
      <c r="AL597" s="22">
        <v>0</v>
      </c>
      <c r="AM597" s="22" t="s">
        <v>82</v>
      </c>
      <c r="AN597" s="22" t="s">
        <v>82</v>
      </c>
      <c r="AO597" s="22" t="s">
        <v>82</v>
      </c>
      <c r="AP597" s="22" t="s">
        <v>82</v>
      </c>
      <c r="AQ597" s="22" t="s">
        <v>82</v>
      </c>
      <c r="AR597" s="22" t="s">
        <v>82</v>
      </c>
      <c r="AS597" s="6">
        <v>331168</v>
      </c>
      <c r="AT597" s="6" t="s">
        <v>3267</v>
      </c>
      <c r="AU597" s="15" t="s">
        <v>3268</v>
      </c>
      <c r="AV597" s="6" t="s">
        <v>3269</v>
      </c>
      <c r="AW597" s="6">
        <v>40</v>
      </c>
    </row>
    <row r="598" spans="1:49" ht="24.75" customHeight="1">
      <c r="A598" s="6">
        <v>505038</v>
      </c>
      <c r="B598" s="6" t="s">
        <v>760</v>
      </c>
      <c r="C598" s="22" t="b">
        <v>1</v>
      </c>
      <c r="D598" s="6" t="s">
        <v>758</v>
      </c>
      <c r="E598" s="6">
        <v>505</v>
      </c>
      <c r="F598" s="6" t="s">
        <v>735</v>
      </c>
      <c r="G598" s="6">
        <v>505038</v>
      </c>
      <c r="H598" s="6" t="s">
        <v>65</v>
      </c>
      <c r="I598" s="6" t="s">
        <v>66</v>
      </c>
      <c r="J598" s="6" t="s">
        <v>67</v>
      </c>
      <c r="K598" s="6" t="s">
        <v>128</v>
      </c>
      <c r="L598" s="6" t="s">
        <v>112</v>
      </c>
      <c r="M598" s="22" t="str">
        <f t="shared" si="9"/>
        <v>Fresh Biopsy/Aspirate</v>
      </c>
      <c r="N598" s="6" t="s">
        <v>70</v>
      </c>
      <c r="O598" s="82">
        <v>45260</v>
      </c>
      <c r="P598" s="82">
        <v>45245</v>
      </c>
      <c r="Q598" s="6" t="s">
        <v>101</v>
      </c>
      <c r="R598" s="6">
        <v>6604884427</v>
      </c>
      <c r="S598" s="82">
        <v>45232</v>
      </c>
      <c r="T598" s="6" t="s">
        <v>129</v>
      </c>
      <c r="U598" s="6">
        <v>505038</v>
      </c>
      <c r="V598" s="6">
        <v>6604884427</v>
      </c>
      <c r="W598" s="82">
        <v>45232</v>
      </c>
      <c r="X598" s="6" t="s">
        <v>103</v>
      </c>
      <c r="Y598" s="6" t="s">
        <v>75</v>
      </c>
      <c r="Z598" s="6" t="s">
        <v>70</v>
      </c>
      <c r="AA598" s="6" t="s">
        <v>70</v>
      </c>
      <c r="AB598" s="6" t="s">
        <v>70</v>
      </c>
      <c r="AC598" s="6" t="s">
        <v>76</v>
      </c>
      <c r="AD598" s="6" t="s">
        <v>114</v>
      </c>
      <c r="AE598" s="31" t="s">
        <v>115</v>
      </c>
      <c r="AF598" s="25" t="s">
        <v>79</v>
      </c>
      <c r="AG598" s="25">
        <v>6604884427</v>
      </c>
      <c r="AH598" s="25" t="s">
        <v>764</v>
      </c>
      <c r="AI598" s="81" t="s">
        <v>132</v>
      </c>
      <c r="AJ598" s="6"/>
      <c r="AK598" s="30">
        <v>45467</v>
      </c>
      <c r="AL598" s="22">
        <v>0</v>
      </c>
      <c r="AM598" s="22" t="s">
        <v>82</v>
      </c>
      <c r="AN598" s="22" t="s">
        <v>82</v>
      </c>
      <c r="AO598" s="22" t="s">
        <v>82</v>
      </c>
      <c r="AP598" s="22" t="s">
        <v>82</v>
      </c>
      <c r="AQ598" s="22" t="s">
        <v>82</v>
      </c>
      <c r="AR598" s="22" t="s">
        <v>82</v>
      </c>
      <c r="AS598" s="6">
        <v>327782</v>
      </c>
      <c r="AT598" s="6" t="s">
        <v>761</v>
      </c>
      <c r="AU598" s="15" t="s">
        <v>762</v>
      </c>
      <c r="AV598" s="6" t="s">
        <v>763</v>
      </c>
      <c r="AW598" s="6">
        <v>40</v>
      </c>
    </row>
    <row r="599" spans="1:49" ht="24.75" customHeight="1">
      <c r="A599" s="6">
        <v>505043</v>
      </c>
      <c r="B599" s="6" t="s">
        <v>3270</v>
      </c>
      <c r="C599" s="22" t="b">
        <v>1</v>
      </c>
      <c r="D599" s="6" t="s">
        <v>758</v>
      </c>
      <c r="E599" s="6">
        <v>505</v>
      </c>
      <c r="F599" s="6" t="s">
        <v>735</v>
      </c>
      <c r="G599" s="6">
        <v>505043</v>
      </c>
      <c r="H599" s="6" t="s">
        <v>100</v>
      </c>
      <c r="I599" s="6" t="s">
        <v>100</v>
      </c>
      <c r="J599" s="6" t="s">
        <v>67</v>
      </c>
      <c r="K599" s="6" t="s">
        <v>68</v>
      </c>
      <c r="L599" s="6" t="s">
        <v>69</v>
      </c>
      <c r="M599" s="22" t="str">
        <f t="shared" si="9"/>
        <v>Archival</v>
      </c>
      <c r="N599" s="6" t="s">
        <v>70</v>
      </c>
      <c r="O599" s="82">
        <v>45259</v>
      </c>
      <c r="P599" s="82">
        <v>45426</v>
      </c>
      <c r="Q599" s="6" t="s">
        <v>113</v>
      </c>
      <c r="R599" s="6">
        <v>6604671223</v>
      </c>
      <c r="S599" s="82">
        <v>44859</v>
      </c>
      <c r="T599" s="6" t="s">
        <v>129</v>
      </c>
      <c r="U599" s="6">
        <v>505043</v>
      </c>
      <c r="V599" s="6">
        <v>6604671223</v>
      </c>
      <c r="W599" s="82">
        <v>44859</v>
      </c>
      <c r="X599" s="6" t="s">
        <v>186</v>
      </c>
      <c r="Y599" s="6" t="s">
        <v>75</v>
      </c>
      <c r="Z599" s="6" t="s">
        <v>70</v>
      </c>
      <c r="AA599" s="6" t="s">
        <v>70</v>
      </c>
      <c r="AB599" s="6" t="s">
        <v>70</v>
      </c>
      <c r="AC599" s="6" t="s">
        <v>76</v>
      </c>
      <c r="AD599" s="6" t="s">
        <v>77</v>
      </c>
      <c r="AE599" s="31" t="s">
        <v>187</v>
      </c>
      <c r="AF599" s="25" t="s">
        <v>79</v>
      </c>
      <c r="AG599" s="25">
        <v>6604671223</v>
      </c>
      <c r="AH599" s="25" t="s">
        <v>3271</v>
      </c>
      <c r="AI599" s="81" t="s">
        <v>132</v>
      </c>
      <c r="AJ599" s="6"/>
      <c r="AK599" s="30">
        <v>45460</v>
      </c>
      <c r="AL599" s="22">
        <v>7</v>
      </c>
      <c r="AM599" s="22" t="s">
        <v>82</v>
      </c>
      <c r="AN599" s="22" t="s">
        <v>82</v>
      </c>
      <c r="AO599" s="22" t="s">
        <v>82</v>
      </c>
      <c r="AP599" s="22" t="s">
        <v>82</v>
      </c>
      <c r="AQ599" s="22" t="s">
        <v>82</v>
      </c>
      <c r="AR599" s="22" t="s">
        <v>82</v>
      </c>
      <c r="AS599" s="6">
        <v>352115</v>
      </c>
      <c r="AT599" s="6" t="s">
        <v>3272</v>
      </c>
      <c r="AU599" s="15" t="s">
        <v>3273</v>
      </c>
      <c r="AV599" s="6" t="s">
        <v>3274</v>
      </c>
      <c r="AW599" s="6">
        <v>40</v>
      </c>
    </row>
    <row r="600" spans="1:49" ht="24.75" customHeight="1">
      <c r="A600" s="6">
        <v>505043</v>
      </c>
      <c r="B600" s="6" t="s">
        <v>765</v>
      </c>
      <c r="C600" s="22" t="b">
        <v>1</v>
      </c>
      <c r="D600" s="6" t="s">
        <v>758</v>
      </c>
      <c r="E600" s="6">
        <v>505</v>
      </c>
      <c r="F600" s="6" t="s">
        <v>735</v>
      </c>
      <c r="G600" s="6">
        <v>505043</v>
      </c>
      <c r="H600" s="6" t="s">
        <v>100</v>
      </c>
      <c r="I600" s="6" t="s">
        <v>100</v>
      </c>
      <c r="J600" s="6" t="s">
        <v>67</v>
      </c>
      <c r="K600" s="6" t="s">
        <v>128</v>
      </c>
      <c r="L600" s="6" t="s">
        <v>112</v>
      </c>
      <c r="M600" s="22" t="str">
        <f t="shared" si="9"/>
        <v>Fresh Biopsy/Aspirate</v>
      </c>
      <c r="N600" s="6" t="s">
        <v>70</v>
      </c>
      <c r="O600" s="82">
        <v>45259</v>
      </c>
      <c r="P600" s="82">
        <v>45426</v>
      </c>
      <c r="Q600" s="6" t="s">
        <v>113</v>
      </c>
      <c r="R600" s="6">
        <v>6604884428</v>
      </c>
      <c r="S600" s="82">
        <v>45230</v>
      </c>
      <c r="T600" s="6" t="s">
        <v>129</v>
      </c>
      <c r="U600" s="6">
        <v>505043</v>
      </c>
      <c r="V600" s="6">
        <v>6604884428</v>
      </c>
      <c r="W600" s="82">
        <v>45230</v>
      </c>
      <c r="X600" s="6" t="s">
        <v>103</v>
      </c>
      <c r="Y600" s="6" t="s">
        <v>75</v>
      </c>
      <c r="Z600" s="6" t="s">
        <v>70</v>
      </c>
      <c r="AA600" s="6" t="s">
        <v>70</v>
      </c>
      <c r="AB600" s="6" t="s">
        <v>70</v>
      </c>
      <c r="AC600" s="6" t="s">
        <v>76</v>
      </c>
      <c r="AD600" s="6" t="s">
        <v>114</v>
      </c>
      <c r="AE600" s="31" t="s">
        <v>115</v>
      </c>
      <c r="AF600" s="25" t="s">
        <v>79</v>
      </c>
      <c r="AG600" s="25">
        <v>6604884428</v>
      </c>
      <c r="AH600" s="25" t="s">
        <v>769</v>
      </c>
      <c r="AI600" s="81" t="s">
        <v>132</v>
      </c>
      <c r="AJ600" s="6"/>
      <c r="AK600" s="30">
        <v>45460</v>
      </c>
      <c r="AL600" s="22">
        <v>7</v>
      </c>
      <c r="AM600" s="22" t="s">
        <v>82</v>
      </c>
      <c r="AN600" s="22" t="s">
        <v>82</v>
      </c>
      <c r="AO600" s="22" t="s">
        <v>82</v>
      </c>
      <c r="AP600" s="22" t="s">
        <v>82</v>
      </c>
      <c r="AQ600" s="22" t="s">
        <v>82</v>
      </c>
      <c r="AR600" s="22" t="s">
        <v>82</v>
      </c>
      <c r="AS600" s="6">
        <v>327785</v>
      </c>
      <c r="AT600" s="6" t="s">
        <v>766</v>
      </c>
      <c r="AU600" s="15" t="s">
        <v>767</v>
      </c>
      <c r="AV600" s="6" t="s">
        <v>768</v>
      </c>
      <c r="AW600" s="6">
        <v>40</v>
      </c>
    </row>
    <row r="601" spans="1:49" ht="24.75" customHeight="1">
      <c r="A601" s="6">
        <v>505075</v>
      </c>
      <c r="B601" s="6" t="s">
        <v>3275</v>
      </c>
      <c r="C601" s="22" t="b">
        <v>1</v>
      </c>
      <c r="D601" s="6" t="s">
        <v>758</v>
      </c>
      <c r="E601" s="6">
        <v>505</v>
      </c>
      <c r="F601" s="6" t="s">
        <v>735</v>
      </c>
      <c r="G601" s="6">
        <v>505075</v>
      </c>
      <c r="H601" s="6" t="s">
        <v>121</v>
      </c>
      <c r="I601" s="6" t="s">
        <v>66</v>
      </c>
      <c r="J601" s="6" t="s">
        <v>67</v>
      </c>
      <c r="K601" s="6" t="s">
        <v>68</v>
      </c>
      <c r="L601" s="6" t="s">
        <v>69</v>
      </c>
      <c r="M601" s="22" t="str">
        <f t="shared" si="9"/>
        <v>Archival</v>
      </c>
      <c r="N601" s="6" t="s">
        <v>70</v>
      </c>
      <c r="O601" s="82">
        <v>45244</v>
      </c>
      <c r="P601" s="82">
        <v>45231</v>
      </c>
      <c r="Q601" s="6" t="s">
        <v>101</v>
      </c>
      <c r="R601" s="6">
        <v>6604767387</v>
      </c>
      <c r="S601" s="82">
        <v>45128</v>
      </c>
      <c r="T601" s="6" t="s">
        <v>854</v>
      </c>
      <c r="U601" s="6">
        <v>505075</v>
      </c>
      <c r="V601" s="6">
        <v>6604767387</v>
      </c>
      <c r="W601" s="82">
        <v>45128</v>
      </c>
      <c r="X601" s="6" t="s">
        <v>161</v>
      </c>
      <c r="Y601" s="6" t="s">
        <v>75</v>
      </c>
      <c r="Z601" s="6" t="s">
        <v>70</v>
      </c>
      <c r="AA601" s="6" t="s">
        <v>70</v>
      </c>
      <c r="AB601" s="6" t="s">
        <v>70</v>
      </c>
      <c r="AC601" s="6" t="s">
        <v>76</v>
      </c>
      <c r="AD601" s="6" t="s">
        <v>77</v>
      </c>
      <c r="AE601" s="31" t="s">
        <v>3276</v>
      </c>
      <c r="AF601" s="25" t="s">
        <v>79</v>
      </c>
      <c r="AG601" s="25">
        <v>6604767387</v>
      </c>
      <c r="AH601" s="25" t="s">
        <v>3277</v>
      </c>
      <c r="AI601" s="81" t="s">
        <v>856</v>
      </c>
      <c r="AJ601" s="6"/>
      <c r="AK601" s="30">
        <v>45446</v>
      </c>
      <c r="AL601" s="22">
        <v>21</v>
      </c>
      <c r="AM601" s="22" t="s">
        <v>82</v>
      </c>
      <c r="AN601" s="22" t="s">
        <v>82</v>
      </c>
      <c r="AO601" s="22" t="s">
        <v>82</v>
      </c>
      <c r="AP601" s="22" t="s">
        <v>82</v>
      </c>
      <c r="AQ601" s="22" t="s">
        <v>82</v>
      </c>
      <c r="AR601" s="22" t="s">
        <v>82</v>
      </c>
      <c r="AS601" s="6">
        <v>331445</v>
      </c>
      <c r="AT601" s="6" t="s">
        <v>3278</v>
      </c>
      <c r="AU601" s="15" t="s">
        <v>3279</v>
      </c>
      <c r="AV601" s="6" t="s">
        <v>3280</v>
      </c>
      <c r="AW601" s="6">
        <v>40</v>
      </c>
    </row>
    <row r="602" spans="1:49" ht="24.75" customHeight="1">
      <c r="A602" s="6">
        <v>505075</v>
      </c>
      <c r="B602" s="6" t="s">
        <v>886</v>
      </c>
      <c r="C602" s="22" t="b">
        <v>1</v>
      </c>
      <c r="D602" s="6" t="s">
        <v>758</v>
      </c>
      <c r="E602" s="6">
        <v>505</v>
      </c>
      <c r="F602" s="6" t="s">
        <v>735</v>
      </c>
      <c r="G602" s="6">
        <v>505075</v>
      </c>
      <c r="H602" s="6" t="s">
        <v>121</v>
      </c>
      <c r="I602" s="6" t="s">
        <v>66</v>
      </c>
      <c r="J602" s="6" t="s">
        <v>67</v>
      </c>
      <c r="K602" s="6" t="s">
        <v>128</v>
      </c>
      <c r="L602" s="6" t="s">
        <v>112</v>
      </c>
      <c r="M602" s="22" t="str">
        <f t="shared" si="9"/>
        <v>Fresh Biopsy/Aspirate</v>
      </c>
      <c r="N602" s="6" t="s">
        <v>70</v>
      </c>
      <c r="O602" s="82">
        <v>45244</v>
      </c>
      <c r="P602" s="82">
        <v>45231</v>
      </c>
      <c r="Q602" s="6" t="s">
        <v>101</v>
      </c>
      <c r="R602" s="6">
        <v>6604412254</v>
      </c>
      <c r="S602" s="82">
        <v>45225</v>
      </c>
      <c r="T602" s="6" t="s">
        <v>854</v>
      </c>
      <c r="U602" s="6">
        <v>505075</v>
      </c>
      <c r="V602" s="6">
        <v>6604412254</v>
      </c>
      <c r="W602" s="82">
        <v>45225</v>
      </c>
      <c r="X602" s="6" t="s">
        <v>103</v>
      </c>
      <c r="Y602" s="6" t="s">
        <v>75</v>
      </c>
      <c r="Z602" s="6" t="s">
        <v>70</v>
      </c>
      <c r="AA602" s="6" t="s">
        <v>70</v>
      </c>
      <c r="AB602" s="6" t="s">
        <v>70</v>
      </c>
      <c r="AC602" s="6" t="s">
        <v>76</v>
      </c>
      <c r="AD602" s="6" t="s">
        <v>114</v>
      </c>
      <c r="AE602" s="31" t="s">
        <v>115</v>
      </c>
      <c r="AF602" s="25" t="s">
        <v>79</v>
      </c>
      <c r="AG602" s="25">
        <v>6604412254</v>
      </c>
      <c r="AH602" s="25" t="s">
        <v>3281</v>
      </c>
      <c r="AI602" s="81" t="s">
        <v>856</v>
      </c>
      <c r="AJ602" s="6"/>
      <c r="AK602" s="30">
        <v>45446</v>
      </c>
      <c r="AL602" s="22">
        <v>21</v>
      </c>
      <c r="AM602" s="22" t="s">
        <v>82</v>
      </c>
      <c r="AN602" s="22" t="s">
        <v>82</v>
      </c>
      <c r="AO602" s="22" t="s">
        <v>82</v>
      </c>
      <c r="AP602" s="22" t="s">
        <v>82</v>
      </c>
      <c r="AQ602" s="22" t="s">
        <v>82</v>
      </c>
      <c r="AR602" s="22" t="s">
        <v>82</v>
      </c>
      <c r="AS602" s="6">
        <v>327661</v>
      </c>
      <c r="AT602" s="6" t="s">
        <v>3282</v>
      </c>
      <c r="AU602" s="15" t="s">
        <v>3283</v>
      </c>
      <c r="AV602" s="6" t="s">
        <v>3284</v>
      </c>
      <c r="AW602" s="6">
        <v>40</v>
      </c>
    </row>
    <row r="603" spans="1:49" ht="24.75" customHeight="1">
      <c r="A603" s="6">
        <v>505087</v>
      </c>
      <c r="B603" s="6" t="s">
        <v>887</v>
      </c>
      <c r="C603" s="22" t="b">
        <v>1</v>
      </c>
      <c r="D603" s="6" t="s">
        <v>758</v>
      </c>
      <c r="E603" s="6">
        <v>505</v>
      </c>
      <c r="F603" s="6" t="s">
        <v>735</v>
      </c>
      <c r="G603" s="6">
        <v>505087</v>
      </c>
      <c r="H603" s="6" t="s">
        <v>100</v>
      </c>
      <c r="I603" s="6" t="s">
        <v>100</v>
      </c>
      <c r="J603" s="6" t="s">
        <v>67</v>
      </c>
      <c r="K603" s="6" t="s">
        <v>128</v>
      </c>
      <c r="L603" s="6" t="s">
        <v>112</v>
      </c>
      <c r="M603" s="22" t="str">
        <f t="shared" si="9"/>
        <v>Fresh Biopsy/Aspirate</v>
      </c>
      <c r="N603" s="6" t="s">
        <v>70</v>
      </c>
      <c r="O603" s="82">
        <v>45247</v>
      </c>
      <c r="P603" s="82">
        <v>45433</v>
      </c>
      <c r="Q603" s="6" t="s">
        <v>113</v>
      </c>
      <c r="R603" s="6">
        <v>6604412257</v>
      </c>
      <c r="S603" s="82">
        <v>45217</v>
      </c>
      <c r="T603" s="6" t="s">
        <v>854</v>
      </c>
      <c r="U603" s="6">
        <v>505087</v>
      </c>
      <c r="V603" s="6">
        <v>6604412257</v>
      </c>
      <c r="W603" s="82">
        <v>45217</v>
      </c>
      <c r="X603" s="6" t="s">
        <v>103</v>
      </c>
      <c r="Y603" s="6" t="s">
        <v>75</v>
      </c>
      <c r="Z603" s="6" t="s">
        <v>70</v>
      </c>
      <c r="AA603" s="6" t="s">
        <v>70</v>
      </c>
      <c r="AB603" s="6" t="s">
        <v>70</v>
      </c>
      <c r="AC603" s="6" t="s">
        <v>76</v>
      </c>
      <c r="AD603" s="6" t="s">
        <v>114</v>
      </c>
      <c r="AE603" s="31" t="s">
        <v>1497</v>
      </c>
      <c r="AF603" s="25" t="s">
        <v>79</v>
      </c>
      <c r="AG603" s="25">
        <v>6604412257</v>
      </c>
      <c r="AH603" s="25" t="s">
        <v>3285</v>
      </c>
      <c r="AI603" s="81" t="s">
        <v>856</v>
      </c>
      <c r="AJ603" s="6"/>
      <c r="AK603" s="30">
        <v>45460</v>
      </c>
      <c r="AL603" s="22">
        <v>7</v>
      </c>
      <c r="AM603" s="22" t="s">
        <v>82</v>
      </c>
      <c r="AN603" s="22" t="s">
        <v>82</v>
      </c>
      <c r="AO603" s="22" t="s">
        <v>82</v>
      </c>
      <c r="AP603" s="22" t="s">
        <v>82</v>
      </c>
      <c r="AQ603" s="22" t="s">
        <v>82</v>
      </c>
      <c r="AR603" s="22" t="s">
        <v>82</v>
      </c>
      <c r="AS603" s="6">
        <v>327696</v>
      </c>
      <c r="AT603" s="6" t="s">
        <v>3286</v>
      </c>
      <c r="AU603" s="15" t="s">
        <v>3287</v>
      </c>
      <c r="AV603" s="6" t="s">
        <v>3288</v>
      </c>
      <c r="AW603" s="6">
        <v>40</v>
      </c>
    </row>
    <row r="604" spans="1:49" ht="24.75" customHeight="1">
      <c r="A604" s="6">
        <v>505088</v>
      </c>
      <c r="B604" s="6" t="s">
        <v>770</v>
      </c>
      <c r="C604" s="22" t="b">
        <v>1</v>
      </c>
      <c r="D604" s="6" t="s">
        <v>758</v>
      </c>
      <c r="E604" s="6">
        <v>505</v>
      </c>
      <c r="F604" s="6" t="s">
        <v>735</v>
      </c>
      <c r="G604" s="6">
        <v>505088</v>
      </c>
      <c r="H604" s="6" t="s">
        <v>121</v>
      </c>
      <c r="I604" s="6" t="s">
        <v>66</v>
      </c>
      <c r="J604" s="6" t="s">
        <v>67</v>
      </c>
      <c r="K604" s="6" t="s">
        <v>128</v>
      </c>
      <c r="L604" s="6" t="s">
        <v>112</v>
      </c>
      <c r="M604" s="22" t="str">
        <f t="shared" si="9"/>
        <v>Fresh Biopsy/Aspirate</v>
      </c>
      <c r="N604" s="6" t="s">
        <v>70</v>
      </c>
      <c r="O604" s="82">
        <v>45244</v>
      </c>
      <c r="P604" s="82">
        <v>45231</v>
      </c>
      <c r="Q604" s="6" t="s">
        <v>101</v>
      </c>
      <c r="R604" s="6">
        <v>6604412256</v>
      </c>
      <c r="S604" s="82">
        <v>45232</v>
      </c>
      <c r="T604" s="6" t="s">
        <v>129</v>
      </c>
      <c r="U604" s="6">
        <v>505088</v>
      </c>
      <c r="V604" s="6">
        <v>6604412256</v>
      </c>
      <c r="W604" s="82">
        <v>45232</v>
      </c>
      <c r="X604" s="6" t="s">
        <v>103</v>
      </c>
      <c r="Y604" s="6" t="s">
        <v>75</v>
      </c>
      <c r="Z604" s="6" t="s">
        <v>70</v>
      </c>
      <c r="AA604" s="6" t="s">
        <v>70</v>
      </c>
      <c r="AB604" s="6" t="s">
        <v>70</v>
      </c>
      <c r="AC604" s="6" t="s">
        <v>76</v>
      </c>
      <c r="AD604" s="6" t="s">
        <v>114</v>
      </c>
      <c r="AE604" s="31" t="s">
        <v>115</v>
      </c>
      <c r="AF604" s="25" t="s">
        <v>79</v>
      </c>
      <c r="AG604" s="25">
        <v>6604412256</v>
      </c>
      <c r="AH604" s="25" t="s">
        <v>774</v>
      </c>
      <c r="AI604" s="81" t="s">
        <v>132</v>
      </c>
      <c r="AJ604" s="6"/>
      <c r="AK604" s="30">
        <v>45397</v>
      </c>
      <c r="AL604" s="22">
        <v>70</v>
      </c>
      <c r="AM604" s="22" t="s">
        <v>82</v>
      </c>
      <c r="AN604" s="22" t="s">
        <v>82</v>
      </c>
      <c r="AO604" s="22" t="s">
        <v>82</v>
      </c>
      <c r="AP604" s="22" t="s">
        <v>82</v>
      </c>
      <c r="AQ604" s="22" t="s">
        <v>82</v>
      </c>
      <c r="AR604" s="22" t="s">
        <v>82</v>
      </c>
      <c r="AS604" s="6">
        <v>327690</v>
      </c>
      <c r="AT604" s="6" t="s">
        <v>771</v>
      </c>
      <c r="AU604" s="15" t="s">
        <v>772</v>
      </c>
      <c r="AV604" s="6" t="s">
        <v>773</v>
      </c>
      <c r="AW604" s="6">
        <v>40</v>
      </c>
    </row>
    <row r="605" spans="1:49" ht="24.75" customHeight="1">
      <c r="A605" s="6">
        <v>505089</v>
      </c>
      <c r="B605" s="6" t="s">
        <v>775</v>
      </c>
      <c r="C605" s="22" t="b">
        <v>1</v>
      </c>
      <c r="D605" s="6" t="s">
        <v>758</v>
      </c>
      <c r="E605" s="6">
        <v>505</v>
      </c>
      <c r="F605" s="6" t="s">
        <v>735</v>
      </c>
      <c r="G605" s="6">
        <v>505089</v>
      </c>
      <c r="H605" s="6" t="s">
        <v>100</v>
      </c>
      <c r="I605" s="6" t="s">
        <v>100</v>
      </c>
      <c r="J605" s="6" t="s">
        <v>67</v>
      </c>
      <c r="K605" s="6" t="s">
        <v>128</v>
      </c>
      <c r="L605" s="6" t="s">
        <v>112</v>
      </c>
      <c r="M605" s="22" t="str">
        <f t="shared" si="9"/>
        <v>Fresh Biopsy/Aspirate</v>
      </c>
      <c r="N605" s="6" t="s">
        <v>70</v>
      </c>
      <c r="O605" s="82">
        <v>45259</v>
      </c>
      <c r="P605" s="82">
        <v>45239</v>
      </c>
      <c r="Q605" s="6" t="s">
        <v>101</v>
      </c>
      <c r="R605" s="6">
        <v>6604884426</v>
      </c>
      <c r="S605" s="82">
        <v>45231</v>
      </c>
      <c r="T605" s="6" t="s">
        <v>102</v>
      </c>
      <c r="U605" s="6">
        <v>505089</v>
      </c>
      <c r="V605" s="6">
        <v>6604884426</v>
      </c>
      <c r="W605" s="82">
        <v>45231</v>
      </c>
      <c r="X605" s="6" t="s">
        <v>103</v>
      </c>
      <c r="Y605" s="6" t="s">
        <v>75</v>
      </c>
      <c r="Z605" s="6" t="s">
        <v>70</v>
      </c>
      <c r="AA605" s="6" t="s">
        <v>70</v>
      </c>
      <c r="AB605" s="6" t="s">
        <v>70</v>
      </c>
      <c r="AC605" s="6" t="s">
        <v>76</v>
      </c>
      <c r="AD605" s="6" t="s">
        <v>114</v>
      </c>
      <c r="AE605" s="31" t="s">
        <v>428</v>
      </c>
      <c r="AF605" s="25" t="s">
        <v>79</v>
      </c>
      <c r="AG605" s="25">
        <v>6604884426</v>
      </c>
      <c r="AH605" s="25" t="s">
        <v>779</v>
      </c>
      <c r="AI605" s="81" t="s">
        <v>93</v>
      </c>
      <c r="AJ605" s="6"/>
      <c r="AK605" s="30">
        <v>45397</v>
      </c>
      <c r="AL605" s="22">
        <v>70</v>
      </c>
      <c r="AM605" s="22" t="s">
        <v>82</v>
      </c>
      <c r="AN605" s="22" t="s">
        <v>82</v>
      </c>
      <c r="AO605" s="22" t="s">
        <v>82</v>
      </c>
      <c r="AP605" s="22" t="s">
        <v>82</v>
      </c>
      <c r="AQ605" s="22" t="s">
        <v>82</v>
      </c>
      <c r="AR605" s="22" t="s">
        <v>82</v>
      </c>
      <c r="AS605" s="6">
        <v>327726</v>
      </c>
      <c r="AT605" s="6" t="s">
        <v>776</v>
      </c>
      <c r="AU605" s="15" t="s">
        <v>777</v>
      </c>
      <c r="AV605" s="6" t="s">
        <v>778</v>
      </c>
      <c r="AW605" s="6">
        <v>40</v>
      </c>
    </row>
    <row r="606" spans="1:49" ht="24.75" customHeight="1">
      <c r="A606" s="6">
        <v>505090</v>
      </c>
      <c r="B606" s="6" t="s">
        <v>3289</v>
      </c>
      <c r="C606" s="22" t="b">
        <v>1</v>
      </c>
      <c r="D606" s="6" t="s">
        <v>758</v>
      </c>
      <c r="E606" s="6">
        <v>505</v>
      </c>
      <c r="F606" s="6" t="s">
        <v>735</v>
      </c>
      <c r="G606" s="6">
        <v>505090</v>
      </c>
      <c r="H606" s="6" t="s">
        <v>65</v>
      </c>
      <c r="I606" s="6" t="s">
        <v>66</v>
      </c>
      <c r="J606" s="6" t="s">
        <v>67</v>
      </c>
      <c r="K606" s="6" t="s">
        <v>68</v>
      </c>
      <c r="L606" s="6" t="s">
        <v>69</v>
      </c>
      <c r="M606" s="22" t="str">
        <f t="shared" si="9"/>
        <v>Archival</v>
      </c>
      <c r="N606" s="6" t="s">
        <v>70</v>
      </c>
      <c r="O606" s="82">
        <v>45258</v>
      </c>
      <c r="P606" s="82">
        <v>45243</v>
      </c>
      <c r="Q606" s="6" t="s">
        <v>101</v>
      </c>
      <c r="R606" s="6">
        <v>6604712073</v>
      </c>
      <c r="S606" s="82">
        <v>45033</v>
      </c>
      <c r="T606" s="6" t="s">
        <v>854</v>
      </c>
      <c r="U606" s="6">
        <v>505090</v>
      </c>
      <c r="V606" s="6">
        <v>6604712073</v>
      </c>
      <c r="W606" s="82">
        <v>45033</v>
      </c>
      <c r="X606" s="6" t="s">
        <v>103</v>
      </c>
      <c r="Y606" s="6" t="s">
        <v>75</v>
      </c>
      <c r="Z606" s="6" t="s">
        <v>70</v>
      </c>
      <c r="AA606" s="6" t="s">
        <v>70</v>
      </c>
      <c r="AB606" s="6" t="s">
        <v>70</v>
      </c>
      <c r="AC606" s="6" t="s">
        <v>76</v>
      </c>
      <c r="AD606" s="6" t="s">
        <v>77</v>
      </c>
      <c r="AE606" s="31" t="s">
        <v>2915</v>
      </c>
      <c r="AF606" s="25" t="s">
        <v>79</v>
      </c>
      <c r="AG606" s="25">
        <v>6604712073</v>
      </c>
      <c r="AH606" s="25" t="s">
        <v>3290</v>
      </c>
      <c r="AI606" s="81" t="s">
        <v>856</v>
      </c>
      <c r="AJ606" s="6"/>
      <c r="AK606" s="30">
        <v>45397</v>
      </c>
      <c r="AL606" s="22">
        <v>70</v>
      </c>
      <c r="AM606" s="22" t="s">
        <v>82</v>
      </c>
      <c r="AN606" s="22" t="s">
        <v>82</v>
      </c>
      <c r="AO606" s="22" t="s">
        <v>82</v>
      </c>
      <c r="AP606" s="22" t="s">
        <v>82</v>
      </c>
      <c r="AQ606" s="22" t="s">
        <v>82</v>
      </c>
      <c r="AR606" s="22" t="s">
        <v>82</v>
      </c>
      <c r="AS606" s="6">
        <v>327776</v>
      </c>
      <c r="AT606" s="6" t="s">
        <v>3291</v>
      </c>
      <c r="AU606" s="15" t="s">
        <v>3292</v>
      </c>
      <c r="AV606" s="6" t="s">
        <v>3293</v>
      </c>
      <c r="AW606" s="6">
        <v>40</v>
      </c>
    </row>
    <row r="607" spans="1:49" ht="24.75" customHeight="1">
      <c r="A607" s="6">
        <v>505090</v>
      </c>
      <c r="B607" s="6" t="s">
        <v>890</v>
      </c>
      <c r="C607" s="22" t="b">
        <v>1</v>
      </c>
      <c r="D607" s="6" t="s">
        <v>758</v>
      </c>
      <c r="E607" s="6">
        <v>505</v>
      </c>
      <c r="F607" s="6" t="s">
        <v>735</v>
      </c>
      <c r="G607" s="6">
        <v>505090</v>
      </c>
      <c r="H607" s="6" t="s">
        <v>65</v>
      </c>
      <c r="I607" s="6" t="s">
        <v>66</v>
      </c>
      <c r="J607" s="6" t="s">
        <v>67</v>
      </c>
      <c r="K607" s="6" t="s">
        <v>128</v>
      </c>
      <c r="L607" s="6" t="s">
        <v>112</v>
      </c>
      <c r="M607" s="22" t="str">
        <f t="shared" si="9"/>
        <v>Fresh Biopsy/Aspirate</v>
      </c>
      <c r="N607" s="6" t="s">
        <v>70</v>
      </c>
      <c r="O607" s="82">
        <v>45258</v>
      </c>
      <c r="P607" s="82">
        <v>45243</v>
      </c>
      <c r="Q607" s="6" t="s">
        <v>101</v>
      </c>
      <c r="R607" s="6">
        <v>6604884424</v>
      </c>
      <c r="S607" s="82">
        <v>45236</v>
      </c>
      <c r="T607" s="6" t="s">
        <v>854</v>
      </c>
      <c r="U607" s="6">
        <v>505090</v>
      </c>
      <c r="V607" s="6">
        <v>6604884424</v>
      </c>
      <c r="W607" s="82">
        <v>45236</v>
      </c>
      <c r="X607" s="6" t="s">
        <v>103</v>
      </c>
      <c r="Y607" s="6" t="s">
        <v>75</v>
      </c>
      <c r="Z607" s="6" t="s">
        <v>70</v>
      </c>
      <c r="AA607" s="6" t="s">
        <v>70</v>
      </c>
      <c r="AB607" s="6" t="s">
        <v>70</v>
      </c>
      <c r="AC607" s="6" t="s">
        <v>76</v>
      </c>
      <c r="AD607" s="6" t="s">
        <v>114</v>
      </c>
      <c r="AE607" s="31" t="s">
        <v>3294</v>
      </c>
      <c r="AF607" s="25" t="s">
        <v>79</v>
      </c>
      <c r="AG607" s="25">
        <v>6604884424</v>
      </c>
      <c r="AH607" s="25" t="s">
        <v>3295</v>
      </c>
      <c r="AI607" s="81" t="s">
        <v>856</v>
      </c>
      <c r="AJ607" s="6"/>
      <c r="AK607" s="30">
        <v>45397</v>
      </c>
      <c r="AL607" s="22">
        <v>70</v>
      </c>
      <c r="AM607" s="22" t="s">
        <v>82</v>
      </c>
      <c r="AN607" s="22" t="s">
        <v>82</v>
      </c>
      <c r="AO607" s="22" t="s">
        <v>82</v>
      </c>
      <c r="AP607" s="22" t="s">
        <v>82</v>
      </c>
      <c r="AQ607" s="22" t="s">
        <v>82</v>
      </c>
      <c r="AR607" s="22" t="s">
        <v>82</v>
      </c>
      <c r="AS607" s="6">
        <v>327773</v>
      </c>
      <c r="AT607" s="6" t="s">
        <v>3296</v>
      </c>
      <c r="AU607" s="15" t="s">
        <v>3297</v>
      </c>
      <c r="AV607" s="6" t="s">
        <v>3298</v>
      </c>
      <c r="AW607" s="6">
        <v>40</v>
      </c>
    </row>
    <row r="608" spans="1:49" ht="24.75" customHeight="1">
      <c r="A608" s="6">
        <v>506003</v>
      </c>
      <c r="B608" s="6" t="s">
        <v>3299</v>
      </c>
      <c r="C608" s="22" t="b">
        <v>1</v>
      </c>
      <c r="D608" s="6" t="s">
        <v>3300</v>
      </c>
      <c r="E608" s="6">
        <v>506</v>
      </c>
      <c r="F608" s="6" t="s">
        <v>735</v>
      </c>
      <c r="G608" s="6">
        <v>506003</v>
      </c>
      <c r="H608" s="6" t="s">
        <v>100</v>
      </c>
      <c r="I608" s="6" t="s">
        <v>1315</v>
      </c>
      <c r="J608" s="6" t="s">
        <v>67</v>
      </c>
      <c r="K608" s="6" t="s">
        <v>1223</v>
      </c>
      <c r="L608" s="6"/>
      <c r="M608" s="22" t="str">
        <f t="shared" si="9"/>
        <v>Fresh Tumor Biopsy</v>
      </c>
      <c r="N608" s="6" t="s">
        <v>70</v>
      </c>
      <c r="O608" s="82">
        <v>45453</v>
      </c>
      <c r="P608" s="82">
        <v>45436</v>
      </c>
      <c r="Q608" s="6" t="s">
        <v>113</v>
      </c>
      <c r="R608" s="6">
        <v>6604969286</v>
      </c>
      <c r="S608" s="82">
        <v>45443</v>
      </c>
      <c r="T608" s="6" t="s">
        <v>1316</v>
      </c>
      <c r="U608" s="6">
        <v>506003</v>
      </c>
      <c r="V608" s="6">
        <v>6604969286</v>
      </c>
      <c r="W608" s="82">
        <v>45443</v>
      </c>
      <c r="X608" s="6" t="s">
        <v>2065</v>
      </c>
      <c r="Y608" s="6" t="s">
        <v>75</v>
      </c>
      <c r="Z608" s="6" t="s">
        <v>70</v>
      </c>
      <c r="AA608" s="6" t="s">
        <v>70</v>
      </c>
      <c r="AB608" s="6" t="s">
        <v>70</v>
      </c>
      <c r="AC608" s="6" t="s">
        <v>76</v>
      </c>
      <c r="AD608" s="6" t="s">
        <v>114</v>
      </c>
      <c r="AE608" s="31" t="s">
        <v>150</v>
      </c>
      <c r="AF608" s="25" t="s">
        <v>79</v>
      </c>
      <c r="AG608" s="25">
        <v>6604969286</v>
      </c>
      <c r="AH608" s="25" t="s">
        <v>3301</v>
      </c>
      <c r="AI608" s="81" t="s">
        <v>1318</v>
      </c>
      <c r="AJ608" s="6"/>
      <c r="AK608" s="30">
        <v>45460</v>
      </c>
      <c r="AL608" s="22">
        <v>7</v>
      </c>
      <c r="AM608" s="22" t="s">
        <v>82</v>
      </c>
      <c r="AN608" s="22" t="s">
        <v>82</v>
      </c>
      <c r="AO608" s="22" t="s">
        <v>82</v>
      </c>
      <c r="AP608" s="22" t="s">
        <v>82</v>
      </c>
      <c r="AQ608" s="22" t="s">
        <v>82</v>
      </c>
      <c r="AR608" s="22" t="s">
        <v>82</v>
      </c>
      <c r="AS608" s="6">
        <v>354838</v>
      </c>
      <c r="AT608" s="6" t="s">
        <v>3302</v>
      </c>
      <c r="AU608" s="15" t="s">
        <v>3303</v>
      </c>
      <c r="AV608" s="6" t="s">
        <v>3304</v>
      </c>
      <c r="AW608" s="6">
        <v>40</v>
      </c>
    </row>
    <row r="609" spans="1:49" ht="24.75" customHeight="1">
      <c r="A609" s="6">
        <v>508005</v>
      </c>
      <c r="B609" s="6" t="s">
        <v>3305</v>
      </c>
      <c r="C609" s="22" t="b">
        <v>1</v>
      </c>
      <c r="D609" s="6" t="s">
        <v>784</v>
      </c>
      <c r="E609" s="6">
        <v>508</v>
      </c>
      <c r="F609" s="6" t="s">
        <v>735</v>
      </c>
      <c r="G609" s="6">
        <v>508005</v>
      </c>
      <c r="H609" s="6" t="s">
        <v>100</v>
      </c>
      <c r="I609" s="6" t="s">
        <v>100</v>
      </c>
      <c r="J609" s="6" t="s">
        <v>67</v>
      </c>
      <c r="K609" s="6" t="s">
        <v>68</v>
      </c>
      <c r="L609" s="6" t="s">
        <v>69</v>
      </c>
      <c r="M609" s="22" t="str">
        <f t="shared" si="9"/>
        <v>Archival</v>
      </c>
      <c r="N609" s="6" t="s">
        <v>70</v>
      </c>
      <c r="O609" s="82">
        <v>45296</v>
      </c>
      <c r="P609" s="82">
        <v>45281</v>
      </c>
      <c r="Q609" s="6" t="s">
        <v>101</v>
      </c>
      <c r="R609" s="6">
        <v>6604503255</v>
      </c>
      <c r="S609" s="82">
        <v>44933</v>
      </c>
      <c r="T609" s="6" t="s">
        <v>102</v>
      </c>
      <c r="U609" s="6">
        <v>508005</v>
      </c>
      <c r="V609" s="6">
        <v>6604503255</v>
      </c>
      <c r="W609" s="82">
        <v>44933</v>
      </c>
      <c r="X609" s="6" t="s">
        <v>90</v>
      </c>
      <c r="Y609" s="6" t="s">
        <v>75</v>
      </c>
      <c r="Z609" s="6" t="s">
        <v>70</v>
      </c>
      <c r="AA609" s="6" t="s">
        <v>70</v>
      </c>
      <c r="AB609" s="6" t="s">
        <v>70</v>
      </c>
      <c r="AC609" s="6" t="s">
        <v>76</v>
      </c>
      <c r="AD609" s="6" t="s">
        <v>77</v>
      </c>
      <c r="AE609" s="31" t="s">
        <v>2741</v>
      </c>
      <c r="AF609" s="25" t="s">
        <v>1120</v>
      </c>
      <c r="AG609" s="25">
        <v>6604503255</v>
      </c>
      <c r="AH609" s="25" t="s">
        <v>3306</v>
      </c>
      <c r="AI609" s="81" t="s">
        <v>93</v>
      </c>
      <c r="AJ609" s="6"/>
      <c r="AK609" s="30">
        <v>45425</v>
      </c>
      <c r="AL609" s="22">
        <v>42</v>
      </c>
      <c r="AM609" s="22" t="s">
        <v>82</v>
      </c>
      <c r="AN609" s="22" t="s">
        <v>82</v>
      </c>
      <c r="AO609" s="22" t="s">
        <v>82</v>
      </c>
      <c r="AP609" s="22" t="s">
        <v>82</v>
      </c>
      <c r="AQ609" s="22" t="s">
        <v>82</v>
      </c>
      <c r="AR609" s="22" t="s">
        <v>82</v>
      </c>
      <c r="AS609" s="6">
        <v>331108</v>
      </c>
      <c r="AT609" s="6" t="s">
        <v>3307</v>
      </c>
      <c r="AU609" s="15" t="s">
        <v>3308</v>
      </c>
      <c r="AV609" s="6" t="s">
        <v>3309</v>
      </c>
      <c r="AW609" s="6">
        <v>40</v>
      </c>
    </row>
    <row r="610" spans="1:49" ht="24.75" customHeight="1">
      <c r="A610" s="6">
        <v>508014</v>
      </c>
      <c r="B610" s="6" t="s">
        <v>880</v>
      </c>
      <c r="C610" s="22" t="b">
        <v>1</v>
      </c>
      <c r="D610" s="6" t="s">
        <v>784</v>
      </c>
      <c r="E610" s="6">
        <v>508</v>
      </c>
      <c r="F610" s="6" t="s">
        <v>735</v>
      </c>
      <c r="G610" s="6">
        <v>508014</v>
      </c>
      <c r="H610" s="6" t="s">
        <v>100</v>
      </c>
      <c r="I610" s="6" t="s">
        <v>100</v>
      </c>
      <c r="J610" s="6" t="s">
        <v>67</v>
      </c>
      <c r="K610" s="6" t="s">
        <v>128</v>
      </c>
      <c r="L610" s="6" t="s">
        <v>112</v>
      </c>
      <c r="M610" s="22" t="str">
        <f t="shared" si="9"/>
        <v>Fresh Biopsy/Aspirate</v>
      </c>
      <c r="N610" s="6" t="s">
        <v>70</v>
      </c>
      <c r="O610" s="82">
        <v>45266</v>
      </c>
      <c r="P610" s="82">
        <v>45217</v>
      </c>
      <c r="Q610" s="6" t="s">
        <v>101</v>
      </c>
      <c r="R610" s="6">
        <v>6604503263</v>
      </c>
      <c r="S610" s="82">
        <v>45177</v>
      </c>
      <c r="T610" s="6" t="s">
        <v>102</v>
      </c>
      <c r="U610" s="6">
        <v>508014</v>
      </c>
      <c r="V610" s="6">
        <v>6604503263</v>
      </c>
      <c r="W610" s="82">
        <v>45177</v>
      </c>
      <c r="X610" s="6" t="s">
        <v>103</v>
      </c>
      <c r="Y610" s="6" t="s">
        <v>75</v>
      </c>
      <c r="Z610" s="6" t="s">
        <v>70</v>
      </c>
      <c r="AA610" s="6" t="s">
        <v>70</v>
      </c>
      <c r="AB610" s="6" t="s">
        <v>70</v>
      </c>
      <c r="AC610" s="6" t="s">
        <v>76</v>
      </c>
      <c r="AD610" s="6" t="s">
        <v>77</v>
      </c>
      <c r="AE610" s="31" t="s">
        <v>2043</v>
      </c>
      <c r="AF610" s="25" t="s">
        <v>79</v>
      </c>
      <c r="AG610" s="25">
        <v>6604503263</v>
      </c>
      <c r="AH610" s="25" t="s">
        <v>3310</v>
      </c>
      <c r="AI610" s="81" t="s">
        <v>93</v>
      </c>
      <c r="AJ610" s="6"/>
      <c r="AK610" s="30">
        <v>45397</v>
      </c>
      <c r="AL610" s="22">
        <v>70</v>
      </c>
      <c r="AM610" s="22" t="s">
        <v>82</v>
      </c>
      <c r="AN610" s="22" t="s">
        <v>82</v>
      </c>
      <c r="AO610" s="22" t="s">
        <v>82</v>
      </c>
      <c r="AP610" s="22" t="s">
        <v>82</v>
      </c>
      <c r="AQ610" s="22" t="s">
        <v>82</v>
      </c>
      <c r="AR610" s="22" t="s">
        <v>82</v>
      </c>
      <c r="AS610" s="6">
        <v>327556</v>
      </c>
      <c r="AT610" s="6" t="s">
        <v>3311</v>
      </c>
      <c r="AU610" s="15" t="s">
        <v>3312</v>
      </c>
      <c r="AV610" s="6" t="s">
        <v>3313</v>
      </c>
      <c r="AW610" s="6">
        <v>40</v>
      </c>
    </row>
    <row r="611" spans="1:49" ht="24.75" customHeight="1">
      <c r="A611" s="6">
        <v>508015</v>
      </c>
      <c r="B611" s="6" t="s">
        <v>780</v>
      </c>
      <c r="C611" s="22" t="b">
        <v>1</v>
      </c>
      <c r="D611" s="6" t="s">
        <v>784</v>
      </c>
      <c r="E611" s="6">
        <v>508</v>
      </c>
      <c r="F611" s="6" t="s">
        <v>735</v>
      </c>
      <c r="G611" s="6">
        <v>508015</v>
      </c>
      <c r="H611" s="6" t="s">
        <v>100</v>
      </c>
      <c r="I611" s="6" t="s">
        <v>100</v>
      </c>
      <c r="J611" s="6" t="s">
        <v>67</v>
      </c>
      <c r="K611" s="6" t="s">
        <v>111</v>
      </c>
      <c r="L611" s="6"/>
      <c r="M611" s="22" t="str">
        <f t="shared" si="9"/>
        <v>Fresh Tumor Biopsy Pre-dose</v>
      </c>
      <c r="N611" s="6" t="s">
        <v>70</v>
      </c>
      <c r="O611" s="82">
        <v>45245</v>
      </c>
      <c r="P611" s="82">
        <v>45372</v>
      </c>
      <c r="Q611" s="6" t="s">
        <v>113</v>
      </c>
      <c r="R611" s="6">
        <v>6604503266</v>
      </c>
      <c r="S611" s="82">
        <v>45154</v>
      </c>
      <c r="T611" s="6" t="s">
        <v>102</v>
      </c>
      <c r="U611" s="6">
        <v>508015</v>
      </c>
      <c r="V611" s="6">
        <v>6604503266</v>
      </c>
      <c r="W611" s="82">
        <v>45154</v>
      </c>
      <c r="X611" s="6" t="s">
        <v>103</v>
      </c>
      <c r="Y611" s="6" t="s">
        <v>75</v>
      </c>
      <c r="Z611" s="6" t="s">
        <v>70</v>
      </c>
      <c r="AA611" s="6" t="s">
        <v>70</v>
      </c>
      <c r="AB611" s="6" t="s">
        <v>70</v>
      </c>
      <c r="AC611" s="6" t="s">
        <v>76</v>
      </c>
      <c r="AD611" s="6" t="s">
        <v>77</v>
      </c>
      <c r="AE611" s="31" t="s">
        <v>150</v>
      </c>
      <c r="AF611" s="25" t="s">
        <v>79</v>
      </c>
      <c r="AG611" s="25">
        <v>6604503266</v>
      </c>
      <c r="AH611" s="25" t="s">
        <v>785</v>
      </c>
      <c r="AI611" s="81" t="s">
        <v>93</v>
      </c>
      <c r="AJ611" s="6"/>
      <c r="AK611" s="30">
        <v>45397</v>
      </c>
      <c r="AL611" s="22">
        <v>70</v>
      </c>
      <c r="AM611" s="22" t="s">
        <v>82</v>
      </c>
      <c r="AN611" s="22" t="s">
        <v>82</v>
      </c>
      <c r="AO611" s="22" t="s">
        <v>82</v>
      </c>
      <c r="AP611" s="22" t="s">
        <v>82</v>
      </c>
      <c r="AQ611" s="22" t="s">
        <v>82</v>
      </c>
      <c r="AR611" s="22" t="s">
        <v>82</v>
      </c>
      <c r="AS611" s="6">
        <v>327638</v>
      </c>
      <c r="AT611" s="6" t="s">
        <v>781</v>
      </c>
      <c r="AU611" s="15" t="s">
        <v>782</v>
      </c>
      <c r="AV611" s="6" t="s">
        <v>783</v>
      </c>
      <c r="AW611" s="6">
        <v>40</v>
      </c>
    </row>
    <row r="612" spans="1:49" ht="24.75" customHeight="1">
      <c r="A612" s="6">
        <v>508016</v>
      </c>
      <c r="B612" s="6" t="s">
        <v>786</v>
      </c>
      <c r="C612" s="22" t="b">
        <v>1</v>
      </c>
      <c r="D612" s="6" t="s">
        <v>784</v>
      </c>
      <c r="E612" s="6">
        <v>508</v>
      </c>
      <c r="F612" s="6" t="s">
        <v>735</v>
      </c>
      <c r="G612" s="6">
        <v>508016</v>
      </c>
      <c r="H612" s="6" t="s">
        <v>100</v>
      </c>
      <c r="I612" s="6" t="s">
        <v>100</v>
      </c>
      <c r="J612" s="6" t="s">
        <v>67</v>
      </c>
      <c r="K612" s="6" t="s">
        <v>128</v>
      </c>
      <c r="L612" s="6" t="s">
        <v>112</v>
      </c>
      <c r="M612" s="22" t="str">
        <f t="shared" si="9"/>
        <v>Fresh Biopsy/Aspirate</v>
      </c>
      <c r="N612" s="6" t="s">
        <v>70</v>
      </c>
      <c r="O612" s="82">
        <v>45251</v>
      </c>
      <c r="P612" s="82">
        <v>45226</v>
      </c>
      <c r="Q612" s="6" t="s">
        <v>101</v>
      </c>
      <c r="R612" s="6">
        <v>6604969285</v>
      </c>
      <c r="S612" s="82">
        <v>45232</v>
      </c>
      <c r="T612" s="6" t="s">
        <v>102</v>
      </c>
      <c r="U612" s="6">
        <v>508016</v>
      </c>
      <c r="V612" s="6">
        <v>6604969285</v>
      </c>
      <c r="W612" s="82">
        <v>45232</v>
      </c>
      <c r="X612" s="6" t="s">
        <v>103</v>
      </c>
      <c r="Y612" s="6" t="s">
        <v>75</v>
      </c>
      <c r="Z612" s="6" t="s">
        <v>70</v>
      </c>
      <c r="AA612" s="6" t="s">
        <v>70</v>
      </c>
      <c r="AB612" s="6" t="s">
        <v>70</v>
      </c>
      <c r="AC612" s="6" t="s">
        <v>76</v>
      </c>
      <c r="AD612" s="6" t="s">
        <v>114</v>
      </c>
      <c r="AE612" s="31" t="s">
        <v>122</v>
      </c>
      <c r="AF612" s="25" t="s">
        <v>79</v>
      </c>
      <c r="AG612" s="25">
        <v>6604969285</v>
      </c>
      <c r="AH612" s="25" t="s">
        <v>790</v>
      </c>
      <c r="AI612" s="81" t="s">
        <v>93</v>
      </c>
      <c r="AJ612" s="6"/>
      <c r="AK612" s="30">
        <v>45397</v>
      </c>
      <c r="AL612" s="22">
        <v>70</v>
      </c>
      <c r="AM612" s="22" t="s">
        <v>82</v>
      </c>
      <c r="AN612" s="22" t="s">
        <v>82</v>
      </c>
      <c r="AO612" s="22" t="s">
        <v>82</v>
      </c>
      <c r="AP612" s="22" t="s">
        <v>82</v>
      </c>
      <c r="AQ612" s="22" t="s">
        <v>82</v>
      </c>
      <c r="AR612" s="22" t="s">
        <v>82</v>
      </c>
      <c r="AS612" s="6">
        <v>327687</v>
      </c>
      <c r="AT612" s="6" t="s">
        <v>787</v>
      </c>
      <c r="AU612" s="15" t="s">
        <v>788</v>
      </c>
      <c r="AV612" s="6" t="s">
        <v>789</v>
      </c>
      <c r="AW612" s="6">
        <v>40</v>
      </c>
    </row>
    <row r="613" spans="1:49" ht="24.75" customHeight="1">
      <c r="A613" s="6">
        <v>551001</v>
      </c>
      <c r="B613" s="6" t="s">
        <v>3314</v>
      </c>
      <c r="C613" s="22" t="b">
        <v>1</v>
      </c>
      <c r="D613" s="6" t="s">
        <v>3315</v>
      </c>
      <c r="E613" s="6">
        <v>551</v>
      </c>
      <c r="F613" s="6" t="s">
        <v>3316</v>
      </c>
      <c r="G613" s="6">
        <v>551001</v>
      </c>
      <c r="H613" s="6" t="s">
        <v>100</v>
      </c>
      <c r="I613" s="6" t="s">
        <v>1315</v>
      </c>
      <c r="J613" s="6" t="s">
        <v>67</v>
      </c>
      <c r="K613" s="6" t="s">
        <v>1214</v>
      </c>
      <c r="L613" s="6"/>
      <c r="M613" s="22" t="str">
        <f t="shared" si="9"/>
        <v>Archived c-Met testing</v>
      </c>
      <c r="N613" s="6" t="s">
        <v>70</v>
      </c>
      <c r="O613" s="82">
        <v>45334</v>
      </c>
      <c r="P613" s="82">
        <v>45397</v>
      </c>
      <c r="Q613" s="6" t="s">
        <v>113</v>
      </c>
      <c r="R613" s="6">
        <v>6221996371</v>
      </c>
      <c r="S613" s="82">
        <v>45009</v>
      </c>
      <c r="T613" s="6" t="s">
        <v>1316</v>
      </c>
      <c r="U613" s="6">
        <v>551001</v>
      </c>
      <c r="V613" s="6">
        <v>6221996371</v>
      </c>
      <c r="W613" s="82">
        <v>45009</v>
      </c>
      <c r="X613" s="6" t="s">
        <v>2065</v>
      </c>
      <c r="Y613" s="6" t="s">
        <v>130</v>
      </c>
      <c r="Z613" s="6" t="s">
        <v>70</v>
      </c>
      <c r="AA613" s="6" t="s">
        <v>70</v>
      </c>
      <c r="AB613" s="6" t="s">
        <v>70</v>
      </c>
      <c r="AC613" s="6" t="s">
        <v>76</v>
      </c>
      <c r="AD613" s="6" t="s">
        <v>77</v>
      </c>
      <c r="AE613" s="31" t="s">
        <v>428</v>
      </c>
      <c r="AF613" s="25" t="s">
        <v>79</v>
      </c>
      <c r="AG613" s="25">
        <v>6221996371</v>
      </c>
      <c r="AH613" s="25" t="s">
        <v>3317</v>
      </c>
      <c r="AI613" s="81" t="s">
        <v>1318</v>
      </c>
      <c r="AJ613" s="6"/>
      <c r="AK613" s="30">
        <v>45453</v>
      </c>
      <c r="AL613" s="22">
        <v>14</v>
      </c>
      <c r="AM613" s="22" t="s">
        <v>82</v>
      </c>
      <c r="AN613" s="22" t="s">
        <v>82</v>
      </c>
      <c r="AO613" s="22" t="s">
        <v>82</v>
      </c>
      <c r="AP613" s="22" t="s">
        <v>82</v>
      </c>
      <c r="AQ613" s="22" t="s">
        <v>82</v>
      </c>
      <c r="AR613" s="22" t="s">
        <v>82</v>
      </c>
      <c r="AS613" s="6">
        <v>337113</v>
      </c>
      <c r="AT613" s="6" t="s">
        <v>3318</v>
      </c>
      <c r="AU613" s="15" t="s">
        <v>3319</v>
      </c>
      <c r="AV613" s="6" t="s">
        <v>3320</v>
      </c>
      <c r="AW613" s="6">
        <v>40</v>
      </c>
    </row>
    <row r="614" spans="1:49" ht="24.75" customHeight="1">
      <c r="A614" s="6">
        <v>551003</v>
      </c>
      <c r="B614" s="6" t="s">
        <v>3321</v>
      </c>
      <c r="C614" s="22" t="b">
        <v>1</v>
      </c>
      <c r="D614" s="6" t="s">
        <v>3315</v>
      </c>
      <c r="E614" s="6">
        <v>551</v>
      </c>
      <c r="F614" s="6" t="s">
        <v>3316</v>
      </c>
      <c r="G614" s="6">
        <v>551003</v>
      </c>
      <c r="H614" s="6" t="s">
        <v>100</v>
      </c>
      <c r="I614" s="6" t="s">
        <v>1315</v>
      </c>
      <c r="J614" s="6" t="s">
        <v>67</v>
      </c>
      <c r="K614" s="6" t="s">
        <v>1214</v>
      </c>
      <c r="L614" s="6"/>
      <c r="M614" s="22" t="str">
        <f t="shared" si="9"/>
        <v>Archived c-Met testing</v>
      </c>
      <c r="N614" s="6" t="s">
        <v>70</v>
      </c>
      <c r="O614" s="82">
        <v>45448</v>
      </c>
      <c r="P614" s="82">
        <v>45436</v>
      </c>
      <c r="Q614" s="6" t="s">
        <v>113</v>
      </c>
      <c r="R614" s="6">
        <v>6223419120</v>
      </c>
      <c r="S614" s="82">
        <v>44937</v>
      </c>
      <c r="T614" s="6" t="s">
        <v>1316</v>
      </c>
      <c r="U614" s="6">
        <v>551003</v>
      </c>
      <c r="V614" s="6">
        <v>6223419120</v>
      </c>
      <c r="W614" s="6"/>
      <c r="X614" s="6" t="s">
        <v>2065</v>
      </c>
      <c r="Y614" s="6" t="s">
        <v>130</v>
      </c>
      <c r="Z614" s="6" t="s">
        <v>70</v>
      </c>
      <c r="AA614" s="6" t="s">
        <v>70</v>
      </c>
      <c r="AB614" s="6" t="s">
        <v>707</v>
      </c>
      <c r="AC614" s="6" t="s">
        <v>708</v>
      </c>
      <c r="AD614" s="6" t="s">
        <v>77</v>
      </c>
      <c r="AE614" s="31" t="s">
        <v>115</v>
      </c>
      <c r="AF614" s="25" t="s">
        <v>79</v>
      </c>
      <c r="AG614" s="25">
        <v>6223419120</v>
      </c>
      <c r="AH614" s="25">
        <v>551003</v>
      </c>
      <c r="AI614" s="81" t="s">
        <v>1318</v>
      </c>
      <c r="AJ614" s="6"/>
      <c r="AK614" s="30">
        <v>45467</v>
      </c>
      <c r="AL614" s="22">
        <v>0</v>
      </c>
      <c r="AM614" s="22" t="s">
        <v>82</v>
      </c>
      <c r="AN614" s="22" t="s">
        <v>82</v>
      </c>
      <c r="AO614" s="22" t="s">
        <v>82</v>
      </c>
      <c r="AP614" s="22" t="s">
        <v>82</v>
      </c>
      <c r="AQ614" s="22" t="s">
        <v>82</v>
      </c>
      <c r="AR614" s="22" t="s">
        <v>82</v>
      </c>
      <c r="AS614" s="6">
        <v>354832</v>
      </c>
      <c r="AT614" s="6" t="s">
        <v>3322</v>
      </c>
      <c r="AU614" s="15" t="s">
        <v>3323</v>
      </c>
      <c r="AV614" s="6" t="s">
        <v>3324</v>
      </c>
      <c r="AW614" s="6">
        <v>40</v>
      </c>
    </row>
    <row r="615" spans="1:49" ht="24.75" customHeight="1">
      <c r="A615" s="6">
        <v>600001</v>
      </c>
      <c r="B615" s="6" t="s">
        <v>3325</v>
      </c>
      <c r="C615" s="22" t="b">
        <v>1</v>
      </c>
      <c r="D615" s="6" t="s">
        <v>795</v>
      </c>
      <c r="E615" s="6">
        <v>600</v>
      </c>
      <c r="F615" s="6" t="s">
        <v>796</v>
      </c>
      <c r="G615" s="6">
        <v>600001</v>
      </c>
      <c r="H615" s="6" t="s">
        <v>121</v>
      </c>
      <c r="I615" s="6" t="s">
        <v>66</v>
      </c>
      <c r="J615" s="6" t="s">
        <v>67</v>
      </c>
      <c r="K615" s="6" t="s">
        <v>68</v>
      </c>
      <c r="L615" s="6" t="s">
        <v>69</v>
      </c>
      <c r="M615" s="22" t="str">
        <f t="shared" si="9"/>
        <v>Archival</v>
      </c>
      <c r="N615" s="6" t="s">
        <v>70</v>
      </c>
      <c r="O615" s="82">
        <v>45238</v>
      </c>
      <c r="P615" s="82">
        <v>45222</v>
      </c>
      <c r="Q615" s="6" t="s">
        <v>101</v>
      </c>
      <c r="R615" s="6">
        <v>6221674130</v>
      </c>
      <c r="S615" s="82">
        <v>45145</v>
      </c>
      <c r="T615" s="6" t="s">
        <v>129</v>
      </c>
      <c r="U615" s="6">
        <v>600001</v>
      </c>
      <c r="V615" s="6">
        <v>6221674130</v>
      </c>
      <c r="W615" s="82">
        <v>45145</v>
      </c>
      <c r="X615" s="6" t="s">
        <v>634</v>
      </c>
      <c r="Y615" s="6" t="s">
        <v>130</v>
      </c>
      <c r="Z615" s="6" t="s">
        <v>70</v>
      </c>
      <c r="AA615" s="6" t="s">
        <v>70</v>
      </c>
      <c r="AB615" s="6" t="s">
        <v>70</v>
      </c>
      <c r="AC615" s="6" t="s">
        <v>76</v>
      </c>
      <c r="AD615" s="6" t="s">
        <v>77</v>
      </c>
      <c r="AE615" s="31" t="s">
        <v>115</v>
      </c>
      <c r="AF615" s="25" t="s">
        <v>79</v>
      </c>
      <c r="AG615" s="25">
        <v>6221674130</v>
      </c>
      <c r="AH615" s="25" t="s">
        <v>3326</v>
      </c>
      <c r="AI615" s="81" t="s">
        <v>132</v>
      </c>
      <c r="AJ615" s="6"/>
      <c r="AK615" s="30">
        <v>45397</v>
      </c>
      <c r="AL615" s="22">
        <v>70</v>
      </c>
      <c r="AM615" s="22" t="s">
        <v>82</v>
      </c>
      <c r="AN615" s="22" t="s">
        <v>82</v>
      </c>
      <c r="AO615" s="22" t="s">
        <v>82</v>
      </c>
      <c r="AP615" s="22" t="s">
        <v>82</v>
      </c>
      <c r="AQ615" s="22" t="s">
        <v>82</v>
      </c>
      <c r="AR615" s="22" t="s">
        <v>82</v>
      </c>
      <c r="AS615" s="6">
        <v>327678</v>
      </c>
      <c r="AT615" s="6" t="s">
        <v>3327</v>
      </c>
      <c r="AU615" s="15" t="s">
        <v>3328</v>
      </c>
      <c r="AV615" s="6" t="s">
        <v>3329</v>
      </c>
      <c r="AW615" s="6">
        <v>40</v>
      </c>
    </row>
    <row r="616" spans="1:49" ht="24.75" customHeight="1">
      <c r="A616" s="6">
        <v>600001</v>
      </c>
      <c r="B616" s="6" t="s">
        <v>791</v>
      </c>
      <c r="C616" s="22" t="b">
        <v>1</v>
      </c>
      <c r="D616" s="6" t="s">
        <v>795</v>
      </c>
      <c r="E616" s="6">
        <v>600</v>
      </c>
      <c r="F616" s="6" t="s">
        <v>796</v>
      </c>
      <c r="G616" s="6">
        <v>600001</v>
      </c>
      <c r="H616" s="6" t="s">
        <v>121</v>
      </c>
      <c r="I616" s="6" t="s">
        <v>66</v>
      </c>
      <c r="J616" s="6" t="s">
        <v>67</v>
      </c>
      <c r="K616" s="6" t="s">
        <v>111</v>
      </c>
      <c r="L616" s="6"/>
      <c r="M616" s="22" t="str">
        <f t="shared" si="9"/>
        <v>Fresh Tumor Biopsy Pre-dose</v>
      </c>
      <c r="N616" s="6" t="s">
        <v>70</v>
      </c>
      <c r="O616" s="82">
        <v>45238</v>
      </c>
      <c r="P616" s="82">
        <v>45222</v>
      </c>
      <c r="Q616" s="6" t="s">
        <v>101</v>
      </c>
      <c r="R616" s="6">
        <v>6221674135</v>
      </c>
      <c r="S616" s="82">
        <v>45230</v>
      </c>
      <c r="T616" s="6" t="s">
        <v>129</v>
      </c>
      <c r="U616" s="6">
        <v>600001</v>
      </c>
      <c r="V616" s="6">
        <v>6221674135</v>
      </c>
      <c r="W616" s="82">
        <v>45230</v>
      </c>
      <c r="X616" s="6" t="s">
        <v>634</v>
      </c>
      <c r="Y616" s="6" t="s">
        <v>130</v>
      </c>
      <c r="Z616" s="6" t="s">
        <v>70</v>
      </c>
      <c r="AA616" s="6" t="s">
        <v>70</v>
      </c>
      <c r="AB616" s="6" t="s">
        <v>70</v>
      </c>
      <c r="AC616" s="6" t="s">
        <v>76</v>
      </c>
      <c r="AD616" s="6" t="s">
        <v>114</v>
      </c>
      <c r="AE616" s="31" t="s">
        <v>115</v>
      </c>
      <c r="AF616" s="25" t="s">
        <v>79</v>
      </c>
      <c r="AG616" s="25">
        <v>6221674135</v>
      </c>
      <c r="AH616" s="25" t="s">
        <v>797</v>
      </c>
      <c r="AI616" s="81" t="s">
        <v>132</v>
      </c>
      <c r="AJ616" s="6"/>
      <c r="AK616" s="30">
        <v>45397</v>
      </c>
      <c r="AL616" s="22">
        <v>70</v>
      </c>
      <c r="AM616" s="22" t="s">
        <v>82</v>
      </c>
      <c r="AN616" s="22" t="s">
        <v>82</v>
      </c>
      <c r="AO616" s="22" t="s">
        <v>82</v>
      </c>
      <c r="AP616" s="22" t="s">
        <v>82</v>
      </c>
      <c r="AQ616" s="22" t="s">
        <v>82</v>
      </c>
      <c r="AR616" s="22" t="s">
        <v>82</v>
      </c>
      <c r="AS616" s="6">
        <v>327681</v>
      </c>
      <c r="AT616" s="6" t="s">
        <v>792</v>
      </c>
      <c r="AU616" s="15" t="s">
        <v>793</v>
      </c>
      <c r="AV616" s="6" t="s">
        <v>794</v>
      </c>
      <c r="AW616" s="6">
        <v>40</v>
      </c>
    </row>
    <row r="617" spans="1:49" ht="24.75" customHeight="1">
      <c r="A617" s="6">
        <v>600002</v>
      </c>
      <c r="B617" s="6" t="s">
        <v>3330</v>
      </c>
      <c r="C617" s="22" t="b">
        <v>1</v>
      </c>
      <c r="D617" s="6" t="s">
        <v>795</v>
      </c>
      <c r="E617" s="6">
        <v>600</v>
      </c>
      <c r="F617" s="6" t="s">
        <v>796</v>
      </c>
      <c r="G617" s="6">
        <v>600002</v>
      </c>
      <c r="H617" s="6" t="s">
        <v>100</v>
      </c>
      <c r="I617" s="6" t="s">
        <v>1315</v>
      </c>
      <c r="J617" s="6" t="s">
        <v>67</v>
      </c>
      <c r="K617" s="6" t="s">
        <v>1214</v>
      </c>
      <c r="L617" s="6"/>
      <c r="M617" s="22" t="str">
        <f t="shared" si="9"/>
        <v>Archived c-Met testing</v>
      </c>
      <c r="N617" s="6" t="s">
        <v>70</v>
      </c>
      <c r="O617" s="82">
        <v>45404</v>
      </c>
      <c r="P617" s="82">
        <v>45397</v>
      </c>
      <c r="Q617" s="6" t="s">
        <v>113</v>
      </c>
      <c r="R617" s="6">
        <v>6221674131</v>
      </c>
      <c r="S617" s="82">
        <v>45387</v>
      </c>
      <c r="T617" s="6" t="s">
        <v>1316</v>
      </c>
      <c r="U617" s="6">
        <v>600002</v>
      </c>
      <c r="V617" s="6">
        <v>6221674131</v>
      </c>
      <c r="W617" s="82">
        <v>45387</v>
      </c>
      <c r="X617" s="6" t="s">
        <v>2065</v>
      </c>
      <c r="Y617" s="6" t="s">
        <v>130</v>
      </c>
      <c r="Z617" s="6" t="s">
        <v>70</v>
      </c>
      <c r="AA617" s="6" t="s">
        <v>70</v>
      </c>
      <c r="AB617" s="6" t="s">
        <v>70</v>
      </c>
      <c r="AC617" s="6" t="s">
        <v>76</v>
      </c>
      <c r="AD617" s="6" t="s">
        <v>114</v>
      </c>
      <c r="AE617" s="31" t="s">
        <v>150</v>
      </c>
      <c r="AF617" s="25" t="s">
        <v>79</v>
      </c>
      <c r="AG617" s="25">
        <v>6221674131</v>
      </c>
      <c r="AH617" s="25" t="s">
        <v>3331</v>
      </c>
      <c r="AI617" s="81" t="s">
        <v>1318</v>
      </c>
      <c r="AJ617" s="6"/>
      <c r="AK617" s="30">
        <v>45460</v>
      </c>
      <c r="AL617" s="22">
        <v>7</v>
      </c>
      <c r="AM617" s="22" t="s">
        <v>82</v>
      </c>
      <c r="AN617" s="22" t="s">
        <v>82</v>
      </c>
      <c r="AO617" s="22" t="s">
        <v>82</v>
      </c>
      <c r="AP617" s="22" t="s">
        <v>82</v>
      </c>
      <c r="AQ617" s="22" t="s">
        <v>82</v>
      </c>
      <c r="AR617" s="22" t="s">
        <v>82</v>
      </c>
      <c r="AS617" s="6">
        <v>337273</v>
      </c>
      <c r="AT617" s="6" t="s">
        <v>3332</v>
      </c>
      <c r="AU617" s="15" t="s">
        <v>3333</v>
      </c>
      <c r="AV617" s="6" t="s">
        <v>3334</v>
      </c>
      <c r="AW617" s="6">
        <v>40</v>
      </c>
    </row>
    <row r="618" spans="1:49" ht="24.75" customHeight="1">
      <c r="A618" s="6">
        <v>600003</v>
      </c>
      <c r="B618" s="6" t="s">
        <v>3335</v>
      </c>
      <c r="C618" s="22" t="b">
        <v>1</v>
      </c>
      <c r="D618" s="6"/>
      <c r="E618" s="6"/>
      <c r="F618" s="6"/>
      <c r="G618" s="6"/>
      <c r="H618" s="6" t="s">
        <v>100</v>
      </c>
      <c r="I618" s="6" t="s">
        <v>1315</v>
      </c>
      <c r="J618" s="6"/>
      <c r="K618" s="6"/>
      <c r="L618" s="6"/>
      <c r="M618" s="22">
        <f t="shared" si="9"/>
        <v>0</v>
      </c>
      <c r="N618" s="6"/>
      <c r="O618" s="6"/>
      <c r="P618" s="6"/>
      <c r="Q618" s="6"/>
      <c r="R618" s="6"/>
      <c r="S618" s="6"/>
      <c r="T618" s="6"/>
      <c r="U618" s="6">
        <v>600003</v>
      </c>
      <c r="V618" s="6">
        <v>6223208620</v>
      </c>
      <c r="W618" s="82">
        <v>45235</v>
      </c>
      <c r="X618" s="6" t="s">
        <v>2065</v>
      </c>
      <c r="Y618" s="6" t="s">
        <v>130</v>
      </c>
      <c r="Z618" s="6"/>
      <c r="AA618" s="6"/>
      <c r="AB618" s="6"/>
      <c r="AC618" s="6" t="s">
        <v>840</v>
      </c>
      <c r="AD618" s="6" t="s">
        <v>77</v>
      </c>
      <c r="AE618" s="31" t="s">
        <v>115</v>
      </c>
      <c r="AF618" s="25" t="s">
        <v>79</v>
      </c>
      <c r="AG618" s="25">
        <v>6223208620</v>
      </c>
      <c r="AH618" s="25" t="s">
        <v>3336</v>
      </c>
      <c r="AI618" s="81" t="s">
        <v>1318</v>
      </c>
      <c r="AJ618" s="6"/>
      <c r="AK618" s="30">
        <v>45446</v>
      </c>
      <c r="AL618" s="22">
        <v>21</v>
      </c>
      <c r="AM618" s="22" t="s">
        <v>82</v>
      </c>
      <c r="AN618" s="22" t="s">
        <v>82</v>
      </c>
      <c r="AO618" s="22" t="s">
        <v>82</v>
      </c>
      <c r="AP618" s="22" t="s">
        <v>82</v>
      </c>
      <c r="AQ618" s="22" t="s">
        <v>82</v>
      </c>
      <c r="AR618" s="22" t="s">
        <v>82</v>
      </c>
      <c r="AS618" s="6">
        <v>354823</v>
      </c>
      <c r="AT618" s="6" t="s">
        <v>3337</v>
      </c>
      <c r="AU618" s="15" t="s">
        <v>3338</v>
      </c>
      <c r="AV618" s="6" t="s">
        <v>3339</v>
      </c>
      <c r="AW618" s="6">
        <v>40</v>
      </c>
    </row>
    <row r="619" spans="1:49" ht="24.75" customHeight="1">
      <c r="A619" s="6">
        <v>600003</v>
      </c>
      <c r="B619" s="6"/>
      <c r="C619" s="22" t="b">
        <v>0</v>
      </c>
      <c r="D619" s="6" t="s">
        <v>795</v>
      </c>
      <c r="E619" s="6">
        <v>600</v>
      </c>
      <c r="F619" s="6" t="s">
        <v>796</v>
      </c>
      <c r="G619" s="6">
        <v>600003</v>
      </c>
      <c r="H619" s="6" t="s">
        <v>100</v>
      </c>
      <c r="I619" s="6" t="s">
        <v>1315</v>
      </c>
      <c r="J619" s="6" t="s">
        <v>67</v>
      </c>
      <c r="K619" s="6" t="s">
        <v>1214</v>
      </c>
      <c r="L619" s="6"/>
      <c r="M619" s="22" t="str">
        <f t="shared" si="9"/>
        <v>Archived c-Met testing</v>
      </c>
      <c r="N619" s="6" t="s">
        <v>70</v>
      </c>
      <c r="O619" s="82">
        <v>45434</v>
      </c>
      <c r="P619" s="82">
        <v>45415</v>
      </c>
      <c r="Q619" s="6" t="s">
        <v>246</v>
      </c>
      <c r="R619" s="6">
        <v>4440891700</v>
      </c>
      <c r="S619" s="82">
        <v>45423</v>
      </c>
      <c r="T619" s="6" t="s">
        <v>1316</v>
      </c>
      <c r="U619" s="6"/>
      <c r="V619" s="6"/>
      <c r="W619" s="6"/>
      <c r="X619" s="6"/>
      <c r="Y619" s="6"/>
      <c r="Z619" s="6"/>
      <c r="AA619" s="6"/>
      <c r="AB619" s="6"/>
      <c r="AC619" s="6" t="s">
        <v>1145</v>
      </c>
      <c r="AD619" s="6"/>
      <c r="AE619" s="32" t="s">
        <v>1146</v>
      </c>
      <c r="AF619" s="28" t="s">
        <v>1146</v>
      </c>
      <c r="AG619" s="25">
        <v>4440891700</v>
      </c>
      <c r="AH619" s="25" t="s">
        <v>3340</v>
      </c>
      <c r="AI619" s="81" t="s">
        <v>1318</v>
      </c>
      <c r="AJ619" s="6"/>
      <c r="AK619" s="30">
        <v>45453</v>
      </c>
      <c r="AL619" s="22">
        <v>14</v>
      </c>
      <c r="AM619" s="22" t="s">
        <v>82</v>
      </c>
      <c r="AN619" s="22" t="s">
        <v>82</v>
      </c>
      <c r="AO619" s="22" t="s">
        <v>82</v>
      </c>
      <c r="AP619" s="22" t="s">
        <v>82</v>
      </c>
      <c r="AQ619" s="22" t="s">
        <v>82</v>
      </c>
      <c r="AR619" s="22" t="s">
        <v>82</v>
      </c>
      <c r="AS619" s="6"/>
      <c r="AT619" s="6"/>
      <c r="AU619" s="6"/>
      <c r="AV619" s="6"/>
      <c r="AW619" s="6"/>
    </row>
    <row r="620" spans="1:49" ht="24.75" customHeight="1">
      <c r="A620" s="6">
        <v>601001</v>
      </c>
      <c r="B620" s="6" t="s">
        <v>881</v>
      </c>
      <c r="C620" s="22" t="b">
        <v>1</v>
      </c>
      <c r="D620" s="6" t="s">
        <v>802</v>
      </c>
      <c r="E620" s="6">
        <v>601</v>
      </c>
      <c r="F620" s="6" t="s">
        <v>796</v>
      </c>
      <c r="G620" s="6">
        <v>601001</v>
      </c>
      <c r="H620" s="6" t="s">
        <v>121</v>
      </c>
      <c r="I620" s="6" t="s">
        <v>66</v>
      </c>
      <c r="J620" s="6" t="s">
        <v>67</v>
      </c>
      <c r="K620" s="6" t="s">
        <v>128</v>
      </c>
      <c r="L620" s="6" t="s">
        <v>112</v>
      </c>
      <c r="M620" s="22" t="str">
        <f t="shared" si="9"/>
        <v>Fresh Biopsy/Aspirate</v>
      </c>
      <c r="N620" s="6" t="s">
        <v>70</v>
      </c>
      <c r="O620" s="82">
        <v>45215</v>
      </c>
      <c r="P620" s="82">
        <v>45197</v>
      </c>
      <c r="Q620" s="6" t="s">
        <v>101</v>
      </c>
      <c r="R620" s="6">
        <v>6221564381</v>
      </c>
      <c r="S620" s="82">
        <v>45196</v>
      </c>
      <c r="T620" s="6" t="s">
        <v>854</v>
      </c>
      <c r="U620" s="6">
        <v>601001</v>
      </c>
      <c r="V620" s="6">
        <v>6221564381</v>
      </c>
      <c r="W620" s="82">
        <v>45196</v>
      </c>
      <c r="X620" s="6" t="s">
        <v>138</v>
      </c>
      <c r="Y620" s="6" t="s">
        <v>130</v>
      </c>
      <c r="Z620" s="6" t="s">
        <v>70</v>
      </c>
      <c r="AA620" s="6" t="s">
        <v>70</v>
      </c>
      <c r="AB620" s="6" t="s">
        <v>70</v>
      </c>
      <c r="AC620" s="6" t="s">
        <v>76</v>
      </c>
      <c r="AD620" s="6" t="s">
        <v>114</v>
      </c>
      <c r="AE620" s="31" t="s">
        <v>1674</v>
      </c>
      <c r="AF620" s="25" t="s">
        <v>79</v>
      </c>
      <c r="AG620" s="25">
        <v>6221564381</v>
      </c>
      <c r="AH620" s="25" t="s">
        <v>3341</v>
      </c>
      <c r="AI620" s="81" t="s">
        <v>856</v>
      </c>
      <c r="AJ620" s="6"/>
      <c r="AK620" s="30">
        <v>45397</v>
      </c>
      <c r="AL620" s="22">
        <v>70</v>
      </c>
      <c r="AM620" s="22" t="s">
        <v>82</v>
      </c>
      <c r="AN620" s="22" t="s">
        <v>82</v>
      </c>
      <c r="AO620" s="22" t="s">
        <v>82</v>
      </c>
      <c r="AP620" s="22" t="s">
        <v>82</v>
      </c>
      <c r="AQ620" s="22" t="s">
        <v>82</v>
      </c>
      <c r="AR620" s="22" t="s">
        <v>82</v>
      </c>
      <c r="AS620" s="6">
        <v>327538</v>
      </c>
      <c r="AT620" s="6" t="s">
        <v>3342</v>
      </c>
      <c r="AU620" s="15" t="s">
        <v>3343</v>
      </c>
      <c r="AV620" s="6" t="s">
        <v>3344</v>
      </c>
      <c r="AW620" s="6">
        <v>40</v>
      </c>
    </row>
    <row r="621" spans="1:49" ht="24.75" customHeight="1">
      <c r="A621" s="6">
        <v>601002</v>
      </c>
      <c r="B621" s="6" t="s">
        <v>798</v>
      </c>
      <c r="C621" s="22" t="b">
        <v>1</v>
      </c>
      <c r="D621" s="6" t="s">
        <v>802</v>
      </c>
      <c r="E621" s="6">
        <v>601</v>
      </c>
      <c r="F621" s="6" t="s">
        <v>796</v>
      </c>
      <c r="G621" s="6">
        <v>601002</v>
      </c>
      <c r="H621" s="6" t="s">
        <v>100</v>
      </c>
      <c r="I621" s="6" t="s">
        <v>100</v>
      </c>
      <c r="J621" s="6" t="s">
        <v>67</v>
      </c>
      <c r="K621" s="6" t="s">
        <v>68</v>
      </c>
      <c r="L621" s="6" t="s">
        <v>69</v>
      </c>
      <c r="M621" s="22" t="str">
        <f t="shared" si="9"/>
        <v>Archival</v>
      </c>
      <c r="N621" s="6" t="s">
        <v>70</v>
      </c>
      <c r="O621" s="82">
        <v>45222</v>
      </c>
      <c r="P621" s="82">
        <v>45198</v>
      </c>
      <c r="Q621" s="6" t="s">
        <v>101</v>
      </c>
      <c r="R621" s="6">
        <v>6221564377</v>
      </c>
      <c r="S621" s="82">
        <v>44049</v>
      </c>
      <c r="T621" s="6" t="s">
        <v>102</v>
      </c>
      <c r="U621" s="6">
        <v>601002</v>
      </c>
      <c r="V621" s="6">
        <v>6221564377</v>
      </c>
      <c r="W621" s="82">
        <v>44049</v>
      </c>
      <c r="X621" s="6" t="s">
        <v>103</v>
      </c>
      <c r="Y621" s="6" t="s">
        <v>130</v>
      </c>
      <c r="Z621" s="6" t="s">
        <v>70</v>
      </c>
      <c r="AA621" s="6" t="s">
        <v>70</v>
      </c>
      <c r="AB621" s="6" t="s">
        <v>70</v>
      </c>
      <c r="AC621" s="6" t="s">
        <v>76</v>
      </c>
      <c r="AD621" s="6" t="s">
        <v>77</v>
      </c>
      <c r="AE621" s="31" t="s">
        <v>504</v>
      </c>
      <c r="AF621" s="25" t="s">
        <v>79</v>
      </c>
      <c r="AG621" s="25">
        <v>6221564377</v>
      </c>
      <c r="AH621" s="25" t="s">
        <v>803</v>
      </c>
      <c r="AI621" s="81" t="s">
        <v>93</v>
      </c>
      <c r="AJ621" s="6"/>
      <c r="AK621" s="30">
        <v>45397</v>
      </c>
      <c r="AL621" s="22">
        <v>70</v>
      </c>
      <c r="AM621" s="22" t="s">
        <v>82</v>
      </c>
      <c r="AN621" s="22" t="s">
        <v>82</v>
      </c>
      <c r="AO621" s="22" t="s">
        <v>82</v>
      </c>
      <c r="AP621" s="22" t="s">
        <v>82</v>
      </c>
      <c r="AQ621" s="22" t="s">
        <v>82</v>
      </c>
      <c r="AR621" s="22" t="s">
        <v>82</v>
      </c>
      <c r="AS621" s="6">
        <v>327861</v>
      </c>
      <c r="AT621" s="6" t="s">
        <v>799</v>
      </c>
      <c r="AU621" s="15" t="s">
        <v>800</v>
      </c>
      <c r="AV621" s="6" t="s">
        <v>801</v>
      </c>
      <c r="AW621" s="6">
        <v>40</v>
      </c>
    </row>
    <row r="622" spans="1:49" ht="24.75" customHeight="1">
      <c r="A622" s="6">
        <v>601003</v>
      </c>
      <c r="B622" s="6" t="s">
        <v>882</v>
      </c>
      <c r="C622" s="22" t="b">
        <v>1</v>
      </c>
      <c r="D622" s="6" t="s">
        <v>802</v>
      </c>
      <c r="E622" s="6">
        <v>601</v>
      </c>
      <c r="F622" s="6" t="s">
        <v>796</v>
      </c>
      <c r="G622" s="6">
        <v>601003</v>
      </c>
      <c r="H622" s="6" t="s">
        <v>65</v>
      </c>
      <c r="I622" s="6" t="s">
        <v>66</v>
      </c>
      <c r="J622" s="6" t="s">
        <v>67</v>
      </c>
      <c r="K622" s="6" t="s">
        <v>68</v>
      </c>
      <c r="L622" s="6" t="s">
        <v>69</v>
      </c>
      <c r="M622" s="22" t="str">
        <f t="shared" si="9"/>
        <v>Archival</v>
      </c>
      <c r="N622" s="6" t="s">
        <v>70</v>
      </c>
      <c r="O622" s="82">
        <v>45244</v>
      </c>
      <c r="P622" s="82">
        <v>45218</v>
      </c>
      <c r="Q622" s="6" t="s">
        <v>101</v>
      </c>
      <c r="R622" s="6">
        <v>6221564385</v>
      </c>
      <c r="S622" s="82">
        <v>45225</v>
      </c>
      <c r="T622" s="6" t="s">
        <v>854</v>
      </c>
      <c r="U622" s="6">
        <v>601003</v>
      </c>
      <c r="V622" s="6">
        <v>6221564385</v>
      </c>
      <c r="W622" s="82">
        <v>45225</v>
      </c>
      <c r="X622" s="6" t="s">
        <v>138</v>
      </c>
      <c r="Y622" s="6" t="s">
        <v>130</v>
      </c>
      <c r="Z622" s="6" t="s">
        <v>70</v>
      </c>
      <c r="AA622" s="6" t="s">
        <v>70</v>
      </c>
      <c r="AB622" s="6" t="s">
        <v>70</v>
      </c>
      <c r="AC622" s="6" t="s">
        <v>76</v>
      </c>
      <c r="AD622" s="6" t="s">
        <v>114</v>
      </c>
      <c r="AE622" s="31" t="s">
        <v>2727</v>
      </c>
      <c r="AF622" s="25" t="s">
        <v>79</v>
      </c>
      <c r="AG622" s="25">
        <v>6221564385</v>
      </c>
      <c r="AH622" s="25" t="s">
        <v>3345</v>
      </c>
      <c r="AI622" s="81" t="s">
        <v>856</v>
      </c>
      <c r="AJ622" s="6"/>
      <c r="AK622" s="30">
        <v>45446</v>
      </c>
      <c r="AL622" s="22">
        <v>21</v>
      </c>
      <c r="AM622" s="22" t="s">
        <v>82</v>
      </c>
      <c r="AN622" s="22" t="s">
        <v>82</v>
      </c>
      <c r="AO622" s="22" t="s">
        <v>82</v>
      </c>
      <c r="AP622" s="22" t="s">
        <v>82</v>
      </c>
      <c r="AQ622" s="22" t="s">
        <v>82</v>
      </c>
      <c r="AR622" s="22" t="s">
        <v>82</v>
      </c>
      <c r="AS622" s="6">
        <v>337207</v>
      </c>
      <c r="AT622" s="6" t="s">
        <v>3346</v>
      </c>
      <c r="AU622" s="15" t="s">
        <v>3347</v>
      </c>
      <c r="AV622" s="6" t="s">
        <v>3348</v>
      </c>
      <c r="AW622" s="6">
        <v>40</v>
      </c>
    </row>
    <row r="623" spans="1:49" ht="24.75" customHeight="1">
      <c r="A623" s="6">
        <v>606001</v>
      </c>
      <c r="B623" s="6" t="s">
        <v>3349</v>
      </c>
      <c r="C623" s="22" t="b">
        <v>1</v>
      </c>
      <c r="D623" s="6" t="s">
        <v>808</v>
      </c>
      <c r="E623" s="6">
        <v>606</v>
      </c>
      <c r="F623" s="6" t="s">
        <v>796</v>
      </c>
      <c r="G623" s="6">
        <v>606001</v>
      </c>
      <c r="H623" s="6" t="s">
        <v>121</v>
      </c>
      <c r="I623" s="6" t="s">
        <v>66</v>
      </c>
      <c r="J623" s="6" t="s">
        <v>1167</v>
      </c>
      <c r="K623" s="6" t="s">
        <v>158</v>
      </c>
      <c r="L623" s="6" t="s">
        <v>112</v>
      </c>
      <c r="M623" s="22" t="str">
        <f t="shared" si="9"/>
        <v>Fresh Biopsy/Aspirate</v>
      </c>
      <c r="N623" s="6" t="s">
        <v>70</v>
      </c>
      <c r="O623" s="82">
        <v>45223</v>
      </c>
      <c r="P623" s="82">
        <v>45210</v>
      </c>
      <c r="Q623" s="6" t="s">
        <v>101</v>
      </c>
      <c r="R623" s="6">
        <v>6221910027</v>
      </c>
      <c r="S623" s="82">
        <v>45245</v>
      </c>
      <c r="T623" s="6" t="s">
        <v>169</v>
      </c>
      <c r="U623" s="6">
        <v>606001</v>
      </c>
      <c r="V623" s="6">
        <v>6221910027</v>
      </c>
      <c r="W623" s="82">
        <v>45245</v>
      </c>
      <c r="X623" s="6" t="s">
        <v>103</v>
      </c>
      <c r="Y623" s="6" t="s">
        <v>130</v>
      </c>
      <c r="Z623" s="6" t="s">
        <v>70</v>
      </c>
      <c r="AA623" s="6" t="s">
        <v>70</v>
      </c>
      <c r="AB623" s="6" t="s">
        <v>70</v>
      </c>
      <c r="AC623" s="6" t="s">
        <v>76</v>
      </c>
      <c r="AD623" s="6" t="s">
        <v>238</v>
      </c>
      <c r="AE623" s="31" t="s">
        <v>247</v>
      </c>
      <c r="AF623" s="25" t="s">
        <v>79</v>
      </c>
      <c r="AG623" s="25">
        <v>6221910027</v>
      </c>
      <c r="AH623" s="25" t="s">
        <v>3350</v>
      </c>
      <c r="AI623" s="81" t="s">
        <v>172</v>
      </c>
      <c r="AJ623" s="6"/>
      <c r="AK623" s="30">
        <v>45411</v>
      </c>
      <c r="AL623" s="22">
        <v>56</v>
      </c>
      <c r="AM623" s="22" t="s">
        <v>82</v>
      </c>
      <c r="AN623" s="22" t="s">
        <v>82</v>
      </c>
      <c r="AO623" s="22" t="s">
        <v>82</v>
      </c>
      <c r="AP623" s="22" t="s">
        <v>82</v>
      </c>
      <c r="AQ623" s="22" t="s">
        <v>82</v>
      </c>
      <c r="AR623" s="22" t="s">
        <v>82</v>
      </c>
      <c r="AS623" s="6">
        <v>327954</v>
      </c>
      <c r="AT623" s="6" t="s">
        <v>3351</v>
      </c>
      <c r="AU623" s="15" t="s">
        <v>3352</v>
      </c>
      <c r="AV623" s="6" t="s">
        <v>3353</v>
      </c>
      <c r="AW623" s="6">
        <v>40</v>
      </c>
    </row>
    <row r="624" spans="1:49" ht="24.75" customHeight="1">
      <c r="A624" s="6">
        <v>606001</v>
      </c>
      <c r="B624" s="6" t="s">
        <v>3354</v>
      </c>
      <c r="C624" s="22" t="b">
        <v>1</v>
      </c>
      <c r="D624" s="6" t="s">
        <v>808</v>
      </c>
      <c r="E624" s="6">
        <v>606</v>
      </c>
      <c r="F624" s="6" t="s">
        <v>796</v>
      </c>
      <c r="G624" s="6">
        <v>606001</v>
      </c>
      <c r="H624" s="6" t="s">
        <v>121</v>
      </c>
      <c r="I624" s="6" t="s">
        <v>66</v>
      </c>
      <c r="J624" s="6" t="s">
        <v>67</v>
      </c>
      <c r="K624" s="6" t="s">
        <v>68</v>
      </c>
      <c r="L624" s="6" t="s">
        <v>69</v>
      </c>
      <c r="M624" s="22" t="str">
        <f t="shared" si="9"/>
        <v>Archival</v>
      </c>
      <c r="N624" s="6" t="s">
        <v>70</v>
      </c>
      <c r="O624" s="82">
        <v>45223</v>
      </c>
      <c r="P624" s="82">
        <v>45210</v>
      </c>
      <c r="Q624" s="6" t="s">
        <v>101</v>
      </c>
      <c r="R624" s="6">
        <v>6220158014</v>
      </c>
      <c r="S624" s="82">
        <v>44812</v>
      </c>
      <c r="T624" s="6" t="s">
        <v>169</v>
      </c>
      <c r="U624" s="6">
        <v>606001</v>
      </c>
      <c r="V624" s="6">
        <v>6220158014</v>
      </c>
      <c r="W624" s="82">
        <v>44812</v>
      </c>
      <c r="X624" s="6" t="s">
        <v>103</v>
      </c>
      <c r="Y624" s="6" t="s">
        <v>130</v>
      </c>
      <c r="Z624" s="6" t="s">
        <v>70</v>
      </c>
      <c r="AA624" s="6" t="s">
        <v>70</v>
      </c>
      <c r="AB624" s="6" t="s">
        <v>70</v>
      </c>
      <c r="AC624" s="6" t="s">
        <v>76</v>
      </c>
      <c r="AD624" s="6" t="s">
        <v>77</v>
      </c>
      <c r="AE624" s="31" t="s">
        <v>150</v>
      </c>
      <c r="AF624" s="25" t="s">
        <v>79</v>
      </c>
      <c r="AG624" s="25">
        <v>6220158014</v>
      </c>
      <c r="AH624" s="25" t="s">
        <v>3355</v>
      </c>
      <c r="AI624" s="81" t="s">
        <v>172</v>
      </c>
      <c r="AJ624" s="6"/>
      <c r="AK624" s="30">
        <v>45411</v>
      </c>
      <c r="AL624" s="22">
        <v>56</v>
      </c>
      <c r="AM624" s="22" t="s">
        <v>82</v>
      </c>
      <c r="AN624" s="22" t="s">
        <v>82</v>
      </c>
      <c r="AO624" s="22" t="s">
        <v>82</v>
      </c>
      <c r="AP624" s="22" t="s">
        <v>82</v>
      </c>
      <c r="AQ624" s="22" t="s">
        <v>82</v>
      </c>
      <c r="AR624" s="22" t="s">
        <v>82</v>
      </c>
      <c r="AS624" s="6">
        <v>327945</v>
      </c>
      <c r="AT624" s="6" t="s">
        <v>3356</v>
      </c>
      <c r="AU624" s="15" t="s">
        <v>3357</v>
      </c>
      <c r="AV624" s="6" t="s">
        <v>3358</v>
      </c>
      <c r="AW624" s="6">
        <v>40</v>
      </c>
    </row>
    <row r="625" spans="1:49" ht="24.75" customHeight="1">
      <c r="A625" s="6">
        <v>606001</v>
      </c>
      <c r="B625" s="6" t="s">
        <v>804</v>
      </c>
      <c r="C625" s="22" t="b">
        <v>1</v>
      </c>
      <c r="D625" s="6" t="s">
        <v>808</v>
      </c>
      <c r="E625" s="6">
        <v>606</v>
      </c>
      <c r="F625" s="6" t="s">
        <v>796</v>
      </c>
      <c r="G625" s="6">
        <v>606001</v>
      </c>
      <c r="H625" s="6" t="s">
        <v>121</v>
      </c>
      <c r="I625" s="6" t="s">
        <v>66</v>
      </c>
      <c r="J625" s="6" t="s">
        <v>67</v>
      </c>
      <c r="K625" s="6" t="s">
        <v>128</v>
      </c>
      <c r="L625" s="6" t="s">
        <v>112</v>
      </c>
      <c r="M625" s="22" t="str">
        <f t="shared" si="9"/>
        <v>Fresh Biopsy/Aspirate</v>
      </c>
      <c r="N625" s="6" t="s">
        <v>70</v>
      </c>
      <c r="O625" s="82">
        <v>45223</v>
      </c>
      <c r="P625" s="82">
        <v>45210</v>
      </c>
      <c r="Q625" s="6" t="s">
        <v>101</v>
      </c>
      <c r="R625" s="6">
        <v>6220158022</v>
      </c>
      <c r="S625" s="82">
        <v>45219</v>
      </c>
      <c r="T625" s="6" t="s">
        <v>169</v>
      </c>
      <c r="U625" s="6">
        <v>606001</v>
      </c>
      <c r="V625" s="6">
        <v>6220158022</v>
      </c>
      <c r="W625" s="82">
        <v>45219</v>
      </c>
      <c r="X625" s="6" t="s">
        <v>103</v>
      </c>
      <c r="Y625" s="6" t="s">
        <v>130</v>
      </c>
      <c r="Z625" s="6" t="s">
        <v>70</v>
      </c>
      <c r="AA625" s="6" t="s">
        <v>70</v>
      </c>
      <c r="AB625" s="6" t="s">
        <v>70</v>
      </c>
      <c r="AC625" s="6" t="s">
        <v>76</v>
      </c>
      <c r="AD625" s="6" t="s">
        <v>114</v>
      </c>
      <c r="AE625" s="31" t="s">
        <v>150</v>
      </c>
      <c r="AF625" s="25" t="s">
        <v>79</v>
      </c>
      <c r="AG625" s="25">
        <v>6220158022</v>
      </c>
      <c r="AH625" s="25" t="s">
        <v>809</v>
      </c>
      <c r="AI625" s="81" t="s">
        <v>172</v>
      </c>
      <c r="AJ625" s="6"/>
      <c r="AK625" s="30">
        <v>45411</v>
      </c>
      <c r="AL625" s="22">
        <v>56</v>
      </c>
      <c r="AM625" s="22" t="s">
        <v>82</v>
      </c>
      <c r="AN625" s="22" t="s">
        <v>82</v>
      </c>
      <c r="AO625" s="22" t="s">
        <v>82</v>
      </c>
      <c r="AP625" s="22" t="s">
        <v>82</v>
      </c>
      <c r="AQ625" s="22" t="s">
        <v>82</v>
      </c>
      <c r="AR625" s="22" t="s">
        <v>82</v>
      </c>
      <c r="AS625" s="6">
        <v>327951</v>
      </c>
      <c r="AT625" s="6" t="s">
        <v>805</v>
      </c>
      <c r="AU625" s="15" t="s">
        <v>806</v>
      </c>
      <c r="AV625" s="6" t="s">
        <v>807</v>
      </c>
      <c r="AW625" s="6">
        <v>40</v>
      </c>
    </row>
    <row r="626" spans="1:49" ht="24.75" customHeight="1">
      <c r="A626" s="6">
        <v>606002</v>
      </c>
      <c r="B626" s="6" t="s">
        <v>3359</v>
      </c>
      <c r="C626" s="22" t="b">
        <v>1</v>
      </c>
      <c r="D626" s="6" t="s">
        <v>808</v>
      </c>
      <c r="E626" s="6">
        <v>606</v>
      </c>
      <c r="F626" s="6" t="s">
        <v>796</v>
      </c>
      <c r="G626" s="6">
        <v>606002</v>
      </c>
      <c r="H626" s="6" t="s">
        <v>121</v>
      </c>
      <c r="I626" s="6" t="s">
        <v>66</v>
      </c>
      <c r="J626" s="6" t="s">
        <v>67</v>
      </c>
      <c r="K626" s="6" t="s">
        <v>68</v>
      </c>
      <c r="L626" s="6" t="s">
        <v>69</v>
      </c>
      <c r="M626" s="22" t="str">
        <f t="shared" si="9"/>
        <v>Archival</v>
      </c>
      <c r="N626" s="6" t="s">
        <v>70</v>
      </c>
      <c r="O626" s="82">
        <v>45230</v>
      </c>
      <c r="P626" s="82">
        <v>45216</v>
      </c>
      <c r="Q626" s="6" t="s">
        <v>101</v>
      </c>
      <c r="R626" s="6">
        <v>6220158013</v>
      </c>
      <c r="S626" s="82">
        <v>45112</v>
      </c>
      <c r="T626" s="6" t="s">
        <v>129</v>
      </c>
      <c r="U626" s="6">
        <v>606002</v>
      </c>
      <c r="V626" s="6">
        <v>6220158013</v>
      </c>
      <c r="W626" s="82">
        <v>45112</v>
      </c>
      <c r="X626" s="6" t="s">
        <v>103</v>
      </c>
      <c r="Y626" s="6" t="s">
        <v>130</v>
      </c>
      <c r="Z626" s="6" t="s">
        <v>70</v>
      </c>
      <c r="AA626" s="6" t="s">
        <v>70</v>
      </c>
      <c r="AB626" s="6" t="s">
        <v>70</v>
      </c>
      <c r="AC626" s="6" t="s">
        <v>76</v>
      </c>
      <c r="AD626" s="6" t="s">
        <v>77</v>
      </c>
      <c r="AE626" s="31" t="s">
        <v>1137</v>
      </c>
      <c r="AF626" s="25" t="s">
        <v>79</v>
      </c>
      <c r="AG626" s="25">
        <v>6220158013</v>
      </c>
      <c r="AH626" s="25" t="s">
        <v>3360</v>
      </c>
      <c r="AI626" s="81" t="s">
        <v>132</v>
      </c>
      <c r="AJ626" s="6"/>
      <c r="AK626" s="30">
        <v>45397</v>
      </c>
      <c r="AL626" s="22">
        <v>70</v>
      </c>
      <c r="AM626" s="22" t="s">
        <v>82</v>
      </c>
      <c r="AN626" s="22" t="s">
        <v>82</v>
      </c>
      <c r="AO626" s="22" t="s">
        <v>82</v>
      </c>
      <c r="AP626" s="22" t="s">
        <v>82</v>
      </c>
      <c r="AQ626" s="22" t="s">
        <v>82</v>
      </c>
      <c r="AR626" s="22" t="s">
        <v>82</v>
      </c>
      <c r="AS626" s="6">
        <v>327574</v>
      </c>
      <c r="AT626" s="6" t="s">
        <v>3361</v>
      </c>
      <c r="AU626" s="15" t="s">
        <v>3362</v>
      </c>
      <c r="AV626" s="6" t="s">
        <v>3363</v>
      </c>
      <c r="AW626" s="6">
        <v>40</v>
      </c>
    </row>
    <row r="627" spans="1:49" ht="24.75" customHeight="1">
      <c r="A627" s="6">
        <v>606002</v>
      </c>
      <c r="B627" s="6" t="s">
        <v>810</v>
      </c>
      <c r="C627" s="22" t="b">
        <v>1</v>
      </c>
      <c r="D627" s="6" t="s">
        <v>808</v>
      </c>
      <c r="E627" s="6">
        <v>606</v>
      </c>
      <c r="F627" s="6" t="s">
        <v>796</v>
      </c>
      <c r="G627" s="6">
        <v>606002</v>
      </c>
      <c r="H627" s="6" t="s">
        <v>121</v>
      </c>
      <c r="I627" s="6" t="s">
        <v>66</v>
      </c>
      <c r="J627" s="6" t="s">
        <v>67</v>
      </c>
      <c r="K627" s="6" t="s">
        <v>128</v>
      </c>
      <c r="L627" s="6" t="s">
        <v>112</v>
      </c>
      <c r="M627" s="22" t="str">
        <f t="shared" si="9"/>
        <v>Fresh Biopsy/Aspirate</v>
      </c>
      <c r="N627" s="6" t="s">
        <v>70</v>
      </c>
      <c r="O627" s="82">
        <v>45230</v>
      </c>
      <c r="P627" s="82">
        <v>45216</v>
      </c>
      <c r="Q627" s="6" t="s">
        <v>101</v>
      </c>
      <c r="R627" s="6">
        <v>6220158018</v>
      </c>
      <c r="S627" s="82">
        <v>45224</v>
      </c>
      <c r="T627" s="6" t="s">
        <v>129</v>
      </c>
      <c r="U627" s="6">
        <v>606002</v>
      </c>
      <c r="V627" s="6">
        <v>6220158018</v>
      </c>
      <c r="W627" s="82">
        <v>45224</v>
      </c>
      <c r="X627" s="6" t="s">
        <v>634</v>
      </c>
      <c r="Y627" s="6" t="s">
        <v>130</v>
      </c>
      <c r="Z627" s="6" t="s">
        <v>70</v>
      </c>
      <c r="AA627" s="6" t="s">
        <v>70</v>
      </c>
      <c r="AB627" s="6" t="s">
        <v>70</v>
      </c>
      <c r="AC627" s="6" t="s">
        <v>76</v>
      </c>
      <c r="AD627" s="6" t="s">
        <v>114</v>
      </c>
      <c r="AE627" s="31" t="s">
        <v>266</v>
      </c>
      <c r="AF627" s="25" t="s">
        <v>79</v>
      </c>
      <c r="AG627" s="25">
        <v>6220158018</v>
      </c>
      <c r="AH627" s="25" t="s">
        <v>814</v>
      </c>
      <c r="AI627" s="81" t="s">
        <v>132</v>
      </c>
      <c r="AJ627" s="6"/>
      <c r="AK627" s="30">
        <v>45397</v>
      </c>
      <c r="AL627" s="22">
        <v>70</v>
      </c>
      <c r="AM627" s="22" t="s">
        <v>82</v>
      </c>
      <c r="AN627" s="22" t="s">
        <v>82</v>
      </c>
      <c r="AO627" s="22" t="s">
        <v>82</v>
      </c>
      <c r="AP627" s="22" t="s">
        <v>82</v>
      </c>
      <c r="AQ627" s="22" t="s">
        <v>82</v>
      </c>
      <c r="AR627" s="22" t="s">
        <v>82</v>
      </c>
      <c r="AS627" s="6">
        <v>327942</v>
      </c>
      <c r="AT627" s="6" t="s">
        <v>811</v>
      </c>
      <c r="AU627" s="15" t="s">
        <v>812</v>
      </c>
      <c r="AV627" s="6" t="s">
        <v>813</v>
      </c>
      <c r="AW627" s="6">
        <v>40</v>
      </c>
    </row>
    <row r="628" spans="1:49" ht="24.75" customHeight="1">
      <c r="A628" s="6">
        <v>606003</v>
      </c>
      <c r="B628" s="6" t="s">
        <v>3364</v>
      </c>
      <c r="C628" s="22" t="b">
        <v>1</v>
      </c>
      <c r="D628" s="6" t="s">
        <v>808</v>
      </c>
      <c r="E628" s="6">
        <v>606</v>
      </c>
      <c r="F628" s="6" t="s">
        <v>796</v>
      </c>
      <c r="G628" s="6">
        <v>606003</v>
      </c>
      <c r="H628" s="6" t="s">
        <v>65</v>
      </c>
      <c r="I628" s="6" t="s">
        <v>66</v>
      </c>
      <c r="J628" s="6" t="s">
        <v>67</v>
      </c>
      <c r="K628" s="6" t="s">
        <v>68</v>
      </c>
      <c r="L628" s="6" t="s">
        <v>69</v>
      </c>
      <c r="M628" s="22" t="str">
        <f t="shared" si="9"/>
        <v>Archival</v>
      </c>
      <c r="N628" s="6" t="s">
        <v>70</v>
      </c>
      <c r="O628" s="82">
        <v>45253</v>
      </c>
      <c r="P628" s="82">
        <v>45238</v>
      </c>
      <c r="Q628" s="6" t="s">
        <v>101</v>
      </c>
      <c r="R628" s="6">
        <v>6222485725</v>
      </c>
      <c r="S628" s="82">
        <v>45113</v>
      </c>
      <c r="T628" s="6" t="s">
        <v>102</v>
      </c>
      <c r="U628" s="6">
        <v>606003</v>
      </c>
      <c r="V628" s="6">
        <v>6222485725</v>
      </c>
      <c r="W628" s="82">
        <v>45113</v>
      </c>
      <c r="X628" s="6" t="s">
        <v>536</v>
      </c>
      <c r="Y628" s="6" t="s">
        <v>130</v>
      </c>
      <c r="Z628" s="6" t="s">
        <v>70</v>
      </c>
      <c r="AA628" s="6" t="s">
        <v>70</v>
      </c>
      <c r="AB628" s="6" t="s">
        <v>70</v>
      </c>
      <c r="AC628" s="6" t="s">
        <v>76</v>
      </c>
      <c r="AD628" s="6" t="s">
        <v>77</v>
      </c>
      <c r="AE628" s="31" t="s">
        <v>1119</v>
      </c>
      <c r="AF628" s="25" t="s">
        <v>1120</v>
      </c>
      <c r="AG628" s="25">
        <v>6222485725</v>
      </c>
      <c r="AH628" s="25" t="s">
        <v>3365</v>
      </c>
      <c r="AI628" s="81" t="s">
        <v>93</v>
      </c>
      <c r="AJ628" s="6"/>
      <c r="AK628" s="30">
        <v>45460</v>
      </c>
      <c r="AL628" s="22">
        <v>7</v>
      </c>
      <c r="AM628" s="22" t="s">
        <v>82</v>
      </c>
      <c r="AN628" s="22" t="s">
        <v>82</v>
      </c>
      <c r="AO628" s="22" t="s">
        <v>82</v>
      </c>
      <c r="AP628" s="22" t="s">
        <v>82</v>
      </c>
      <c r="AQ628" s="22" t="s">
        <v>82</v>
      </c>
      <c r="AR628" s="22" t="s">
        <v>82</v>
      </c>
      <c r="AS628" s="6">
        <v>337259</v>
      </c>
      <c r="AT628" s="6" t="s">
        <v>3366</v>
      </c>
      <c r="AU628" s="15" t="s">
        <v>3367</v>
      </c>
      <c r="AV628" s="6" t="s">
        <v>3368</v>
      </c>
      <c r="AW628" s="6">
        <v>40</v>
      </c>
    </row>
    <row r="629" spans="1:49" ht="24.75" customHeight="1">
      <c r="A629" s="6">
        <v>606003</v>
      </c>
      <c r="B629" s="6" t="s">
        <v>815</v>
      </c>
      <c r="C629" s="22" t="b">
        <v>1</v>
      </c>
      <c r="D629" s="6" t="s">
        <v>808</v>
      </c>
      <c r="E629" s="6">
        <v>606</v>
      </c>
      <c r="F629" s="6" t="s">
        <v>796</v>
      </c>
      <c r="G629" s="6">
        <v>606003</v>
      </c>
      <c r="H629" s="6" t="s">
        <v>65</v>
      </c>
      <c r="I629" s="6" t="s">
        <v>66</v>
      </c>
      <c r="J629" s="6" t="s">
        <v>67</v>
      </c>
      <c r="K629" s="6" t="s">
        <v>128</v>
      </c>
      <c r="L629" s="6" t="s">
        <v>112</v>
      </c>
      <c r="M629" s="22" t="str">
        <f t="shared" si="9"/>
        <v>Fresh Biopsy/Aspirate</v>
      </c>
      <c r="N629" s="6" t="s">
        <v>70</v>
      </c>
      <c r="O629" s="82">
        <v>45253</v>
      </c>
      <c r="P629" s="82">
        <v>45238</v>
      </c>
      <c r="Q629" s="6" t="s">
        <v>101</v>
      </c>
      <c r="R629" s="6">
        <v>6220158017</v>
      </c>
      <c r="S629" s="82">
        <v>45252</v>
      </c>
      <c r="T629" s="6" t="s">
        <v>102</v>
      </c>
      <c r="U629" s="6">
        <v>606003</v>
      </c>
      <c r="V629" s="6">
        <v>6220158017</v>
      </c>
      <c r="W629" s="82">
        <v>45252</v>
      </c>
      <c r="X629" s="6" t="s">
        <v>536</v>
      </c>
      <c r="Y629" s="6" t="s">
        <v>130</v>
      </c>
      <c r="Z629" s="6" t="s">
        <v>70</v>
      </c>
      <c r="AA629" s="6" t="s">
        <v>70</v>
      </c>
      <c r="AB629" s="6" t="s">
        <v>70</v>
      </c>
      <c r="AC629" s="6" t="s">
        <v>76</v>
      </c>
      <c r="AD629" s="6" t="s">
        <v>114</v>
      </c>
      <c r="AE629" s="31" t="s">
        <v>247</v>
      </c>
      <c r="AF629" s="25" t="s">
        <v>79</v>
      </c>
      <c r="AG629" s="25">
        <v>6220158017</v>
      </c>
      <c r="AH629" s="25" t="s">
        <v>819</v>
      </c>
      <c r="AI629" s="81" t="s">
        <v>93</v>
      </c>
      <c r="AJ629" s="6"/>
      <c r="AK629" s="30">
        <v>45460</v>
      </c>
      <c r="AL629" s="22">
        <v>7</v>
      </c>
      <c r="AM629" s="22" t="s">
        <v>82</v>
      </c>
      <c r="AN629" s="22" t="s">
        <v>82</v>
      </c>
      <c r="AO629" s="22" t="s">
        <v>82</v>
      </c>
      <c r="AP629" s="22" t="s">
        <v>82</v>
      </c>
      <c r="AQ629" s="22" t="s">
        <v>82</v>
      </c>
      <c r="AR629" s="22" t="s">
        <v>82</v>
      </c>
      <c r="AS629" s="6">
        <v>327948</v>
      </c>
      <c r="AT629" s="6" t="s">
        <v>816</v>
      </c>
      <c r="AU629" s="15" t="s">
        <v>817</v>
      </c>
      <c r="AV629" s="6" t="s">
        <v>818</v>
      </c>
      <c r="AW629" s="6">
        <v>40</v>
      </c>
    </row>
    <row r="630" spans="1:49" ht="24.75" customHeight="1">
      <c r="A630" s="6">
        <v>606004</v>
      </c>
      <c r="B630" s="6" t="s">
        <v>820</v>
      </c>
      <c r="C630" s="22" t="b">
        <v>1</v>
      </c>
      <c r="D630" s="6" t="s">
        <v>808</v>
      </c>
      <c r="E630" s="6">
        <v>606</v>
      </c>
      <c r="F630" s="6" t="s">
        <v>796</v>
      </c>
      <c r="G630" s="6">
        <v>606004</v>
      </c>
      <c r="H630" s="6" t="s">
        <v>100</v>
      </c>
      <c r="I630" s="6" t="s">
        <v>100</v>
      </c>
      <c r="J630" s="6" t="s">
        <v>67</v>
      </c>
      <c r="K630" s="6" t="s">
        <v>68</v>
      </c>
      <c r="L630" s="6" t="s">
        <v>69</v>
      </c>
      <c r="M630" s="22" t="str">
        <f t="shared" si="9"/>
        <v>Archival</v>
      </c>
      <c r="N630" s="6" t="s">
        <v>70</v>
      </c>
      <c r="O630" s="82">
        <v>45260</v>
      </c>
      <c r="P630" s="82">
        <v>45365</v>
      </c>
      <c r="Q630" s="6" t="s">
        <v>113</v>
      </c>
      <c r="R630" s="6">
        <v>6221916403</v>
      </c>
      <c r="S630" s="82">
        <v>44602</v>
      </c>
      <c r="T630" s="6" t="s">
        <v>102</v>
      </c>
      <c r="U630" s="6">
        <v>606004</v>
      </c>
      <c r="V630" s="6">
        <v>6221916403</v>
      </c>
      <c r="W630" s="82">
        <v>44602</v>
      </c>
      <c r="X630" s="6" t="s">
        <v>103</v>
      </c>
      <c r="Y630" s="6" t="s">
        <v>130</v>
      </c>
      <c r="Z630" s="6" t="s">
        <v>70</v>
      </c>
      <c r="AA630" s="6" t="s">
        <v>70</v>
      </c>
      <c r="AB630" s="6" t="s">
        <v>70</v>
      </c>
      <c r="AC630" s="6" t="s">
        <v>76</v>
      </c>
      <c r="AD630" s="6" t="s">
        <v>77</v>
      </c>
      <c r="AE630" s="31" t="s">
        <v>218</v>
      </c>
      <c r="AF630" s="25" t="s">
        <v>79</v>
      </c>
      <c r="AG630" s="25">
        <v>6221916403</v>
      </c>
      <c r="AH630" s="25" t="s">
        <v>824</v>
      </c>
      <c r="AI630" s="81" t="s">
        <v>93</v>
      </c>
      <c r="AJ630" s="6"/>
      <c r="AK630" s="30">
        <v>45460</v>
      </c>
      <c r="AL630" s="22">
        <v>7</v>
      </c>
      <c r="AM630" s="22" t="s">
        <v>82</v>
      </c>
      <c r="AN630" s="22" t="s">
        <v>82</v>
      </c>
      <c r="AO630" s="22" t="s">
        <v>82</v>
      </c>
      <c r="AP630" s="22" t="s">
        <v>82</v>
      </c>
      <c r="AQ630" s="22" t="s">
        <v>82</v>
      </c>
      <c r="AR630" s="22" t="s">
        <v>82</v>
      </c>
      <c r="AS630" s="6">
        <v>327995</v>
      </c>
      <c r="AT630" s="6" t="s">
        <v>821</v>
      </c>
      <c r="AU630" s="15" t="s">
        <v>822</v>
      </c>
      <c r="AV630" s="6" t="s">
        <v>823</v>
      </c>
      <c r="AW630" s="6">
        <v>40</v>
      </c>
    </row>
    <row r="631" spans="1:49" ht="24.75" customHeight="1">
      <c r="A631" s="6">
        <v>606005</v>
      </c>
      <c r="B631" s="6" t="s">
        <v>883</v>
      </c>
      <c r="C631" s="22" t="b">
        <v>1</v>
      </c>
      <c r="D631" s="6" t="s">
        <v>808</v>
      </c>
      <c r="E631" s="6">
        <v>606</v>
      </c>
      <c r="F631" s="6" t="s">
        <v>796</v>
      </c>
      <c r="G631" s="6">
        <v>606005</v>
      </c>
      <c r="H631" s="6" t="s">
        <v>121</v>
      </c>
      <c r="I631" s="6" t="s">
        <v>66</v>
      </c>
      <c r="J631" s="6" t="s">
        <v>67</v>
      </c>
      <c r="K631" s="6" t="s">
        <v>68</v>
      </c>
      <c r="L631" s="6" t="s">
        <v>69</v>
      </c>
      <c r="M631" s="22" t="str">
        <f t="shared" si="9"/>
        <v>Archival</v>
      </c>
      <c r="N631" s="6" t="s">
        <v>70</v>
      </c>
      <c r="O631" s="82">
        <v>45314</v>
      </c>
      <c r="P631" s="82">
        <v>45310</v>
      </c>
      <c r="Q631" s="6" t="s">
        <v>101</v>
      </c>
      <c r="R631" s="6">
        <v>6221916402</v>
      </c>
      <c r="S631" s="82">
        <v>45257</v>
      </c>
      <c r="T631" s="6" t="s">
        <v>102</v>
      </c>
      <c r="U631" s="6">
        <v>606005</v>
      </c>
      <c r="V631" s="6">
        <v>6221916402</v>
      </c>
      <c r="W631" s="82">
        <v>45257</v>
      </c>
      <c r="X631" s="6" t="s">
        <v>536</v>
      </c>
      <c r="Y631" s="6" t="s">
        <v>130</v>
      </c>
      <c r="Z631" s="6" t="s">
        <v>70</v>
      </c>
      <c r="AA631" s="6" t="s">
        <v>70</v>
      </c>
      <c r="AB631" s="6" t="s">
        <v>70</v>
      </c>
      <c r="AC631" s="6" t="s">
        <v>76</v>
      </c>
      <c r="AD631" s="6" t="s">
        <v>77</v>
      </c>
      <c r="AE631" s="31" t="s">
        <v>247</v>
      </c>
      <c r="AF631" s="25" t="s">
        <v>79</v>
      </c>
      <c r="AG631" s="25">
        <v>6221916402</v>
      </c>
      <c r="AH631" s="25" t="s">
        <v>3369</v>
      </c>
      <c r="AI631" s="81" t="s">
        <v>93</v>
      </c>
      <c r="AJ631" s="6"/>
      <c r="AK631" s="30">
        <v>45411</v>
      </c>
      <c r="AL631" s="22">
        <v>56</v>
      </c>
      <c r="AM631" s="22" t="s">
        <v>82</v>
      </c>
      <c r="AN631" s="22" t="s">
        <v>82</v>
      </c>
      <c r="AO631" s="22" t="s">
        <v>82</v>
      </c>
      <c r="AP631" s="22" t="s">
        <v>82</v>
      </c>
      <c r="AQ631" s="22" t="s">
        <v>82</v>
      </c>
      <c r="AR631" s="22" t="s">
        <v>82</v>
      </c>
      <c r="AS631" s="6">
        <v>337138</v>
      </c>
      <c r="AT631" s="6" t="s">
        <v>3370</v>
      </c>
      <c r="AU631" s="15" t="s">
        <v>3371</v>
      </c>
      <c r="AV631" s="6" t="s">
        <v>3372</v>
      </c>
      <c r="AW631" s="6">
        <v>40</v>
      </c>
    </row>
    <row r="632" spans="1:49" ht="24.75" customHeight="1">
      <c r="A632" s="6">
        <v>606006</v>
      </c>
      <c r="B632" s="6" t="s">
        <v>3373</v>
      </c>
      <c r="C632" s="22" t="b">
        <v>1</v>
      </c>
      <c r="D632" s="6" t="s">
        <v>808</v>
      </c>
      <c r="E632" s="6">
        <v>606</v>
      </c>
      <c r="F632" s="6" t="s">
        <v>796</v>
      </c>
      <c r="G632" s="6">
        <v>606006</v>
      </c>
      <c r="H632" s="6" t="s">
        <v>100</v>
      </c>
      <c r="I632" s="6" t="s">
        <v>100</v>
      </c>
      <c r="J632" s="6" t="s">
        <v>67</v>
      </c>
      <c r="K632" s="6" t="s">
        <v>1214</v>
      </c>
      <c r="L632" s="6"/>
      <c r="M632" s="22" t="str">
        <f t="shared" si="9"/>
        <v>Archived c-Met testing</v>
      </c>
      <c r="N632" s="6" t="s">
        <v>70</v>
      </c>
      <c r="O632" s="82">
        <v>45398</v>
      </c>
      <c r="P632" s="82">
        <v>45386</v>
      </c>
      <c r="Q632" s="6" t="s">
        <v>113</v>
      </c>
      <c r="R632" s="6">
        <v>6222485726</v>
      </c>
      <c r="S632" s="82">
        <v>44537</v>
      </c>
      <c r="T632" s="6" t="s">
        <v>2135</v>
      </c>
      <c r="U632" s="6">
        <v>606006</v>
      </c>
      <c r="V632" s="6">
        <v>6222485726</v>
      </c>
      <c r="W632" s="82">
        <v>44537</v>
      </c>
      <c r="X632" s="6" t="s">
        <v>2136</v>
      </c>
      <c r="Y632" s="6" t="s">
        <v>130</v>
      </c>
      <c r="Z632" s="6" t="s">
        <v>70</v>
      </c>
      <c r="AA632" s="6" t="s">
        <v>70</v>
      </c>
      <c r="AB632" s="6" t="s">
        <v>70</v>
      </c>
      <c r="AC632" s="6" t="s">
        <v>76</v>
      </c>
      <c r="AD632" s="6" t="s">
        <v>77</v>
      </c>
      <c r="AE632" s="31" t="s">
        <v>115</v>
      </c>
      <c r="AF632" s="25" t="s">
        <v>79</v>
      </c>
      <c r="AG632" s="25">
        <v>6222485726</v>
      </c>
      <c r="AH632" s="25" t="s">
        <v>3374</v>
      </c>
      <c r="AI632" s="81" t="s">
        <v>2138</v>
      </c>
      <c r="AJ632" s="6"/>
      <c r="AK632" s="30">
        <v>45453</v>
      </c>
      <c r="AL632" s="22">
        <v>14</v>
      </c>
      <c r="AM632" s="22" t="s">
        <v>82</v>
      </c>
      <c r="AN632" s="22" t="s">
        <v>82</v>
      </c>
      <c r="AO632" s="22" t="s">
        <v>82</v>
      </c>
      <c r="AP632" s="22" t="s">
        <v>82</v>
      </c>
      <c r="AQ632" s="22" t="s">
        <v>82</v>
      </c>
      <c r="AR632" s="22" t="s">
        <v>82</v>
      </c>
      <c r="AS632" s="6">
        <v>337264</v>
      </c>
      <c r="AT632" s="6" t="s">
        <v>3375</v>
      </c>
      <c r="AU632" s="15" t="s">
        <v>3376</v>
      </c>
      <c r="AV632" s="6" t="s">
        <v>3377</v>
      </c>
      <c r="AW632" s="6">
        <v>40</v>
      </c>
    </row>
    <row r="633" spans="1:49" ht="24.75" customHeight="1">
      <c r="A633" s="6">
        <v>608001</v>
      </c>
      <c r="B633" s="6" t="s">
        <v>3378</v>
      </c>
      <c r="C633" s="22" t="b">
        <v>1</v>
      </c>
      <c r="D633" s="6" t="s">
        <v>3379</v>
      </c>
      <c r="E633" s="6">
        <v>608</v>
      </c>
      <c r="F633" s="6" t="s">
        <v>796</v>
      </c>
      <c r="G633" s="6">
        <v>608001</v>
      </c>
      <c r="H633" s="6" t="s">
        <v>100</v>
      </c>
      <c r="I633" s="6" t="s">
        <v>1315</v>
      </c>
      <c r="J633" s="6" t="s">
        <v>67</v>
      </c>
      <c r="K633" s="6" t="s">
        <v>1214</v>
      </c>
      <c r="L633" s="6"/>
      <c r="M633" s="22" t="str">
        <f t="shared" si="9"/>
        <v>Archived c-Met testing</v>
      </c>
      <c r="N633" s="6" t="s">
        <v>70</v>
      </c>
      <c r="O633" s="82">
        <v>45419</v>
      </c>
      <c r="P633" s="82">
        <v>45405</v>
      </c>
      <c r="Q633" s="6" t="s">
        <v>113</v>
      </c>
      <c r="R633" s="6">
        <v>6222630396</v>
      </c>
      <c r="S633" s="82">
        <v>45302</v>
      </c>
      <c r="T633" s="6" t="s">
        <v>1316</v>
      </c>
      <c r="U633" s="6">
        <v>608001</v>
      </c>
      <c r="V633" s="6">
        <v>6222630396</v>
      </c>
      <c r="W633" s="82">
        <v>45302</v>
      </c>
      <c r="X633" s="6" t="s">
        <v>2065</v>
      </c>
      <c r="Y633" s="6" t="s">
        <v>130</v>
      </c>
      <c r="Z633" s="6" t="s">
        <v>70</v>
      </c>
      <c r="AA633" s="6" t="s">
        <v>70</v>
      </c>
      <c r="AB633" s="6" t="s">
        <v>70</v>
      </c>
      <c r="AC633" s="6" t="s">
        <v>76</v>
      </c>
      <c r="AD633" s="6" t="s">
        <v>77</v>
      </c>
      <c r="AE633" s="31" t="s">
        <v>115</v>
      </c>
      <c r="AF633" s="25" t="s">
        <v>79</v>
      </c>
      <c r="AG633" s="25">
        <v>6222630396</v>
      </c>
      <c r="AH633" s="25" t="s">
        <v>3380</v>
      </c>
      <c r="AI633" s="81" t="s">
        <v>1318</v>
      </c>
      <c r="AJ633" s="6"/>
      <c r="AK633" s="30">
        <v>45460</v>
      </c>
      <c r="AL633" s="22">
        <v>7</v>
      </c>
      <c r="AM633" s="22" t="s">
        <v>82</v>
      </c>
      <c r="AN633" s="22" t="s">
        <v>82</v>
      </c>
      <c r="AO633" s="22" t="s">
        <v>82</v>
      </c>
      <c r="AP633" s="22" t="s">
        <v>82</v>
      </c>
      <c r="AQ633" s="22" t="s">
        <v>82</v>
      </c>
      <c r="AR633" s="22" t="s">
        <v>82</v>
      </c>
      <c r="AS633" s="6">
        <v>348355</v>
      </c>
      <c r="AT633" s="6" t="s">
        <v>3381</v>
      </c>
      <c r="AU633" s="15" t="s">
        <v>3382</v>
      </c>
      <c r="AV633" s="6" t="s">
        <v>3383</v>
      </c>
      <c r="AW633" s="6">
        <v>40</v>
      </c>
    </row>
    <row r="634" spans="1:49" ht="24.75" customHeight="1">
      <c r="A634" s="6">
        <v>609001</v>
      </c>
      <c r="B634" s="6" t="s">
        <v>3384</v>
      </c>
      <c r="C634" s="22" t="b">
        <v>1</v>
      </c>
      <c r="D634" s="6" t="s">
        <v>829</v>
      </c>
      <c r="E634" s="6">
        <v>609</v>
      </c>
      <c r="F634" s="6" t="s">
        <v>796</v>
      </c>
      <c r="G634" s="6">
        <v>609001</v>
      </c>
      <c r="H634" s="6" t="s">
        <v>65</v>
      </c>
      <c r="I634" s="6" t="s">
        <v>66</v>
      </c>
      <c r="J634" s="6" t="s">
        <v>67</v>
      </c>
      <c r="K634" s="6" t="s">
        <v>68</v>
      </c>
      <c r="L634" s="6" t="s">
        <v>69</v>
      </c>
      <c r="M634" s="22" t="str">
        <f t="shared" si="9"/>
        <v>Archival</v>
      </c>
      <c r="N634" s="6" t="s">
        <v>70</v>
      </c>
      <c r="O634" s="82">
        <v>45229</v>
      </c>
      <c r="P634" s="82">
        <v>45205</v>
      </c>
      <c r="Q634" s="6" t="s">
        <v>101</v>
      </c>
      <c r="R634" s="6">
        <v>6219867225</v>
      </c>
      <c r="S634" s="82">
        <v>44581</v>
      </c>
      <c r="T634" s="6" t="s">
        <v>129</v>
      </c>
      <c r="U634" s="6">
        <v>609001</v>
      </c>
      <c r="V634" s="6">
        <v>6219867225</v>
      </c>
      <c r="W634" s="82">
        <v>44581</v>
      </c>
      <c r="X634" s="6" t="s">
        <v>634</v>
      </c>
      <c r="Y634" s="6" t="s">
        <v>75</v>
      </c>
      <c r="Z634" s="6" t="s">
        <v>70</v>
      </c>
      <c r="AA634" s="6" t="s">
        <v>70</v>
      </c>
      <c r="AB634" s="6" t="s">
        <v>70</v>
      </c>
      <c r="AC634" s="6" t="s">
        <v>76</v>
      </c>
      <c r="AD634" s="6" t="s">
        <v>77</v>
      </c>
      <c r="AE634" s="31" t="s">
        <v>115</v>
      </c>
      <c r="AF634" s="25" t="s">
        <v>79</v>
      </c>
      <c r="AG634" s="25">
        <v>6219867225</v>
      </c>
      <c r="AH634" s="25" t="s">
        <v>3385</v>
      </c>
      <c r="AI634" s="81" t="s">
        <v>132</v>
      </c>
      <c r="AJ634" s="6"/>
      <c r="AK634" s="30">
        <v>45405</v>
      </c>
      <c r="AL634" s="22">
        <v>62</v>
      </c>
      <c r="AM634" s="22" t="s">
        <v>82</v>
      </c>
      <c r="AN634" s="22" t="s">
        <v>82</v>
      </c>
      <c r="AO634" s="22" t="s">
        <v>82</v>
      </c>
      <c r="AP634" s="22" t="s">
        <v>82</v>
      </c>
      <c r="AQ634" s="22" t="s">
        <v>82</v>
      </c>
      <c r="AR634" s="22" t="s">
        <v>82</v>
      </c>
      <c r="AS634" s="6">
        <v>327561</v>
      </c>
      <c r="AT634" s="6" t="s">
        <v>3386</v>
      </c>
      <c r="AU634" s="15" t="s">
        <v>3387</v>
      </c>
      <c r="AV634" s="6" t="s">
        <v>3388</v>
      </c>
      <c r="AW634" s="6">
        <v>40</v>
      </c>
    </row>
    <row r="635" spans="1:49" ht="24.75" customHeight="1">
      <c r="A635" s="6">
        <v>609001</v>
      </c>
      <c r="B635" s="6" t="s">
        <v>825</v>
      </c>
      <c r="C635" s="22" t="b">
        <v>1</v>
      </c>
      <c r="D635" s="6" t="s">
        <v>829</v>
      </c>
      <c r="E635" s="6">
        <v>609</v>
      </c>
      <c r="F635" s="6" t="s">
        <v>796</v>
      </c>
      <c r="G635" s="6">
        <v>609001</v>
      </c>
      <c r="H635" s="6" t="s">
        <v>65</v>
      </c>
      <c r="I635" s="6" t="s">
        <v>66</v>
      </c>
      <c r="J635" s="6" t="s">
        <v>67</v>
      </c>
      <c r="K635" s="6" t="s">
        <v>128</v>
      </c>
      <c r="L635" s="6" t="s">
        <v>112</v>
      </c>
      <c r="M635" s="22" t="str">
        <f t="shared" si="9"/>
        <v>Fresh Biopsy/Aspirate</v>
      </c>
      <c r="N635" s="6" t="s">
        <v>70</v>
      </c>
      <c r="O635" s="82">
        <v>45229</v>
      </c>
      <c r="P635" s="82">
        <v>45205</v>
      </c>
      <c r="Q635" s="6" t="s">
        <v>101</v>
      </c>
      <c r="R635" s="6">
        <v>6219867230</v>
      </c>
      <c r="S635" s="82">
        <v>45120</v>
      </c>
      <c r="T635" s="6" t="s">
        <v>129</v>
      </c>
      <c r="U635" s="6">
        <v>609001</v>
      </c>
      <c r="V635" s="6">
        <v>6219867230</v>
      </c>
      <c r="W635" s="82">
        <v>45120</v>
      </c>
      <c r="X635" s="6" t="s">
        <v>634</v>
      </c>
      <c r="Y635" s="6" t="s">
        <v>75</v>
      </c>
      <c r="Z635" s="6" t="s">
        <v>70</v>
      </c>
      <c r="AA635" s="6" t="s">
        <v>70</v>
      </c>
      <c r="AB635" s="6" t="s">
        <v>70</v>
      </c>
      <c r="AC635" s="6" t="s">
        <v>76</v>
      </c>
      <c r="AD635" s="6" t="s">
        <v>77</v>
      </c>
      <c r="AE635" s="31" t="s">
        <v>115</v>
      </c>
      <c r="AF635" s="25" t="s">
        <v>79</v>
      </c>
      <c r="AG635" s="25">
        <v>6219867230</v>
      </c>
      <c r="AH635" s="25" t="s">
        <v>830</v>
      </c>
      <c r="AI635" s="81" t="s">
        <v>132</v>
      </c>
      <c r="AJ635" s="6"/>
      <c r="AK635" s="30">
        <v>45405</v>
      </c>
      <c r="AL635" s="22">
        <v>62</v>
      </c>
      <c r="AM635" s="22" t="s">
        <v>82</v>
      </c>
      <c r="AN635" s="22" t="s">
        <v>82</v>
      </c>
      <c r="AO635" s="22" t="s">
        <v>82</v>
      </c>
      <c r="AP635" s="22" t="s">
        <v>82</v>
      </c>
      <c r="AQ635" s="22" t="s">
        <v>82</v>
      </c>
      <c r="AR635" s="22" t="s">
        <v>82</v>
      </c>
      <c r="AS635" s="6">
        <v>337101</v>
      </c>
      <c r="AT635" s="6" t="s">
        <v>826</v>
      </c>
      <c r="AU635" s="15" t="s">
        <v>827</v>
      </c>
      <c r="AV635" s="6" t="s">
        <v>828</v>
      </c>
      <c r="AW635" s="6">
        <v>40</v>
      </c>
    </row>
    <row r="636" spans="1:49" ht="24.75" customHeight="1">
      <c r="A636" s="6">
        <v>609004</v>
      </c>
      <c r="B636" s="6" t="s">
        <v>3389</v>
      </c>
      <c r="C636" s="22" t="b">
        <v>1</v>
      </c>
      <c r="D636" s="6" t="s">
        <v>829</v>
      </c>
      <c r="E636" s="6">
        <v>609</v>
      </c>
      <c r="F636" s="6" t="s">
        <v>796</v>
      </c>
      <c r="G636" s="6">
        <v>609004</v>
      </c>
      <c r="H636" s="6" t="s">
        <v>100</v>
      </c>
      <c r="I636" s="6" t="s">
        <v>100</v>
      </c>
      <c r="J636" s="6" t="s">
        <v>67</v>
      </c>
      <c r="K636" s="6" t="s">
        <v>68</v>
      </c>
      <c r="L636" s="6" t="s">
        <v>69</v>
      </c>
      <c r="M636" s="22" t="str">
        <f t="shared" si="9"/>
        <v>Archival</v>
      </c>
      <c r="N636" s="6" t="s">
        <v>70</v>
      </c>
      <c r="O636" s="82">
        <v>45236</v>
      </c>
      <c r="P636" s="82">
        <v>45212</v>
      </c>
      <c r="Q636" s="6" t="s">
        <v>101</v>
      </c>
      <c r="R636" s="6">
        <v>6221564193</v>
      </c>
      <c r="S636" s="82">
        <v>44851</v>
      </c>
      <c r="T636" s="6" t="s">
        <v>129</v>
      </c>
      <c r="U636" s="6">
        <v>609004</v>
      </c>
      <c r="V636" s="6">
        <v>6221564193</v>
      </c>
      <c r="W636" s="82">
        <v>44851</v>
      </c>
      <c r="X636" s="6" t="s">
        <v>103</v>
      </c>
      <c r="Y636" s="6" t="s">
        <v>75</v>
      </c>
      <c r="Z636" s="6" t="s">
        <v>70</v>
      </c>
      <c r="AA636" s="6" t="s">
        <v>70</v>
      </c>
      <c r="AB636" s="6" t="s">
        <v>70</v>
      </c>
      <c r="AC636" s="6" t="s">
        <v>76</v>
      </c>
      <c r="AD636" s="6" t="s">
        <v>77</v>
      </c>
      <c r="AE636" s="31" t="s">
        <v>1119</v>
      </c>
      <c r="AF636" s="25" t="s">
        <v>1120</v>
      </c>
      <c r="AG636" s="25">
        <v>6221564193</v>
      </c>
      <c r="AH636" s="25" t="s">
        <v>3390</v>
      </c>
      <c r="AI636" s="81" t="s">
        <v>132</v>
      </c>
      <c r="AJ636" s="6"/>
      <c r="AK636" s="30">
        <v>45425</v>
      </c>
      <c r="AL636" s="22">
        <v>42</v>
      </c>
      <c r="AM636" s="22" t="s">
        <v>82</v>
      </c>
      <c r="AN636" s="22" t="s">
        <v>82</v>
      </c>
      <c r="AO636" s="22" t="s">
        <v>82</v>
      </c>
      <c r="AP636" s="22" t="s">
        <v>82</v>
      </c>
      <c r="AQ636" s="22" t="s">
        <v>82</v>
      </c>
      <c r="AR636" s="22" t="s">
        <v>82</v>
      </c>
      <c r="AS636" s="6">
        <v>327983</v>
      </c>
      <c r="AT636" s="6" t="s">
        <v>3391</v>
      </c>
      <c r="AU636" s="15" t="s">
        <v>3392</v>
      </c>
      <c r="AV636" s="6" t="s">
        <v>3393</v>
      </c>
      <c r="AW636" s="6">
        <v>40</v>
      </c>
    </row>
    <row r="637" spans="1:49" ht="24.75" customHeight="1">
      <c r="A637" s="6">
        <v>609004</v>
      </c>
      <c r="B637" s="6" t="s">
        <v>831</v>
      </c>
      <c r="C637" s="22" t="b">
        <v>1</v>
      </c>
      <c r="D637" s="6" t="s">
        <v>829</v>
      </c>
      <c r="E637" s="6">
        <v>609</v>
      </c>
      <c r="F637" s="6" t="s">
        <v>796</v>
      </c>
      <c r="G637" s="6">
        <v>609004</v>
      </c>
      <c r="H637" s="6" t="s">
        <v>100</v>
      </c>
      <c r="I637" s="6" t="s">
        <v>100</v>
      </c>
      <c r="J637" s="6" t="s">
        <v>67</v>
      </c>
      <c r="K637" s="6" t="s">
        <v>111</v>
      </c>
      <c r="L637" s="6"/>
      <c r="M637" s="22" t="str">
        <f t="shared" si="9"/>
        <v>Fresh Tumor Biopsy Pre-dose</v>
      </c>
      <c r="N637" s="6" t="s">
        <v>70</v>
      </c>
      <c r="O637" s="82">
        <v>45236</v>
      </c>
      <c r="P637" s="82">
        <v>45212</v>
      </c>
      <c r="Q637" s="6" t="s">
        <v>101</v>
      </c>
      <c r="R637" s="6">
        <v>6221564196</v>
      </c>
      <c r="S637" s="82">
        <v>45224</v>
      </c>
      <c r="T637" s="6" t="s">
        <v>129</v>
      </c>
      <c r="U637" s="6">
        <v>609004</v>
      </c>
      <c r="V637" s="6">
        <v>6221564196</v>
      </c>
      <c r="W637" s="82">
        <v>45224</v>
      </c>
      <c r="X637" s="6" t="s">
        <v>103</v>
      </c>
      <c r="Y637" s="6" t="s">
        <v>75</v>
      </c>
      <c r="Z637" s="6" t="s">
        <v>70</v>
      </c>
      <c r="AA637" s="6" t="s">
        <v>70</v>
      </c>
      <c r="AB637" s="6" t="s">
        <v>70</v>
      </c>
      <c r="AC637" s="6" t="s">
        <v>76</v>
      </c>
      <c r="AD637" s="6" t="s">
        <v>114</v>
      </c>
      <c r="AE637" s="31" t="s">
        <v>122</v>
      </c>
      <c r="AF637" s="25" t="s">
        <v>79</v>
      </c>
      <c r="AG637" s="25">
        <v>6221564196</v>
      </c>
      <c r="AH637" s="25" t="s">
        <v>835</v>
      </c>
      <c r="AI637" s="81" t="s">
        <v>132</v>
      </c>
      <c r="AJ637" s="6"/>
      <c r="AK637" s="30">
        <v>45405</v>
      </c>
      <c r="AL637" s="22">
        <v>62</v>
      </c>
      <c r="AM637" s="22" t="s">
        <v>82</v>
      </c>
      <c r="AN637" s="22" t="s">
        <v>82</v>
      </c>
      <c r="AO637" s="22" t="s">
        <v>82</v>
      </c>
      <c r="AP637" s="22" t="s">
        <v>82</v>
      </c>
      <c r="AQ637" s="22" t="s">
        <v>82</v>
      </c>
      <c r="AR637" s="22" t="s">
        <v>82</v>
      </c>
      <c r="AS637" s="6">
        <v>327975</v>
      </c>
      <c r="AT637" s="6" t="s">
        <v>832</v>
      </c>
      <c r="AU637" s="15" t="s">
        <v>833</v>
      </c>
      <c r="AV637" s="6" t="s">
        <v>834</v>
      </c>
      <c r="AW637" s="6">
        <v>40</v>
      </c>
    </row>
    <row r="638" spans="1:49" ht="24.75" customHeight="1">
      <c r="A638" s="6">
        <v>609005</v>
      </c>
      <c r="B638" s="6" t="s">
        <v>848</v>
      </c>
      <c r="C638" s="22" t="b">
        <v>1</v>
      </c>
      <c r="D638" s="6"/>
      <c r="E638" s="6"/>
      <c r="F638" s="6"/>
      <c r="G638" s="6"/>
      <c r="H638" s="6" t="s">
        <v>65</v>
      </c>
      <c r="I638" s="6" t="s">
        <v>66</v>
      </c>
      <c r="J638" s="6"/>
      <c r="K638" s="6"/>
      <c r="L638" s="6"/>
      <c r="M638" s="22">
        <f t="shared" si="9"/>
        <v>0</v>
      </c>
      <c r="N638" s="6"/>
      <c r="O638" s="6"/>
      <c r="P638" s="6"/>
      <c r="Q638" s="6"/>
      <c r="R638" s="6"/>
      <c r="S638" s="6"/>
      <c r="T638" s="6"/>
      <c r="U638" s="6">
        <v>609005</v>
      </c>
      <c r="V638" s="6">
        <v>6221880527</v>
      </c>
      <c r="W638" s="82">
        <v>45204</v>
      </c>
      <c r="X638" s="6" t="s">
        <v>634</v>
      </c>
      <c r="Y638" s="6" t="s">
        <v>130</v>
      </c>
      <c r="Z638" s="6"/>
      <c r="AA638" s="6"/>
      <c r="AB638" s="6"/>
      <c r="AC638" s="6" t="s">
        <v>840</v>
      </c>
      <c r="AD638" s="6" t="s">
        <v>114</v>
      </c>
      <c r="AE638" s="31" t="s">
        <v>428</v>
      </c>
      <c r="AF638" s="25" t="s">
        <v>79</v>
      </c>
      <c r="AG638" s="25">
        <v>6221880527</v>
      </c>
      <c r="AH638" s="25" t="s">
        <v>852</v>
      </c>
      <c r="AI638" s="81" t="s">
        <v>132</v>
      </c>
      <c r="AJ638" s="6"/>
      <c r="AK638" s="30">
        <v>45453</v>
      </c>
      <c r="AL638" s="22">
        <v>14</v>
      </c>
      <c r="AM638" s="22" t="s">
        <v>82</v>
      </c>
      <c r="AN638" s="22" t="s">
        <v>82</v>
      </c>
      <c r="AO638" s="22" t="s">
        <v>82</v>
      </c>
      <c r="AP638" s="22" t="s">
        <v>82</v>
      </c>
      <c r="AQ638" s="22" t="s">
        <v>82</v>
      </c>
      <c r="AR638" s="22" t="s">
        <v>82</v>
      </c>
      <c r="AS638" s="6">
        <v>337131</v>
      </c>
      <c r="AT638" s="6" t="s">
        <v>849</v>
      </c>
      <c r="AU638" s="15" t="s">
        <v>850</v>
      </c>
      <c r="AV638" s="6" t="s">
        <v>3394</v>
      </c>
      <c r="AW638" s="6">
        <v>40</v>
      </c>
    </row>
    <row r="639" spans="1:49" ht="24.75" customHeight="1">
      <c r="A639" s="6">
        <v>609005</v>
      </c>
      <c r="B639" s="6"/>
      <c r="C639" s="22" t="b">
        <v>0</v>
      </c>
      <c r="D639" s="6" t="s">
        <v>829</v>
      </c>
      <c r="E639" s="6">
        <v>609</v>
      </c>
      <c r="F639" s="6" t="s">
        <v>796</v>
      </c>
      <c r="G639" s="6">
        <v>609005</v>
      </c>
      <c r="H639" s="6" t="s">
        <v>65</v>
      </c>
      <c r="I639" s="6" t="s">
        <v>66</v>
      </c>
      <c r="J639" s="6" t="s">
        <v>67</v>
      </c>
      <c r="K639" s="6" t="s">
        <v>128</v>
      </c>
      <c r="L639" s="6" t="s">
        <v>112</v>
      </c>
      <c r="M639" s="22" t="str">
        <f t="shared" si="9"/>
        <v>Fresh Biopsy/Aspirate</v>
      </c>
      <c r="N639" s="6" t="s">
        <v>70</v>
      </c>
      <c r="O639" s="82">
        <v>45229</v>
      </c>
      <c r="P639" s="82">
        <v>45223</v>
      </c>
      <c r="Q639" s="6" t="s">
        <v>101</v>
      </c>
      <c r="R639" s="6">
        <v>6219867229</v>
      </c>
      <c r="S639" s="82">
        <v>45225</v>
      </c>
      <c r="T639" s="6" t="s">
        <v>129</v>
      </c>
      <c r="U639" s="6"/>
      <c r="V639" s="6"/>
      <c r="W639" s="6"/>
      <c r="X639" s="6"/>
      <c r="Y639" s="6"/>
      <c r="Z639" s="6"/>
      <c r="AA639" s="6"/>
      <c r="AB639" s="6"/>
      <c r="AC639" s="6" t="s">
        <v>1145</v>
      </c>
      <c r="AD639" s="6"/>
      <c r="AE639" s="32" t="s">
        <v>1146</v>
      </c>
      <c r="AF639" s="28" t="s">
        <v>1146</v>
      </c>
      <c r="AG639" s="25">
        <v>6219867229</v>
      </c>
      <c r="AH639" s="25" t="s">
        <v>3395</v>
      </c>
      <c r="AI639" s="81" t="s">
        <v>132</v>
      </c>
      <c r="AJ639" s="6"/>
      <c r="AK639" s="30">
        <v>45411</v>
      </c>
      <c r="AL639" s="22">
        <v>56</v>
      </c>
      <c r="AM639" s="22" t="s">
        <v>82</v>
      </c>
      <c r="AN639" s="22" t="s">
        <v>82</v>
      </c>
      <c r="AO639" s="22" t="s">
        <v>82</v>
      </c>
      <c r="AP639" s="22" t="s">
        <v>82</v>
      </c>
      <c r="AQ639" s="22" t="s">
        <v>82</v>
      </c>
      <c r="AR639" s="22" t="s">
        <v>82</v>
      </c>
      <c r="AS639" s="6"/>
      <c r="AT639" s="6"/>
      <c r="AU639" s="6"/>
      <c r="AV639" s="6"/>
      <c r="AW639" s="6"/>
    </row>
    <row r="640" spans="1:49" ht="24.75" customHeight="1">
      <c r="A640" s="6">
        <v>609005</v>
      </c>
      <c r="B640" s="6"/>
      <c r="C640" s="22" t="b">
        <v>0</v>
      </c>
      <c r="D640" s="6" t="s">
        <v>829</v>
      </c>
      <c r="E640" s="6">
        <v>609</v>
      </c>
      <c r="F640" s="6" t="s">
        <v>796</v>
      </c>
      <c r="G640" s="6">
        <v>609005</v>
      </c>
      <c r="H640" s="6" t="s">
        <v>65</v>
      </c>
      <c r="I640" s="6" t="s">
        <v>66</v>
      </c>
      <c r="J640" s="6" t="s">
        <v>67</v>
      </c>
      <c r="K640" s="6" t="s">
        <v>68</v>
      </c>
      <c r="L640" s="6" t="s">
        <v>69</v>
      </c>
      <c r="M640" s="22" t="str">
        <f t="shared" si="9"/>
        <v>Archival</v>
      </c>
      <c r="N640" s="6" t="s">
        <v>70</v>
      </c>
      <c r="O640" s="82">
        <v>45229</v>
      </c>
      <c r="P640" s="82">
        <v>45223</v>
      </c>
      <c r="Q640" s="6" t="s">
        <v>101</v>
      </c>
      <c r="R640" s="6">
        <v>6219867226</v>
      </c>
      <c r="S640" s="82">
        <v>45225</v>
      </c>
      <c r="T640" s="6" t="s">
        <v>129</v>
      </c>
      <c r="U640" s="6"/>
      <c r="V640" s="6"/>
      <c r="W640" s="6"/>
      <c r="X640" s="6"/>
      <c r="Y640" s="6"/>
      <c r="Z640" s="6"/>
      <c r="AA640" s="6"/>
      <c r="AB640" s="6"/>
      <c r="AC640" s="6" t="s">
        <v>1145</v>
      </c>
      <c r="AD640" s="6"/>
      <c r="AE640" s="32" t="s">
        <v>1146</v>
      </c>
      <c r="AF640" s="28" t="s">
        <v>1146</v>
      </c>
      <c r="AG640" s="25">
        <v>6219867226</v>
      </c>
      <c r="AH640" s="25" t="s">
        <v>3395</v>
      </c>
      <c r="AI640" s="81" t="s">
        <v>132</v>
      </c>
      <c r="AJ640" s="6"/>
      <c r="AK640" s="30">
        <v>45411</v>
      </c>
      <c r="AL640" s="22">
        <v>56</v>
      </c>
      <c r="AM640" s="22" t="s">
        <v>82</v>
      </c>
      <c r="AN640" s="22" t="s">
        <v>82</v>
      </c>
      <c r="AO640" s="22" t="s">
        <v>82</v>
      </c>
      <c r="AP640" s="22" t="s">
        <v>82</v>
      </c>
      <c r="AQ640" s="22" t="s">
        <v>82</v>
      </c>
      <c r="AR640" s="22" t="s">
        <v>82</v>
      </c>
      <c r="AS640" s="6"/>
      <c r="AT640" s="6"/>
      <c r="AU640" s="6"/>
      <c r="AV640" s="6"/>
      <c r="AW640" s="6"/>
    </row>
    <row r="641" spans="1:49" ht="24.75" customHeight="1">
      <c r="A641" s="6">
        <v>609006</v>
      </c>
      <c r="B641" s="6" t="s">
        <v>3396</v>
      </c>
      <c r="C641" s="22" t="b">
        <v>1</v>
      </c>
      <c r="D641" s="6" t="s">
        <v>829</v>
      </c>
      <c r="E641" s="6">
        <v>609</v>
      </c>
      <c r="F641" s="6" t="s">
        <v>796</v>
      </c>
      <c r="G641" s="6">
        <v>609006</v>
      </c>
      <c r="H641" s="6" t="s">
        <v>121</v>
      </c>
      <c r="I641" s="6" t="s">
        <v>66</v>
      </c>
      <c r="J641" s="6" t="s">
        <v>67</v>
      </c>
      <c r="K641" s="6" t="s">
        <v>68</v>
      </c>
      <c r="L641" s="6" t="s">
        <v>69</v>
      </c>
      <c r="M641" s="22" t="str">
        <f t="shared" si="9"/>
        <v>Archival</v>
      </c>
      <c r="N641" s="6" t="s">
        <v>70</v>
      </c>
      <c r="O641" s="82">
        <v>45252</v>
      </c>
      <c r="P641" s="82">
        <v>45230</v>
      </c>
      <c r="Q641" s="6" t="s">
        <v>101</v>
      </c>
      <c r="R641" s="6">
        <v>6221880529</v>
      </c>
      <c r="S641" s="82">
        <v>45063</v>
      </c>
      <c r="T641" s="6" t="s">
        <v>1316</v>
      </c>
      <c r="U641" s="6">
        <v>609006</v>
      </c>
      <c r="V641" s="6">
        <v>6221880529</v>
      </c>
      <c r="W641" s="82">
        <v>45063</v>
      </c>
      <c r="X641" s="6" t="s">
        <v>2065</v>
      </c>
      <c r="Y641" s="6" t="s">
        <v>75</v>
      </c>
      <c r="Z641" s="6" t="s">
        <v>70</v>
      </c>
      <c r="AA641" s="6" t="s">
        <v>70</v>
      </c>
      <c r="AB641" s="6" t="s">
        <v>70</v>
      </c>
      <c r="AC641" s="6" t="s">
        <v>76</v>
      </c>
      <c r="AD641" s="6" t="s">
        <v>77</v>
      </c>
      <c r="AE641" s="31" t="s">
        <v>150</v>
      </c>
      <c r="AF641" s="25" t="s">
        <v>79</v>
      </c>
      <c r="AG641" s="25">
        <v>6221880529</v>
      </c>
      <c r="AH641" s="25" t="s">
        <v>3397</v>
      </c>
      <c r="AI641" s="81" t="s">
        <v>1318</v>
      </c>
      <c r="AJ641" s="6"/>
      <c r="AK641" s="30">
        <v>45397</v>
      </c>
      <c r="AL641" s="22">
        <v>70</v>
      </c>
      <c r="AM641" s="22" t="s">
        <v>82</v>
      </c>
      <c r="AN641" s="22" t="s">
        <v>82</v>
      </c>
      <c r="AO641" s="22" t="s">
        <v>82</v>
      </c>
      <c r="AP641" s="22" t="s">
        <v>82</v>
      </c>
      <c r="AQ641" s="22" t="s">
        <v>82</v>
      </c>
      <c r="AR641" s="22" t="s">
        <v>82</v>
      </c>
      <c r="AS641" s="6">
        <v>327723</v>
      </c>
      <c r="AT641" s="6" t="s">
        <v>3398</v>
      </c>
      <c r="AU641" s="15" t="s">
        <v>3399</v>
      </c>
      <c r="AV641" s="6" t="s">
        <v>3400</v>
      </c>
      <c r="AW641" s="6">
        <v>40</v>
      </c>
    </row>
    <row r="642" spans="1:49" ht="24.75" customHeight="1">
      <c r="A642" s="6">
        <v>609008</v>
      </c>
      <c r="B642" s="6" t="s">
        <v>3401</v>
      </c>
      <c r="C642" s="22" t="b">
        <v>0</v>
      </c>
      <c r="D642" s="6" t="s">
        <v>829</v>
      </c>
      <c r="E642" s="6">
        <v>609</v>
      </c>
      <c r="F642" s="6" t="s">
        <v>796</v>
      </c>
      <c r="G642" s="6">
        <v>609008</v>
      </c>
      <c r="H642" s="6" t="s">
        <v>100</v>
      </c>
      <c r="I642" s="6" t="s">
        <v>100</v>
      </c>
      <c r="J642" s="6" t="s">
        <v>67</v>
      </c>
      <c r="K642" s="6" t="s">
        <v>68</v>
      </c>
      <c r="L642" s="6" t="s">
        <v>69</v>
      </c>
      <c r="M642" s="22" t="str">
        <f t="shared" ref="M642:M651" si="10">IF(OR(K642="Archived or Fresh Tumor Biopsy c-Met testing (Archival)", K642="Archived or Fresh Tumor Biopsy c-Met testing", K642="Archived or Fresh Tumor Biopsy c-Met testing (Fresh Biopsy/Aspirate)"), L642, K642)</f>
        <v>Archival</v>
      </c>
      <c r="N642" s="6" t="s">
        <v>70</v>
      </c>
      <c r="O642" s="82">
        <v>45348</v>
      </c>
      <c r="P642" s="82">
        <v>45362</v>
      </c>
      <c r="Q642" s="6" t="s">
        <v>246</v>
      </c>
      <c r="R642" s="6">
        <v>6221880531</v>
      </c>
      <c r="S642" s="82">
        <v>44956</v>
      </c>
      <c r="T642" s="6" t="s">
        <v>102</v>
      </c>
      <c r="U642" s="6">
        <v>609008</v>
      </c>
      <c r="V642" s="6">
        <v>6221880531</v>
      </c>
      <c r="W642" s="82">
        <v>44956</v>
      </c>
      <c r="X642" s="6" t="s">
        <v>536</v>
      </c>
      <c r="Y642" s="6" t="s">
        <v>130</v>
      </c>
      <c r="Z642" s="6" t="s">
        <v>70</v>
      </c>
      <c r="AA642" s="6" t="s">
        <v>70</v>
      </c>
      <c r="AB642" s="6" t="s">
        <v>70</v>
      </c>
      <c r="AC642" s="6" t="s">
        <v>76</v>
      </c>
      <c r="AD642" s="6" t="s">
        <v>77</v>
      </c>
      <c r="AE642" s="31" t="s">
        <v>1119</v>
      </c>
      <c r="AF642" s="25" t="s">
        <v>1120</v>
      </c>
      <c r="AG642" s="25">
        <v>6221880531</v>
      </c>
      <c r="AH642" s="25" t="s">
        <v>3402</v>
      </c>
      <c r="AI642" s="81" t="s">
        <v>93</v>
      </c>
      <c r="AJ642" s="6"/>
      <c r="AK642" s="30">
        <v>45446</v>
      </c>
      <c r="AL642" s="22">
        <v>21</v>
      </c>
      <c r="AM642" s="22" t="s">
        <v>82</v>
      </c>
      <c r="AN642" s="22" t="s">
        <v>82</v>
      </c>
      <c r="AO642" s="22" t="s">
        <v>82</v>
      </c>
      <c r="AP642" s="22" t="s">
        <v>82</v>
      </c>
      <c r="AQ642" s="22" t="s">
        <v>82</v>
      </c>
      <c r="AR642" s="22" t="s">
        <v>82</v>
      </c>
      <c r="AS642" s="6"/>
      <c r="AT642" s="6"/>
      <c r="AU642" s="6"/>
      <c r="AV642" s="6"/>
      <c r="AW642" s="6"/>
    </row>
    <row r="643" spans="1:49" ht="24.75" customHeight="1">
      <c r="A643" s="6">
        <v>609008</v>
      </c>
      <c r="B643" s="6" t="s">
        <v>884</v>
      </c>
      <c r="C643" s="22" t="b">
        <v>1</v>
      </c>
      <c r="D643" s="6" t="s">
        <v>829</v>
      </c>
      <c r="E643" s="6">
        <v>609</v>
      </c>
      <c r="F643" s="6" t="s">
        <v>796</v>
      </c>
      <c r="G643" s="6">
        <v>609008</v>
      </c>
      <c r="H643" s="6" t="s">
        <v>100</v>
      </c>
      <c r="I643" s="6" t="s">
        <v>100</v>
      </c>
      <c r="J643" s="6" t="s">
        <v>67</v>
      </c>
      <c r="K643" s="6" t="s">
        <v>128</v>
      </c>
      <c r="L643" s="6" t="s">
        <v>112</v>
      </c>
      <c r="M643" s="22" t="str">
        <f t="shared" si="10"/>
        <v>Fresh Biopsy/Aspirate</v>
      </c>
      <c r="N643" s="6" t="s">
        <v>70</v>
      </c>
      <c r="O643" s="82">
        <v>45348</v>
      </c>
      <c r="P643" s="82">
        <v>45362</v>
      </c>
      <c r="Q643" s="6" t="s">
        <v>246</v>
      </c>
      <c r="R643" s="6">
        <v>6221880537</v>
      </c>
      <c r="S643" s="82">
        <v>45344</v>
      </c>
      <c r="T643" s="6" t="s">
        <v>102</v>
      </c>
      <c r="U643" s="6">
        <v>609008</v>
      </c>
      <c r="V643" s="6">
        <v>6221880537</v>
      </c>
      <c r="W643" s="82">
        <v>45344</v>
      </c>
      <c r="X643" s="6" t="s">
        <v>536</v>
      </c>
      <c r="Y643" s="6" t="s">
        <v>75</v>
      </c>
      <c r="Z643" s="6" t="s">
        <v>70</v>
      </c>
      <c r="AA643" s="6" t="s">
        <v>70</v>
      </c>
      <c r="AB643" s="6" t="s">
        <v>70</v>
      </c>
      <c r="AC643" s="6" t="s">
        <v>76</v>
      </c>
      <c r="AD643" s="6" t="s">
        <v>114</v>
      </c>
      <c r="AE643" s="31" t="s">
        <v>115</v>
      </c>
      <c r="AF643" s="25" t="s">
        <v>79</v>
      </c>
      <c r="AG643" s="25">
        <v>6221880537</v>
      </c>
      <c r="AH643" s="25" t="s">
        <v>3403</v>
      </c>
      <c r="AI643" s="81" t="s">
        <v>93</v>
      </c>
      <c r="AJ643" s="6"/>
      <c r="AK643" s="30">
        <v>45446</v>
      </c>
      <c r="AL643" s="22">
        <v>21</v>
      </c>
      <c r="AM643" s="22" t="s">
        <v>82</v>
      </c>
      <c r="AN643" s="22" t="s">
        <v>82</v>
      </c>
      <c r="AO643" s="22" t="s">
        <v>82</v>
      </c>
      <c r="AP643" s="22" t="s">
        <v>82</v>
      </c>
      <c r="AQ643" s="22" t="s">
        <v>82</v>
      </c>
      <c r="AR643" s="22" t="s">
        <v>82</v>
      </c>
      <c r="AS643" s="6">
        <v>337178</v>
      </c>
      <c r="AT643" s="6" t="s">
        <v>3404</v>
      </c>
      <c r="AU643" s="15" t="s">
        <v>3405</v>
      </c>
      <c r="AV643" s="6" t="s">
        <v>3406</v>
      </c>
      <c r="AW643" s="6">
        <v>40</v>
      </c>
    </row>
    <row r="644" spans="1:49" ht="24.75" customHeight="1">
      <c r="A644" s="6">
        <v>609009</v>
      </c>
      <c r="B644" s="6" t="s">
        <v>3407</v>
      </c>
      <c r="C644" s="22" t="b">
        <v>1</v>
      </c>
      <c r="D644" s="6" t="s">
        <v>829</v>
      </c>
      <c r="E644" s="6">
        <v>609</v>
      </c>
      <c r="F644" s="6" t="s">
        <v>796</v>
      </c>
      <c r="G644" s="6">
        <v>609009</v>
      </c>
      <c r="H644" s="6" t="s">
        <v>100</v>
      </c>
      <c r="I644" s="6" t="s">
        <v>100</v>
      </c>
      <c r="J644" s="6" t="s">
        <v>67</v>
      </c>
      <c r="K644" s="6" t="s">
        <v>1214</v>
      </c>
      <c r="L644" s="6"/>
      <c r="M644" s="22" t="str">
        <f t="shared" si="10"/>
        <v>Archived c-Met testing</v>
      </c>
      <c r="N644" s="6" t="s">
        <v>70</v>
      </c>
      <c r="O644" s="82">
        <v>45427</v>
      </c>
      <c r="P644" s="82">
        <v>45420</v>
      </c>
      <c r="Q644" s="6" t="s">
        <v>113</v>
      </c>
      <c r="R644" s="6">
        <v>6221880532</v>
      </c>
      <c r="S644" s="82">
        <v>44896</v>
      </c>
      <c r="T644" s="6" t="s">
        <v>2135</v>
      </c>
      <c r="U644" s="6">
        <v>609009</v>
      </c>
      <c r="V644" s="6">
        <v>6221880532</v>
      </c>
      <c r="W644" s="82">
        <v>45261</v>
      </c>
      <c r="X644" s="6" t="s">
        <v>1283</v>
      </c>
      <c r="Y644" s="6" t="s">
        <v>130</v>
      </c>
      <c r="Z644" s="6" t="s">
        <v>70</v>
      </c>
      <c r="AA644" s="6" t="s">
        <v>70</v>
      </c>
      <c r="AB644" s="6" t="s">
        <v>707</v>
      </c>
      <c r="AC644" s="6" t="s">
        <v>708</v>
      </c>
      <c r="AD644" s="6" t="s">
        <v>77</v>
      </c>
      <c r="AE644" s="31" t="s">
        <v>651</v>
      </c>
      <c r="AF644" s="25" t="s">
        <v>79</v>
      </c>
      <c r="AG644" s="25">
        <v>6221880532</v>
      </c>
      <c r="AH644" s="25" t="s">
        <v>3408</v>
      </c>
      <c r="AI644" s="81" t="s">
        <v>2138</v>
      </c>
      <c r="AJ644" s="6"/>
      <c r="AK644" s="30">
        <v>45453</v>
      </c>
      <c r="AL644" s="22">
        <v>14</v>
      </c>
      <c r="AM644" s="22" t="s">
        <v>82</v>
      </c>
      <c r="AN644" s="22" t="s">
        <v>82</v>
      </c>
      <c r="AO644" s="22" t="s">
        <v>82</v>
      </c>
      <c r="AP644" s="22" t="s">
        <v>82</v>
      </c>
      <c r="AQ644" s="22" t="s">
        <v>82</v>
      </c>
      <c r="AR644" s="22" t="s">
        <v>82</v>
      </c>
      <c r="AS644" s="6">
        <v>354797</v>
      </c>
      <c r="AT644" s="6" t="s">
        <v>3409</v>
      </c>
      <c r="AU644" s="15" t="s">
        <v>3410</v>
      </c>
      <c r="AV644" s="6" t="s">
        <v>3411</v>
      </c>
      <c r="AW644" s="6">
        <v>40</v>
      </c>
    </row>
    <row r="645" spans="1:49" ht="24.75" customHeight="1">
      <c r="A645" s="6">
        <v>610002</v>
      </c>
      <c r="B645" s="6"/>
      <c r="C645" s="22" t="b">
        <v>0</v>
      </c>
      <c r="D645" s="6" t="s">
        <v>3412</v>
      </c>
      <c r="E645" s="6">
        <v>610</v>
      </c>
      <c r="F645" s="6" t="s">
        <v>796</v>
      </c>
      <c r="G645" s="6">
        <v>610002</v>
      </c>
      <c r="H645" s="6" t="s">
        <v>100</v>
      </c>
      <c r="I645" s="6" t="s">
        <v>100</v>
      </c>
      <c r="J645" s="6" t="s">
        <v>67</v>
      </c>
      <c r="K645" s="6" t="s">
        <v>1214</v>
      </c>
      <c r="L645" s="6"/>
      <c r="M645" s="22" t="str">
        <f t="shared" si="10"/>
        <v>Archived c-Met testing</v>
      </c>
      <c r="N645" s="6" t="s">
        <v>70</v>
      </c>
      <c r="O645" s="82">
        <v>45449</v>
      </c>
      <c r="P645" s="82">
        <v>45439</v>
      </c>
      <c r="Q645" s="6" t="s">
        <v>113</v>
      </c>
      <c r="R645" s="6"/>
      <c r="S645" s="82">
        <v>44748</v>
      </c>
      <c r="T645" s="6" t="s">
        <v>2135</v>
      </c>
      <c r="U645" s="6"/>
      <c r="V645" s="6"/>
      <c r="W645" s="6"/>
      <c r="X645" s="6"/>
      <c r="Y645" s="6"/>
      <c r="Z645" s="6"/>
      <c r="AA645" s="6"/>
      <c r="AB645" s="6"/>
      <c r="AC645" s="6" t="s">
        <v>1145</v>
      </c>
      <c r="AD645" s="6"/>
      <c r="AE645" s="32" t="s">
        <v>1146</v>
      </c>
      <c r="AF645" s="28" t="s">
        <v>1146</v>
      </c>
      <c r="AG645" s="27" t="s">
        <v>82</v>
      </c>
      <c r="AH645" s="25" t="s">
        <v>3413</v>
      </c>
      <c r="AI645" s="81" t="s">
        <v>2138</v>
      </c>
      <c r="AJ645" s="6"/>
      <c r="AK645" s="30">
        <v>45460</v>
      </c>
      <c r="AL645" s="22">
        <v>7</v>
      </c>
      <c r="AM645" s="22" t="s">
        <v>82</v>
      </c>
      <c r="AN645" s="22" t="s">
        <v>82</v>
      </c>
      <c r="AO645" s="22" t="s">
        <v>82</v>
      </c>
      <c r="AP645" s="22" t="s">
        <v>82</v>
      </c>
      <c r="AQ645" s="22" t="s">
        <v>82</v>
      </c>
      <c r="AR645" s="22" t="s">
        <v>82</v>
      </c>
      <c r="AS645" s="6"/>
      <c r="AT645" s="6"/>
      <c r="AU645" s="6"/>
      <c r="AV645" s="6"/>
      <c r="AW645" s="6"/>
    </row>
    <row r="646" spans="1:49" ht="24.75" customHeight="1">
      <c r="A646" s="6">
        <v>611001</v>
      </c>
      <c r="B646" s="6" t="s">
        <v>3414</v>
      </c>
      <c r="C646" s="22" t="b">
        <v>1</v>
      </c>
      <c r="D646" s="6" t="s">
        <v>3415</v>
      </c>
      <c r="E646" s="6">
        <v>611</v>
      </c>
      <c r="F646" s="6" t="s">
        <v>796</v>
      </c>
      <c r="G646" s="6">
        <v>611001</v>
      </c>
      <c r="H646" s="6" t="s">
        <v>100</v>
      </c>
      <c r="I646" s="6" t="s">
        <v>1315</v>
      </c>
      <c r="J646" s="6" t="s">
        <v>67</v>
      </c>
      <c r="K646" s="6" t="s">
        <v>1214</v>
      </c>
      <c r="L646" s="6"/>
      <c r="M646" s="22" t="str">
        <f t="shared" si="10"/>
        <v>Archived c-Met testing</v>
      </c>
      <c r="N646" s="6" t="s">
        <v>70</v>
      </c>
      <c r="O646" s="82">
        <v>45376</v>
      </c>
      <c r="P646" s="82">
        <v>45370</v>
      </c>
      <c r="Q646" s="6" t="s">
        <v>113</v>
      </c>
      <c r="R646" s="6">
        <v>6220402744</v>
      </c>
      <c r="S646" s="82">
        <v>44845</v>
      </c>
      <c r="T646" s="6" t="s">
        <v>1316</v>
      </c>
      <c r="U646" s="6">
        <v>611001</v>
      </c>
      <c r="V646" s="6">
        <v>6220402744</v>
      </c>
      <c r="W646" s="82">
        <v>44845</v>
      </c>
      <c r="X646" s="6" t="s">
        <v>2065</v>
      </c>
      <c r="Y646" s="6" t="s">
        <v>130</v>
      </c>
      <c r="Z646" s="6" t="s">
        <v>70</v>
      </c>
      <c r="AA646" s="6" t="s">
        <v>70</v>
      </c>
      <c r="AB646" s="6" t="s">
        <v>70</v>
      </c>
      <c r="AC646" s="6" t="s">
        <v>76</v>
      </c>
      <c r="AD646" s="6" t="s">
        <v>77</v>
      </c>
      <c r="AE646" s="31" t="s">
        <v>115</v>
      </c>
      <c r="AF646" s="25" t="s">
        <v>79</v>
      </c>
      <c r="AG646" s="25">
        <v>6220402744</v>
      </c>
      <c r="AH646" s="25" t="s">
        <v>3416</v>
      </c>
      <c r="AI646" s="81" t="s">
        <v>1318</v>
      </c>
      <c r="AJ646" s="6"/>
      <c r="AK646" s="30">
        <v>45453</v>
      </c>
      <c r="AL646" s="22">
        <v>14</v>
      </c>
      <c r="AM646" s="22" t="s">
        <v>82</v>
      </c>
      <c r="AN646" s="22" t="s">
        <v>82</v>
      </c>
      <c r="AO646" s="22" t="s">
        <v>82</v>
      </c>
      <c r="AP646" s="22" t="s">
        <v>82</v>
      </c>
      <c r="AQ646" s="22" t="s">
        <v>82</v>
      </c>
      <c r="AR646" s="22" t="s">
        <v>82</v>
      </c>
      <c r="AS646" s="6">
        <v>337218</v>
      </c>
      <c r="AT646" s="6" t="s">
        <v>3417</v>
      </c>
      <c r="AU646" s="15" t="s">
        <v>3418</v>
      </c>
      <c r="AV646" s="6" t="s">
        <v>3419</v>
      </c>
      <c r="AW646" s="6">
        <v>40</v>
      </c>
    </row>
    <row r="647" spans="1:49" ht="24.75" customHeight="1">
      <c r="A647" s="6">
        <v>611002</v>
      </c>
      <c r="B647" s="6" t="s">
        <v>3420</v>
      </c>
      <c r="C647" s="22" t="b">
        <v>1</v>
      </c>
      <c r="D647" s="6" t="s">
        <v>3415</v>
      </c>
      <c r="E647" s="6">
        <v>611</v>
      </c>
      <c r="F647" s="6" t="s">
        <v>796</v>
      </c>
      <c r="G647" s="6">
        <v>611002</v>
      </c>
      <c r="H647" s="6" t="s">
        <v>100</v>
      </c>
      <c r="I647" s="6" t="s">
        <v>1315</v>
      </c>
      <c r="J647" s="6" t="s">
        <v>67</v>
      </c>
      <c r="K647" s="6" t="s">
        <v>1214</v>
      </c>
      <c r="L647" s="6"/>
      <c r="M647" s="22" t="str">
        <f t="shared" si="10"/>
        <v>Archived c-Met testing</v>
      </c>
      <c r="N647" s="6" t="s">
        <v>70</v>
      </c>
      <c r="O647" s="82">
        <v>45385</v>
      </c>
      <c r="P647" s="82">
        <v>45378</v>
      </c>
      <c r="Q647" s="6" t="s">
        <v>113</v>
      </c>
      <c r="R647" s="6">
        <v>6220402743</v>
      </c>
      <c r="S647" s="82">
        <v>45355</v>
      </c>
      <c r="T647" s="6" t="s">
        <v>1316</v>
      </c>
      <c r="U647" s="6">
        <v>611002</v>
      </c>
      <c r="V647" s="6">
        <v>6220402743</v>
      </c>
      <c r="W647" s="82">
        <v>45355</v>
      </c>
      <c r="X647" s="6" t="s">
        <v>2065</v>
      </c>
      <c r="Y647" s="6" t="s">
        <v>130</v>
      </c>
      <c r="Z647" s="6" t="s">
        <v>70</v>
      </c>
      <c r="AA647" s="6" t="s">
        <v>70</v>
      </c>
      <c r="AB647" s="6" t="s">
        <v>70</v>
      </c>
      <c r="AC647" s="6" t="s">
        <v>76</v>
      </c>
      <c r="AD647" s="6" t="s">
        <v>114</v>
      </c>
      <c r="AE647" s="31" t="s">
        <v>115</v>
      </c>
      <c r="AF647" s="25" t="s">
        <v>79</v>
      </c>
      <c r="AG647" s="25">
        <v>6220402743</v>
      </c>
      <c r="AH647" s="25" t="s">
        <v>3421</v>
      </c>
      <c r="AI647" s="81" t="s">
        <v>1318</v>
      </c>
      <c r="AJ647" s="6"/>
      <c r="AK647" s="30">
        <v>45453</v>
      </c>
      <c r="AL647" s="22">
        <v>14</v>
      </c>
      <c r="AM647" s="22" t="s">
        <v>82</v>
      </c>
      <c r="AN647" s="22" t="s">
        <v>82</v>
      </c>
      <c r="AO647" s="22" t="s">
        <v>82</v>
      </c>
      <c r="AP647" s="22" t="s">
        <v>82</v>
      </c>
      <c r="AQ647" s="22" t="s">
        <v>82</v>
      </c>
      <c r="AR647" s="22" t="s">
        <v>82</v>
      </c>
      <c r="AS647" s="6">
        <v>337226</v>
      </c>
      <c r="AT647" s="6" t="s">
        <v>3422</v>
      </c>
      <c r="AU647" s="15" t="s">
        <v>3423</v>
      </c>
      <c r="AV647" s="6" t="s">
        <v>3424</v>
      </c>
      <c r="AW647" s="6">
        <v>40</v>
      </c>
    </row>
    <row r="648" spans="1:49" ht="24.75" customHeight="1">
      <c r="A648" s="6">
        <v>612002</v>
      </c>
      <c r="B648" s="6" t="s">
        <v>3425</v>
      </c>
      <c r="C648" s="22" t="b">
        <v>1</v>
      </c>
      <c r="D648" s="6" t="s">
        <v>3426</v>
      </c>
      <c r="E648" s="6">
        <v>612</v>
      </c>
      <c r="F648" s="6" t="s">
        <v>796</v>
      </c>
      <c r="G648" s="6">
        <v>612002</v>
      </c>
      <c r="H648" s="6" t="s">
        <v>121</v>
      </c>
      <c r="I648" s="6" t="s">
        <v>66</v>
      </c>
      <c r="J648" s="6" t="s">
        <v>67</v>
      </c>
      <c r="K648" s="6" t="s">
        <v>68</v>
      </c>
      <c r="L648" s="6" t="s">
        <v>69</v>
      </c>
      <c r="M648" s="22" t="str">
        <f t="shared" si="10"/>
        <v>Archival</v>
      </c>
      <c r="N648" s="6" t="s">
        <v>70</v>
      </c>
      <c r="O648" s="82">
        <v>45261</v>
      </c>
      <c r="P648" s="82">
        <v>45257</v>
      </c>
      <c r="Q648" s="6" t="s">
        <v>101</v>
      </c>
      <c r="R648" s="6">
        <v>6220402760</v>
      </c>
      <c r="S648" s="82">
        <v>44957</v>
      </c>
      <c r="T648" s="6" t="s">
        <v>854</v>
      </c>
      <c r="U648" s="6">
        <v>612002</v>
      </c>
      <c r="V648" s="6">
        <v>6220402760</v>
      </c>
      <c r="W648" s="82">
        <v>44957</v>
      </c>
      <c r="X648" s="6" t="s">
        <v>138</v>
      </c>
      <c r="Y648" s="6" t="s">
        <v>130</v>
      </c>
      <c r="Z648" s="6" t="s">
        <v>70</v>
      </c>
      <c r="AA648" s="6" t="s">
        <v>70</v>
      </c>
      <c r="AB648" s="6" t="s">
        <v>70</v>
      </c>
      <c r="AC648" s="6" t="s">
        <v>76</v>
      </c>
      <c r="AD648" s="6" t="s">
        <v>77</v>
      </c>
      <c r="AE648" s="31" t="s">
        <v>1137</v>
      </c>
      <c r="AF648" s="25" t="s">
        <v>79</v>
      </c>
      <c r="AG648" s="25">
        <v>6220402760</v>
      </c>
      <c r="AH648" s="25" t="s">
        <v>3427</v>
      </c>
      <c r="AI648" s="81" t="s">
        <v>856</v>
      </c>
      <c r="AJ648" s="6"/>
      <c r="AK648" s="30">
        <v>45439</v>
      </c>
      <c r="AL648" s="22">
        <v>28</v>
      </c>
      <c r="AM648" s="22" t="s">
        <v>82</v>
      </c>
      <c r="AN648" s="22" t="s">
        <v>82</v>
      </c>
      <c r="AO648" s="22" t="s">
        <v>82</v>
      </c>
      <c r="AP648" s="22" t="s">
        <v>82</v>
      </c>
      <c r="AQ648" s="22" t="s">
        <v>82</v>
      </c>
      <c r="AR648" s="22" t="s">
        <v>82</v>
      </c>
      <c r="AS648" s="6">
        <v>354791</v>
      </c>
      <c r="AT648" s="6" t="s">
        <v>3428</v>
      </c>
      <c r="AU648" s="15" t="s">
        <v>3429</v>
      </c>
      <c r="AV648" s="6" t="s">
        <v>3430</v>
      </c>
      <c r="AW648" s="6">
        <v>40</v>
      </c>
    </row>
    <row r="649" spans="1:49" ht="24.75" customHeight="1">
      <c r="A649" s="6">
        <v>612002</v>
      </c>
      <c r="B649" s="6" t="s">
        <v>885</v>
      </c>
      <c r="C649" s="22" t="b">
        <v>1</v>
      </c>
      <c r="D649" s="6" t="s">
        <v>3426</v>
      </c>
      <c r="E649" s="6">
        <v>612</v>
      </c>
      <c r="F649" s="6" t="s">
        <v>796</v>
      </c>
      <c r="G649" s="6">
        <v>612002</v>
      </c>
      <c r="H649" s="6" t="s">
        <v>121</v>
      </c>
      <c r="I649" s="6" t="s">
        <v>66</v>
      </c>
      <c r="J649" s="6" t="s">
        <v>67</v>
      </c>
      <c r="K649" s="6" t="s">
        <v>68</v>
      </c>
      <c r="L649" s="6" t="s">
        <v>69</v>
      </c>
      <c r="M649" s="22" t="str">
        <f t="shared" si="10"/>
        <v>Archival</v>
      </c>
      <c r="N649" s="6" t="s">
        <v>70</v>
      </c>
      <c r="O649" s="82">
        <v>45261</v>
      </c>
      <c r="P649" s="82">
        <v>45257</v>
      </c>
      <c r="Q649" s="6" t="s">
        <v>101</v>
      </c>
      <c r="R649" s="6">
        <v>6220402764</v>
      </c>
      <c r="S649" s="82">
        <v>45240</v>
      </c>
      <c r="T649" s="6" t="s">
        <v>854</v>
      </c>
      <c r="U649" s="6">
        <v>612002</v>
      </c>
      <c r="V649" s="6">
        <v>6220402764</v>
      </c>
      <c r="W649" s="82">
        <v>45240</v>
      </c>
      <c r="X649" s="6" t="s">
        <v>138</v>
      </c>
      <c r="Y649" s="6" t="s">
        <v>130</v>
      </c>
      <c r="Z649" s="6" t="s">
        <v>70</v>
      </c>
      <c r="AA649" s="6" t="s">
        <v>70</v>
      </c>
      <c r="AB649" s="6" t="s">
        <v>70</v>
      </c>
      <c r="AC649" s="6" t="s">
        <v>76</v>
      </c>
      <c r="AD649" s="6" t="s">
        <v>114</v>
      </c>
      <c r="AE649" s="31" t="s">
        <v>308</v>
      </c>
      <c r="AF649" s="25" t="s">
        <v>79</v>
      </c>
      <c r="AG649" s="25">
        <v>6220402764</v>
      </c>
      <c r="AH649" s="25" t="s">
        <v>3431</v>
      </c>
      <c r="AI649" s="81" t="s">
        <v>856</v>
      </c>
      <c r="AJ649" s="6"/>
      <c r="AK649" s="30">
        <v>45439</v>
      </c>
      <c r="AL649" s="22">
        <v>28</v>
      </c>
      <c r="AM649" s="22" t="s">
        <v>82</v>
      </c>
      <c r="AN649" s="22" t="s">
        <v>82</v>
      </c>
      <c r="AO649" s="22" t="s">
        <v>82</v>
      </c>
      <c r="AP649" s="22" t="s">
        <v>82</v>
      </c>
      <c r="AQ649" s="22" t="s">
        <v>82</v>
      </c>
      <c r="AR649" s="22" t="s">
        <v>82</v>
      </c>
      <c r="AS649" s="6">
        <v>354788</v>
      </c>
      <c r="AT649" s="6" t="s">
        <v>3432</v>
      </c>
      <c r="AU649" s="15" t="s">
        <v>3433</v>
      </c>
      <c r="AV649" s="6" t="s">
        <v>3434</v>
      </c>
      <c r="AW649" s="6">
        <v>40</v>
      </c>
    </row>
    <row r="650" spans="1:49" ht="24.75" customHeight="1">
      <c r="A650" s="6">
        <v>613001</v>
      </c>
      <c r="B650" s="6"/>
      <c r="C650" s="22" t="b">
        <v>0</v>
      </c>
      <c r="D650" s="6" t="s">
        <v>3435</v>
      </c>
      <c r="E650" s="6">
        <v>613</v>
      </c>
      <c r="F650" s="6" t="s">
        <v>796</v>
      </c>
      <c r="G650" s="6">
        <v>613001</v>
      </c>
      <c r="H650" s="6" t="s">
        <v>100</v>
      </c>
      <c r="I650" s="6" t="s">
        <v>1315</v>
      </c>
      <c r="J650" s="6" t="s">
        <v>67</v>
      </c>
      <c r="K650" s="6" t="s">
        <v>1214</v>
      </c>
      <c r="L650" s="6"/>
      <c r="M650" s="22" t="str">
        <f t="shared" si="10"/>
        <v>Archived c-Met testing</v>
      </c>
      <c r="N650" s="6" t="s">
        <v>70</v>
      </c>
      <c r="O650" s="82">
        <v>45338</v>
      </c>
      <c r="P650" s="82">
        <v>45321</v>
      </c>
      <c r="Q650" s="6" t="s">
        <v>3436</v>
      </c>
      <c r="R650" s="6">
        <v>6220337077</v>
      </c>
      <c r="S650" s="82">
        <v>44986</v>
      </c>
      <c r="T650" s="6" t="s">
        <v>1316</v>
      </c>
      <c r="U650" s="6"/>
      <c r="V650" s="6"/>
      <c r="W650" s="6"/>
      <c r="X650" s="6"/>
      <c r="Y650" s="6"/>
      <c r="Z650" s="6"/>
      <c r="AA650" s="6"/>
      <c r="AB650" s="6"/>
      <c r="AC650" s="6" t="s">
        <v>1145</v>
      </c>
      <c r="AD650" s="6"/>
      <c r="AE650" s="32" t="s">
        <v>1146</v>
      </c>
      <c r="AF650" s="28" t="s">
        <v>1146</v>
      </c>
      <c r="AG650" s="25">
        <v>6220337077</v>
      </c>
      <c r="AH650" s="25" t="s">
        <v>3437</v>
      </c>
      <c r="AI650" s="81" t="s">
        <v>1318</v>
      </c>
      <c r="AJ650" s="6"/>
      <c r="AK650" s="30">
        <v>45453</v>
      </c>
      <c r="AL650" s="22">
        <v>14</v>
      </c>
      <c r="AM650" s="22" t="s">
        <v>82</v>
      </c>
      <c r="AN650" s="22" t="s">
        <v>82</v>
      </c>
      <c r="AO650" s="22" t="s">
        <v>82</v>
      </c>
      <c r="AP650" s="22" t="s">
        <v>82</v>
      </c>
      <c r="AQ650" s="22" t="s">
        <v>82</v>
      </c>
      <c r="AR650" s="22" t="s">
        <v>82</v>
      </c>
      <c r="AS650" s="6"/>
      <c r="AT650" s="6"/>
      <c r="AU650" s="6"/>
      <c r="AV650" s="6"/>
      <c r="AW650" s="6"/>
    </row>
    <row r="651" spans="1:49" ht="24.75" customHeight="1">
      <c r="A651" s="6">
        <v>613002</v>
      </c>
      <c r="B651" s="6"/>
      <c r="C651" s="22" t="b">
        <v>0</v>
      </c>
      <c r="D651" s="6" t="s">
        <v>3435</v>
      </c>
      <c r="E651" s="6">
        <v>613</v>
      </c>
      <c r="F651" s="6" t="s">
        <v>796</v>
      </c>
      <c r="G651" s="6">
        <v>613002</v>
      </c>
      <c r="H651" s="6" t="s">
        <v>100</v>
      </c>
      <c r="I651" s="6" t="s">
        <v>100</v>
      </c>
      <c r="J651" s="6" t="s">
        <v>67</v>
      </c>
      <c r="K651" s="6" t="s">
        <v>1214</v>
      </c>
      <c r="L651" s="6"/>
      <c r="M651" s="22" t="str">
        <f t="shared" si="10"/>
        <v>Archived c-Met testing</v>
      </c>
      <c r="N651" s="6" t="s">
        <v>70</v>
      </c>
      <c r="O651" s="82">
        <v>45440</v>
      </c>
      <c r="P651" s="82">
        <v>45419</v>
      </c>
      <c r="Q651" s="6" t="s">
        <v>246</v>
      </c>
      <c r="R651" s="6">
        <v>6220337078</v>
      </c>
      <c r="S651" s="82">
        <v>45204</v>
      </c>
      <c r="T651" s="6" t="s">
        <v>2135</v>
      </c>
      <c r="U651" s="6"/>
      <c r="V651" s="6"/>
      <c r="W651" s="6"/>
      <c r="X651" s="6"/>
      <c r="Y651" s="6"/>
      <c r="Z651" s="6"/>
      <c r="AA651" s="6"/>
      <c r="AB651" s="6"/>
      <c r="AC651" s="6" t="s">
        <v>1145</v>
      </c>
      <c r="AD651" s="6"/>
      <c r="AE651" s="32" t="s">
        <v>1146</v>
      </c>
      <c r="AF651" s="28" t="s">
        <v>1146</v>
      </c>
      <c r="AG651" s="25">
        <v>6220337078</v>
      </c>
      <c r="AH651" s="25" t="s">
        <v>3438</v>
      </c>
      <c r="AI651" s="81" t="s">
        <v>2138</v>
      </c>
      <c r="AJ651" s="6"/>
      <c r="AK651" s="30">
        <v>45453</v>
      </c>
      <c r="AL651" s="22">
        <v>14</v>
      </c>
      <c r="AM651" s="22" t="s">
        <v>82</v>
      </c>
      <c r="AN651" s="22" t="s">
        <v>82</v>
      </c>
      <c r="AO651" s="22" t="s">
        <v>82</v>
      </c>
      <c r="AP651" s="22" t="s">
        <v>82</v>
      </c>
      <c r="AQ651" s="22" t="s">
        <v>82</v>
      </c>
      <c r="AR651" s="22" t="s">
        <v>82</v>
      </c>
      <c r="AS651" s="6"/>
      <c r="AT651" s="6"/>
      <c r="AU651" s="6"/>
      <c r="AV651" s="6"/>
      <c r="AW651" s="6"/>
    </row>
  </sheetData>
  <autoFilter ref="A1:AR651" xr:uid="{3668CF27-83A2-4A11-A9CF-8AB3A4BD51CA}"/>
  <hyperlinks>
    <hyperlink ref="AU2" r:id="rId1" xr:uid="{AD9507E0-66C0-49E5-9F8F-486F85EDB1C4}"/>
    <hyperlink ref="AU5" r:id="rId2" xr:uid="{1A49D10D-A39D-404F-8870-9EF133999085}"/>
    <hyperlink ref="AU6" r:id="rId3" xr:uid="{9E7A7579-BA02-46CD-9560-09B51D352E5C}"/>
    <hyperlink ref="AU7" r:id="rId4" xr:uid="{DD7BB894-9E1A-406E-AB43-0017E8193ADD}"/>
    <hyperlink ref="AU8" r:id="rId5" xr:uid="{DEA35E34-C2C6-4E08-B4E1-B094FA947D15}"/>
    <hyperlink ref="AU9" r:id="rId6" xr:uid="{6D44631B-66A5-4CAE-BF6A-143B66932D1D}"/>
    <hyperlink ref="AU12" r:id="rId7" xr:uid="{164B2484-CDA2-48BA-8F4E-851015EC8BD5}"/>
    <hyperlink ref="AU14" r:id="rId8" xr:uid="{96035214-25C1-4157-A9ED-3A1A822C573D}"/>
    <hyperlink ref="AU16" r:id="rId9" xr:uid="{413559F9-74D7-4AD5-A1E0-52095BECE612}"/>
    <hyperlink ref="AU17" r:id="rId10" xr:uid="{9B5EE685-E713-4B16-88C6-BC58A4C57EFB}"/>
    <hyperlink ref="AU18" r:id="rId11" xr:uid="{0337CBE9-DA8B-4EF9-A6FC-6DB32E40C153}"/>
    <hyperlink ref="AU20" r:id="rId12" xr:uid="{0F01E1AC-C91E-4EBE-A109-E5F01EF8A288}"/>
    <hyperlink ref="AU21" r:id="rId13" xr:uid="{414EF1F9-1991-4382-AF98-AED2885AF15E}"/>
    <hyperlink ref="AU23" r:id="rId14" xr:uid="{8A253AFF-3C3D-48ED-9E53-B76272C6C3C4}"/>
    <hyperlink ref="AU24" r:id="rId15" xr:uid="{8BE3EB43-5F86-4D17-9ECE-7ADBE446336A}"/>
    <hyperlink ref="AU25" r:id="rId16" xr:uid="{A6AF27D4-E616-46C9-A548-81BD865DC1FA}"/>
    <hyperlink ref="AU26" r:id="rId17" xr:uid="{0D46A009-2A4E-4F5D-918F-90CF83905894}"/>
    <hyperlink ref="AU27" r:id="rId18" xr:uid="{E6482D14-0421-4DC5-A40E-129DE331405E}"/>
    <hyperlink ref="AU29" r:id="rId19" xr:uid="{4824A52E-CE5D-44AE-8680-648B73861CEF}"/>
    <hyperlink ref="AU30" r:id="rId20" xr:uid="{CBF3625F-98BB-41B1-B055-CFAC892030C3}"/>
    <hyperlink ref="AU31" r:id="rId21" xr:uid="{480F41BA-A5C3-4FBA-A295-6E5C63282805}"/>
    <hyperlink ref="AU34" r:id="rId22" xr:uid="{531FCD82-0978-4E1C-B4B4-CFBC7361162D}"/>
    <hyperlink ref="AU35" r:id="rId23" xr:uid="{008EE2E3-B211-4BAA-A8AF-CF052C848665}"/>
    <hyperlink ref="AU37" r:id="rId24" xr:uid="{01B3095A-90A2-4317-9A02-1CDEE12FF5A6}"/>
    <hyperlink ref="AU38" r:id="rId25" xr:uid="{5E81C23C-9F1D-4964-9492-41B69AE532DD}"/>
    <hyperlink ref="AU39" r:id="rId26" xr:uid="{A9D595EF-1829-4E47-8082-EB00706FEB73}"/>
    <hyperlink ref="AU40" r:id="rId27" xr:uid="{3671D0D0-0D0E-4BB2-8F3F-A45F9A9BF6BF}"/>
    <hyperlink ref="AU42" r:id="rId28" xr:uid="{B4E9BB13-D797-4AA1-B547-E1E18DFDFDA3}"/>
    <hyperlink ref="AU43" r:id="rId29" xr:uid="{4F9B85CF-D9A1-407E-8CB4-3C20A8FA51AD}"/>
    <hyperlink ref="AU45" r:id="rId30" xr:uid="{E5B084F9-7390-42CB-8848-6B1F287FAAE7}"/>
    <hyperlink ref="AU46" r:id="rId31" xr:uid="{834A7008-202B-46A0-9B7A-B6C0798C9634}"/>
    <hyperlink ref="AU48" r:id="rId32" xr:uid="{CFA945BA-4CE5-4129-870A-DE5C8A3E2255}"/>
    <hyperlink ref="AU50" r:id="rId33" xr:uid="{7D1859F7-7B96-4CDE-8112-E18F1666F2D2}"/>
    <hyperlink ref="AU51" r:id="rId34" xr:uid="{34BA4F50-5B73-492E-A9C9-A0F4471E4FCE}"/>
    <hyperlink ref="AU52" r:id="rId35" xr:uid="{C5B798CA-CDCD-4F40-BF11-442AF5D1E596}"/>
    <hyperlink ref="AU53" r:id="rId36" xr:uid="{B1CF073D-57C5-4884-9313-7919416EB90B}"/>
    <hyperlink ref="AU54" r:id="rId37" xr:uid="{F5411B15-E29A-4B39-8EFE-C8B005602B58}"/>
    <hyperlink ref="AU55" r:id="rId38" xr:uid="{938F3708-84FB-48EC-9B1C-0950044A5C94}"/>
    <hyperlink ref="AU56" r:id="rId39" xr:uid="{EB6A484C-9C82-46D6-A70B-D0804320E2DE}"/>
    <hyperlink ref="AU57" r:id="rId40" xr:uid="{128B18C9-8750-4884-88AF-2D6B769B6A5E}"/>
    <hyperlink ref="AU58" r:id="rId41" xr:uid="{A426E5C4-0219-4C6B-B2C5-CCD449C3417E}"/>
    <hyperlink ref="AU60" r:id="rId42" xr:uid="{46BA7A27-C63E-472F-AE21-F63040B76978}"/>
    <hyperlink ref="AU61" r:id="rId43" xr:uid="{DAA4E467-88BC-4EFD-A326-D5897D79B402}"/>
    <hyperlink ref="AU64" r:id="rId44" xr:uid="{5F153568-444C-47A4-9226-8661218DB980}"/>
    <hyperlink ref="AU65" r:id="rId45" xr:uid="{E8AC9B50-2633-4390-9A9F-3357DB73F297}"/>
    <hyperlink ref="AU66" r:id="rId46" xr:uid="{03242442-801D-42BA-AFFE-6A304BDE575C}"/>
    <hyperlink ref="AU67" r:id="rId47" xr:uid="{8E213AD8-BEA8-44FD-BC6E-A8094256D55D}"/>
    <hyperlink ref="AU68" r:id="rId48" xr:uid="{2729F4F1-6E46-4A0A-B451-4A6E447CFB85}"/>
    <hyperlink ref="AU69" r:id="rId49" xr:uid="{1B2AF92C-5CFF-4A86-9E04-3BE41E1FF59B}"/>
    <hyperlink ref="AU70" r:id="rId50" xr:uid="{4F11CF93-FB80-4C41-9284-A957614C74E1}"/>
    <hyperlink ref="AU71" r:id="rId51" xr:uid="{F57BBFEB-5AE6-4126-BEF8-048A4128A543}"/>
    <hyperlink ref="AU72" r:id="rId52" xr:uid="{8DDD60E9-A615-422B-820B-8E8A8CA923DD}"/>
    <hyperlink ref="AU73" r:id="rId53" xr:uid="{2D2F0DDB-E728-4F91-8610-05540C107859}"/>
    <hyperlink ref="AU74" r:id="rId54" xr:uid="{E26F857C-7A12-4A7B-924C-6AFB4496DA1C}"/>
    <hyperlink ref="AU75" r:id="rId55" xr:uid="{61DB7149-406B-44AC-9EC7-DD7AFB682896}"/>
    <hyperlink ref="AU76" r:id="rId56" xr:uid="{46F892E6-57F7-464E-B008-8E2275164D00}"/>
    <hyperlink ref="AU77" r:id="rId57" xr:uid="{43BD7848-76AE-45E2-9C33-0059BEEB0780}"/>
    <hyperlink ref="AU78" r:id="rId58" xr:uid="{E7BE9BE6-F56E-4421-B5B8-4AB2AD10F4AA}"/>
    <hyperlink ref="AU79" r:id="rId59" xr:uid="{AA1FEADE-052A-44B2-96A4-FD28C5FDC166}"/>
    <hyperlink ref="AU80" r:id="rId60" xr:uid="{626596C2-7420-438D-B87A-ECE9692A2D25}"/>
    <hyperlink ref="AU81" r:id="rId61" xr:uid="{B8FE2777-31AC-4F9F-8EA3-C4ACF1B618A4}"/>
    <hyperlink ref="AU82" r:id="rId62" xr:uid="{6F57F181-B760-4040-9B17-09D6338D0F50}"/>
    <hyperlink ref="AU83" r:id="rId63" xr:uid="{3E13A129-7611-4B34-963D-C06304C374C4}"/>
    <hyperlink ref="AU84" r:id="rId64" xr:uid="{87FAB5E6-AA6F-4183-A07D-26FCBA944C6F}"/>
    <hyperlink ref="AU85" r:id="rId65" xr:uid="{936F3FEB-B835-42DB-A9CA-970C111DED6A}"/>
    <hyperlink ref="AU86" r:id="rId66" xr:uid="{127FD5E4-DDCE-4E1A-B6CF-F35918BF2724}"/>
    <hyperlink ref="AU88" r:id="rId67" xr:uid="{E000EA3A-0FCF-4727-B1C8-BCBB9C5EF86D}"/>
    <hyperlink ref="AU89" r:id="rId68" xr:uid="{78BDE87C-772C-49CF-B6F3-10971F00410F}"/>
    <hyperlink ref="AU91" r:id="rId69" xr:uid="{07DD110A-D6E5-49C3-88F3-654AD9DB14E3}"/>
    <hyperlink ref="AU92" r:id="rId70" xr:uid="{5CE7750B-2DA7-42E9-A0C7-7FD3EFBCCE24}"/>
    <hyperlink ref="AU93" r:id="rId71" xr:uid="{815C1F7C-F4F2-4379-AC18-685DF25151FC}"/>
    <hyperlink ref="AU94" r:id="rId72" xr:uid="{FD1E627D-14FF-4A84-9851-F5952287037C}"/>
    <hyperlink ref="AU95" r:id="rId73" xr:uid="{50923FCA-9426-4BF6-8D03-799743BBCCA1}"/>
    <hyperlink ref="AU97" r:id="rId74" xr:uid="{6BA5AD44-53A3-456D-9321-E1C503979D6F}"/>
    <hyperlink ref="AU98" r:id="rId75" xr:uid="{9CFD2B05-A626-4C17-B005-16F5E996812C}"/>
    <hyperlink ref="AU99" r:id="rId76" xr:uid="{26EBA736-7953-44B0-99B3-CB631F658E66}"/>
    <hyperlink ref="AU100" r:id="rId77" xr:uid="{85F5E8AA-978F-49CF-B20A-A2E243A82C78}"/>
    <hyperlink ref="AU101" r:id="rId78" xr:uid="{141866CD-910B-4571-9CEE-155ACC1FA030}"/>
    <hyperlink ref="AU102" r:id="rId79" xr:uid="{2E3A9E7B-F79F-4BD6-B263-0F600860411B}"/>
    <hyperlink ref="AU103" r:id="rId80" xr:uid="{6888DF0E-BF55-49B8-A054-D4F99B54AFEC}"/>
    <hyperlink ref="AU104" r:id="rId81" xr:uid="{D490AE9D-6773-4B6A-B318-E0F6EC7D6DB4}"/>
    <hyperlink ref="AU105" r:id="rId82" xr:uid="{0F5E9CC3-9CAC-4E64-A6FE-C1D4545E68A1}"/>
    <hyperlink ref="AU106" r:id="rId83" xr:uid="{91896EE8-F937-43E0-8FB2-A6ED48E33B7A}"/>
    <hyperlink ref="AU107" r:id="rId84" xr:uid="{FA8501F0-8AA9-4C91-BA54-A038B69D79D9}"/>
    <hyperlink ref="AU108" r:id="rId85" xr:uid="{C1253A04-4A7A-4BE9-A081-E15212B802BF}"/>
    <hyperlink ref="AU109" r:id="rId86" xr:uid="{C5229B38-3E9B-4D69-906B-A416747B05FF}"/>
    <hyperlink ref="AU110" r:id="rId87" xr:uid="{C319E2C1-CE3B-43CE-9B86-E1FD90A968A7}"/>
    <hyperlink ref="AU111" r:id="rId88" xr:uid="{ED891B96-C4B0-48CF-BA7C-BAAA9FEE9626}"/>
    <hyperlink ref="AU112" r:id="rId89" xr:uid="{33BD846A-8A7A-4B73-B154-375400D0EF35}"/>
    <hyperlink ref="AU113" r:id="rId90" xr:uid="{06405229-A2CF-4B0B-BC7C-056E087A8AE7}"/>
    <hyperlink ref="AU114" r:id="rId91" xr:uid="{12AF2ABD-1B17-4B66-A8F4-1073D56803D8}"/>
    <hyperlink ref="AU115" r:id="rId92" xr:uid="{32780C2A-EE2E-46AF-A574-C2E9F85EF823}"/>
    <hyperlink ref="AU116" r:id="rId93" xr:uid="{4CD26618-9DD1-4793-9C5E-3FD79A68DA3C}"/>
    <hyperlink ref="AU118" r:id="rId94" xr:uid="{CF6ED1B8-0EE4-4C11-9FC6-1089002FCC4F}"/>
    <hyperlink ref="AU119" r:id="rId95" xr:uid="{B5E82391-2B4B-4A4F-AE7A-489DEB875D41}"/>
    <hyperlink ref="AU120" r:id="rId96" xr:uid="{D8A652A1-A2BE-4810-875B-56108D31109A}"/>
    <hyperlink ref="AU121" r:id="rId97" xr:uid="{BB2E3985-3421-470C-8002-3B0B522C8337}"/>
    <hyperlink ref="AU123" r:id="rId98" xr:uid="{C8FA512B-D892-4002-A865-92E73A7FAFE5}"/>
    <hyperlink ref="AU124" r:id="rId99" xr:uid="{34924FEB-9731-4C82-B551-BC50AAE32071}"/>
    <hyperlink ref="AU125" r:id="rId100" xr:uid="{B3892AAB-A717-4EF8-A0D4-8E01395F5818}"/>
    <hyperlink ref="AU126" r:id="rId101" xr:uid="{6BDC4393-0272-4CC6-B684-2DBB92D36740}"/>
    <hyperlink ref="AU127" r:id="rId102" xr:uid="{568A0187-D39B-4204-BB25-25B44CA7AB98}"/>
    <hyperlink ref="AU128" r:id="rId103" xr:uid="{BE4680EF-F8A5-45FB-9215-0EC1ECD44479}"/>
    <hyperlink ref="AU130" r:id="rId104" xr:uid="{282800E6-1A27-4174-AAF9-4E64AADA1114}"/>
    <hyperlink ref="AU131" r:id="rId105" xr:uid="{B176D650-0686-4CA5-9CBE-1DF66D0AC309}"/>
    <hyperlink ref="AU132" r:id="rId106" xr:uid="{4E667002-3B78-4BFB-8F71-09CA4B9DCE77}"/>
    <hyperlink ref="AU133" r:id="rId107" xr:uid="{115C206D-9EC7-4C1E-9E2C-346E18FA0998}"/>
    <hyperlink ref="AU134" r:id="rId108" xr:uid="{71D0D5F2-4BFD-4334-AE32-727E834D13AD}"/>
    <hyperlink ref="AU135" r:id="rId109" xr:uid="{367063F1-354C-4622-AD84-C35F55784C20}"/>
    <hyperlink ref="AU136" r:id="rId110" xr:uid="{167F9873-C490-4CB2-858B-BA963AD64DF0}"/>
    <hyperlink ref="AU137" r:id="rId111" xr:uid="{C3EDE1D8-94DD-4F0C-ABC2-0265B7041D22}"/>
    <hyperlink ref="AU138" r:id="rId112" xr:uid="{CF6A087B-B4FC-4A8A-8472-00BFC734666F}"/>
    <hyperlink ref="AU140" r:id="rId113" xr:uid="{58B57C50-848B-4264-8EDC-2B7D13D04E69}"/>
    <hyperlink ref="AU141" r:id="rId114" xr:uid="{9AD66B6C-A22A-4D82-8FB2-BAB9C11DA272}"/>
    <hyperlink ref="AU142" r:id="rId115" xr:uid="{1E7E3FDD-AA55-4B86-91BC-996CFEF70E35}"/>
    <hyperlink ref="AU146" r:id="rId116" xr:uid="{CEDE37CC-0283-4F8A-ADCB-3CDE5C90A6EA}"/>
    <hyperlink ref="AU148" r:id="rId117" xr:uid="{20D8A93B-253B-4961-99F8-D6FE9481D866}"/>
    <hyperlink ref="AU149" r:id="rId118" xr:uid="{9DA67650-FC28-42CA-B28E-48F194B9BCBF}"/>
    <hyperlink ref="AU150" r:id="rId119" xr:uid="{2ACA16A0-2B86-4B1F-B49F-49A558FEB0E5}"/>
    <hyperlink ref="AU151" r:id="rId120" xr:uid="{889BA746-2F4A-454E-BC92-EB1BB498DEBF}"/>
    <hyperlink ref="AU152" r:id="rId121" xr:uid="{8E38D467-9B0B-45FF-B4C8-41D2335B0061}"/>
    <hyperlink ref="AU153" r:id="rId122" xr:uid="{2303962C-2ABB-436B-8097-796373310085}"/>
    <hyperlink ref="AU154" r:id="rId123" xr:uid="{BCCCBEBB-DFD8-430A-99AC-3126B2E8AD5E}"/>
    <hyperlink ref="AU155" r:id="rId124" xr:uid="{9F029BA1-2427-4C7B-BBDA-C58D734F02CE}"/>
    <hyperlink ref="AU156" r:id="rId125" xr:uid="{4E871DBC-3AC4-4127-9307-5434691E8497}"/>
    <hyperlink ref="AU157" r:id="rId126" xr:uid="{23629839-8759-4AFD-9FB7-9E33597D9481}"/>
    <hyperlink ref="AU158" r:id="rId127" xr:uid="{A52DFB23-29F3-4291-8CA8-08575B7875EB}"/>
    <hyperlink ref="AU159" r:id="rId128" xr:uid="{91268034-AD1E-4D3F-97CE-DC0A7142FE3A}"/>
    <hyperlink ref="AU161" r:id="rId129" xr:uid="{B4C27F9A-158A-4ED2-9168-93B7E324550B}"/>
    <hyperlink ref="AU162" r:id="rId130" xr:uid="{254FD7E6-FEA6-461A-8A34-F6BBB68B0C84}"/>
    <hyperlink ref="AU164" r:id="rId131" xr:uid="{3A4D68B9-742B-4D36-B4C5-B3E166721C9A}"/>
    <hyperlink ref="AU165" r:id="rId132" xr:uid="{AD660669-8C13-410D-BDA2-AFD768BD0813}"/>
    <hyperlink ref="AU166" r:id="rId133" xr:uid="{CC0D4FF1-8511-4F1D-B1CF-74BC1C6BC656}"/>
    <hyperlink ref="AU167" r:id="rId134" xr:uid="{33C39EB4-6425-4E57-9B40-207B41ECF863}"/>
    <hyperlink ref="AU169" r:id="rId135" xr:uid="{1929C787-28AF-4904-8E6D-05C1FC8F30BA}"/>
    <hyperlink ref="AU170" r:id="rId136" xr:uid="{5B19B721-546C-438A-B14F-F80C300103ED}"/>
    <hyperlink ref="AU171" r:id="rId137" xr:uid="{6B6093C2-64BD-4B4D-9B88-97F7EF042136}"/>
    <hyperlink ref="AU172" r:id="rId138" xr:uid="{45878AFF-F577-41E3-A72C-9BF6041D5CAA}"/>
    <hyperlink ref="AU173" r:id="rId139" xr:uid="{DC7EC805-13F8-491C-8CA8-49C3B2C543DC}"/>
    <hyperlink ref="AU174" r:id="rId140" xr:uid="{C6C439F4-F920-4AF6-865F-BABDCB2A8358}"/>
    <hyperlink ref="AU175" r:id="rId141" xr:uid="{792F117E-F9F6-471C-BA66-50A6E83C5A65}"/>
    <hyperlink ref="AU176" r:id="rId142" xr:uid="{FB45CE2D-C5B3-4A57-95D5-FC2248B174C9}"/>
    <hyperlink ref="AU177" r:id="rId143" xr:uid="{ABE2B451-2FC7-49BF-8F25-ACE1653FE79F}"/>
    <hyperlink ref="AU178" r:id="rId144" xr:uid="{B44DEB40-8ADA-41A5-9CE0-D5CB314BAD03}"/>
    <hyperlink ref="AU179" r:id="rId145" xr:uid="{150BA525-5E43-4AA2-8050-A74052672C64}"/>
    <hyperlink ref="AU181" r:id="rId146" xr:uid="{22F96F03-F67C-43EF-8A71-3F7BC9ACA1BC}"/>
    <hyperlink ref="AU183" r:id="rId147" xr:uid="{D7145D6C-4DB4-474F-90C3-42AC0A47C7CA}"/>
    <hyperlink ref="AU185" r:id="rId148" xr:uid="{1D8E5909-C81D-4379-8D83-6679E8396334}"/>
    <hyperlink ref="AU186" r:id="rId149" xr:uid="{09CD8006-AA7A-4CB1-8FE4-02507F106B82}"/>
    <hyperlink ref="AU188" r:id="rId150" xr:uid="{96777983-1201-4953-8310-48421B2701F7}"/>
    <hyperlink ref="AU189" r:id="rId151" xr:uid="{047AA490-B19D-483A-92C0-B0131C210E73}"/>
    <hyperlink ref="AU190" r:id="rId152" xr:uid="{645D94AE-8BB0-4AC5-88C4-88EA5C2FE04E}"/>
    <hyperlink ref="AU191" r:id="rId153" xr:uid="{20F0A482-B5E7-46D1-B8A5-119F5782DB3D}"/>
    <hyperlink ref="AU192" r:id="rId154" xr:uid="{B1A97501-A13D-4206-AF1D-D22F2FC8777F}"/>
    <hyperlink ref="AU193" r:id="rId155" xr:uid="{FA092A04-5292-4F4C-848B-413B59B011BA}"/>
    <hyperlink ref="AU195" r:id="rId156" xr:uid="{77FA8D13-DAA6-423D-A67B-ECA4165C4A72}"/>
    <hyperlink ref="AU197" r:id="rId157" xr:uid="{00B226CD-7FCC-47D4-823C-060B302B0917}"/>
    <hyperlink ref="AU198" r:id="rId158" xr:uid="{0D9CA1AD-7C99-44D3-8FD9-D060000BC30E}"/>
    <hyperlink ref="AU199" r:id="rId159" xr:uid="{0697B5C9-C8E8-4449-92DA-1806013E08C3}"/>
    <hyperlink ref="AU200" r:id="rId160" xr:uid="{C24681ED-C977-4118-AEA4-1E3C98A3F09A}"/>
    <hyperlink ref="AU201" r:id="rId161" xr:uid="{2EC6DA31-686A-4A5E-A4E5-C099B2010365}"/>
    <hyperlink ref="AU202" r:id="rId162" xr:uid="{AE015DC3-CEAA-40B6-B34C-68DAEE0C17DA}"/>
    <hyperlink ref="AU203" r:id="rId163" xr:uid="{DE7AEEB3-D9F0-41AC-B722-6D27F42DDB6D}"/>
    <hyperlink ref="AU204" r:id="rId164" xr:uid="{A7573EC5-1E8F-4D89-8226-D051527A6B35}"/>
    <hyperlink ref="AU205" r:id="rId165" xr:uid="{D8A37ABD-6E97-4F13-80A4-1D4B38031A55}"/>
    <hyperlink ref="AU206" r:id="rId166" xr:uid="{6C34D7DA-D506-4012-9F91-7492811706F5}"/>
    <hyperlink ref="AU207" r:id="rId167" xr:uid="{C1293D3F-EBB5-4EFF-BA07-03BCC64A3AB7}"/>
    <hyperlink ref="AU208" r:id="rId168" xr:uid="{6A8CD48B-F6BE-40FA-B269-934A71E85359}"/>
    <hyperlink ref="AU209" r:id="rId169" xr:uid="{F4042A95-521A-41AE-9429-71E886D51E4D}"/>
    <hyperlink ref="AU210" r:id="rId170" xr:uid="{EF1A64EB-6D51-4025-9D63-575D574EBBB4}"/>
    <hyperlink ref="AU211" r:id="rId171" xr:uid="{28C59DF1-3636-4D47-9974-6490EB2179A3}"/>
    <hyperlink ref="AU212" r:id="rId172" xr:uid="{8D0C769C-4C33-4F43-BBAE-F84D3D956824}"/>
    <hyperlink ref="AU213" r:id="rId173" xr:uid="{A7F3DB8E-565A-4E3B-B72F-6B3DD66572F1}"/>
    <hyperlink ref="AU214" r:id="rId174" xr:uid="{1321B5E6-9F1D-4B1B-BA0F-E4A27203520C}"/>
    <hyperlink ref="AU216" r:id="rId175" xr:uid="{24D999CF-59D0-40EA-8FCF-3BA9CA5D8A85}"/>
    <hyperlink ref="AU217" r:id="rId176" xr:uid="{A2D17BBB-830C-4B5F-975D-FC76C501FF3F}"/>
    <hyperlink ref="AU218" r:id="rId177" xr:uid="{39718AC6-F735-4333-A48B-D1B749611E42}"/>
    <hyperlink ref="AU219" r:id="rId178" xr:uid="{2E91DAAA-1BCE-46C4-82F8-63A1AAF319DB}"/>
    <hyperlink ref="AU221" r:id="rId179" xr:uid="{BEEA10B9-0839-49DC-929F-07C3BA9952B6}"/>
    <hyperlink ref="AU222" r:id="rId180" xr:uid="{FD29A8AA-D466-431D-A797-63143A297C7C}"/>
    <hyperlink ref="AU223" r:id="rId181" xr:uid="{466CF2E3-6895-4576-A612-19E42044781B}"/>
    <hyperlink ref="AU224" r:id="rId182" xr:uid="{54AE7997-1503-47DE-BA37-7BA964D1EB71}"/>
    <hyperlink ref="AU225" r:id="rId183" xr:uid="{49E9B6EE-4BCF-4C6A-8FED-80D7A9C760B8}"/>
    <hyperlink ref="AU226" r:id="rId184" xr:uid="{D61C58D3-C5BE-451B-A825-7610798D5A16}"/>
    <hyperlink ref="AU227" r:id="rId185" xr:uid="{79FC9132-73C4-4730-B8F3-68FDD2C1F10F}"/>
    <hyperlink ref="AU228" r:id="rId186" xr:uid="{19D10001-C9E8-47E2-ACA1-2409FD99CA14}"/>
    <hyperlink ref="AU229" r:id="rId187" xr:uid="{D8DF1D43-6AC0-4AF1-941E-47F488577678}"/>
    <hyperlink ref="AU230" r:id="rId188" xr:uid="{5E91DE4B-8708-4ABC-888D-F5A5253D1F88}"/>
    <hyperlink ref="AU231" r:id="rId189" xr:uid="{C49B5BC4-481A-4F86-9E7D-0AD441991142}"/>
    <hyperlink ref="AU232" r:id="rId190" xr:uid="{C4F84290-E200-475E-B102-E7D79B4BC540}"/>
    <hyperlink ref="AU233" r:id="rId191" xr:uid="{6B9C5198-419D-4D4F-B234-ABB51F154929}"/>
    <hyperlink ref="AU234" r:id="rId192" xr:uid="{200EDFD5-A202-4318-90EE-068BE57FD9C4}"/>
    <hyperlink ref="AU235" r:id="rId193" xr:uid="{B4130AB2-C42F-47EA-9431-BBE8A99F312F}"/>
    <hyperlink ref="AU236" r:id="rId194" xr:uid="{50373CA0-6567-41AB-95B9-3BE307FA7E27}"/>
    <hyperlink ref="AU237" r:id="rId195" xr:uid="{31322836-9EF3-455D-AC54-DABCC2F14E39}"/>
    <hyperlink ref="AU238" r:id="rId196" xr:uid="{6EDD27BA-BBC7-4EA4-8E5F-1D873A6D9A83}"/>
    <hyperlink ref="AU239" r:id="rId197" xr:uid="{4E59068C-09EF-4072-BA66-27642D1B25D7}"/>
    <hyperlink ref="AU240" r:id="rId198" xr:uid="{CA367D45-E262-4100-A521-02253A257072}"/>
    <hyperlink ref="AU242" r:id="rId199" xr:uid="{B66090BA-1AAD-4ADD-861F-88E7BB144F3D}"/>
    <hyperlink ref="AU243" r:id="rId200" xr:uid="{C7F4E9D5-2549-49FE-B70E-D08BEAF34287}"/>
    <hyperlink ref="AU244" r:id="rId201" xr:uid="{F168E89B-A651-4B70-AD07-1AC758DA5F9B}"/>
    <hyperlink ref="AU247" r:id="rId202" xr:uid="{98460D48-FAB5-41A4-B636-9BA9A782B84D}"/>
    <hyperlink ref="AU249" r:id="rId203" xr:uid="{25F492F4-B61D-4773-8B3B-AD8C04A1CF65}"/>
    <hyperlink ref="AU250" r:id="rId204" xr:uid="{D8CB2448-9316-4BDD-BD9D-7AF12EC72CFC}"/>
    <hyperlink ref="AU251" r:id="rId205" xr:uid="{0F69556B-F7A2-48B6-ABB4-691B47BE5BA8}"/>
    <hyperlink ref="AU252" r:id="rId206" xr:uid="{7A720658-B7F6-4ED0-A4C0-FBA8FF8D6B3B}"/>
    <hyperlink ref="AU253" r:id="rId207" xr:uid="{DF908F15-B348-4956-AC93-48CFE9C41F26}"/>
    <hyperlink ref="AU254" r:id="rId208" xr:uid="{836C24D1-D702-42C0-85E1-1AFFC3699B7F}"/>
    <hyperlink ref="AU256" r:id="rId209" xr:uid="{AFB2F31B-6834-4685-95BD-F0BB058FAAE1}"/>
    <hyperlink ref="AU257" r:id="rId210" xr:uid="{FC62AC28-4968-48D1-AF3B-CFF72C410364}"/>
    <hyperlink ref="AU259" r:id="rId211" xr:uid="{0D61F3CB-FB6A-47A5-9102-D221355002EA}"/>
    <hyperlink ref="AU260" r:id="rId212" xr:uid="{B83EE229-9280-4024-BDF6-BC55D7633E22}"/>
    <hyperlink ref="AU261" r:id="rId213" xr:uid="{6BC0515A-3A48-4917-824B-79B9E3A4F7E6}"/>
    <hyperlink ref="AU263" r:id="rId214" xr:uid="{C6FCEC74-9310-40F4-8C00-2B3845234680}"/>
    <hyperlink ref="AU264" r:id="rId215" xr:uid="{7B0C2980-D53E-4798-B02F-248EEFE2FD52}"/>
    <hyperlink ref="AU265" r:id="rId216" xr:uid="{AF588F9B-0F72-4B42-AB70-4109C37D1DDD}"/>
    <hyperlink ref="AU267" r:id="rId217" xr:uid="{29BDF124-7523-4714-A3C0-0963F489FCFD}"/>
    <hyperlink ref="AU268" r:id="rId218" xr:uid="{380C68CD-36A5-4C5A-9A67-FCF5A8EC3735}"/>
    <hyperlink ref="AU269" r:id="rId219" xr:uid="{2F09853D-31F9-4EEE-935C-7735B8AC6480}"/>
    <hyperlink ref="AU270" r:id="rId220" xr:uid="{5E637D6A-02C2-4674-9AED-C0319D14E192}"/>
    <hyperlink ref="AU271" r:id="rId221" xr:uid="{D6090276-20C0-4E99-8E66-EB553DE4B8F4}"/>
    <hyperlink ref="AU272" r:id="rId222" xr:uid="{9C0ED0A2-9332-431C-A415-497D3267AFBC}"/>
    <hyperlink ref="AU274" r:id="rId223" xr:uid="{0E4EE1FB-3DEB-4A04-8FE9-CB6861C2AB26}"/>
    <hyperlink ref="AU275" r:id="rId224" xr:uid="{F4CE8DC6-864B-493E-9ADA-B0DC9A6ABA62}"/>
    <hyperlink ref="AU276" r:id="rId225" xr:uid="{27D3509E-AC34-4DD6-A84D-A06171209AB2}"/>
    <hyperlink ref="AU277" r:id="rId226" xr:uid="{6E43D4A0-D9BD-4639-BFBC-3B8D80D5A89B}"/>
    <hyperlink ref="AU278" r:id="rId227" xr:uid="{45AC7BA4-9FAC-4FEA-B2AB-94F9F9ABCF05}"/>
    <hyperlink ref="AU279" r:id="rId228" xr:uid="{2F86692B-717B-436B-8D8A-A9D66AC612BA}"/>
    <hyperlink ref="AU280" r:id="rId229" xr:uid="{7B0F20D3-6F4D-4AB2-B879-21CB93C18835}"/>
    <hyperlink ref="AU281" r:id="rId230" xr:uid="{E7D37A3D-BD9B-47DA-8840-62007E1F03C2}"/>
    <hyperlink ref="AU283" r:id="rId231" xr:uid="{F9330FDE-DE0D-4668-BCAA-6BFF9855CC4A}"/>
    <hyperlink ref="AU284" r:id="rId232" xr:uid="{48CB08AB-E640-4CC6-9391-A22082C80EC4}"/>
    <hyperlink ref="AU285" r:id="rId233" xr:uid="{4AA9073C-498A-451C-A3C1-FF6C6A5AB528}"/>
    <hyperlink ref="AU287" r:id="rId234" xr:uid="{8E064A15-3639-4A1B-87EB-9F6CA83496BB}"/>
    <hyperlink ref="AU288" r:id="rId235" xr:uid="{522A891E-7417-4218-9D0B-26FFFFB48E76}"/>
    <hyperlink ref="AU290" r:id="rId236" xr:uid="{FDB62C1C-3307-46D1-B959-523E094F05E6}"/>
    <hyperlink ref="AU291" r:id="rId237" xr:uid="{483892BD-23E7-4EA4-870F-1F917A7A57CC}"/>
    <hyperlink ref="AU292" r:id="rId238" xr:uid="{4708C8F6-B093-4BEF-A78B-89F9A9290FED}"/>
    <hyperlink ref="AU293" r:id="rId239" xr:uid="{B2C42E4F-D5A6-4B51-8DDB-ADF1F84D835D}"/>
    <hyperlink ref="AU294" r:id="rId240" xr:uid="{F2114350-007E-41C0-A292-9C7EADCE02AD}"/>
    <hyperlink ref="AU295" r:id="rId241" xr:uid="{9678662D-CBF7-4C77-BC59-A6BF64E693F4}"/>
    <hyperlink ref="AU296" r:id="rId242" xr:uid="{A613EE98-CC06-4BE7-B9A4-C1E08DA612AE}"/>
    <hyperlink ref="AU297" r:id="rId243" xr:uid="{D41FD785-7FCF-43F6-A30E-CFFC99C39CCA}"/>
    <hyperlink ref="AU298" r:id="rId244" xr:uid="{2FEE47B4-60DC-4C31-AEBD-54B11EF07E1A}"/>
    <hyperlink ref="AU299" r:id="rId245" xr:uid="{9D5B5BF6-EED7-4493-B4D8-5E3980073875}"/>
    <hyperlink ref="AU300" r:id="rId246" xr:uid="{3E56F950-EC1B-4690-839F-53D40EC03BE6}"/>
    <hyperlink ref="AU301" r:id="rId247" xr:uid="{40066120-5BC8-4260-86A4-7F900CA54FA5}"/>
    <hyperlink ref="AU302" r:id="rId248" xr:uid="{04D674EF-4B72-40C6-835D-2B186DBD4F76}"/>
    <hyperlink ref="AU303" r:id="rId249" xr:uid="{271914F9-20C0-40EE-AC14-FE4CE2119036}"/>
    <hyperlink ref="AU304" r:id="rId250" xr:uid="{90933491-CB57-4983-A782-13F488E302A2}"/>
    <hyperlink ref="AU305" r:id="rId251" xr:uid="{968B3AE2-9139-40FF-A4E7-6570A705146E}"/>
    <hyperlink ref="AU306" r:id="rId252" xr:uid="{A710DC9C-EC2B-4AD9-AF4A-B4C39D16BDBD}"/>
    <hyperlink ref="AU307" r:id="rId253" xr:uid="{52956211-4ED9-4481-B261-49D707DC477D}"/>
    <hyperlink ref="AU308" r:id="rId254" xr:uid="{10CA95F6-C886-4B7A-BFDC-ACAD94700A13}"/>
    <hyperlink ref="AU309" r:id="rId255" xr:uid="{68BE8392-50F1-4686-BF10-0E06CC9DB22E}"/>
    <hyperlink ref="AU310" r:id="rId256" xr:uid="{B3CA108F-F74F-4374-8F72-DE6D9D35EBAF}"/>
    <hyperlink ref="AU311" r:id="rId257" xr:uid="{C6575936-5E62-4E21-8910-E3B756316A4C}"/>
    <hyperlink ref="AU312" r:id="rId258" xr:uid="{06D065C9-C4FB-4E38-BF07-7552254083F2}"/>
    <hyperlink ref="AU313" r:id="rId259" xr:uid="{63EFD484-C67C-4DC2-A8CA-081E07F0CDC0}"/>
    <hyperlink ref="AU314" r:id="rId260" xr:uid="{33C87485-CE0E-4B54-BABA-40A853E54F85}"/>
    <hyperlink ref="AU315" r:id="rId261" xr:uid="{5A327D77-7B34-46DD-B0E7-BD4C97F82738}"/>
    <hyperlink ref="AU316" r:id="rId262" xr:uid="{23959199-1EDA-48FB-97A2-FC24E999C994}"/>
    <hyperlink ref="AU317" r:id="rId263" xr:uid="{359C46EC-0544-4F82-993E-EF265A35F756}"/>
    <hyperlink ref="AU318" r:id="rId264" xr:uid="{73996035-354E-42C7-B9EC-9DC1E1E334B1}"/>
    <hyperlink ref="AU319" r:id="rId265" xr:uid="{55BE75AD-8FF3-4180-985F-A23A04A51CB0}"/>
    <hyperlink ref="AU320" r:id="rId266" xr:uid="{26849FE8-EC23-4406-9B4C-14665E7DEE13}"/>
    <hyperlink ref="AU321" r:id="rId267" xr:uid="{D4B8FD6F-AE36-4B06-A607-7F4A9D503E32}"/>
    <hyperlink ref="AU323" r:id="rId268" xr:uid="{E5B88CDB-1BC4-4841-91EA-78A6306ADC4E}"/>
    <hyperlink ref="AU324" r:id="rId269" xr:uid="{EE92660F-54F1-4919-888D-E63ED52D166D}"/>
    <hyperlink ref="AU325" r:id="rId270" xr:uid="{0EA92D0B-7633-4E8D-8C8C-E6C5DBB8B82F}"/>
    <hyperlink ref="AU326" r:id="rId271" xr:uid="{29D29817-36A4-4C05-A42C-4A181970E2CD}"/>
    <hyperlink ref="AU327" r:id="rId272" xr:uid="{0024B8F9-F8F8-4938-9C00-EA5C6BC96B2A}"/>
    <hyperlink ref="AU328" r:id="rId273" xr:uid="{E634791B-8D8E-4DA2-B41E-518C78C45CAE}"/>
    <hyperlink ref="AU330" r:id="rId274" xr:uid="{0EC85F95-79CE-424D-A44D-ACF139877D9B}"/>
    <hyperlink ref="AU331" r:id="rId275" xr:uid="{9DCC48F5-28C1-4124-A700-68FBDDD06C91}"/>
    <hyperlink ref="AU332" r:id="rId276" xr:uid="{E15987F7-992A-41E8-BA29-213D8B10834D}"/>
    <hyperlink ref="AU333" r:id="rId277" xr:uid="{C2DFF291-DA6A-46D8-ACEA-480B91470437}"/>
    <hyperlink ref="AU334" r:id="rId278" xr:uid="{D5E19A9F-6A83-4093-90F4-8F664F8331DF}"/>
    <hyperlink ref="AU335" r:id="rId279" xr:uid="{B7DFEA95-13EA-4774-A0C8-3269D4889946}"/>
    <hyperlink ref="AU336" r:id="rId280" xr:uid="{355B5B62-4908-4291-BD8E-A2A73F8ECADD}"/>
    <hyperlink ref="AU337" r:id="rId281" xr:uid="{F0142AE0-9912-440C-8749-71426A88B9E2}"/>
    <hyperlink ref="AU338" r:id="rId282" xr:uid="{4A73B0B0-E9BF-4397-88B5-56673E754AFF}"/>
    <hyperlink ref="AU339" r:id="rId283" xr:uid="{637FB157-E406-4F60-9223-3386E71F70A8}"/>
    <hyperlink ref="AU340" r:id="rId284" xr:uid="{6389183A-5D69-48FB-AAEE-C1200126B77D}"/>
    <hyperlink ref="AU341" r:id="rId285" xr:uid="{7029AD26-C324-43DD-981C-12302ADE246C}"/>
    <hyperlink ref="AU342" r:id="rId286" xr:uid="{B90A8245-E9B1-40A5-A0B0-142FADAC6CD6}"/>
    <hyperlink ref="AU343" r:id="rId287" xr:uid="{FE150700-A9D1-465A-B13C-9D98CB303BE1}"/>
    <hyperlink ref="AU344" r:id="rId288" xr:uid="{7B183925-819A-4FDB-B685-3E701960E109}"/>
    <hyperlink ref="AU346" r:id="rId289" xr:uid="{975CAF61-177D-4359-9C11-E54E8F292C5C}"/>
    <hyperlink ref="AU347" r:id="rId290" xr:uid="{EE5F9F96-2E11-472E-A0F5-09DD39934A4B}"/>
    <hyperlink ref="AU348" r:id="rId291" xr:uid="{749D2EBD-9F86-4B3B-8201-2693189DCA58}"/>
    <hyperlink ref="AU349" r:id="rId292" xr:uid="{3DCFDCB9-5E03-4077-96AC-B33972373A10}"/>
    <hyperlink ref="AU350" r:id="rId293" xr:uid="{B7B0FD8E-B69B-433E-88AC-677E1268D9C5}"/>
    <hyperlink ref="AU351" r:id="rId294" xr:uid="{DB78094D-6A2A-4FB1-9B3D-0BF4B55E5F83}"/>
    <hyperlink ref="AU352" r:id="rId295" xr:uid="{F79084D9-A9D1-4FFB-9CEF-9E925D6E622E}"/>
    <hyperlink ref="AU353" r:id="rId296" xr:uid="{E554F36E-162A-4A04-AC46-0F3539F66095}"/>
    <hyperlink ref="AU354" r:id="rId297" xr:uid="{07850256-4288-4F44-93F7-4BA1AC44AAC1}"/>
    <hyperlink ref="AU355" r:id="rId298" xr:uid="{D61ADBAF-289E-4E4C-B1B0-59B480A6C5B3}"/>
    <hyperlink ref="AU356" r:id="rId299" xr:uid="{43663991-B63F-4640-9CBC-705ECEF1FC81}"/>
    <hyperlink ref="AU358" r:id="rId300" xr:uid="{EA4A2B06-BAEA-4C33-BCAA-15DAFEA6E044}"/>
    <hyperlink ref="AU359" r:id="rId301" xr:uid="{D42F8984-AD52-41B2-9042-90E10C2F85F3}"/>
    <hyperlink ref="AU360" r:id="rId302" xr:uid="{915EE042-98AC-433C-863D-59508BC2BE07}"/>
    <hyperlink ref="AU361" r:id="rId303" xr:uid="{D71AA5F7-33D5-4CE4-864A-F0097DD27579}"/>
    <hyperlink ref="AU363" r:id="rId304" xr:uid="{4F524E3A-FAC9-46D3-A1F1-624CA422DF00}"/>
    <hyperlink ref="AU364" r:id="rId305" xr:uid="{D1C264EE-AA38-4A5F-A0B8-35F6A1DEA000}"/>
    <hyperlink ref="AU365" r:id="rId306" xr:uid="{1B5012C9-0E1C-47DD-BAA3-804C680A1591}"/>
    <hyperlink ref="AU366" r:id="rId307" xr:uid="{F3FEFD05-E027-4D92-89A0-65221C24D398}"/>
    <hyperlink ref="AU367" r:id="rId308" xr:uid="{B4B7A262-F076-4545-A7FF-D1BB3DFF0E46}"/>
    <hyperlink ref="AU368" r:id="rId309" xr:uid="{0C5D3E55-0C39-4F52-95CA-7BADE23701BC}"/>
    <hyperlink ref="AU369" r:id="rId310" xr:uid="{0C2A8B5B-67A6-4BEC-A918-05FA5460FEA8}"/>
    <hyperlink ref="AU370" r:id="rId311" xr:uid="{C7826869-7ACD-4F9E-B4A5-F51D7A5F8C0A}"/>
    <hyperlink ref="AU371" r:id="rId312" xr:uid="{5093F920-EE74-41C9-A969-BB3B6828FFFD}"/>
    <hyperlink ref="AU373" r:id="rId313" xr:uid="{F4466588-63AF-455B-A928-915C9B736F87}"/>
    <hyperlink ref="AU374" r:id="rId314" xr:uid="{EFCB04ED-DD72-4BA1-B5E0-4B75FE8B101A}"/>
    <hyperlink ref="AU375" r:id="rId315" xr:uid="{26203927-BF2E-4AAB-B47B-DE1752CCD1A9}"/>
    <hyperlink ref="AU376" r:id="rId316" xr:uid="{FC51C673-FB7B-4568-871B-C8197DD87C34}"/>
    <hyperlink ref="AU377" r:id="rId317" xr:uid="{A6B36D53-770E-4050-B632-49ED5852CCD6}"/>
    <hyperlink ref="AU378" r:id="rId318" xr:uid="{CB1CD1CD-139D-4A0C-B5F2-0A976DDBF30B}"/>
    <hyperlink ref="AU381" r:id="rId319" xr:uid="{E30DC940-2DE1-4E1B-AA76-278A5544BFBA}"/>
    <hyperlink ref="AU382" r:id="rId320" xr:uid="{6A987BDC-1D80-491A-99C5-9657D9B35B70}"/>
    <hyperlink ref="AU383" r:id="rId321" xr:uid="{2F21D703-61D6-4556-A795-326145F61738}"/>
    <hyperlink ref="AU384" r:id="rId322" xr:uid="{EB57856D-1088-42BA-85D2-BAC07A8F5947}"/>
    <hyperlink ref="AU385" r:id="rId323" xr:uid="{93392783-33F9-4BB8-B0EC-6F803B423B48}"/>
    <hyperlink ref="AU386" r:id="rId324" xr:uid="{10A21156-B590-4A5A-919F-626FBEA086A9}"/>
    <hyperlink ref="AU388" r:id="rId325" xr:uid="{9E2B566B-0226-4EDA-8C15-0A0C5CF3AE4B}"/>
    <hyperlink ref="AU389" r:id="rId326" xr:uid="{A1FF17BF-113E-4CE9-9AED-52AEA5D1B881}"/>
    <hyperlink ref="AU390" r:id="rId327" xr:uid="{409AE98A-FDD5-4530-8DB0-B3E8DA03CBBC}"/>
    <hyperlink ref="AU391" r:id="rId328" xr:uid="{0C808960-4BAA-4DA5-8C14-7EA17A79CD49}"/>
    <hyperlink ref="AU392" r:id="rId329" xr:uid="{428F6FF5-4FCD-481F-B273-A4266C5D2358}"/>
    <hyperlink ref="AU393" r:id="rId330" xr:uid="{86EFF5A1-6F0F-4704-B35F-B5C5FC84F6EA}"/>
    <hyperlink ref="AU395" r:id="rId331" xr:uid="{14A93ED2-1EFA-42F7-A3EE-C79E6D5516DC}"/>
    <hyperlink ref="AU396" r:id="rId332" xr:uid="{1F978738-EA41-47EE-BBE7-114EBA56F8ED}"/>
    <hyperlink ref="AU397" r:id="rId333" xr:uid="{475CB4CE-1F18-4DDD-BF9D-3EFD08EA892F}"/>
    <hyperlink ref="AU398" r:id="rId334" xr:uid="{12421AB4-0F10-4BDF-9ED6-A9CC29878E0F}"/>
    <hyperlink ref="AU399" r:id="rId335" xr:uid="{F536D7FC-1F20-4BC2-81CC-8AC4672D3D1F}"/>
    <hyperlink ref="AU400" r:id="rId336" xr:uid="{B68CE0B6-2C83-440A-BC86-6B80BD52090A}"/>
    <hyperlink ref="AU401" r:id="rId337" xr:uid="{C33EB8A3-5C86-4688-BAF6-67FF4967C2A5}"/>
    <hyperlink ref="AU402" r:id="rId338" xr:uid="{583EC7E0-066B-41EF-AC1A-43E309BB8BAB}"/>
    <hyperlink ref="AU403" r:id="rId339" xr:uid="{E58091CF-C363-44C8-8CE1-D09DBAA2D738}"/>
    <hyperlink ref="AU404" r:id="rId340" xr:uid="{035E8401-733F-4F78-8FD7-0B3ECDD73880}"/>
    <hyperlink ref="AU405" r:id="rId341" xr:uid="{7BC504E9-60D3-4ACF-B3F1-CA70BB443C9D}"/>
    <hyperlink ref="AU406" r:id="rId342" xr:uid="{98FB4770-2D91-4F2F-B9AC-172C549D299C}"/>
    <hyperlink ref="AU407" r:id="rId343" xr:uid="{88056411-5DAB-401D-AB98-0B78C83ADFE5}"/>
    <hyperlink ref="AU408" r:id="rId344" xr:uid="{8FF9B019-BC2A-4E04-B842-6E47E17C4753}"/>
    <hyperlink ref="AU409" r:id="rId345" xr:uid="{A36578E8-E84A-4E3E-AE6A-2E693FFA9E13}"/>
    <hyperlink ref="AU410" r:id="rId346" xr:uid="{23D8F0BE-8E1B-4D0E-8B33-6B9F174C7A52}"/>
    <hyperlink ref="AU411" r:id="rId347" xr:uid="{6B7F7511-5B61-423E-9B1C-F40BA994E9E0}"/>
    <hyperlink ref="AU413" r:id="rId348" xr:uid="{71E0E416-5EA2-400F-93E2-9FF6B9B29FA8}"/>
    <hyperlink ref="AU414" r:id="rId349" xr:uid="{B4B1FE86-4B43-42CB-ABA9-261ACF67579C}"/>
    <hyperlink ref="AU415" r:id="rId350" xr:uid="{2684EB43-1AD9-4C2E-AFAE-88BB84EFBE32}"/>
    <hyperlink ref="AU416" r:id="rId351" xr:uid="{E0A55B2B-03FE-47E2-A841-2B664497B3B9}"/>
    <hyperlink ref="AU417" r:id="rId352" xr:uid="{360AD1C6-0375-4E70-BC5E-C4298E05A226}"/>
    <hyperlink ref="AU418" r:id="rId353" xr:uid="{73A5A01D-1104-41C4-8AC1-C5F12ACD604C}"/>
    <hyperlink ref="AU419" r:id="rId354" xr:uid="{9C7649B2-EB3F-4FAD-94C6-8B1B8C51F8F5}"/>
    <hyperlink ref="AU420" r:id="rId355" xr:uid="{775D72B6-CC6F-4343-A947-48957A6CC971}"/>
    <hyperlink ref="AU421" r:id="rId356" xr:uid="{F9368C52-A57B-46EE-8742-F72669082F2E}"/>
    <hyperlink ref="AU424" r:id="rId357" xr:uid="{492BD1D0-D278-4562-A526-1B6423B3921D}"/>
    <hyperlink ref="AU427" r:id="rId358" xr:uid="{63DCCCDE-737D-42DD-AB71-BFF740B56E59}"/>
    <hyperlink ref="AU428" r:id="rId359" xr:uid="{E63BA31B-064B-4497-9914-1306938EF04A}"/>
    <hyperlink ref="AU429" r:id="rId360" xr:uid="{F505AC25-C9C9-4B30-9CF7-D2626E9B63C9}"/>
    <hyperlink ref="AU431" r:id="rId361" xr:uid="{88F06DF0-BA27-44BE-B399-B54E0AF11C82}"/>
    <hyperlink ref="AU432" r:id="rId362" xr:uid="{65618BE6-E28E-4058-8101-17A98A74E520}"/>
    <hyperlink ref="AU433" r:id="rId363" xr:uid="{1DE16EBD-B370-4698-8DFF-20895427470E}"/>
    <hyperlink ref="AU434" r:id="rId364" xr:uid="{280BEAD8-BBF7-47D7-A899-E50D88E4C03F}"/>
    <hyperlink ref="AU435" r:id="rId365" xr:uid="{D1BE8D1A-9B4F-4129-8E2C-88F8F53684DF}"/>
    <hyperlink ref="AU436" r:id="rId366" xr:uid="{868D3CE3-6BDF-4DE5-AC65-19712B6E9FC2}"/>
    <hyperlink ref="AU437" r:id="rId367" xr:uid="{EA99B78D-7986-413B-8CAC-515C2480421E}"/>
    <hyperlink ref="AU438" r:id="rId368" xr:uid="{180A8B2A-2FDB-4AA2-AABB-204364642287}"/>
    <hyperlink ref="AU439" r:id="rId369" xr:uid="{4FD09808-5810-4DA1-AF8D-84257749A646}"/>
    <hyperlink ref="AU440" r:id="rId370" xr:uid="{A96D05D9-1ECC-46F3-8F05-C372CCC6BF7E}"/>
    <hyperlink ref="AU441" r:id="rId371" xr:uid="{2D765715-4BFB-41F7-ADAA-42354801F49B}"/>
    <hyperlink ref="AU442" r:id="rId372" xr:uid="{C330B994-F2B3-451D-ACE7-7E2AA282C574}"/>
    <hyperlink ref="AU443" r:id="rId373" xr:uid="{DBE84E61-2864-40DB-A3D5-BCDFC3F38F9D}"/>
    <hyperlink ref="AU444" r:id="rId374" xr:uid="{F7078715-8187-4F2C-B7F2-93A94A8860F8}"/>
    <hyperlink ref="AU445" r:id="rId375" xr:uid="{35AF423E-E541-4D88-9A96-FF356A325A23}"/>
    <hyperlink ref="AU447" r:id="rId376" xr:uid="{717FC4F1-6350-418A-A940-CDA9B31F1E77}"/>
    <hyperlink ref="AU448" r:id="rId377" xr:uid="{6472C315-88D3-4387-A604-97866C6534E6}"/>
    <hyperlink ref="AU449" r:id="rId378" xr:uid="{E75AEAE8-6308-4351-B33B-7992DC0132EA}"/>
    <hyperlink ref="AU450" r:id="rId379" xr:uid="{3694BE19-C5E5-4A53-AAF0-87ECEE702606}"/>
    <hyperlink ref="AU451" r:id="rId380" xr:uid="{784A701F-1A5A-44DF-BA2E-15B89EACBF37}"/>
    <hyperlink ref="AU452" r:id="rId381" xr:uid="{D2BD8E52-162C-47B1-AF62-C44926FA8FC5}"/>
    <hyperlink ref="AU453" r:id="rId382" xr:uid="{EB5B6E82-846A-4365-A0B5-8C12F43530E9}"/>
    <hyperlink ref="AU454" r:id="rId383" xr:uid="{4103E405-2940-47BA-948A-F2D1BD962FE8}"/>
    <hyperlink ref="AU455" r:id="rId384" xr:uid="{96B475F2-F93A-4650-BC45-4D6FD864919D}"/>
    <hyperlink ref="AU456" r:id="rId385" xr:uid="{BFDBDF4F-9385-4A87-8DC6-9FDCF6B274AF}"/>
    <hyperlink ref="AU457" r:id="rId386" xr:uid="{10CA6070-5240-4431-AB2F-62D4C3A5DB6C}"/>
    <hyperlink ref="AU458" r:id="rId387" xr:uid="{738F0287-D794-41EF-AC9C-BAB8847140C4}"/>
    <hyperlink ref="AU459" r:id="rId388" xr:uid="{1EE87A0D-6240-40C0-B742-AA7A335B632E}"/>
    <hyperlink ref="AU461" r:id="rId389" xr:uid="{41CABCCF-EFE3-4333-8198-B1683AB179D8}"/>
    <hyperlink ref="AU462" r:id="rId390" xr:uid="{A61D59A0-F13C-4DE7-8310-55A919B84A13}"/>
    <hyperlink ref="AU464" r:id="rId391" xr:uid="{3F5D8003-B9EE-4CAF-89B8-DE7567C0EC20}"/>
    <hyperlink ref="AU465" r:id="rId392" xr:uid="{85B2EFAB-248E-4CB8-A93B-8B07D424DB2A}"/>
    <hyperlink ref="AU466" r:id="rId393" xr:uid="{AD96BE07-3279-4230-B141-58C1B3698FEB}"/>
    <hyperlink ref="AU467" r:id="rId394" xr:uid="{E30DF3E7-762F-4D90-B2D1-A55AC85F75D6}"/>
    <hyperlink ref="AU470" r:id="rId395" xr:uid="{9FD75F6C-6300-43EA-A4F3-02421DCCEC81}"/>
    <hyperlink ref="AU471" r:id="rId396" xr:uid="{0C9D0906-FC0A-4F04-8622-342023A03294}"/>
    <hyperlink ref="AU472" r:id="rId397" xr:uid="{F90A3713-2D64-4AD1-AC0F-AE3ABE6DF180}"/>
    <hyperlink ref="AU473" r:id="rId398" xr:uid="{7A70F996-8B55-49FB-ADA7-09A1210D5698}"/>
    <hyperlink ref="AU474" r:id="rId399" xr:uid="{CF87F9C2-28C1-4F56-8ADE-F7230A0032D2}"/>
    <hyperlink ref="AU475" r:id="rId400" xr:uid="{964FC342-B630-4EE9-A6A4-0E341AD1D2BC}"/>
    <hyperlink ref="AU476" r:id="rId401" xr:uid="{C4FA4835-61DB-41D4-93D4-2E729C03CDE5}"/>
    <hyperlink ref="AU478" r:id="rId402" xr:uid="{66313FC9-C9D4-480F-8328-7D904AFF1EF9}"/>
    <hyperlink ref="AU479" r:id="rId403" xr:uid="{9BB8CEE9-4A40-4A9E-A8A5-45CBCD267CC6}"/>
    <hyperlink ref="AU480" r:id="rId404" xr:uid="{E2E85A69-B8CB-4FD1-A25B-883A8ECB8A88}"/>
    <hyperlink ref="AU481" r:id="rId405" xr:uid="{986D09AD-76C0-443B-9D57-42842B6148CB}"/>
    <hyperlink ref="AU482" r:id="rId406" xr:uid="{A6C1AD8E-0115-4E42-81BF-2790CEFE9505}"/>
    <hyperlink ref="AU483" r:id="rId407" xr:uid="{72088245-CDC1-4121-BBEF-01489C7E893F}"/>
    <hyperlink ref="AU484" r:id="rId408" xr:uid="{90377A49-D6B5-4865-AAE7-C555AC2E6F79}"/>
    <hyperlink ref="AU485" r:id="rId409" xr:uid="{15B6B968-D624-41F1-AFBF-C5B0E9045310}"/>
    <hyperlink ref="AU486" r:id="rId410" xr:uid="{C6900B10-D314-4B11-BC78-E91C85981444}"/>
    <hyperlink ref="AU487" r:id="rId411" xr:uid="{4221B72B-D213-41DD-9429-CCB3C8EBAD8F}"/>
    <hyperlink ref="AU488" r:id="rId412" xr:uid="{DC575C6D-7278-4BB2-B310-FE62AB536864}"/>
    <hyperlink ref="AU489" r:id="rId413" xr:uid="{FE53E56F-F3E7-4EEB-9466-7DF6A521F71D}"/>
    <hyperlink ref="AU490" r:id="rId414" xr:uid="{F3167D26-D4C7-4C3E-9A20-65BBE89E111C}"/>
    <hyperlink ref="AU492" r:id="rId415" xr:uid="{8E22D321-E347-416D-AAF2-50482FBA2EF3}"/>
    <hyperlink ref="AU493" r:id="rId416" xr:uid="{EC7312E1-A81F-4E09-A18D-9DCF772E9C59}"/>
    <hyperlink ref="AU494" r:id="rId417" xr:uid="{C41F1AD1-F51C-41FB-A53E-97F7BB678C10}"/>
    <hyperlink ref="AU495" r:id="rId418" xr:uid="{D376BA6E-6218-4B44-91D6-373B44D79338}"/>
    <hyperlink ref="AU496" r:id="rId419" xr:uid="{FC93A767-96E8-417B-99AA-84C1077B2A2B}"/>
    <hyperlink ref="AU497" r:id="rId420" xr:uid="{25BE7DD6-0BD8-4350-A15C-191DE7F8504A}"/>
    <hyperlink ref="AU498" r:id="rId421" xr:uid="{C2E9B101-86E7-4045-94EB-3F7878A85169}"/>
    <hyperlink ref="AU499" r:id="rId422" xr:uid="{AF570FCC-B183-47E7-B7F9-7F1B9F330C9B}"/>
    <hyperlink ref="AU500" r:id="rId423" xr:uid="{F468B127-5F5D-4EED-92B3-B419C73B31C8}"/>
    <hyperlink ref="AU501" r:id="rId424" xr:uid="{BC0CAC78-66C3-46A1-88D7-DF463C58EF20}"/>
    <hyperlink ref="AU502" r:id="rId425" xr:uid="{296D2572-A8B2-48E0-AD75-72369D648F0E}"/>
    <hyperlink ref="AU504" r:id="rId426" xr:uid="{C0F2A46F-608E-489B-A6E3-89C02722C298}"/>
    <hyperlink ref="AU505" r:id="rId427" xr:uid="{E37B7431-5D96-4EBF-ABC4-D6F9772C819F}"/>
    <hyperlink ref="AU506" r:id="rId428" xr:uid="{8EF5999A-CAE5-466E-8F80-64EB66B835D9}"/>
    <hyperlink ref="AU507" r:id="rId429" xr:uid="{FC3FBB35-BB5C-49A2-9FD2-80D1F25E6EE9}"/>
    <hyperlink ref="AU508" r:id="rId430" xr:uid="{6D890786-0A47-45FC-85E3-DEA4F18694B7}"/>
    <hyperlink ref="AU509" r:id="rId431" xr:uid="{FE07D7DC-598B-4D7C-976E-FC4C9EB20C2B}"/>
    <hyperlink ref="AU510" r:id="rId432" xr:uid="{A7D4BA85-648D-4056-BABF-E29DDD34E03F}"/>
    <hyperlink ref="AU511" r:id="rId433" xr:uid="{ABFEC5A9-30DE-42DD-8278-2E0473C5E159}"/>
    <hyperlink ref="AU512" r:id="rId434" xr:uid="{28C45593-F238-4D41-8BAE-C057DED2FDE6}"/>
    <hyperlink ref="AU513" r:id="rId435" xr:uid="{23857973-D313-4DC8-9838-91627A0AE554}"/>
    <hyperlink ref="AU514" r:id="rId436" xr:uid="{E5E0AB3D-A7C5-4178-8EC1-62E6FEF059A9}"/>
    <hyperlink ref="AU515" r:id="rId437" xr:uid="{29FD95E0-6681-40B0-992E-71F30527C84B}"/>
    <hyperlink ref="AU516" r:id="rId438" xr:uid="{40B2F347-1920-4FC4-972A-0E2B9BEE83A1}"/>
    <hyperlink ref="AU517" r:id="rId439" xr:uid="{88E88577-5741-4B7C-B8DA-8ADAB2206FBA}"/>
    <hyperlink ref="AU518" r:id="rId440" xr:uid="{A032D294-871B-4B69-82E0-33F6103C33BD}"/>
    <hyperlink ref="AU519" r:id="rId441" xr:uid="{D4BA294C-D78D-4547-9520-D167E1971C57}"/>
    <hyperlink ref="AU520" r:id="rId442" xr:uid="{96BE3F65-2AAC-4B62-9D87-90607111EF70}"/>
    <hyperlink ref="AU522" r:id="rId443" xr:uid="{572D6F6D-A8E8-423A-8214-A2FA94E5718A}"/>
    <hyperlink ref="AU523" r:id="rId444" xr:uid="{AD5E5B01-241F-4B19-88CA-51E65C839687}"/>
    <hyperlink ref="AU524" r:id="rId445" xr:uid="{E0E574E6-2146-4A91-BB71-099D2AB1B330}"/>
    <hyperlink ref="AU525" r:id="rId446" xr:uid="{DF0406A3-6D91-435A-B45C-3773FB15C339}"/>
    <hyperlink ref="AU526" r:id="rId447" xr:uid="{7C7FA937-B532-4C6A-9003-4796DD7045B3}"/>
    <hyperlink ref="AU527" r:id="rId448" xr:uid="{BC20D051-DEE8-49B6-ABAE-B8BBD7BE0F24}"/>
    <hyperlink ref="AU528" r:id="rId449" xr:uid="{BFD1AEAB-B834-4C0F-B050-D9F73168367B}"/>
    <hyperlink ref="AU529" r:id="rId450" xr:uid="{D9751317-44A0-4298-9791-6E3ED4D9C44C}"/>
    <hyperlink ref="AU530" r:id="rId451" xr:uid="{757681BB-0FF0-4DE0-B3FC-60335242CA19}"/>
    <hyperlink ref="AU531" r:id="rId452" xr:uid="{48329E08-33A0-41CE-8BFD-A25655AE27A6}"/>
    <hyperlink ref="AU532" r:id="rId453" xr:uid="{8DDC8C82-C614-4F9D-A966-C434C9EC4B0C}"/>
    <hyperlink ref="AU534" r:id="rId454" xr:uid="{F765DD15-67DD-4D02-873A-AF3900115681}"/>
    <hyperlink ref="AU535" r:id="rId455" xr:uid="{EE92762D-C46E-4BE5-AFF4-90E0AA732F9D}"/>
    <hyperlink ref="AU536" r:id="rId456" xr:uid="{A0AF3D57-A5B8-4C51-B292-5460E6ADC9D3}"/>
    <hyperlink ref="AU537" r:id="rId457" xr:uid="{D1EE07C4-61FD-4BDC-8EC4-8EF19A8A5D51}"/>
    <hyperlink ref="AU538" r:id="rId458" xr:uid="{20FC5A7A-D7E4-4175-965A-CD66CD2E32AA}"/>
    <hyperlink ref="AU539" r:id="rId459" xr:uid="{81BA44BD-3AD2-4795-B893-C0E2761858D5}"/>
    <hyperlink ref="AU540" r:id="rId460" xr:uid="{CF5B79E4-A006-4712-86C6-B0D3372AFA77}"/>
    <hyperlink ref="AU541" r:id="rId461" xr:uid="{D0153581-7960-4CA4-BAD7-3350F274F87E}"/>
    <hyperlink ref="AU542" r:id="rId462" xr:uid="{B42BE56D-875C-4617-A270-A59A58716253}"/>
    <hyperlink ref="AU543" r:id="rId463" xr:uid="{8F6959F1-84BF-4B74-AE0C-D22F0C20CBD1}"/>
    <hyperlink ref="AU544" r:id="rId464" xr:uid="{15DCF50B-B656-4C48-B2AB-EB609DA13F04}"/>
    <hyperlink ref="AU545" r:id="rId465" xr:uid="{128297CC-586E-4986-BBB5-B994AD4E99D3}"/>
    <hyperlink ref="AU546" r:id="rId466" xr:uid="{0A6B3792-90C4-4E10-BC6D-000DB691E63A}"/>
    <hyperlink ref="AU547" r:id="rId467" xr:uid="{27CB084F-6FCE-49AF-8AE7-08D8CCC079F5}"/>
    <hyperlink ref="AU548" r:id="rId468" xr:uid="{39037C1A-8F47-45A5-9652-85E65992F7AC}"/>
    <hyperlink ref="AU550" r:id="rId469" xr:uid="{D474E0FD-2F16-4C4A-90EE-AA4FFCACD415}"/>
    <hyperlink ref="AU551" r:id="rId470" xr:uid="{A2A53F70-A233-4A76-92DD-4B16C0280873}"/>
    <hyperlink ref="AU552" r:id="rId471" xr:uid="{00F5B5E8-8CAD-412F-A977-47495881EC4C}"/>
    <hyperlink ref="AU553" r:id="rId472" xr:uid="{B1896A09-AD53-4BB5-8155-2628E8842075}"/>
    <hyperlink ref="AU554" r:id="rId473" xr:uid="{E54CDD16-B191-41C7-A8D4-D077E74FE080}"/>
    <hyperlink ref="AU555" r:id="rId474" xr:uid="{6BD6B67D-5840-47AD-AC25-B74E9BE1CFB2}"/>
    <hyperlink ref="AU556" r:id="rId475" xr:uid="{433FDC82-22C7-4B76-A782-932F8B5D99B3}"/>
    <hyperlink ref="AU557" r:id="rId476" xr:uid="{8BC05169-2871-4BDA-A5CF-FCBA75E5ED21}"/>
    <hyperlink ref="AU558" r:id="rId477" xr:uid="{228C7F49-8B72-440C-9A0B-FA105D693E81}"/>
    <hyperlink ref="AU559" r:id="rId478" xr:uid="{35FC9DF0-397F-43FE-8098-9DE1997F7589}"/>
    <hyperlink ref="AU560" r:id="rId479" xr:uid="{59E558CC-0CED-420A-894F-81A5A5C76E7A}"/>
    <hyperlink ref="AU561" r:id="rId480" xr:uid="{717AFFD4-BFA0-42B2-88E4-B6F837DF1B2E}"/>
    <hyperlink ref="AU562" r:id="rId481" xr:uid="{A27E651D-A2B7-4939-A612-B1A4CD730E25}"/>
    <hyperlink ref="AU563" r:id="rId482" xr:uid="{34518918-93BD-4918-B176-A52A22137CC9}"/>
    <hyperlink ref="AU564" r:id="rId483" xr:uid="{63A7E45C-217E-48AE-A6E3-02D676C840FD}"/>
    <hyperlink ref="AU565" r:id="rId484" xr:uid="{B91BFA09-9D95-470C-BE9B-21EA55049BDA}"/>
    <hyperlink ref="AU566" r:id="rId485" xr:uid="{265D3E15-DAE5-47DF-9185-2CFDBB45DD4F}"/>
    <hyperlink ref="AU567" r:id="rId486" xr:uid="{E477FE34-65DD-43B0-9A38-A75E599D13C9}"/>
    <hyperlink ref="AU568" r:id="rId487" xr:uid="{67AE225E-43B4-4E27-B680-807E2BA953BF}"/>
    <hyperlink ref="AU569" r:id="rId488" xr:uid="{3E943D49-ACB1-466B-ABEB-0E26374069A9}"/>
    <hyperlink ref="AU570" r:id="rId489" xr:uid="{A36DC3FD-72FE-4CF1-A9FB-CB1048E4B019}"/>
    <hyperlink ref="AU571" r:id="rId490" xr:uid="{FFCD4019-D882-4C0F-AFF9-64D44C10BCEE}"/>
    <hyperlink ref="AU572" r:id="rId491" xr:uid="{973E6E7A-3ED8-44BD-A88C-60E7A96D90A5}"/>
    <hyperlink ref="AU573" r:id="rId492" xr:uid="{B4C1CB16-DCED-4CC5-B90E-D01C19B89824}"/>
    <hyperlink ref="AU574" r:id="rId493" xr:uid="{56080851-1B64-4B21-A723-D515CC00E1CB}"/>
    <hyperlink ref="AU575" r:id="rId494" xr:uid="{19EEFABA-E48F-48EF-BE5E-D3ED2A451823}"/>
    <hyperlink ref="AU576" r:id="rId495" xr:uid="{1E1BA59A-73B1-49C3-BB40-D04151E0CC0E}"/>
    <hyperlink ref="AU577" r:id="rId496" xr:uid="{D18B168C-D5B1-418A-94B2-95A6C884C0D4}"/>
    <hyperlink ref="AU578" r:id="rId497" xr:uid="{5DBE713A-DC97-4853-9850-1B14819CE77F}"/>
    <hyperlink ref="AU579" r:id="rId498" xr:uid="{4CA8D4E9-E908-409C-863C-818401EE06F2}"/>
    <hyperlink ref="AU580" r:id="rId499" xr:uid="{5E736B5E-B71C-41FE-A8C0-DC9764273FD2}"/>
    <hyperlink ref="AU581" r:id="rId500" xr:uid="{FD13956F-BC06-4C33-BBDF-BCCC057ACEC1}"/>
    <hyperlink ref="AU582" r:id="rId501" xr:uid="{F49A2FCB-C4B7-4DAD-AB98-62FEF58930A4}"/>
    <hyperlink ref="AU583" r:id="rId502" xr:uid="{237D67C3-A4CA-488C-9A99-0A6D05AF7F3F}"/>
    <hyperlink ref="AU584" r:id="rId503" xr:uid="{9083643A-9FED-409A-934C-72D952DBB11B}"/>
    <hyperlink ref="AU585" r:id="rId504" xr:uid="{74A0EAA0-BB65-4BFC-A58F-D13CD4DCF87D}"/>
    <hyperlink ref="AU586" r:id="rId505" xr:uid="{84CD26E0-28BC-4AE2-AE76-3A19A285AD61}"/>
    <hyperlink ref="AU587" r:id="rId506" xr:uid="{6832D9AB-ADB9-43DA-A70A-809B8ACCB50E}"/>
    <hyperlink ref="AU588" r:id="rId507" xr:uid="{8379F754-AF7E-4E9C-9C82-1BE37645AF89}"/>
    <hyperlink ref="AU589" r:id="rId508" xr:uid="{BB951FA3-E9FF-4001-B45D-243963CE1579}"/>
    <hyperlink ref="AU590" r:id="rId509" xr:uid="{430FA362-228F-477F-8C6A-BCC9314CBFD8}"/>
    <hyperlink ref="AU592" r:id="rId510" xr:uid="{6E79A1FB-0F3D-4511-8AA2-C5EDE57033DA}"/>
    <hyperlink ref="AU594" r:id="rId511" xr:uid="{53F93F1B-A415-4F06-8EB0-D5C5D3C3F228}"/>
    <hyperlink ref="AU595" r:id="rId512" xr:uid="{93840810-F58A-485B-9267-646BEBDF2892}"/>
    <hyperlink ref="AU596" r:id="rId513" xr:uid="{AEFDF9D3-8C05-4C1D-AC1C-A1B91D089E67}"/>
    <hyperlink ref="AU597" r:id="rId514" xr:uid="{9F0D303C-5345-4EC2-A67B-D8CF8348BF2E}"/>
    <hyperlink ref="AU598" r:id="rId515" xr:uid="{C5690964-9590-4DD0-BDDD-221B09CB4625}"/>
    <hyperlink ref="AU599" r:id="rId516" xr:uid="{0E099143-3B99-4AC9-9DF2-3FEB62DD4DC2}"/>
    <hyperlink ref="AU600" r:id="rId517" xr:uid="{1E68C426-F6B6-4A93-B2DF-8FACDE2F618D}"/>
    <hyperlink ref="AU601" r:id="rId518" xr:uid="{B8578F5B-4FD8-42BA-BD1D-A1C3400CF075}"/>
    <hyperlink ref="AU602" r:id="rId519" xr:uid="{6DD13082-79CA-4B1A-83CB-BFAD9D2060B0}"/>
    <hyperlink ref="AU603" r:id="rId520" xr:uid="{2EEC5280-FB67-4395-BB11-0AE4CCB9DB06}"/>
    <hyperlink ref="AU604" r:id="rId521" xr:uid="{9989B565-339E-402C-800E-2EFE8070E632}"/>
    <hyperlink ref="AU605" r:id="rId522" xr:uid="{32ECE1B6-A69C-4063-83BA-EC0F7B835FA4}"/>
    <hyperlink ref="AU606" r:id="rId523" xr:uid="{FD363D99-CD91-42FB-B864-2B990AB1BFED}"/>
    <hyperlink ref="AU607" r:id="rId524" xr:uid="{2C99E446-0C2B-422F-AB25-897468D42D5F}"/>
    <hyperlink ref="AU608" r:id="rId525" xr:uid="{EF016322-60E2-4B94-9668-D27D4E518957}"/>
    <hyperlink ref="AU609" r:id="rId526" xr:uid="{3E32700E-C916-4DE8-AA6A-F4376ED7D08F}"/>
    <hyperlink ref="AU610" r:id="rId527" xr:uid="{DCDB1E15-A6FC-435B-96E4-41FF58C29469}"/>
    <hyperlink ref="AU611" r:id="rId528" xr:uid="{B64EF5A4-6D44-4F95-8E82-CCCA9BF3C1AD}"/>
    <hyperlink ref="AU612" r:id="rId529" xr:uid="{B10BFEEF-53F8-4650-8423-D3404E0F8C2A}"/>
    <hyperlink ref="AU613" r:id="rId530" xr:uid="{78C8BEEE-F720-45D2-94AD-DC2F6257DE72}"/>
    <hyperlink ref="AU614" r:id="rId531" xr:uid="{D6E444B5-D9D6-4225-9C8A-65BB0F2CFE59}"/>
    <hyperlink ref="AU615" r:id="rId532" xr:uid="{BA87365C-8307-4016-AD59-5A81605B8346}"/>
    <hyperlink ref="AU616" r:id="rId533" xr:uid="{1F8B38E3-0108-467D-8765-3DF0202CB280}"/>
    <hyperlink ref="AU617" r:id="rId534" xr:uid="{ABEB04F9-4519-461D-8EE8-CDE16048B319}"/>
    <hyperlink ref="AU618" r:id="rId535" xr:uid="{E303C643-CC1B-44A1-97CC-0E6293DDF1E2}"/>
    <hyperlink ref="AU620" r:id="rId536" xr:uid="{7667D2B6-3408-41CD-9C4D-2877BD64EA75}"/>
    <hyperlink ref="AU621" r:id="rId537" xr:uid="{8F1E5EEA-9CA6-4898-B800-62FAE893E3CE}"/>
    <hyperlink ref="AU622" r:id="rId538" xr:uid="{AB4CA81C-D2ED-491C-871A-BAC8B5B956BE}"/>
    <hyperlink ref="AU623" r:id="rId539" xr:uid="{951C6F7C-EAD2-4DEA-9702-95B7199D10EF}"/>
    <hyperlink ref="AU624" r:id="rId540" xr:uid="{7CE43D85-063D-4692-8E63-DE9509E93ED2}"/>
    <hyperlink ref="AU625" r:id="rId541" xr:uid="{8FAF2A6A-1115-447D-8CA3-581C060D2924}"/>
    <hyperlink ref="AU626" r:id="rId542" xr:uid="{3D20D33B-A303-4159-A6FE-2899E3E804F3}"/>
    <hyperlink ref="AU627" r:id="rId543" xr:uid="{1E635E81-2B17-4BFA-8D66-012EBA7C6398}"/>
    <hyperlink ref="AU628" r:id="rId544" xr:uid="{C1CF1F88-8EC8-4E60-A8BC-F10269355648}"/>
    <hyperlink ref="AU629" r:id="rId545" xr:uid="{F103A41D-AEEA-4D7E-B983-804CD925DA0E}"/>
    <hyperlink ref="AU630" r:id="rId546" xr:uid="{47D84C36-51BF-43F5-A730-13CEE8B9FFD3}"/>
    <hyperlink ref="AU631" r:id="rId547" xr:uid="{35679294-6E93-46F1-8E6E-BF44C445ED47}"/>
    <hyperlink ref="AU632" r:id="rId548" xr:uid="{D7BA7D68-EA6D-44D1-94B6-647041DB940D}"/>
    <hyperlink ref="AU633" r:id="rId549" xr:uid="{5E76A2FF-4C56-43A9-968C-38FB1BF969A4}"/>
    <hyperlink ref="AU634" r:id="rId550" xr:uid="{1B80693A-221A-4B64-923C-C42F084EFBD0}"/>
    <hyperlink ref="AU635" r:id="rId551" xr:uid="{26EC1CBC-511F-471D-98AB-B4E9349B0F6D}"/>
    <hyperlink ref="AU636" r:id="rId552" xr:uid="{04B0F6C0-4F86-40E5-B09E-669AF14E2101}"/>
    <hyperlink ref="AU637" r:id="rId553" xr:uid="{69526F60-0A1C-4B18-B983-DD09ACA0EAFF}"/>
    <hyperlink ref="AU638" r:id="rId554" xr:uid="{32ADF981-5E27-4ECC-BADC-3B2C3D037FA8}"/>
    <hyperlink ref="AU641" r:id="rId555" xr:uid="{B25B4D0C-DA96-45ED-BEBF-B0A0D154F91A}"/>
    <hyperlink ref="AU643" r:id="rId556" xr:uid="{6AEAD897-CC26-4858-9646-DACD6BBDD40E}"/>
    <hyperlink ref="AU644" r:id="rId557" xr:uid="{844D6C6D-87FA-4658-8B6A-FB9A4014ACEF}"/>
    <hyperlink ref="AU646" r:id="rId558" xr:uid="{FE35213F-D7E7-4740-AABC-68AC6C6AC127}"/>
    <hyperlink ref="AU647" r:id="rId559" xr:uid="{30DCB113-89A2-49FF-B378-F2FCEC358B66}"/>
    <hyperlink ref="AU648" r:id="rId560" xr:uid="{8D66ED97-9B88-43D4-83AC-F3923711945F}"/>
    <hyperlink ref="AU649" r:id="rId561" xr:uid="{8E24CF5F-F6AF-4A15-947C-54AC58C1C4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7889-3F3F-48A1-B90E-5AF2DB952130}">
  <dimension ref="A1:CH482"/>
  <sheetViews>
    <sheetView workbookViewId="0">
      <selection activeCell="G1" sqref="G1"/>
    </sheetView>
  </sheetViews>
  <sheetFormatPr defaultColWidth="8.85546875" defaultRowHeight="15"/>
  <sheetData>
    <row r="1" spans="1:86" ht="15.95">
      <c r="A1" s="1" t="s">
        <v>3439</v>
      </c>
      <c r="B1" s="1" t="s">
        <v>3440</v>
      </c>
      <c r="C1" s="1" t="s">
        <v>3441</v>
      </c>
      <c r="D1" s="1" t="s">
        <v>3442</v>
      </c>
      <c r="E1" s="1" t="s">
        <v>3443</v>
      </c>
      <c r="F1" s="1" t="s">
        <v>3444</v>
      </c>
      <c r="G1" s="1" t="s">
        <v>3445</v>
      </c>
      <c r="H1" s="1" t="s">
        <v>3446</v>
      </c>
      <c r="I1" s="1" t="s">
        <v>3447</v>
      </c>
      <c r="J1" s="1" t="s">
        <v>3448</v>
      </c>
      <c r="K1" s="1" t="s">
        <v>896</v>
      </c>
      <c r="L1" s="1" t="s">
        <v>3449</v>
      </c>
      <c r="M1" s="1" t="s">
        <v>897</v>
      </c>
      <c r="N1" s="1" t="s">
        <v>898</v>
      </c>
      <c r="O1" s="1" t="s">
        <v>3450</v>
      </c>
      <c r="P1" s="1" t="s">
        <v>3451</v>
      </c>
      <c r="Q1" s="1" t="s">
        <v>3452</v>
      </c>
      <c r="R1" s="1" t="s">
        <v>3453</v>
      </c>
      <c r="S1" s="1" t="s">
        <v>3454</v>
      </c>
      <c r="T1" s="1" t="s">
        <v>3455</v>
      </c>
      <c r="U1" s="1" t="s">
        <v>3456</v>
      </c>
      <c r="V1" s="1" t="s">
        <v>3457</v>
      </c>
      <c r="W1" s="1" t="s">
        <v>3458</v>
      </c>
      <c r="X1" s="1" t="s">
        <v>3459</v>
      </c>
      <c r="Y1" s="1" t="s">
        <v>3460</v>
      </c>
      <c r="Z1" s="1" t="s">
        <v>3461</v>
      </c>
      <c r="AA1" s="1" t="s">
        <v>3462</v>
      </c>
      <c r="AB1" s="1" t="s">
        <v>3463</v>
      </c>
      <c r="AC1" s="1" t="s">
        <v>3464</v>
      </c>
      <c r="AD1" s="1" t="s">
        <v>3465</v>
      </c>
      <c r="AE1" s="1" t="s">
        <v>3466</v>
      </c>
      <c r="AF1" s="1" t="s">
        <v>3467</v>
      </c>
      <c r="AG1" s="1" t="s">
        <v>3468</v>
      </c>
      <c r="AH1" s="1" t="s">
        <v>3469</v>
      </c>
      <c r="AI1" s="1" t="s">
        <v>3470</v>
      </c>
      <c r="AJ1" s="1" t="s">
        <v>3471</v>
      </c>
      <c r="AK1" s="1" t="s">
        <v>3472</v>
      </c>
      <c r="AL1" s="1" t="s">
        <v>3473</v>
      </c>
      <c r="AM1" s="1" t="s">
        <v>3474</v>
      </c>
      <c r="AN1" s="1" t="s">
        <v>3475</v>
      </c>
      <c r="AO1" s="1" t="s">
        <v>3476</v>
      </c>
      <c r="AP1" s="1" t="s">
        <v>3477</v>
      </c>
      <c r="AQ1" s="1" t="s">
        <v>3478</v>
      </c>
      <c r="AR1" s="1" t="s">
        <v>3479</v>
      </c>
      <c r="AS1" s="1" t="s">
        <v>3480</v>
      </c>
      <c r="AT1" s="1" t="s">
        <v>3481</v>
      </c>
      <c r="AU1" s="1" t="s">
        <v>3482</v>
      </c>
      <c r="AV1" s="1" t="s">
        <v>3483</v>
      </c>
      <c r="AW1" s="1" t="s">
        <v>3484</v>
      </c>
      <c r="AX1" s="1" t="s">
        <v>3485</v>
      </c>
      <c r="AY1" s="1" t="s">
        <v>3486</v>
      </c>
      <c r="AZ1" s="1" t="s">
        <v>3487</v>
      </c>
      <c r="BA1" s="1" t="s">
        <v>3488</v>
      </c>
      <c r="BB1" s="1" t="s">
        <v>3489</v>
      </c>
      <c r="BC1" s="1" t="s">
        <v>3490</v>
      </c>
      <c r="BD1" s="1" t="s">
        <v>3491</v>
      </c>
      <c r="BE1" s="1" t="s">
        <v>3492</v>
      </c>
      <c r="BF1" s="1" t="s">
        <v>3493</v>
      </c>
      <c r="BG1" s="1" t="s">
        <v>3494</v>
      </c>
      <c r="BH1" s="1" t="s">
        <v>3495</v>
      </c>
      <c r="BI1" s="1" t="s">
        <v>3496</v>
      </c>
      <c r="BJ1" s="1" t="s">
        <v>3497</v>
      </c>
      <c r="BK1" s="1" t="s">
        <v>3498</v>
      </c>
      <c r="BL1" s="1" t="s">
        <v>3499</v>
      </c>
      <c r="BM1" s="1" t="s">
        <v>3500</v>
      </c>
      <c r="BN1" s="1" t="s">
        <v>3501</v>
      </c>
      <c r="BO1" s="1" t="s">
        <v>3502</v>
      </c>
      <c r="BP1" s="1" t="s">
        <v>3503</v>
      </c>
      <c r="BQ1" s="1" t="s">
        <v>3504</v>
      </c>
      <c r="BR1" s="1" t="s">
        <v>3505</v>
      </c>
      <c r="BS1" s="1" t="s">
        <v>3506</v>
      </c>
      <c r="BT1" s="1" t="s">
        <v>3507</v>
      </c>
      <c r="BU1" s="1" t="s">
        <v>3508</v>
      </c>
      <c r="BV1" s="1" t="s">
        <v>3509</v>
      </c>
      <c r="BW1" s="1" t="s">
        <v>3510</v>
      </c>
      <c r="BX1" s="1" t="s">
        <v>3511</v>
      </c>
      <c r="BY1" s="1" t="s">
        <v>3512</v>
      </c>
      <c r="BZ1" s="1" t="s">
        <v>3513</v>
      </c>
      <c r="CA1" s="1" t="s">
        <v>3514</v>
      </c>
      <c r="CB1" s="1" t="s">
        <v>3515</v>
      </c>
      <c r="CC1" s="1" t="s">
        <v>3516</v>
      </c>
      <c r="CD1" s="1" t="s">
        <v>3517</v>
      </c>
      <c r="CE1" s="1" t="s">
        <v>3518</v>
      </c>
      <c r="CF1" s="1" t="s">
        <v>3519</v>
      </c>
      <c r="CG1" s="1" t="s">
        <v>3520</v>
      </c>
      <c r="CH1" s="1" t="s">
        <v>3521</v>
      </c>
    </row>
    <row r="2" spans="1:86" ht="15.95">
      <c r="A2" s="1" t="s">
        <v>1102</v>
      </c>
      <c r="B2" s="1" t="s">
        <v>75</v>
      </c>
      <c r="C2" s="1" t="s">
        <v>103</v>
      </c>
      <c r="D2" s="1">
        <v>100</v>
      </c>
      <c r="E2" s="1" t="s">
        <v>3522</v>
      </c>
      <c r="F2" s="1">
        <v>100002</v>
      </c>
      <c r="G2" s="1">
        <v>100002</v>
      </c>
      <c r="H2" s="1" t="s">
        <v>936</v>
      </c>
      <c r="I2" s="1">
        <v>6518197786</v>
      </c>
      <c r="J2" s="38">
        <v>43146</v>
      </c>
      <c r="K2" s="1" t="s">
        <v>938</v>
      </c>
      <c r="L2" s="1" t="s">
        <v>936</v>
      </c>
      <c r="M2" s="1" t="s">
        <v>915</v>
      </c>
      <c r="N2" s="1" t="s">
        <v>85</v>
      </c>
      <c r="O2" s="1" t="s">
        <v>3523</v>
      </c>
      <c r="P2" s="1" t="s">
        <v>83</v>
      </c>
      <c r="Q2" s="1" t="s">
        <v>85</v>
      </c>
      <c r="R2" s="1" t="s">
        <v>85</v>
      </c>
      <c r="S2" s="1" t="s">
        <v>85</v>
      </c>
      <c r="T2" s="1" t="s">
        <v>85</v>
      </c>
      <c r="U2" s="1" t="s">
        <v>85</v>
      </c>
      <c r="V2" s="1">
        <v>20</v>
      </c>
      <c r="W2" s="1">
        <v>65</v>
      </c>
      <c r="X2" s="1">
        <v>35</v>
      </c>
      <c r="Y2" s="1" t="s">
        <v>3524</v>
      </c>
      <c r="Z2" s="1" t="s">
        <v>85</v>
      </c>
      <c r="AA2" s="1">
        <v>5</v>
      </c>
      <c r="AB2" s="1">
        <v>75</v>
      </c>
      <c r="AC2" s="1">
        <v>20</v>
      </c>
      <c r="AD2" s="1">
        <v>0</v>
      </c>
      <c r="AE2" s="1">
        <v>115</v>
      </c>
      <c r="AF2" s="1">
        <v>90</v>
      </c>
      <c r="AG2" s="1">
        <v>4</v>
      </c>
      <c r="AH2" s="1">
        <v>6</v>
      </c>
      <c r="AI2" s="1">
        <v>0</v>
      </c>
      <c r="AJ2" s="1">
        <v>16</v>
      </c>
      <c r="AK2" s="1">
        <v>5</v>
      </c>
      <c r="AL2" s="1">
        <v>75</v>
      </c>
      <c r="AM2" s="1">
        <v>20</v>
      </c>
      <c r="AN2" s="1">
        <v>0</v>
      </c>
      <c r="AO2" s="1">
        <v>115</v>
      </c>
      <c r="AP2" s="1" t="s">
        <v>85</v>
      </c>
      <c r="AQ2" s="1" t="s">
        <v>3525</v>
      </c>
      <c r="AR2" s="38">
        <v>44648</v>
      </c>
      <c r="AS2" s="1" t="s">
        <v>85</v>
      </c>
      <c r="AT2" s="1" t="s">
        <v>85</v>
      </c>
      <c r="AU2" s="1" t="s">
        <v>85</v>
      </c>
      <c r="AV2" s="1" t="s">
        <v>85</v>
      </c>
      <c r="AW2" s="1" t="s">
        <v>85</v>
      </c>
      <c r="AX2" s="1" t="s">
        <v>85</v>
      </c>
      <c r="AY2" s="1" t="s">
        <v>85</v>
      </c>
      <c r="AZ2" s="1" t="s">
        <v>85</v>
      </c>
      <c r="BA2" s="1" t="s">
        <v>85</v>
      </c>
      <c r="BB2" s="1" t="s">
        <v>85</v>
      </c>
      <c r="BC2" s="1" t="s">
        <v>85</v>
      </c>
      <c r="BD2" s="1" t="s">
        <v>85</v>
      </c>
      <c r="BE2" s="1" t="s">
        <v>85</v>
      </c>
      <c r="BF2" s="1" t="s">
        <v>85</v>
      </c>
      <c r="BG2" s="1" t="s">
        <v>85</v>
      </c>
      <c r="BH2" s="1" t="s">
        <v>85</v>
      </c>
      <c r="BI2" s="1" t="s">
        <v>85</v>
      </c>
      <c r="BJ2" s="1" t="s">
        <v>85</v>
      </c>
      <c r="BK2" s="1" t="s">
        <v>85</v>
      </c>
      <c r="BL2" s="1" t="s">
        <v>85</v>
      </c>
      <c r="BM2" s="1" t="s">
        <v>85</v>
      </c>
      <c r="BN2" s="1" t="s">
        <v>85</v>
      </c>
      <c r="BO2" s="1" t="s">
        <v>85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85</v>
      </c>
      <c r="BU2" s="1" t="s">
        <v>85</v>
      </c>
      <c r="BV2" s="1" t="s">
        <v>85</v>
      </c>
      <c r="BW2" s="1" t="s">
        <v>85</v>
      </c>
      <c r="BX2" s="1" t="s">
        <v>85</v>
      </c>
      <c r="BY2" s="1" t="s">
        <v>85</v>
      </c>
      <c r="BZ2" s="1" t="s">
        <v>85</v>
      </c>
      <c r="CA2" s="1" t="s">
        <v>85</v>
      </c>
      <c r="CB2" s="1" t="s">
        <v>85</v>
      </c>
      <c r="CC2" s="1" t="s">
        <v>85</v>
      </c>
      <c r="CD2" s="1" t="s">
        <v>85</v>
      </c>
      <c r="CE2" s="1" t="s">
        <v>85</v>
      </c>
      <c r="CF2" s="1" t="s">
        <v>85</v>
      </c>
      <c r="CG2" s="1" t="s">
        <v>85</v>
      </c>
      <c r="CH2" s="1" t="s">
        <v>85</v>
      </c>
    </row>
    <row r="3" spans="1:86" ht="15.95">
      <c r="A3" s="1" t="s">
        <v>1109</v>
      </c>
      <c r="B3" s="1" t="s">
        <v>130</v>
      </c>
      <c r="C3" s="1" t="s">
        <v>103</v>
      </c>
      <c r="D3" s="1">
        <v>100</v>
      </c>
      <c r="E3" s="1" t="s">
        <v>3522</v>
      </c>
      <c r="F3" s="1" t="s">
        <v>3526</v>
      </c>
      <c r="G3" s="1">
        <v>100003</v>
      </c>
      <c r="H3" s="1" t="s">
        <v>936</v>
      </c>
      <c r="I3" s="1">
        <v>6518197784</v>
      </c>
      <c r="J3" s="38">
        <v>43483</v>
      </c>
      <c r="K3" s="1" t="s">
        <v>926</v>
      </c>
      <c r="L3" s="1" t="s">
        <v>3527</v>
      </c>
      <c r="M3" s="1" t="s">
        <v>915</v>
      </c>
      <c r="N3" s="1" t="s">
        <v>85</v>
      </c>
      <c r="O3" s="1" t="s">
        <v>3528</v>
      </c>
      <c r="P3" s="1" t="s">
        <v>3529</v>
      </c>
      <c r="Q3" s="1" t="s">
        <v>85</v>
      </c>
      <c r="R3" s="1" t="s">
        <v>85</v>
      </c>
      <c r="S3" s="1" t="s">
        <v>85</v>
      </c>
      <c r="T3" s="1" t="s">
        <v>85</v>
      </c>
      <c r="U3" s="1" t="s">
        <v>85</v>
      </c>
      <c r="V3" s="1">
        <v>75</v>
      </c>
      <c r="W3" s="1">
        <v>99</v>
      </c>
      <c r="X3" s="1">
        <v>1</v>
      </c>
      <c r="Y3" s="1" t="s">
        <v>3524</v>
      </c>
      <c r="Z3" s="1" t="s">
        <v>85</v>
      </c>
      <c r="AA3" s="1">
        <v>0</v>
      </c>
      <c r="AB3" s="1">
        <v>85</v>
      </c>
      <c r="AC3" s="1">
        <v>15</v>
      </c>
      <c r="AD3" s="1">
        <v>0</v>
      </c>
      <c r="AE3" s="1">
        <v>115</v>
      </c>
      <c r="AF3" s="1">
        <v>65</v>
      </c>
      <c r="AG3" s="1">
        <v>35</v>
      </c>
      <c r="AH3" s="1">
        <v>0</v>
      </c>
      <c r="AI3" s="1">
        <v>0</v>
      </c>
      <c r="AJ3" s="1">
        <v>35</v>
      </c>
      <c r="AK3" s="1">
        <v>0</v>
      </c>
      <c r="AL3" s="1">
        <v>85</v>
      </c>
      <c r="AM3" s="1">
        <v>15</v>
      </c>
      <c r="AN3" s="1">
        <v>0</v>
      </c>
      <c r="AO3" s="1">
        <v>115</v>
      </c>
      <c r="AP3" s="1" t="s">
        <v>85</v>
      </c>
      <c r="AQ3" s="1" t="s">
        <v>3530</v>
      </c>
      <c r="AR3" s="38">
        <v>44648</v>
      </c>
      <c r="AS3" s="1" t="s">
        <v>85</v>
      </c>
      <c r="AT3" s="1" t="s">
        <v>85</v>
      </c>
      <c r="AU3" s="1" t="s">
        <v>85</v>
      </c>
      <c r="AV3" s="1" t="s">
        <v>85</v>
      </c>
      <c r="AW3" s="1" t="s">
        <v>85</v>
      </c>
      <c r="AX3" s="1" t="s">
        <v>85</v>
      </c>
      <c r="AY3" s="1" t="s">
        <v>85</v>
      </c>
      <c r="AZ3" s="1" t="s">
        <v>85</v>
      </c>
      <c r="BA3" s="1" t="s">
        <v>85</v>
      </c>
      <c r="BB3" s="1" t="s">
        <v>85</v>
      </c>
      <c r="BC3" s="1" t="s">
        <v>85</v>
      </c>
      <c r="BD3" s="1" t="s">
        <v>85</v>
      </c>
      <c r="BE3" s="1" t="s">
        <v>85</v>
      </c>
      <c r="BF3" s="1" t="s">
        <v>85</v>
      </c>
      <c r="BG3" s="1" t="s">
        <v>85</v>
      </c>
      <c r="BH3" s="1" t="s">
        <v>85</v>
      </c>
      <c r="BI3" s="1" t="s">
        <v>85</v>
      </c>
      <c r="BJ3" s="1" t="s">
        <v>85</v>
      </c>
      <c r="BK3" s="1" t="s">
        <v>85</v>
      </c>
      <c r="BL3" s="1" t="s">
        <v>85</v>
      </c>
      <c r="BM3" s="1" t="s">
        <v>3531</v>
      </c>
      <c r="BN3" s="1" t="s">
        <v>85</v>
      </c>
      <c r="BO3" s="1" t="s">
        <v>85</v>
      </c>
      <c r="BP3" s="1" t="s">
        <v>85</v>
      </c>
      <c r="BQ3" s="1" t="s">
        <v>85</v>
      </c>
      <c r="BR3" s="1" t="s">
        <v>85</v>
      </c>
      <c r="BS3" s="1" t="s">
        <v>85</v>
      </c>
      <c r="BT3" s="1" t="s">
        <v>85</v>
      </c>
      <c r="BU3" s="1" t="s">
        <v>85</v>
      </c>
      <c r="BV3" s="1" t="s">
        <v>85</v>
      </c>
      <c r="BW3" s="1" t="s">
        <v>85</v>
      </c>
      <c r="BX3" s="1" t="s">
        <v>85</v>
      </c>
      <c r="BY3" s="1" t="s">
        <v>85</v>
      </c>
      <c r="BZ3" s="1" t="s">
        <v>85</v>
      </c>
      <c r="CA3" s="1" t="s">
        <v>85</v>
      </c>
      <c r="CB3" s="1" t="s">
        <v>85</v>
      </c>
      <c r="CC3" s="1" t="s">
        <v>85</v>
      </c>
      <c r="CD3" s="1" t="s">
        <v>85</v>
      </c>
      <c r="CE3" s="1" t="s">
        <v>85</v>
      </c>
      <c r="CF3" s="1" t="s">
        <v>85</v>
      </c>
      <c r="CG3" s="1" t="s">
        <v>85</v>
      </c>
      <c r="CH3" s="1" t="s">
        <v>85</v>
      </c>
    </row>
    <row r="4" spans="1:86" ht="15.95">
      <c r="A4" s="1" t="s">
        <v>1111</v>
      </c>
      <c r="B4" s="1" t="s">
        <v>130</v>
      </c>
      <c r="C4" s="1" t="s">
        <v>103</v>
      </c>
      <c r="D4" s="1">
        <v>100</v>
      </c>
      <c r="E4" s="1" t="s">
        <v>3522</v>
      </c>
      <c r="F4" s="1" t="s">
        <v>3532</v>
      </c>
      <c r="G4" s="1">
        <v>100004</v>
      </c>
      <c r="H4" s="1" t="s">
        <v>936</v>
      </c>
      <c r="I4" s="1">
        <v>6518197783</v>
      </c>
      <c r="J4" s="38">
        <v>44502</v>
      </c>
      <c r="K4" s="1" t="s">
        <v>926</v>
      </c>
      <c r="L4" s="1" t="s">
        <v>3527</v>
      </c>
      <c r="M4" s="1" t="s">
        <v>915</v>
      </c>
      <c r="N4" s="1" t="s">
        <v>85</v>
      </c>
      <c r="O4" s="1" t="s">
        <v>3523</v>
      </c>
      <c r="P4" s="1" t="s">
        <v>133</v>
      </c>
      <c r="Q4" s="1" t="s">
        <v>85</v>
      </c>
      <c r="R4" s="1" t="s">
        <v>85</v>
      </c>
      <c r="S4" s="1" t="s">
        <v>85</v>
      </c>
      <c r="T4" s="1" t="s">
        <v>85</v>
      </c>
      <c r="U4" s="1" t="s">
        <v>85</v>
      </c>
      <c r="V4" s="1">
        <v>20</v>
      </c>
      <c r="W4" s="1">
        <v>99</v>
      </c>
      <c r="X4" s="1">
        <v>1</v>
      </c>
      <c r="Y4" s="1" t="s">
        <v>3524</v>
      </c>
      <c r="Z4" s="1" t="s">
        <v>85</v>
      </c>
      <c r="AA4" s="1">
        <v>0</v>
      </c>
      <c r="AB4" s="1">
        <v>75</v>
      </c>
      <c r="AC4" s="1">
        <v>25</v>
      </c>
      <c r="AD4" s="1">
        <v>0</v>
      </c>
      <c r="AE4" s="1">
        <v>125</v>
      </c>
      <c r="AF4" s="1">
        <v>55</v>
      </c>
      <c r="AG4" s="1">
        <v>40</v>
      </c>
      <c r="AH4" s="1">
        <v>5</v>
      </c>
      <c r="AI4" s="1">
        <v>0</v>
      </c>
      <c r="AJ4" s="1">
        <v>50</v>
      </c>
      <c r="AK4" s="1">
        <v>0</v>
      </c>
      <c r="AL4" s="1">
        <v>75</v>
      </c>
      <c r="AM4" s="1">
        <v>25</v>
      </c>
      <c r="AN4" s="1">
        <v>0</v>
      </c>
      <c r="AO4" s="1">
        <v>125</v>
      </c>
      <c r="AP4" s="1" t="s">
        <v>85</v>
      </c>
      <c r="AQ4" s="1" t="s">
        <v>3530</v>
      </c>
      <c r="AR4" s="38">
        <v>44648</v>
      </c>
      <c r="AS4" s="1" t="s">
        <v>85</v>
      </c>
      <c r="AT4" s="1" t="s">
        <v>85</v>
      </c>
      <c r="AU4" s="1" t="s">
        <v>85</v>
      </c>
      <c r="AV4" s="1" t="s">
        <v>85</v>
      </c>
      <c r="AW4" s="1" t="s">
        <v>85</v>
      </c>
      <c r="AX4" s="1" t="s">
        <v>85</v>
      </c>
      <c r="AY4" s="1" t="s">
        <v>85</v>
      </c>
      <c r="AZ4" s="1" t="s">
        <v>85</v>
      </c>
      <c r="BA4" s="1" t="s">
        <v>85</v>
      </c>
      <c r="BB4" s="1" t="s">
        <v>85</v>
      </c>
      <c r="BC4" s="1" t="s">
        <v>85</v>
      </c>
      <c r="BD4" s="1" t="s">
        <v>85</v>
      </c>
      <c r="BE4" s="1" t="s">
        <v>85</v>
      </c>
      <c r="BF4" s="1" t="s">
        <v>85</v>
      </c>
      <c r="BG4" s="1" t="s">
        <v>85</v>
      </c>
      <c r="BH4" s="1" t="s">
        <v>85</v>
      </c>
      <c r="BI4" s="1" t="s">
        <v>85</v>
      </c>
      <c r="BJ4" s="1" t="s">
        <v>85</v>
      </c>
      <c r="BK4" s="1" t="s">
        <v>85</v>
      </c>
      <c r="BL4" s="1" t="s">
        <v>85</v>
      </c>
      <c r="BM4" s="1" t="s">
        <v>3531</v>
      </c>
      <c r="BN4" s="1" t="s">
        <v>85</v>
      </c>
      <c r="BO4" s="1" t="s">
        <v>85</v>
      </c>
      <c r="BP4" s="1" t="s">
        <v>85</v>
      </c>
      <c r="BQ4" s="1" t="s">
        <v>85</v>
      </c>
      <c r="BR4" s="1" t="s">
        <v>85</v>
      </c>
      <c r="BS4" s="1" t="s">
        <v>85</v>
      </c>
      <c r="BT4" s="1" t="s">
        <v>85</v>
      </c>
      <c r="BU4" s="1" t="s">
        <v>85</v>
      </c>
      <c r="BV4" s="1" t="s">
        <v>85</v>
      </c>
      <c r="BW4" s="1" t="s">
        <v>85</v>
      </c>
      <c r="BX4" s="1" t="s">
        <v>85</v>
      </c>
      <c r="BY4" s="1" t="s">
        <v>85</v>
      </c>
      <c r="BZ4" s="1" t="s">
        <v>85</v>
      </c>
      <c r="CA4" s="1" t="s">
        <v>85</v>
      </c>
      <c r="CB4" s="1" t="s">
        <v>85</v>
      </c>
      <c r="CC4" s="1" t="s">
        <v>85</v>
      </c>
      <c r="CD4" s="1" t="s">
        <v>85</v>
      </c>
      <c r="CE4" s="1" t="s">
        <v>85</v>
      </c>
      <c r="CF4" s="1" t="s">
        <v>85</v>
      </c>
      <c r="CG4" s="1" t="s">
        <v>85</v>
      </c>
      <c r="CH4" s="1" t="s">
        <v>85</v>
      </c>
    </row>
    <row r="5" spans="1:86" ht="15.95">
      <c r="A5" s="1" t="s">
        <v>1113</v>
      </c>
      <c r="B5" s="1" t="s">
        <v>130</v>
      </c>
      <c r="C5" s="1" t="s">
        <v>103</v>
      </c>
      <c r="D5" s="1">
        <v>100</v>
      </c>
      <c r="E5" s="1" t="s">
        <v>3522</v>
      </c>
      <c r="F5" s="1" t="s">
        <v>3533</v>
      </c>
      <c r="G5" s="1">
        <v>100005</v>
      </c>
      <c r="H5" s="1" t="s">
        <v>936</v>
      </c>
      <c r="I5" s="1">
        <v>6518197787</v>
      </c>
      <c r="J5" s="38">
        <v>44490</v>
      </c>
      <c r="K5" s="1" t="s">
        <v>926</v>
      </c>
      <c r="L5" s="1" t="s">
        <v>936</v>
      </c>
      <c r="M5" s="1" t="s">
        <v>915</v>
      </c>
      <c r="N5" s="1" t="s">
        <v>85</v>
      </c>
      <c r="O5" s="1" t="s">
        <v>936</v>
      </c>
      <c r="P5" s="1" t="s">
        <v>3534</v>
      </c>
      <c r="Q5" s="1" t="s">
        <v>85</v>
      </c>
      <c r="R5" s="1" t="s">
        <v>85</v>
      </c>
      <c r="S5" s="1" t="s">
        <v>85</v>
      </c>
      <c r="T5" s="1" t="s">
        <v>85</v>
      </c>
      <c r="U5" s="1" t="s">
        <v>85</v>
      </c>
      <c r="V5" s="1">
        <v>25</v>
      </c>
      <c r="W5" s="1">
        <v>99</v>
      </c>
      <c r="X5" s="1">
        <v>1</v>
      </c>
      <c r="Y5" s="1" t="s">
        <v>3524</v>
      </c>
      <c r="Z5" s="1" t="s">
        <v>85</v>
      </c>
      <c r="AA5" s="1">
        <v>0</v>
      </c>
      <c r="AB5" s="1">
        <v>20</v>
      </c>
      <c r="AC5" s="1">
        <v>55</v>
      </c>
      <c r="AD5" s="1">
        <v>25</v>
      </c>
      <c r="AE5" s="1">
        <v>205</v>
      </c>
      <c r="AF5" s="1">
        <v>5</v>
      </c>
      <c r="AG5" s="1">
        <v>15</v>
      </c>
      <c r="AH5" s="1">
        <v>55</v>
      </c>
      <c r="AI5" s="1">
        <v>25</v>
      </c>
      <c r="AJ5" s="1">
        <v>200</v>
      </c>
      <c r="AK5" s="1">
        <v>0</v>
      </c>
      <c r="AL5" s="1">
        <v>65</v>
      </c>
      <c r="AM5" s="1">
        <v>35</v>
      </c>
      <c r="AN5" s="1">
        <v>0</v>
      </c>
      <c r="AO5" s="1">
        <v>135</v>
      </c>
      <c r="AP5" s="1" t="s">
        <v>85</v>
      </c>
      <c r="AQ5" s="1" t="s">
        <v>3530</v>
      </c>
      <c r="AR5" s="38">
        <v>44648</v>
      </c>
      <c r="AS5" s="1" t="s">
        <v>85</v>
      </c>
      <c r="AT5" s="1" t="s">
        <v>85</v>
      </c>
      <c r="AU5" s="1" t="s">
        <v>85</v>
      </c>
      <c r="AV5" s="1" t="s">
        <v>85</v>
      </c>
      <c r="AW5" s="1" t="s">
        <v>85</v>
      </c>
      <c r="AX5" s="1" t="s">
        <v>85</v>
      </c>
      <c r="AY5" s="1" t="s">
        <v>85</v>
      </c>
      <c r="AZ5" s="1" t="s">
        <v>85</v>
      </c>
      <c r="BA5" s="1" t="s">
        <v>85</v>
      </c>
      <c r="BB5" s="1" t="s">
        <v>85</v>
      </c>
      <c r="BC5" s="1" t="s">
        <v>85</v>
      </c>
      <c r="BD5" s="1" t="s">
        <v>85</v>
      </c>
      <c r="BE5" s="1" t="s">
        <v>85</v>
      </c>
      <c r="BF5" s="1" t="s">
        <v>85</v>
      </c>
      <c r="BG5" s="1" t="s">
        <v>85</v>
      </c>
      <c r="BH5" s="1" t="s">
        <v>85</v>
      </c>
      <c r="BI5" s="1" t="s">
        <v>85</v>
      </c>
      <c r="BJ5" s="1" t="s">
        <v>85</v>
      </c>
      <c r="BK5" s="1" t="s">
        <v>85</v>
      </c>
      <c r="BL5" s="1" t="s">
        <v>85</v>
      </c>
      <c r="BM5" s="1" t="s">
        <v>3531</v>
      </c>
      <c r="BN5" s="1" t="s">
        <v>85</v>
      </c>
      <c r="BO5" s="1" t="s">
        <v>85</v>
      </c>
      <c r="BP5" s="1" t="s">
        <v>85</v>
      </c>
      <c r="BQ5" s="1" t="s">
        <v>85</v>
      </c>
      <c r="BR5" s="1" t="s">
        <v>85</v>
      </c>
      <c r="BS5" s="1" t="s">
        <v>85</v>
      </c>
      <c r="BT5" s="1" t="s">
        <v>85</v>
      </c>
      <c r="BU5" s="1" t="s">
        <v>85</v>
      </c>
      <c r="BV5" s="1" t="s">
        <v>85</v>
      </c>
      <c r="BW5" s="1" t="s">
        <v>85</v>
      </c>
      <c r="BX5" s="1" t="s">
        <v>85</v>
      </c>
      <c r="BY5" s="1" t="s">
        <v>85</v>
      </c>
      <c r="BZ5" s="1" t="s">
        <v>85</v>
      </c>
      <c r="CA5" s="1" t="s">
        <v>85</v>
      </c>
      <c r="CB5" s="1" t="s">
        <v>85</v>
      </c>
      <c r="CC5" s="1" t="s">
        <v>85</v>
      </c>
      <c r="CD5" s="1" t="s">
        <v>85</v>
      </c>
      <c r="CE5" s="1" t="s">
        <v>85</v>
      </c>
      <c r="CF5" s="1" t="s">
        <v>85</v>
      </c>
      <c r="CG5" s="1" t="s">
        <v>85</v>
      </c>
      <c r="CH5" s="1" t="s">
        <v>85</v>
      </c>
    </row>
    <row r="6" spans="1:86" ht="15.95">
      <c r="A6" s="1" t="s">
        <v>1118</v>
      </c>
      <c r="B6" s="1" t="s">
        <v>130</v>
      </c>
      <c r="C6" s="1" t="s">
        <v>103</v>
      </c>
      <c r="D6" s="1">
        <v>100</v>
      </c>
      <c r="E6" s="1" t="s">
        <v>3522</v>
      </c>
      <c r="F6" s="1" t="s">
        <v>3535</v>
      </c>
      <c r="G6" s="1">
        <v>100006</v>
      </c>
      <c r="H6" s="1" t="s">
        <v>936</v>
      </c>
      <c r="I6" s="1">
        <v>6518197785</v>
      </c>
      <c r="J6" s="38">
        <v>43972</v>
      </c>
      <c r="K6" s="1" t="s">
        <v>936</v>
      </c>
      <c r="L6" s="1" t="s">
        <v>3527</v>
      </c>
      <c r="M6" s="1" t="s">
        <v>906</v>
      </c>
      <c r="N6" s="1" t="s">
        <v>3536</v>
      </c>
      <c r="O6" s="1" t="s">
        <v>85</v>
      </c>
      <c r="P6" s="1" t="s">
        <v>85</v>
      </c>
      <c r="Q6" s="1" t="s">
        <v>85</v>
      </c>
      <c r="R6" s="1" t="s">
        <v>85</v>
      </c>
      <c r="S6" s="1" t="s">
        <v>85</v>
      </c>
      <c r="T6" s="1" t="s">
        <v>85</v>
      </c>
      <c r="U6" s="1" t="s">
        <v>85</v>
      </c>
      <c r="V6" s="1" t="s">
        <v>85</v>
      </c>
      <c r="W6" s="1" t="s">
        <v>85</v>
      </c>
      <c r="X6" s="1" t="s">
        <v>85</v>
      </c>
      <c r="Y6" s="1" t="s">
        <v>85</v>
      </c>
      <c r="Z6" s="1" t="s">
        <v>3537</v>
      </c>
      <c r="AA6" s="1" t="s">
        <v>85</v>
      </c>
      <c r="AB6" s="1" t="s">
        <v>85</v>
      </c>
      <c r="AC6" s="1" t="s">
        <v>85</v>
      </c>
      <c r="AD6" s="1" t="s">
        <v>85</v>
      </c>
      <c r="AE6" s="1" t="s">
        <v>85</v>
      </c>
      <c r="AF6" s="1" t="s">
        <v>85</v>
      </c>
      <c r="AG6" s="1" t="s">
        <v>85</v>
      </c>
      <c r="AH6" s="1" t="s">
        <v>85</v>
      </c>
      <c r="AI6" s="1" t="s">
        <v>85</v>
      </c>
      <c r="AJ6" s="1" t="s">
        <v>85</v>
      </c>
      <c r="AK6" s="1" t="s">
        <v>85</v>
      </c>
      <c r="AL6" s="1" t="s">
        <v>85</v>
      </c>
      <c r="AM6" s="1" t="s">
        <v>85</v>
      </c>
      <c r="AN6" s="1" t="s">
        <v>85</v>
      </c>
      <c r="AO6" s="1" t="s">
        <v>85</v>
      </c>
      <c r="AP6" s="1" t="s">
        <v>3537</v>
      </c>
      <c r="AQ6" s="1" t="s">
        <v>3530</v>
      </c>
      <c r="AR6" s="38">
        <v>44648</v>
      </c>
      <c r="AS6" s="1" t="s">
        <v>85</v>
      </c>
      <c r="AT6" s="1" t="s">
        <v>85</v>
      </c>
      <c r="AU6" s="1" t="s">
        <v>85</v>
      </c>
      <c r="AV6" s="1" t="s">
        <v>85</v>
      </c>
      <c r="AW6" s="1" t="s">
        <v>85</v>
      </c>
      <c r="AX6" s="1" t="s">
        <v>85</v>
      </c>
      <c r="AY6" s="1" t="s">
        <v>85</v>
      </c>
      <c r="AZ6" s="1" t="s">
        <v>85</v>
      </c>
      <c r="BA6" s="1" t="s">
        <v>85</v>
      </c>
      <c r="BB6" s="1" t="s">
        <v>85</v>
      </c>
      <c r="BC6" s="1" t="s">
        <v>85</v>
      </c>
      <c r="BD6" s="1" t="s">
        <v>85</v>
      </c>
      <c r="BE6" s="1" t="s">
        <v>85</v>
      </c>
      <c r="BF6" s="1" t="s">
        <v>85</v>
      </c>
      <c r="BG6" s="1" t="s">
        <v>85</v>
      </c>
      <c r="BH6" s="1" t="s">
        <v>85</v>
      </c>
      <c r="BI6" s="1" t="s">
        <v>85</v>
      </c>
      <c r="BJ6" s="1" t="s">
        <v>85</v>
      </c>
      <c r="BK6" s="1" t="s">
        <v>85</v>
      </c>
      <c r="BL6" s="1" t="s">
        <v>85</v>
      </c>
      <c r="BM6" s="1" t="s">
        <v>3538</v>
      </c>
      <c r="BN6" s="1" t="s">
        <v>3537</v>
      </c>
      <c r="BO6" s="1" t="s">
        <v>85</v>
      </c>
      <c r="BP6" s="1" t="s">
        <v>85</v>
      </c>
      <c r="BQ6" s="1" t="s">
        <v>85</v>
      </c>
      <c r="BR6" s="1" t="s">
        <v>85</v>
      </c>
      <c r="BS6" s="1" t="s">
        <v>85</v>
      </c>
      <c r="BT6" s="1" t="s">
        <v>85</v>
      </c>
      <c r="BU6" s="1" t="s">
        <v>85</v>
      </c>
      <c r="BV6" s="1" t="s">
        <v>85</v>
      </c>
      <c r="BW6" s="1" t="s">
        <v>85</v>
      </c>
      <c r="BX6" s="1" t="s">
        <v>85</v>
      </c>
      <c r="BY6" s="1" t="s">
        <v>85</v>
      </c>
      <c r="BZ6" s="1" t="s">
        <v>85</v>
      </c>
      <c r="CA6" s="1" t="s">
        <v>85</v>
      </c>
      <c r="CB6" s="1" t="s">
        <v>85</v>
      </c>
      <c r="CC6" s="1" t="s">
        <v>85</v>
      </c>
      <c r="CD6" s="1" t="s">
        <v>85</v>
      </c>
      <c r="CE6" s="1" t="s">
        <v>85</v>
      </c>
      <c r="CF6" s="1" t="s">
        <v>85</v>
      </c>
      <c r="CG6" s="1" t="s">
        <v>85</v>
      </c>
      <c r="CH6" s="1" t="s">
        <v>85</v>
      </c>
    </row>
    <row r="7" spans="1:86" ht="15.95">
      <c r="A7" s="1" t="s">
        <v>1125</v>
      </c>
      <c r="B7" s="1" t="s">
        <v>130</v>
      </c>
      <c r="C7" s="1" t="s">
        <v>103</v>
      </c>
      <c r="D7" s="1">
        <v>100</v>
      </c>
      <c r="E7" s="1" t="s">
        <v>3522</v>
      </c>
      <c r="F7" s="1" t="s">
        <v>3539</v>
      </c>
      <c r="G7" s="1">
        <v>100008</v>
      </c>
      <c r="H7" s="1" t="s">
        <v>936</v>
      </c>
      <c r="I7" s="1">
        <v>6518197788</v>
      </c>
      <c r="J7" s="38">
        <v>44535</v>
      </c>
      <c r="K7" s="1" t="s">
        <v>926</v>
      </c>
      <c r="L7" s="1" t="s">
        <v>3527</v>
      </c>
      <c r="M7" s="1" t="s">
        <v>915</v>
      </c>
      <c r="N7" s="1" t="s">
        <v>85</v>
      </c>
      <c r="O7" s="1" t="s">
        <v>3523</v>
      </c>
      <c r="P7" s="1" t="s">
        <v>3536</v>
      </c>
      <c r="Q7" s="1" t="s">
        <v>85</v>
      </c>
      <c r="R7" s="1" t="s">
        <v>85</v>
      </c>
      <c r="S7" s="1" t="s">
        <v>85</v>
      </c>
      <c r="T7" s="1" t="s">
        <v>85</v>
      </c>
      <c r="U7" s="1" t="s">
        <v>85</v>
      </c>
      <c r="V7" s="1">
        <v>65</v>
      </c>
      <c r="W7" s="1">
        <v>99</v>
      </c>
      <c r="X7" s="1">
        <v>1</v>
      </c>
      <c r="Y7" s="1" t="s">
        <v>3524</v>
      </c>
      <c r="Z7" s="1" t="s">
        <v>85</v>
      </c>
      <c r="AA7" s="1">
        <v>0</v>
      </c>
      <c r="AB7" s="1">
        <v>70</v>
      </c>
      <c r="AC7" s="1">
        <v>25</v>
      </c>
      <c r="AD7" s="1">
        <v>5</v>
      </c>
      <c r="AE7" s="1">
        <v>135</v>
      </c>
      <c r="AF7" s="1">
        <v>35</v>
      </c>
      <c r="AG7" s="1">
        <v>40</v>
      </c>
      <c r="AH7" s="1">
        <v>20</v>
      </c>
      <c r="AI7" s="1">
        <v>5</v>
      </c>
      <c r="AJ7" s="1">
        <v>95</v>
      </c>
      <c r="AK7" s="1">
        <v>0</v>
      </c>
      <c r="AL7" s="1">
        <v>75</v>
      </c>
      <c r="AM7" s="1">
        <v>25</v>
      </c>
      <c r="AN7" s="1">
        <v>0</v>
      </c>
      <c r="AO7" s="1">
        <v>125</v>
      </c>
      <c r="AP7" s="1" t="s">
        <v>85</v>
      </c>
      <c r="AQ7" s="1" t="s">
        <v>3530</v>
      </c>
      <c r="AR7" s="38">
        <v>44648</v>
      </c>
      <c r="AS7" s="1" t="s">
        <v>85</v>
      </c>
      <c r="AT7" s="1" t="s">
        <v>85</v>
      </c>
      <c r="AU7" s="1" t="s">
        <v>85</v>
      </c>
      <c r="AV7" s="1" t="s">
        <v>85</v>
      </c>
      <c r="AW7" s="1" t="s">
        <v>85</v>
      </c>
      <c r="AX7" s="1" t="s">
        <v>85</v>
      </c>
      <c r="AY7" s="1" t="s">
        <v>85</v>
      </c>
      <c r="AZ7" s="1" t="s">
        <v>85</v>
      </c>
      <c r="BA7" s="1" t="s">
        <v>85</v>
      </c>
      <c r="BB7" s="1" t="s">
        <v>85</v>
      </c>
      <c r="BC7" s="1" t="s">
        <v>85</v>
      </c>
      <c r="BD7" s="1" t="s">
        <v>85</v>
      </c>
      <c r="BE7" s="1" t="s">
        <v>85</v>
      </c>
      <c r="BF7" s="1" t="s">
        <v>85</v>
      </c>
      <c r="BG7" s="1" t="s">
        <v>85</v>
      </c>
      <c r="BH7" s="1" t="s">
        <v>85</v>
      </c>
      <c r="BI7" s="1" t="s">
        <v>85</v>
      </c>
      <c r="BJ7" s="1" t="s">
        <v>85</v>
      </c>
      <c r="BK7" s="1" t="s">
        <v>85</v>
      </c>
      <c r="BL7" s="1" t="s">
        <v>85</v>
      </c>
      <c r="BM7" s="1" t="s">
        <v>3531</v>
      </c>
      <c r="BN7" s="1" t="s">
        <v>85</v>
      </c>
      <c r="BO7" s="1" t="s">
        <v>85</v>
      </c>
      <c r="BP7" s="1" t="s">
        <v>85</v>
      </c>
      <c r="BQ7" s="1" t="s">
        <v>85</v>
      </c>
      <c r="BR7" s="1" t="s">
        <v>85</v>
      </c>
      <c r="BS7" s="1" t="s">
        <v>85</v>
      </c>
      <c r="BT7" s="1" t="s">
        <v>85</v>
      </c>
      <c r="BU7" s="1" t="s">
        <v>85</v>
      </c>
      <c r="BV7" s="1" t="s">
        <v>85</v>
      </c>
      <c r="BW7" s="1" t="s">
        <v>85</v>
      </c>
      <c r="BX7" s="1" t="s">
        <v>85</v>
      </c>
      <c r="BY7" s="1" t="s">
        <v>85</v>
      </c>
      <c r="BZ7" s="1" t="s">
        <v>85</v>
      </c>
      <c r="CA7" s="1" t="s">
        <v>85</v>
      </c>
      <c r="CB7" s="1" t="s">
        <v>85</v>
      </c>
      <c r="CC7" s="1" t="s">
        <v>85</v>
      </c>
      <c r="CD7" s="1" t="s">
        <v>85</v>
      </c>
      <c r="CE7" s="1" t="s">
        <v>85</v>
      </c>
      <c r="CF7" s="1" t="s">
        <v>85</v>
      </c>
      <c r="CG7" s="1" t="s">
        <v>85</v>
      </c>
      <c r="CH7" s="1" t="s">
        <v>85</v>
      </c>
    </row>
    <row r="8" spans="1:86" ht="15.95">
      <c r="A8" s="1" t="s">
        <v>153</v>
      </c>
      <c r="B8" s="1" t="s">
        <v>75</v>
      </c>
      <c r="C8" s="1" t="s">
        <v>161</v>
      </c>
      <c r="D8" s="1">
        <v>106</v>
      </c>
      <c r="E8" s="1" t="s">
        <v>3522</v>
      </c>
      <c r="F8" s="1" t="s">
        <v>3540</v>
      </c>
      <c r="G8" s="1">
        <v>106001</v>
      </c>
      <c r="H8" s="1" t="s">
        <v>936</v>
      </c>
      <c r="I8" s="1">
        <v>6518848268</v>
      </c>
      <c r="J8" s="38">
        <v>44020</v>
      </c>
      <c r="K8" s="1" t="s">
        <v>926</v>
      </c>
      <c r="L8" s="1" t="s">
        <v>3527</v>
      </c>
      <c r="M8" s="1" t="s">
        <v>906</v>
      </c>
      <c r="N8" s="1" t="s">
        <v>164</v>
      </c>
      <c r="O8" s="1" t="s">
        <v>907</v>
      </c>
      <c r="P8" s="1" t="s">
        <v>85</v>
      </c>
      <c r="Q8" s="38">
        <v>44634</v>
      </c>
      <c r="R8" s="1" t="s">
        <v>85</v>
      </c>
      <c r="S8" s="1" t="s">
        <v>85</v>
      </c>
      <c r="T8" s="1" t="s">
        <v>85</v>
      </c>
      <c r="U8" s="1" t="s">
        <v>85</v>
      </c>
      <c r="V8" s="1">
        <v>95</v>
      </c>
      <c r="W8" s="1">
        <v>99</v>
      </c>
      <c r="X8" s="1">
        <v>1</v>
      </c>
      <c r="Y8" s="1" t="s">
        <v>3524</v>
      </c>
      <c r="Z8" s="1" t="s">
        <v>85</v>
      </c>
      <c r="AA8" s="1" t="s">
        <v>85</v>
      </c>
      <c r="AB8" s="1" t="s">
        <v>85</v>
      </c>
      <c r="AC8" s="1" t="s">
        <v>85</v>
      </c>
      <c r="AD8" s="1" t="s">
        <v>85</v>
      </c>
      <c r="AE8" s="1" t="s">
        <v>85</v>
      </c>
      <c r="AF8" s="1" t="s">
        <v>85</v>
      </c>
      <c r="AG8" s="1" t="s">
        <v>85</v>
      </c>
      <c r="AH8" s="1" t="s">
        <v>85</v>
      </c>
      <c r="AI8" s="1" t="s">
        <v>85</v>
      </c>
      <c r="AJ8" s="1" t="s">
        <v>85</v>
      </c>
      <c r="AK8" s="1" t="s">
        <v>85</v>
      </c>
      <c r="AL8" s="1" t="s">
        <v>85</v>
      </c>
      <c r="AM8" s="1" t="s">
        <v>85</v>
      </c>
      <c r="AN8" s="1" t="s">
        <v>85</v>
      </c>
      <c r="AO8" s="1" t="s">
        <v>85</v>
      </c>
      <c r="AP8" s="1" t="s">
        <v>85</v>
      </c>
      <c r="AQ8" s="1" t="s">
        <v>85</v>
      </c>
      <c r="AR8" s="1" t="s">
        <v>85</v>
      </c>
      <c r="AS8" s="1" t="s">
        <v>85</v>
      </c>
      <c r="AT8" s="1" t="s">
        <v>85</v>
      </c>
      <c r="AU8" s="1" t="s">
        <v>85</v>
      </c>
      <c r="AV8" s="1" t="s">
        <v>85</v>
      </c>
      <c r="AW8" s="1" t="s">
        <v>85</v>
      </c>
      <c r="AX8" s="1" t="s">
        <v>85</v>
      </c>
      <c r="AY8" s="1" t="s">
        <v>85</v>
      </c>
      <c r="AZ8" s="1" t="s">
        <v>85</v>
      </c>
      <c r="BA8" s="1" t="s">
        <v>85</v>
      </c>
      <c r="BB8" s="1" t="s">
        <v>85</v>
      </c>
      <c r="BC8" s="1" t="s">
        <v>85</v>
      </c>
      <c r="BD8" s="1" t="s">
        <v>85</v>
      </c>
      <c r="BE8" s="1" t="s">
        <v>85</v>
      </c>
      <c r="BF8" s="1" t="s">
        <v>85</v>
      </c>
      <c r="BG8" s="1" t="s">
        <v>85</v>
      </c>
      <c r="BH8" s="1" t="s">
        <v>85</v>
      </c>
      <c r="BI8" s="1" t="s">
        <v>85</v>
      </c>
      <c r="BJ8" s="1" t="s">
        <v>85</v>
      </c>
      <c r="BK8" s="1" t="s">
        <v>85</v>
      </c>
      <c r="BL8" s="1" t="s">
        <v>85</v>
      </c>
      <c r="BM8" s="1" t="s">
        <v>3531</v>
      </c>
      <c r="BN8" s="1" t="s">
        <v>85</v>
      </c>
      <c r="BO8" s="1" t="s">
        <v>85</v>
      </c>
      <c r="BP8" s="1" t="s">
        <v>85</v>
      </c>
      <c r="BQ8" s="1" t="s">
        <v>85</v>
      </c>
      <c r="BR8" s="1" t="s">
        <v>85</v>
      </c>
      <c r="BS8" s="1" t="s">
        <v>85</v>
      </c>
      <c r="BT8" s="1" t="s">
        <v>85</v>
      </c>
      <c r="BU8" s="1" t="s">
        <v>85</v>
      </c>
      <c r="BV8" s="1" t="s">
        <v>85</v>
      </c>
      <c r="BW8" s="1" t="s">
        <v>85</v>
      </c>
      <c r="BX8" s="1" t="s">
        <v>85</v>
      </c>
      <c r="BY8" s="1" t="s">
        <v>85</v>
      </c>
      <c r="BZ8" s="1">
        <v>57</v>
      </c>
      <c r="CA8" s="1">
        <v>40</v>
      </c>
      <c r="CB8" s="1">
        <v>3</v>
      </c>
      <c r="CC8" s="1">
        <v>0</v>
      </c>
      <c r="CD8" s="1">
        <v>46</v>
      </c>
      <c r="CE8" s="1" t="s">
        <v>3541</v>
      </c>
      <c r="CF8" s="1" t="s">
        <v>85</v>
      </c>
      <c r="CG8" s="1" t="s">
        <v>3542</v>
      </c>
      <c r="CH8" s="38">
        <v>44663</v>
      </c>
    </row>
    <row r="9" spans="1:86" ht="15.95">
      <c r="A9" s="1" t="s">
        <v>1291</v>
      </c>
      <c r="B9" s="1" t="s">
        <v>130</v>
      </c>
      <c r="C9" s="1" t="s">
        <v>103</v>
      </c>
      <c r="D9" s="1">
        <v>103</v>
      </c>
      <c r="E9" s="1" t="s">
        <v>3522</v>
      </c>
      <c r="F9" s="1" t="s">
        <v>3543</v>
      </c>
      <c r="G9" s="1">
        <v>103001</v>
      </c>
      <c r="H9" s="1" t="s">
        <v>936</v>
      </c>
      <c r="I9" s="1">
        <v>6518723024</v>
      </c>
      <c r="J9" s="38">
        <v>44264</v>
      </c>
      <c r="K9" s="1" t="s">
        <v>926</v>
      </c>
      <c r="L9" s="1" t="s">
        <v>3527</v>
      </c>
      <c r="M9" s="1" t="s">
        <v>915</v>
      </c>
      <c r="N9" s="1" t="s">
        <v>85</v>
      </c>
      <c r="O9" s="1" t="s">
        <v>3544</v>
      </c>
      <c r="P9" s="1" t="s">
        <v>173</v>
      </c>
      <c r="Q9" s="1" t="s">
        <v>85</v>
      </c>
      <c r="R9" s="1" t="s">
        <v>85</v>
      </c>
      <c r="S9" s="1" t="s">
        <v>85</v>
      </c>
      <c r="T9" s="1" t="s">
        <v>85</v>
      </c>
      <c r="U9" s="1" t="s">
        <v>85</v>
      </c>
      <c r="V9" s="1">
        <v>90</v>
      </c>
      <c r="W9" s="1">
        <v>99</v>
      </c>
      <c r="X9" s="1">
        <v>1</v>
      </c>
      <c r="Y9" s="1" t="s">
        <v>3545</v>
      </c>
      <c r="Z9" s="1" t="s">
        <v>85</v>
      </c>
      <c r="AA9" s="1">
        <v>100</v>
      </c>
      <c r="AB9" s="1">
        <v>0</v>
      </c>
      <c r="AC9" s="1">
        <v>0</v>
      </c>
      <c r="AD9" s="1">
        <v>0</v>
      </c>
      <c r="AE9" s="1">
        <v>0</v>
      </c>
      <c r="AF9" s="1">
        <v>100</v>
      </c>
      <c r="AG9" s="1">
        <v>0</v>
      </c>
      <c r="AH9" s="1">
        <v>0</v>
      </c>
      <c r="AI9" s="1">
        <v>0</v>
      </c>
      <c r="AJ9" s="1">
        <v>0</v>
      </c>
      <c r="AK9" s="1">
        <v>100</v>
      </c>
      <c r="AL9" s="1">
        <v>0</v>
      </c>
      <c r="AM9" s="1">
        <v>0</v>
      </c>
      <c r="AN9" s="1">
        <v>0</v>
      </c>
      <c r="AO9" s="1">
        <v>0</v>
      </c>
      <c r="AP9" s="1" t="s">
        <v>85</v>
      </c>
      <c r="AQ9" s="1" t="s">
        <v>3546</v>
      </c>
      <c r="AR9" s="38">
        <v>44662</v>
      </c>
      <c r="AS9" s="1" t="s">
        <v>85</v>
      </c>
      <c r="AT9" s="1" t="s">
        <v>85</v>
      </c>
      <c r="AU9" s="1" t="s">
        <v>85</v>
      </c>
      <c r="AV9" s="1" t="s">
        <v>85</v>
      </c>
      <c r="AW9" s="1" t="s">
        <v>85</v>
      </c>
      <c r="AX9" s="1" t="s">
        <v>85</v>
      </c>
      <c r="AY9" s="1" t="s">
        <v>85</v>
      </c>
      <c r="AZ9" s="1" t="s">
        <v>85</v>
      </c>
      <c r="BA9" s="1" t="s">
        <v>85</v>
      </c>
      <c r="BB9" s="1" t="s">
        <v>85</v>
      </c>
      <c r="BC9" s="1" t="s">
        <v>85</v>
      </c>
      <c r="BD9" s="1" t="s">
        <v>85</v>
      </c>
      <c r="BE9" s="1" t="s">
        <v>85</v>
      </c>
      <c r="BF9" s="1" t="s">
        <v>85</v>
      </c>
      <c r="BG9" s="1" t="s">
        <v>85</v>
      </c>
      <c r="BH9" s="1" t="s">
        <v>85</v>
      </c>
      <c r="BI9" s="1" t="s">
        <v>85</v>
      </c>
      <c r="BJ9" s="1" t="s">
        <v>85</v>
      </c>
      <c r="BK9" s="1" t="s">
        <v>85</v>
      </c>
      <c r="BL9" s="1" t="s">
        <v>85</v>
      </c>
      <c r="BM9" s="1" t="s">
        <v>3531</v>
      </c>
      <c r="BN9" s="1" t="s">
        <v>85</v>
      </c>
      <c r="BO9" s="1" t="s">
        <v>85</v>
      </c>
      <c r="BP9" s="1" t="s">
        <v>85</v>
      </c>
      <c r="BQ9" s="1" t="s">
        <v>85</v>
      </c>
      <c r="BR9" s="1" t="s">
        <v>85</v>
      </c>
      <c r="BS9" s="1" t="s">
        <v>85</v>
      </c>
      <c r="BT9" s="1" t="s">
        <v>85</v>
      </c>
      <c r="BU9" s="1" t="s">
        <v>85</v>
      </c>
      <c r="BV9" s="1" t="s">
        <v>85</v>
      </c>
      <c r="BW9" s="1" t="s">
        <v>85</v>
      </c>
      <c r="BX9" s="1" t="s">
        <v>85</v>
      </c>
      <c r="BY9" s="1" t="s">
        <v>85</v>
      </c>
      <c r="BZ9" s="1" t="s">
        <v>85</v>
      </c>
      <c r="CA9" s="1" t="s">
        <v>85</v>
      </c>
      <c r="CB9" s="1" t="s">
        <v>85</v>
      </c>
      <c r="CC9" s="1" t="s">
        <v>85</v>
      </c>
      <c r="CD9" s="1" t="s">
        <v>85</v>
      </c>
      <c r="CE9" s="1" t="s">
        <v>85</v>
      </c>
      <c r="CF9" s="1" t="s">
        <v>85</v>
      </c>
      <c r="CG9" s="1" t="s">
        <v>85</v>
      </c>
      <c r="CH9" s="1" t="s">
        <v>85</v>
      </c>
    </row>
    <row r="10" spans="1:86" ht="15.95">
      <c r="A10" s="1" t="s">
        <v>240</v>
      </c>
      <c r="B10" s="1" t="s">
        <v>75</v>
      </c>
      <c r="C10" s="1" t="s">
        <v>103</v>
      </c>
      <c r="D10" s="1">
        <v>200</v>
      </c>
      <c r="E10" s="1" t="s">
        <v>3522</v>
      </c>
      <c r="F10" s="1">
        <v>6801705270</v>
      </c>
      <c r="G10" s="1">
        <v>200001</v>
      </c>
      <c r="H10" s="1" t="s">
        <v>3547</v>
      </c>
      <c r="I10" s="1">
        <v>6801705270</v>
      </c>
      <c r="J10" s="38">
        <v>44309</v>
      </c>
      <c r="K10" s="1" t="s">
        <v>936</v>
      </c>
      <c r="L10" s="1" t="s">
        <v>936</v>
      </c>
      <c r="M10" s="1" t="s">
        <v>936</v>
      </c>
      <c r="N10" s="1" t="s">
        <v>85</v>
      </c>
      <c r="O10" s="1" t="s">
        <v>85</v>
      </c>
      <c r="P10" s="1" t="s">
        <v>85</v>
      </c>
      <c r="Q10" s="38">
        <v>44309</v>
      </c>
      <c r="R10" s="1" t="s">
        <v>85</v>
      </c>
      <c r="S10" s="1" t="s">
        <v>85</v>
      </c>
      <c r="T10" s="1" t="s">
        <v>85</v>
      </c>
      <c r="U10" s="1" t="s">
        <v>85</v>
      </c>
      <c r="V10" s="1">
        <v>80</v>
      </c>
      <c r="W10" s="1">
        <v>100</v>
      </c>
      <c r="X10" s="1">
        <v>0</v>
      </c>
      <c r="Y10" s="1" t="s">
        <v>3545</v>
      </c>
      <c r="Z10" s="1" t="s">
        <v>85</v>
      </c>
      <c r="AA10" s="1">
        <v>2</v>
      </c>
      <c r="AB10" s="1">
        <v>85</v>
      </c>
      <c r="AC10" s="1">
        <v>13</v>
      </c>
      <c r="AD10" s="1">
        <v>0</v>
      </c>
      <c r="AE10" s="1">
        <v>111</v>
      </c>
      <c r="AF10" s="1">
        <v>2</v>
      </c>
      <c r="AG10" s="1">
        <v>85</v>
      </c>
      <c r="AH10" s="1">
        <v>13</v>
      </c>
      <c r="AI10" s="1">
        <v>0</v>
      </c>
      <c r="AJ10" s="1">
        <v>111</v>
      </c>
      <c r="AK10" s="1">
        <v>0</v>
      </c>
      <c r="AL10" s="1">
        <v>85</v>
      </c>
      <c r="AM10" s="1">
        <v>15</v>
      </c>
      <c r="AN10" s="1">
        <v>0</v>
      </c>
      <c r="AO10" s="1">
        <v>115</v>
      </c>
      <c r="AP10" s="1" t="s">
        <v>85</v>
      </c>
      <c r="AQ10" s="1" t="s">
        <v>3548</v>
      </c>
      <c r="AR10" s="38">
        <v>44670</v>
      </c>
      <c r="AS10" s="1" t="s">
        <v>85</v>
      </c>
      <c r="AT10" s="1" t="s">
        <v>85</v>
      </c>
      <c r="AU10" s="1" t="s">
        <v>85</v>
      </c>
      <c r="AV10" s="1" t="s">
        <v>85</v>
      </c>
      <c r="AW10" s="1" t="s">
        <v>85</v>
      </c>
      <c r="AX10" s="1" t="s">
        <v>85</v>
      </c>
      <c r="AY10" s="1" t="s">
        <v>85</v>
      </c>
      <c r="AZ10" s="1" t="s">
        <v>85</v>
      </c>
      <c r="BA10" s="1" t="s">
        <v>85</v>
      </c>
      <c r="BB10" s="1" t="s">
        <v>85</v>
      </c>
      <c r="BC10" s="1" t="s">
        <v>85</v>
      </c>
      <c r="BD10" s="1" t="s">
        <v>85</v>
      </c>
      <c r="BE10" s="1" t="s">
        <v>85</v>
      </c>
      <c r="BF10" s="1" t="s">
        <v>85</v>
      </c>
      <c r="BG10" s="1" t="s">
        <v>85</v>
      </c>
      <c r="BH10" s="1" t="s">
        <v>85</v>
      </c>
      <c r="BI10" s="1" t="s">
        <v>85</v>
      </c>
      <c r="BJ10" s="1" t="s">
        <v>85</v>
      </c>
      <c r="BK10" s="1" t="s">
        <v>85</v>
      </c>
      <c r="BL10" s="1" t="s">
        <v>85</v>
      </c>
      <c r="BM10" s="1" t="s">
        <v>3531</v>
      </c>
      <c r="BN10" s="1" t="s">
        <v>85</v>
      </c>
      <c r="BO10" s="1" t="s">
        <v>85</v>
      </c>
      <c r="BP10" s="1" t="s">
        <v>85</v>
      </c>
      <c r="BQ10" s="1" t="s">
        <v>85</v>
      </c>
      <c r="BR10" s="1" t="s">
        <v>85</v>
      </c>
      <c r="BS10" s="1" t="s">
        <v>85</v>
      </c>
      <c r="BT10" s="1" t="s">
        <v>85</v>
      </c>
      <c r="BU10" s="1" t="s">
        <v>85</v>
      </c>
      <c r="BV10" s="1" t="s">
        <v>85</v>
      </c>
      <c r="BW10" s="1" t="s">
        <v>85</v>
      </c>
      <c r="BX10" s="1" t="s">
        <v>85</v>
      </c>
      <c r="BY10" s="1" t="s">
        <v>85</v>
      </c>
      <c r="BZ10" s="1" t="s">
        <v>85</v>
      </c>
      <c r="CA10" s="1" t="s">
        <v>85</v>
      </c>
      <c r="CB10" s="1" t="s">
        <v>85</v>
      </c>
      <c r="CC10" s="1" t="s">
        <v>85</v>
      </c>
      <c r="CD10" s="1" t="s">
        <v>85</v>
      </c>
      <c r="CE10" s="1" t="s">
        <v>85</v>
      </c>
      <c r="CF10" s="1" t="s">
        <v>85</v>
      </c>
      <c r="CG10" s="1" t="s">
        <v>85</v>
      </c>
      <c r="CH10" s="1" t="s">
        <v>85</v>
      </c>
    </row>
    <row r="11" spans="1:86" ht="15.95">
      <c r="A11" s="1" t="s">
        <v>2154</v>
      </c>
      <c r="B11" s="1" t="s">
        <v>75</v>
      </c>
      <c r="C11" s="1" t="s">
        <v>103</v>
      </c>
      <c r="D11" s="1">
        <v>200</v>
      </c>
      <c r="E11" s="1" t="s">
        <v>3522</v>
      </c>
      <c r="F11" s="1">
        <v>6801705274</v>
      </c>
      <c r="G11" s="1">
        <v>200002</v>
      </c>
      <c r="H11" s="1" t="s">
        <v>3547</v>
      </c>
      <c r="I11" s="1">
        <v>6801705274</v>
      </c>
      <c r="J11" s="38">
        <v>44568</v>
      </c>
      <c r="K11" s="1" t="s">
        <v>936</v>
      </c>
      <c r="L11" s="1" t="s">
        <v>936</v>
      </c>
      <c r="M11" s="1" t="s">
        <v>936</v>
      </c>
      <c r="N11" s="1" t="s">
        <v>85</v>
      </c>
      <c r="O11" s="1" t="s">
        <v>85</v>
      </c>
      <c r="P11" s="1" t="s">
        <v>85</v>
      </c>
      <c r="Q11" s="38">
        <v>44568</v>
      </c>
      <c r="R11" s="1" t="s">
        <v>85</v>
      </c>
      <c r="S11" s="1" t="s">
        <v>85</v>
      </c>
      <c r="T11" s="1" t="s">
        <v>85</v>
      </c>
      <c r="U11" s="1" t="s">
        <v>85</v>
      </c>
      <c r="V11" s="1">
        <v>100</v>
      </c>
      <c r="W11" s="1">
        <v>45</v>
      </c>
      <c r="X11" s="1">
        <v>55</v>
      </c>
      <c r="Y11" s="1" t="s">
        <v>3524</v>
      </c>
      <c r="Z11" s="1" t="s">
        <v>85</v>
      </c>
      <c r="AA11" s="1">
        <v>0</v>
      </c>
      <c r="AB11" s="1">
        <v>60</v>
      </c>
      <c r="AC11" s="1">
        <v>30</v>
      </c>
      <c r="AD11" s="1">
        <v>10</v>
      </c>
      <c r="AE11" s="1">
        <v>150</v>
      </c>
      <c r="AF11" s="1">
        <v>0</v>
      </c>
      <c r="AG11" s="1">
        <v>60</v>
      </c>
      <c r="AH11" s="1">
        <v>30</v>
      </c>
      <c r="AI11" s="1">
        <v>10</v>
      </c>
      <c r="AJ11" s="1">
        <v>150</v>
      </c>
      <c r="AK11" s="1">
        <v>0</v>
      </c>
      <c r="AL11" s="1">
        <v>100</v>
      </c>
      <c r="AM11" s="1">
        <v>0</v>
      </c>
      <c r="AN11" s="1">
        <v>0</v>
      </c>
      <c r="AO11" s="1">
        <v>100</v>
      </c>
      <c r="AP11" s="1" t="s">
        <v>85</v>
      </c>
      <c r="AQ11" s="1" t="s">
        <v>3548</v>
      </c>
      <c r="AR11" s="38">
        <v>44671</v>
      </c>
      <c r="AS11" s="1" t="s">
        <v>85</v>
      </c>
      <c r="AT11" s="1" t="s">
        <v>85</v>
      </c>
      <c r="AU11" s="1" t="s">
        <v>85</v>
      </c>
      <c r="AV11" s="1" t="s">
        <v>85</v>
      </c>
      <c r="AW11" s="1" t="s">
        <v>85</v>
      </c>
      <c r="AX11" s="1" t="s">
        <v>85</v>
      </c>
      <c r="AY11" s="1" t="s">
        <v>85</v>
      </c>
      <c r="AZ11" s="1" t="s">
        <v>85</v>
      </c>
      <c r="BA11" s="1" t="s">
        <v>85</v>
      </c>
      <c r="BB11" s="1" t="s">
        <v>85</v>
      </c>
      <c r="BC11" s="1" t="s">
        <v>85</v>
      </c>
      <c r="BD11" s="1" t="s">
        <v>85</v>
      </c>
      <c r="BE11" s="1" t="s">
        <v>85</v>
      </c>
      <c r="BF11" s="1" t="s">
        <v>85</v>
      </c>
      <c r="BG11" s="1" t="s">
        <v>85</v>
      </c>
      <c r="BH11" s="1" t="s">
        <v>85</v>
      </c>
      <c r="BI11" s="1" t="s">
        <v>85</v>
      </c>
      <c r="BJ11" s="1" t="s">
        <v>85</v>
      </c>
      <c r="BK11" s="1" t="s">
        <v>85</v>
      </c>
      <c r="BL11" s="1" t="s">
        <v>85</v>
      </c>
      <c r="BM11" s="1" t="s">
        <v>3531</v>
      </c>
      <c r="BN11" s="1" t="s">
        <v>85</v>
      </c>
      <c r="BO11" s="1" t="s">
        <v>85</v>
      </c>
      <c r="BP11" s="1" t="s">
        <v>85</v>
      </c>
      <c r="BQ11" s="1" t="s">
        <v>85</v>
      </c>
      <c r="BR11" s="1" t="s">
        <v>85</v>
      </c>
      <c r="BS11" s="1" t="s">
        <v>85</v>
      </c>
      <c r="BT11" s="1" t="s">
        <v>85</v>
      </c>
      <c r="BU11" s="1" t="s">
        <v>85</v>
      </c>
      <c r="BV11" s="1" t="s">
        <v>85</v>
      </c>
      <c r="BW11" s="1" t="s">
        <v>85</v>
      </c>
      <c r="BX11" s="1" t="s">
        <v>85</v>
      </c>
      <c r="BY11" s="1" t="s">
        <v>85</v>
      </c>
      <c r="BZ11" s="1" t="s">
        <v>85</v>
      </c>
      <c r="CA11" s="1" t="s">
        <v>85</v>
      </c>
      <c r="CB11" s="1" t="s">
        <v>85</v>
      </c>
      <c r="CC11" s="1" t="s">
        <v>85</v>
      </c>
      <c r="CD11" s="1" t="s">
        <v>85</v>
      </c>
      <c r="CE11" s="1" t="s">
        <v>85</v>
      </c>
      <c r="CF11" s="1" t="s">
        <v>85</v>
      </c>
      <c r="CG11" s="1" t="s">
        <v>85</v>
      </c>
      <c r="CH11" s="1" t="s">
        <v>85</v>
      </c>
    </row>
    <row r="12" spans="1:86" ht="15.95">
      <c r="A12" s="1" t="s">
        <v>2219</v>
      </c>
      <c r="B12" s="1" t="s">
        <v>75</v>
      </c>
      <c r="C12" s="1" t="s">
        <v>103</v>
      </c>
      <c r="D12" s="1">
        <v>201</v>
      </c>
      <c r="E12" s="1" t="s">
        <v>3522</v>
      </c>
      <c r="F12" s="1">
        <v>6801757000</v>
      </c>
      <c r="G12" s="1">
        <v>201001</v>
      </c>
      <c r="H12" s="1" t="s">
        <v>3547</v>
      </c>
      <c r="I12" s="1">
        <v>6801757000</v>
      </c>
      <c r="J12" s="38">
        <v>42556</v>
      </c>
      <c r="K12" s="1" t="s">
        <v>936</v>
      </c>
      <c r="L12" s="1" t="s">
        <v>936</v>
      </c>
      <c r="M12" s="1" t="s">
        <v>936</v>
      </c>
      <c r="N12" s="1" t="s">
        <v>85</v>
      </c>
      <c r="O12" s="1" t="s">
        <v>85</v>
      </c>
      <c r="P12" s="1" t="s">
        <v>85</v>
      </c>
      <c r="Q12" s="38">
        <v>44601</v>
      </c>
      <c r="R12" s="1" t="s">
        <v>85</v>
      </c>
      <c r="S12" s="1" t="s">
        <v>85</v>
      </c>
      <c r="T12" s="1" t="s">
        <v>85</v>
      </c>
      <c r="U12" s="1" t="s">
        <v>85</v>
      </c>
      <c r="V12" s="1">
        <v>30</v>
      </c>
      <c r="W12" s="1">
        <v>95</v>
      </c>
      <c r="X12" s="1">
        <v>5</v>
      </c>
      <c r="Y12" s="1" t="s">
        <v>3524</v>
      </c>
      <c r="Z12" s="1" t="s">
        <v>85</v>
      </c>
      <c r="AA12" s="1">
        <v>0</v>
      </c>
      <c r="AB12" s="1">
        <v>30</v>
      </c>
      <c r="AC12" s="1">
        <v>40</v>
      </c>
      <c r="AD12" s="1">
        <v>30</v>
      </c>
      <c r="AE12" s="1">
        <v>200</v>
      </c>
      <c r="AF12" s="1">
        <v>0</v>
      </c>
      <c r="AG12" s="1">
        <v>30</v>
      </c>
      <c r="AH12" s="1">
        <v>40</v>
      </c>
      <c r="AI12" s="1">
        <v>30</v>
      </c>
      <c r="AJ12" s="1">
        <v>200</v>
      </c>
      <c r="AK12" s="1">
        <v>0</v>
      </c>
      <c r="AL12" s="1">
        <v>70</v>
      </c>
      <c r="AM12" s="1">
        <v>20</v>
      </c>
      <c r="AN12" s="1">
        <v>10</v>
      </c>
      <c r="AO12" s="1">
        <v>140</v>
      </c>
      <c r="AP12" s="1" t="s">
        <v>85</v>
      </c>
      <c r="AQ12" s="1" t="s">
        <v>3548</v>
      </c>
      <c r="AR12" s="38">
        <v>44671</v>
      </c>
      <c r="AS12" s="1" t="s">
        <v>85</v>
      </c>
      <c r="AT12" s="1" t="s">
        <v>85</v>
      </c>
      <c r="AU12" s="1" t="s">
        <v>85</v>
      </c>
      <c r="AV12" s="1" t="s">
        <v>85</v>
      </c>
      <c r="AW12" s="1" t="s">
        <v>85</v>
      </c>
      <c r="AX12" s="1" t="s">
        <v>85</v>
      </c>
      <c r="AY12" s="1" t="s">
        <v>85</v>
      </c>
      <c r="AZ12" s="1" t="s">
        <v>85</v>
      </c>
      <c r="BA12" s="1" t="s">
        <v>85</v>
      </c>
      <c r="BB12" s="1" t="s">
        <v>85</v>
      </c>
      <c r="BC12" s="1" t="s">
        <v>85</v>
      </c>
      <c r="BD12" s="1" t="s">
        <v>85</v>
      </c>
      <c r="BE12" s="1" t="s">
        <v>85</v>
      </c>
      <c r="BF12" s="1" t="s">
        <v>85</v>
      </c>
      <c r="BG12" s="1" t="s">
        <v>85</v>
      </c>
      <c r="BH12" s="1" t="s">
        <v>85</v>
      </c>
      <c r="BI12" s="1" t="s">
        <v>85</v>
      </c>
      <c r="BJ12" s="1" t="s">
        <v>85</v>
      </c>
      <c r="BK12" s="1" t="s">
        <v>85</v>
      </c>
      <c r="BL12" s="1" t="s">
        <v>85</v>
      </c>
      <c r="BM12" s="1" t="s">
        <v>3531</v>
      </c>
      <c r="BN12" s="1" t="s">
        <v>85</v>
      </c>
      <c r="BO12" s="1" t="s">
        <v>85</v>
      </c>
      <c r="BP12" s="1" t="s">
        <v>85</v>
      </c>
      <c r="BQ12" s="1" t="s">
        <v>85</v>
      </c>
      <c r="BR12" s="1" t="s">
        <v>85</v>
      </c>
      <c r="BS12" s="1" t="s">
        <v>85</v>
      </c>
      <c r="BT12" s="1" t="s">
        <v>85</v>
      </c>
      <c r="BU12" s="1" t="s">
        <v>85</v>
      </c>
      <c r="BV12" s="1" t="s">
        <v>85</v>
      </c>
      <c r="BW12" s="1" t="s">
        <v>85</v>
      </c>
      <c r="BX12" s="1" t="s">
        <v>85</v>
      </c>
      <c r="BY12" s="1" t="s">
        <v>85</v>
      </c>
      <c r="BZ12" s="1" t="s">
        <v>85</v>
      </c>
      <c r="CA12" s="1" t="s">
        <v>85</v>
      </c>
      <c r="CB12" s="1" t="s">
        <v>85</v>
      </c>
      <c r="CC12" s="1" t="s">
        <v>85</v>
      </c>
      <c r="CD12" s="1" t="s">
        <v>85</v>
      </c>
      <c r="CE12" s="1" t="s">
        <v>85</v>
      </c>
      <c r="CF12" s="1" t="s">
        <v>85</v>
      </c>
      <c r="CG12" s="1" t="s">
        <v>85</v>
      </c>
      <c r="CH12" s="1" t="s">
        <v>85</v>
      </c>
    </row>
    <row r="13" spans="1:86" ht="15.95">
      <c r="A13" s="1" t="s">
        <v>1237</v>
      </c>
      <c r="B13" s="1" t="s">
        <v>75</v>
      </c>
      <c r="C13" s="1" t="s">
        <v>103</v>
      </c>
      <c r="D13" s="1">
        <v>101</v>
      </c>
      <c r="E13" s="1" t="s">
        <v>3549</v>
      </c>
      <c r="F13" s="1" t="s">
        <v>3550</v>
      </c>
      <c r="G13" s="1">
        <v>101001</v>
      </c>
      <c r="H13" s="1" t="s">
        <v>3551</v>
      </c>
      <c r="I13" s="1">
        <v>6518695052</v>
      </c>
      <c r="J13" s="38">
        <v>42314</v>
      </c>
      <c r="K13" s="1" t="s">
        <v>938</v>
      </c>
      <c r="L13" s="1" t="s">
        <v>936</v>
      </c>
      <c r="M13" s="1" t="s">
        <v>915</v>
      </c>
      <c r="N13" s="1" t="s">
        <v>85</v>
      </c>
      <c r="O13" s="1" t="s">
        <v>3552</v>
      </c>
      <c r="P13" s="1" t="s">
        <v>451</v>
      </c>
      <c r="Q13" s="38">
        <v>44664</v>
      </c>
      <c r="R13" s="1" t="s">
        <v>85</v>
      </c>
      <c r="S13" s="1" t="s">
        <v>85</v>
      </c>
      <c r="T13" s="1" t="s">
        <v>85</v>
      </c>
      <c r="U13" s="1" t="s">
        <v>85</v>
      </c>
      <c r="V13" s="1" t="s">
        <v>85</v>
      </c>
      <c r="W13" s="1" t="s">
        <v>85</v>
      </c>
      <c r="X13" s="1" t="s">
        <v>85</v>
      </c>
      <c r="Y13" s="1" t="s">
        <v>85</v>
      </c>
      <c r="Z13" s="1" t="s">
        <v>85</v>
      </c>
      <c r="AA13" s="1" t="s">
        <v>85</v>
      </c>
      <c r="AB13" s="1" t="s">
        <v>85</v>
      </c>
      <c r="AC13" s="1" t="s">
        <v>85</v>
      </c>
      <c r="AD13" s="1" t="s">
        <v>85</v>
      </c>
      <c r="AE13" s="1" t="s">
        <v>85</v>
      </c>
      <c r="AF13" s="1" t="s">
        <v>85</v>
      </c>
      <c r="AG13" s="1" t="s">
        <v>85</v>
      </c>
      <c r="AH13" s="1" t="s">
        <v>85</v>
      </c>
      <c r="AI13" s="1" t="s">
        <v>85</v>
      </c>
      <c r="AJ13" s="1" t="s">
        <v>85</v>
      </c>
      <c r="AK13" s="1" t="s">
        <v>85</v>
      </c>
      <c r="AL13" s="1" t="s">
        <v>85</v>
      </c>
      <c r="AM13" s="1" t="s">
        <v>85</v>
      </c>
      <c r="AN13" s="1" t="s">
        <v>85</v>
      </c>
      <c r="AO13" s="1" t="s">
        <v>85</v>
      </c>
      <c r="AP13" s="1" t="s">
        <v>3553</v>
      </c>
      <c r="AQ13" s="1" t="s">
        <v>3525</v>
      </c>
      <c r="AR13" s="38">
        <v>44726</v>
      </c>
      <c r="AS13" s="1" t="s">
        <v>85</v>
      </c>
      <c r="AT13" s="1" t="s">
        <v>85</v>
      </c>
      <c r="AU13" s="1" t="s">
        <v>85</v>
      </c>
      <c r="AV13" s="1" t="s">
        <v>85</v>
      </c>
      <c r="AW13" s="1" t="s">
        <v>85</v>
      </c>
      <c r="AX13" s="1" t="s">
        <v>85</v>
      </c>
      <c r="AY13" s="1" t="s">
        <v>85</v>
      </c>
      <c r="AZ13" s="1" t="s">
        <v>85</v>
      </c>
      <c r="BA13" s="1" t="s">
        <v>85</v>
      </c>
      <c r="BB13" s="1" t="s">
        <v>85</v>
      </c>
      <c r="BC13" s="1" t="s">
        <v>85</v>
      </c>
      <c r="BD13" s="1" t="s">
        <v>85</v>
      </c>
      <c r="BE13" s="1" t="s">
        <v>85</v>
      </c>
      <c r="BF13" s="1" t="s">
        <v>85</v>
      </c>
      <c r="BG13" s="1" t="s">
        <v>85</v>
      </c>
      <c r="BH13" s="1" t="s">
        <v>85</v>
      </c>
      <c r="BI13" s="1" t="s">
        <v>85</v>
      </c>
      <c r="BJ13" s="1" t="s">
        <v>85</v>
      </c>
      <c r="BK13" s="1" t="s">
        <v>85</v>
      </c>
      <c r="BL13" s="1" t="s">
        <v>85</v>
      </c>
      <c r="BM13" s="1" t="s">
        <v>85</v>
      </c>
      <c r="BN13" s="1" t="s">
        <v>3553</v>
      </c>
      <c r="BO13" s="1" t="s">
        <v>85</v>
      </c>
      <c r="BP13" s="1" t="s">
        <v>85</v>
      </c>
      <c r="BQ13" s="1" t="s">
        <v>85</v>
      </c>
      <c r="BR13" s="1" t="s">
        <v>85</v>
      </c>
      <c r="BS13" s="1" t="s">
        <v>85</v>
      </c>
      <c r="BT13" s="1" t="s">
        <v>85</v>
      </c>
      <c r="BU13" s="1" t="s">
        <v>85</v>
      </c>
      <c r="BV13" s="1" t="s">
        <v>85</v>
      </c>
      <c r="BW13" s="1" t="s">
        <v>85</v>
      </c>
      <c r="BX13" s="1" t="s">
        <v>85</v>
      </c>
      <c r="BY13" s="1" t="s">
        <v>85</v>
      </c>
      <c r="BZ13" s="1" t="s">
        <v>85</v>
      </c>
      <c r="CA13" s="1" t="s">
        <v>85</v>
      </c>
      <c r="CB13" s="1" t="s">
        <v>85</v>
      </c>
      <c r="CC13" s="1" t="s">
        <v>85</v>
      </c>
      <c r="CD13" s="1" t="s">
        <v>85</v>
      </c>
      <c r="CE13" s="1" t="s">
        <v>85</v>
      </c>
      <c r="CF13" s="1" t="s">
        <v>85</v>
      </c>
      <c r="CG13" s="1" t="s">
        <v>85</v>
      </c>
      <c r="CH13" s="1" t="s">
        <v>85</v>
      </c>
    </row>
    <row r="14" spans="1:86" ht="15.95">
      <c r="A14" s="1"/>
      <c r="B14" s="1"/>
      <c r="C14" s="1"/>
      <c r="D14" s="1"/>
      <c r="E14" s="1" t="s">
        <v>3522</v>
      </c>
      <c r="F14" s="1" t="s">
        <v>3550</v>
      </c>
      <c r="G14" s="1">
        <v>101001</v>
      </c>
      <c r="H14" s="1" t="s">
        <v>3551</v>
      </c>
      <c r="I14" s="1">
        <v>6518695052</v>
      </c>
      <c r="J14" s="38">
        <v>42314</v>
      </c>
      <c r="K14" s="1" t="s">
        <v>938</v>
      </c>
      <c r="L14" s="1" t="s">
        <v>936</v>
      </c>
      <c r="M14" s="1" t="s">
        <v>915</v>
      </c>
      <c r="N14" s="1" t="s">
        <v>85</v>
      </c>
      <c r="O14" s="1" t="s">
        <v>3552</v>
      </c>
      <c r="P14" s="1" t="s">
        <v>451</v>
      </c>
      <c r="Q14" s="38">
        <v>44664</v>
      </c>
      <c r="R14" s="1" t="s">
        <v>85</v>
      </c>
      <c r="S14" s="1" t="s">
        <v>85</v>
      </c>
      <c r="T14" s="1" t="s">
        <v>85</v>
      </c>
      <c r="U14" s="1" t="s">
        <v>85</v>
      </c>
      <c r="V14" s="1" t="s">
        <v>85</v>
      </c>
      <c r="W14" s="1" t="s">
        <v>85</v>
      </c>
      <c r="X14" s="1" t="s">
        <v>85</v>
      </c>
      <c r="Y14" s="1" t="s">
        <v>85</v>
      </c>
      <c r="Z14" s="1" t="s">
        <v>3554</v>
      </c>
      <c r="AA14" s="1" t="s">
        <v>85</v>
      </c>
      <c r="AB14" s="1" t="s">
        <v>85</v>
      </c>
      <c r="AC14" s="1" t="s">
        <v>85</v>
      </c>
      <c r="AD14" s="1" t="s">
        <v>85</v>
      </c>
      <c r="AE14" s="1" t="s">
        <v>85</v>
      </c>
      <c r="AF14" s="1" t="s">
        <v>85</v>
      </c>
      <c r="AG14" s="1" t="s">
        <v>85</v>
      </c>
      <c r="AH14" s="1" t="s">
        <v>85</v>
      </c>
      <c r="AI14" s="1" t="s">
        <v>85</v>
      </c>
      <c r="AJ14" s="1" t="s">
        <v>85</v>
      </c>
      <c r="AK14" s="1" t="s">
        <v>85</v>
      </c>
      <c r="AL14" s="1" t="s">
        <v>85</v>
      </c>
      <c r="AM14" s="1" t="s">
        <v>85</v>
      </c>
      <c r="AN14" s="1" t="s">
        <v>85</v>
      </c>
      <c r="AO14" s="1" t="s">
        <v>85</v>
      </c>
      <c r="AP14" s="1" t="s">
        <v>3555</v>
      </c>
      <c r="AQ14" s="1" t="s">
        <v>3525</v>
      </c>
      <c r="AR14" s="38">
        <v>44680</v>
      </c>
      <c r="AS14" s="1" t="s">
        <v>85</v>
      </c>
      <c r="AT14" s="1" t="s">
        <v>85</v>
      </c>
      <c r="AU14" s="1" t="s">
        <v>85</v>
      </c>
      <c r="AV14" s="1" t="s">
        <v>85</v>
      </c>
      <c r="AW14" s="1" t="s">
        <v>85</v>
      </c>
      <c r="AX14" s="1" t="s">
        <v>85</v>
      </c>
      <c r="AY14" s="1" t="s">
        <v>85</v>
      </c>
      <c r="AZ14" s="1" t="s">
        <v>85</v>
      </c>
      <c r="BA14" s="1" t="s">
        <v>85</v>
      </c>
      <c r="BB14" s="1" t="s">
        <v>85</v>
      </c>
      <c r="BC14" s="1" t="s">
        <v>85</v>
      </c>
      <c r="BD14" s="1" t="s">
        <v>85</v>
      </c>
      <c r="BE14" s="1" t="s">
        <v>85</v>
      </c>
      <c r="BF14" s="1" t="s">
        <v>85</v>
      </c>
      <c r="BG14" s="1" t="s">
        <v>85</v>
      </c>
      <c r="BH14" s="1" t="s">
        <v>85</v>
      </c>
      <c r="BI14" s="1" t="s">
        <v>85</v>
      </c>
      <c r="BJ14" s="1" t="s">
        <v>85</v>
      </c>
      <c r="BK14" s="1" t="s">
        <v>85</v>
      </c>
      <c r="BL14" s="1" t="s">
        <v>85</v>
      </c>
      <c r="BM14" s="1" t="s">
        <v>85</v>
      </c>
      <c r="BN14" s="1" t="s">
        <v>3555</v>
      </c>
      <c r="BO14" s="1" t="s">
        <v>85</v>
      </c>
      <c r="BP14" s="1" t="s">
        <v>85</v>
      </c>
      <c r="BQ14" s="1" t="s">
        <v>85</v>
      </c>
      <c r="BR14" s="1" t="s">
        <v>85</v>
      </c>
      <c r="BS14" s="1" t="s">
        <v>85</v>
      </c>
      <c r="BT14" s="1" t="s">
        <v>85</v>
      </c>
      <c r="BU14" s="1" t="s">
        <v>85</v>
      </c>
      <c r="BV14" s="1" t="s">
        <v>85</v>
      </c>
      <c r="BW14" s="1" t="s">
        <v>85</v>
      </c>
      <c r="BX14" s="1" t="s">
        <v>85</v>
      </c>
      <c r="BY14" s="1" t="s">
        <v>85</v>
      </c>
      <c r="BZ14" s="1" t="s">
        <v>85</v>
      </c>
      <c r="CA14" s="1" t="s">
        <v>85</v>
      </c>
      <c r="CB14" s="1" t="s">
        <v>85</v>
      </c>
      <c r="CC14" s="1" t="s">
        <v>85</v>
      </c>
      <c r="CD14" s="1" t="s">
        <v>85</v>
      </c>
      <c r="CE14" s="1" t="s">
        <v>85</v>
      </c>
      <c r="CF14" s="1" t="s">
        <v>85</v>
      </c>
      <c r="CG14" s="1" t="s">
        <v>85</v>
      </c>
      <c r="CH14" s="1" t="s">
        <v>85</v>
      </c>
    </row>
    <row r="15" spans="1:86" ht="15.95">
      <c r="A15" s="1" t="s">
        <v>1349</v>
      </c>
      <c r="B15" s="1" t="s">
        <v>75</v>
      </c>
      <c r="C15" s="1" t="s">
        <v>103</v>
      </c>
      <c r="D15" s="1">
        <v>104</v>
      </c>
      <c r="E15" s="1" t="s">
        <v>3522</v>
      </c>
      <c r="F15" s="1" t="s">
        <v>3556</v>
      </c>
      <c r="G15" s="1">
        <v>104001</v>
      </c>
      <c r="H15" s="1" t="s">
        <v>3557</v>
      </c>
      <c r="I15" s="1">
        <v>6518695051</v>
      </c>
      <c r="J15" s="38">
        <v>43577</v>
      </c>
      <c r="K15" s="1" t="s">
        <v>926</v>
      </c>
      <c r="L15" s="1" t="s">
        <v>3527</v>
      </c>
      <c r="M15" s="1" t="s">
        <v>906</v>
      </c>
      <c r="N15" s="1" t="s">
        <v>3558</v>
      </c>
      <c r="O15" s="1" t="s">
        <v>3552</v>
      </c>
      <c r="P15" s="1" t="s">
        <v>85</v>
      </c>
      <c r="Q15" s="38">
        <v>44664</v>
      </c>
      <c r="R15" s="1" t="s">
        <v>85</v>
      </c>
      <c r="S15" s="1" t="s">
        <v>85</v>
      </c>
      <c r="T15" s="1" t="s">
        <v>85</v>
      </c>
      <c r="U15" s="1" t="s">
        <v>85</v>
      </c>
      <c r="V15" s="1">
        <v>25</v>
      </c>
      <c r="W15" s="1">
        <v>99</v>
      </c>
      <c r="X15" s="1">
        <v>1</v>
      </c>
      <c r="Y15" s="1" t="s">
        <v>3545</v>
      </c>
      <c r="Z15" s="1" t="s">
        <v>85</v>
      </c>
      <c r="AA15" s="1">
        <v>3</v>
      </c>
      <c r="AB15" s="1">
        <v>90</v>
      </c>
      <c r="AC15" s="1">
        <v>7</v>
      </c>
      <c r="AD15" s="1">
        <v>0</v>
      </c>
      <c r="AE15" s="1">
        <v>104</v>
      </c>
      <c r="AF15" s="1">
        <v>7</v>
      </c>
      <c r="AG15" s="1">
        <v>88</v>
      </c>
      <c r="AH15" s="1">
        <v>5</v>
      </c>
      <c r="AI15" s="1">
        <v>0</v>
      </c>
      <c r="AJ15" s="1">
        <v>98</v>
      </c>
      <c r="AK15" s="1">
        <v>3</v>
      </c>
      <c r="AL15" s="1">
        <v>90</v>
      </c>
      <c r="AM15" s="1">
        <v>7</v>
      </c>
      <c r="AN15" s="1">
        <v>0</v>
      </c>
      <c r="AO15" s="1">
        <v>104</v>
      </c>
      <c r="AP15" s="1" t="s">
        <v>85</v>
      </c>
      <c r="AQ15" s="1" t="s">
        <v>3525</v>
      </c>
      <c r="AR15" s="38">
        <v>44680</v>
      </c>
      <c r="AS15" s="1" t="s">
        <v>85</v>
      </c>
      <c r="AT15" s="1" t="s">
        <v>85</v>
      </c>
      <c r="AU15" s="1" t="s">
        <v>85</v>
      </c>
      <c r="AV15" s="1" t="s">
        <v>85</v>
      </c>
      <c r="AW15" s="1" t="s">
        <v>85</v>
      </c>
      <c r="AX15" s="1" t="s">
        <v>85</v>
      </c>
      <c r="AY15" s="1" t="s">
        <v>85</v>
      </c>
      <c r="AZ15" s="1" t="s">
        <v>85</v>
      </c>
      <c r="BA15" s="1" t="s">
        <v>85</v>
      </c>
      <c r="BB15" s="1" t="s">
        <v>85</v>
      </c>
      <c r="BC15" s="1" t="s">
        <v>85</v>
      </c>
      <c r="BD15" s="1" t="s">
        <v>85</v>
      </c>
      <c r="BE15" s="1" t="s">
        <v>85</v>
      </c>
      <c r="BF15" s="1" t="s">
        <v>85</v>
      </c>
      <c r="BG15" s="1" t="s">
        <v>85</v>
      </c>
      <c r="BH15" s="1" t="s">
        <v>85</v>
      </c>
      <c r="BI15" s="1" t="s">
        <v>85</v>
      </c>
      <c r="BJ15" s="1" t="s">
        <v>85</v>
      </c>
      <c r="BK15" s="1" t="s">
        <v>85</v>
      </c>
      <c r="BL15" s="1" t="s">
        <v>85</v>
      </c>
      <c r="BM15" s="1" t="s">
        <v>3531</v>
      </c>
      <c r="BN15" s="1" t="s">
        <v>85</v>
      </c>
      <c r="BO15" s="1" t="s">
        <v>85</v>
      </c>
      <c r="BP15" s="1" t="s">
        <v>85</v>
      </c>
      <c r="BQ15" s="1" t="s">
        <v>85</v>
      </c>
      <c r="BR15" s="1" t="s">
        <v>85</v>
      </c>
      <c r="BS15" s="1" t="s">
        <v>85</v>
      </c>
      <c r="BT15" s="1" t="s">
        <v>85</v>
      </c>
      <c r="BU15" s="1" t="s">
        <v>85</v>
      </c>
      <c r="BV15" s="1" t="s">
        <v>85</v>
      </c>
      <c r="BW15" s="1" t="s">
        <v>85</v>
      </c>
      <c r="BX15" s="1" t="s">
        <v>85</v>
      </c>
      <c r="BY15" s="1" t="s">
        <v>85</v>
      </c>
      <c r="BZ15" s="1" t="s">
        <v>85</v>
      </c>
      <c r="CA15" s="1" t="s">
        <v>85</v>
      </c>
      <c r="CB15" s="1" t="s">
        <v>85</v>
      </c>
      <c r="CC15" s="1" t="s">
        <v>85</v>
      </c>
      <c r="CD15" s="1" t="s">
        <v>85</v>
      </c>
      <c r="CE15" s="1" t="s">
        <v>85</v>
      </c>
      <c r="CF15" s="1" t="s">
        <v>85</v>
      </c>
      <c r="CG15" s="1" t="s">
        <v>85</v>
      </c>
      <c r="CH15" s="1" t="s">
        <v>85</v>
      </c>
    </row>
    <row r="16" spans="1:86" ht="15.95">
      <c r="A16" s="1" t="s">
        <v>1294</v>
      </c>
      <c r="B16" s="1" t="s">
        <v>130</v>
      </c>
      <c r="C16" s="1" t="s">
        <v>103</v>
      </c>
      <c r="D16" s="1">
        <v>103</v>
      </c>
      <c r="E16" s="1" t="s">
        <v>3522</v>
      </c>
      <c r="F16" s="1" t="s">
        <v>3559</v>
      </c>
      <c r="G16" s="1">
        <v>103002</v>
      </c>
      <c r="H16" s="1" t="s">
        <v>85</v>
      </c>
      <c r="I16" s="1">
        <v>6519748563</v>
      </c>
      <c r="J16" s="38">
        <v>44015</v>
      </c>
      <c r="K16" s="1" t="s">
        <v>926</v>
      </c>
      <c r="L16" s="1" t="s">
        <v>936</v>
      </c>
      <c r="M16" s="1" t="s">
        <v>915</v>
      </c>
      <c r="N16" s="1" t="s">
        <v>85</v>
      </c>
      <c r="O16" s="1" t="s">
        <v>3560</v>
      </c>
      <c r="P16" s="1" t="s">
        <v>3536</v>
      </c>
      <c r="Q16" s="1" t="s">
        <v>85</v>
      </c>
      <c r="R16" s="1" t="s">
        <v>85</v>
      </c>
      <c r="S16" s="1" t="s">
        <v>85</v>
      </c>
      <c r="T16" s="1" t="s">
        <v>85</v>
      </c>
      <c r="U16" s="1" t="s">
        <v>85</v>
      </c>
      <c r="V16" s="1">
        <v>20</v>
      </c>
      <c r="W16" s="1">
        <v>98</v>
      </c>
      <c r="X16" s="1">
        <v>2</v>
      </c>
      <c r="Y16" s="1" t="s">
        <v>3545</v>
      </c>
      <c r="Z16" s="1" t="s">
        <v>85</v>
      </c>
      <c r="AA16" s="1">
        <v>0</v>
      </c>
      <c r="AB16" s="1">
        <v>80</v>
      </c>
      <c r="AC16" s="1">
        <v>20</v>
      </c>
      <c r="AD16" s="1">
        <v>0</v>
      </c>
      <c r="AE16" s="1">
        <v>120</v>
      </c>
      <c r="AF16" s="1">
        <v>20</v>
      </c>
      <c r="AG16" s="1">
        <v>65</v>
      </c>
      <c r="AH16" s="1">
        <v>15</v>
      </c>
      <c r="AI16" s="1">
        <v>0</v>
      </c>
      <c r="AJ16" s="1">
        <v>95</v>
      </c>
      <c r="AK16" s="1">
        <v>0</v>
      </c>
      <c r="AL16" s="1">
        <v>80</v>
      </c>
      <c r="AM16" s="1">
        <v>20</v>
      </c>
      <c r="AN16" s="1">
        <v>0</v>
      </c>
      <c r="AO16" s="1">
        <v>120</v>
      </c>
      <c r="AP16" s="1" t="s">
        <v>85</v>
      </c>
      <c r="AQ16" s="1" t="s">
        <v>3525</v>
      </c>
      <c r="AR16" s="38">
        <v>44684</v>
      </c>
      <c r="AS16" s="1" t="s">
        <v>85</v>
      </c>
      <c r="AT16" s="1" t="s">
        <v>85</v>
      </c>
      <c r="AU16" s="1" t="s">
        <v>85</v>
      </c>
      <c r="AV16" s="1" t="s">
        <v>85</v>
      </c>
      <c r="AW16" s="1" t="s">
        <v>85</v>
      </c>
      <c r="AX16" s="1" t="s">
        <v>85</v>
      </c>
      <c r="AY16" s="1" t="s">
        <v>85</v>
      </c>
      <c r="AZ16" s="1" t="s">
        <v>85</v>
      </c>
      <c r="BA16" s="1" t="s">
        <v>85</v>
      </c>
      <c r="BB16" s="1" t="s">
        <v>85</v>
      </c>
      <c r="BC16" s="1" t="s">
        <v>85</v>
      </c>
      <c r="BD16" s="1" t="s">
        <v>85</v>
      </c>
      <c r="BE16" s="1" t="s">
        <v>85</v>
      </c>
      <c r="BF16" s="1" t="s">
        <v>85</v>
      </c>
      <c r="BG16" s="1" t="s">
        <v>85</v>
      </c>
      <c r="BH16" s="1" t="s">
        <v>85</v>
      </c>
      <c r="BI16" s="1" t="s">
        <v>85</v>
      </c>
      <c r="BJ16" s="1" t="s">
        <v>85</v>
      </c>
      <c r="BK16" s="1" t="s">
        <v>85</v>
      </c>
      <c r="BL16" s="1" t="s">
        <v>85</v>
      </c>
      <c r="BM16" s="1" t="s">
        <v>3531</v>
      </c>
      <c r="BN16" s="1" t="s">
        <v>85</v>
      </c>
      <c r="BO16" s="1" t="s">
        <v>85</v>
      </c>
      <c r="BP16" s="1" t="s">
        <v>85</v>
      </c>
      <c r="BQ16" s="1" t="s">
        <v>85</v>
      </c>
      <c r="BR16" s="1" t="s">
        <v>85</v>
      </c>
      <c r="BS16" s="1" t="s">
        <v>85</v>
      </c>
      <c r="BT16" s="1" t="s">
        <v>85</v>
      </c>
      <c r="BU16" s="1" t="s">
        <v>85</v>
      </c>
      <c r="BV16" s="1" t="s">
        <v>85</v>
      </c>
      <c r="BW16" s="1" t="s">
        <v>85</v>
      </c>
      <c r="BX16" s="1" t="s">
        <v>85</v>
      </c>
      <c r="BY16" s="1" t="s">
        <v>85</v>
      </c>
      <c r="BZ16" s="1" t="s">
        <v>85</v>
      </c>
      <c r="CA16" s="1" t="s">
        <v>85</v>
      </c>
      <c r="CB16" s="1" t="s">
        <v>85</v>
      </c>
      <c r="CC16" s="1" t="s">
        <v>85</v>
      </c>
      <c r="CD16" s="1" t="s">
        <v>85</v>
      </c>
      <c r="CE16" s="1" t="s">
        <v>85</v>
      </c>
      <c r="CF16" s="1" t="s">
        <v>85</v>
      </c>
      <c r="CG16" s="1" t="s">
        <v>85</v>
      </c>
      <c r="CH16" s="1" t="s">
        <v>85</v>
      </c>
    </row>
    <row r="17" spans="1:86" ht="15.95">
      <c r="A17" s="1" t="s">
        <v>2160</v>
      </c>
      <c r="B17" s="1" t="s">
        <v>75</v>
      </c>
      <c r="C17" s="1" t="s">
        <v>103</v>
      </c>
      <c r="D17" s="1">
        <v>200</v>
      </c>
      <c r="E17" s="1" t="s">
        <v>3522</v>
      </c>
      <c r="F17" s="1">
        <v>200004</v>
      </c>
      <c r="G17" s="1">
        <v>200004</v>
      </c>
      <c r="H17" s="1" t="s">
        <v>3561</v>
      </c>
      <c r="I17" s="1">
        <v>6801705269</v>
      </c>
      <c r="J17" s="38">
        <v>44379</v>
      </c>
      <c r="K17" s="1" t="s">
        <v>926</v>
      </c>
      <c r="L17" s="1" t="s">
        <v>3527</v>
      </c>
      <c r="M17" s="1" t="s">
        <v>915</v>
      </c>
      <c r="N17" s="1" t="s">
        <v>85</v>
      </c>
      <c r="O17" s="1" t="s">
        <v>451</v>
      </c>
      <c r="P17" s="1" t="s">
        <v>83</v>
      </c>
      <c r="Q17" s="38">
        <v>44670</v>
      </c>
      <c r="R17" s="1" t="s">
        <v>85</v>
      </c>
      <c r="S17" s="1" t="s">
        <v>85</v>
      </c>
      <c r="T17" s="1" t="s">
        <v>85</v>
      </c>
      <c r="U17" s="1" t="s">
        <v>85</v>
      </c>
      <c r="V17" s="1">
        <v>4</v>
      </c>
      <c r="W17" s="1">
        <v>100</v>
      </c>
      <c r="X17" s="1">
        <v>0</v>
      </c>
      <c r="Y17" s="1" t="s">
        <v>3545</v>
      </c>
      <c r="Z17" s="1" t="s">
        <v>85</v>
      </c>
      <c r="AA17" s="1">
        <v>62</v>
      </c>
      <c r="AB17" s="1">
        <v>13</v>
      </c>
      <c r="AC17" s="1">
        <v>15</v>
      </c>
      <c r="AD17" s="1">
        <v>10</v>
      </c>
      <c r="AE17" s="1">
        <v>73</v>
      </c>
      <c r="AF17" s="1">
        <v>75</v>
      </c>
      <c r="AG17" s="1">
        <v>5</v>
      </c>
      <c r="AH17" s="1">
        <v>10</v>
      </c>
      <c r="AI17" s="1">
        <v>10</v>
      </c>
      <c r="AJ17" s="1">
        <v>55</v>
      </c>
      <c r="AK17" s="1">
        <v>70</v>
      </c>
      <c r="AL17" s="1">
        <v>13</v>
      </c>
      <c r="AM17" s="1">
        <v>15</v>
      </c>
      <c r="AN17" s="1">
        <v>2</v>
      </c>
      <c r="AO17" s="1">
        <v>49</v>
      </c>
      <c r="AP17" s="1" t="s">
        <v>85</v>
      </c>
      <c r="AQ17" s="1" t="s">
        <v>3548</v>
      </c>
      <c r="AR17" s="38">
        <v>44693</v>
      </c>
      <c r="AS17" s="1" t="s">
        <v>85</v>
      </c>
      <c r="AT17" s="1" t="s">
        <v>85</v>
      </c>
      <c r="AU17" s="1" t="s">
        <v>85</v>
      </c>
      <c r="AV17" s="1" t="s">
        <v>85</v>
      </c>
      <c r="AW17" s="1" t="s">
        <v>85</v>
      </c>
      <c r="AX17" s="1" t="s">
        <v>85</v>
      </c>
      <c r="AY17" s="1" t="s">
        <v>85</v>
      </c>
      <c r="AZ17" s="1" t="s">
        <v>85</v>
      </c>
      <c r="BA17" s="1" t="s">
        <v>85</v>
      </c>
      <c r="BB17" s="1" t="s">
        <v>85</v>
      </c>
      <c r="BC17" s="1" t="s">
        <v>85</v>
      </c>
      <c r="BD17" s="1" t="s">
        <v>85</v>
      </c>
      <c r="BE17" s="1" t="s">
        <v>85</v>
      </c>
      <c r="BF17" s="1" t="s">
        <v>85</v>
      </c>
      <c r="BG17" s="1" t="s">
        <v>85</v>
      </c>
      <c r="BH17" s="1" t="s">
        <v>85</v>
      </c>
      <c r="BI17" s="1" t="s">
        <v>85</v>
      </c>
      <c r="BJ17" s="1" t="s">
        <v>85</v>
      </c>
      <c r="BK17" s="1" t="s">
        <v>85</v>
      </c>
      <c r="BL17" s="1" t="s">
        <v>85</v>
      </c>
      <c r="BM17" s="1" t="s">
        <v>3531</v>
      </c>
      <c r="BN17" s="1" t="s">
        <v>85</v>
      </c>
      <c r="BO17" s="1" t="s">
        <v>85</v>
      </c>
      <c r="BP17" s="1" t="s">
        <v>85</v>
      </c>
      <c r="BQ17" s="1" t="s">
        <v>85</v>
      </c>
      <c r="BR17" s="1" t="s">
        <v>85</v>
      </c>
      <c r="BS17" s="1" t="s">
        <v>85</v>
      </c>
      <c r="BT17" s="1" t="s">
        <v>85</v>
      </c>
      <c r="BU17" s="1" t="s">
        <v>85</v>
      </c>
      <c r="BV17" s="1" t="s">
        <v>85</v>
      </c>
      <c r="BW17" s="1" t="s">
        <v>85</v>
      </c>
      <c r="BX17" s="1" t="s">
        <v>85</v>
      </c>
      <c r="BY17" s="1" t="s">
        <v>85</v>
      </c>
      <c r="BZ17" s="1" t="s">
        <v>85</v>
      </c>
      <c r="CA17" s="1" t="s">
        <v>85</v>
      </c>
      <c r="CB17" s="1" t="s">
        <v>85</v>
      </c>
      <c r="CC17" s="1" t="s">
        <v>85</v>
      </c>
      <c r="CD17" s="1" t="s">
        <v>85</v>
      </c>
      <c r="CE17" s="1" t="s">
        <v>85</v>
      </c>
      <c r="CF17" s="1" t="s">
        <v>85</v>
      </c>
      <c r="CG17" s="1" t="s">
        <v>85</v>
      </c>
      <c r="CH17" s="1" t="s">
        <v>85</v>
      </c>
    </row>
    <row r="18" spans="1:86" ht="15.95">
      <c r="A18" s="1" t="s">
        <v>3562</v>
      </c>
      <c r="B18" s="1" t="s">
        <v>130</v>
      </c>
      <c r="C18" s="1" t="s">
        <v>103</v>
      </c>
      <c r="D18" s="1">
        <v>103</v>
      </c>
      <c r="E18" s="1" t="s">
        <v>3522</v>
      </c>
      <c r="F18" s="1" t="s">
        <v>3563</v>
      </c>
      <c r="G18" s="1">
        <v>103004</v>
      </c>
      <c r="H18" s="1" t="s">
        <v>3564</v>
      </c>
      <c r="I18" s="1">
        <v>6520085939</v>
      </c>
      <c r="J18" s="38">
        <v>43704</v>
      </c>
      <c r="K18" s="1" t="s">
        <v>926</v>
      </c>
      <c r="L18" s="1" t="s">
        <v>936</v>
      </c>
      <c r="M18" s="1" t="s">
        <v>915</v>
      </c>
      <c r="N18" s="1" t="s">
        <v>85</v>
      </c>
      <c r="O18" s="1" t="s">
        <v>3560</v>
      </c>
      <c r="P18" s="1" t="s">
        <v>173</v>
      </c>
      <c r="Q18" s="1" t="s">
        <v>85</v>
      </c>
      <c r="R18" s="1" t="s">
        <v>85</v>
      </c>
      <c r="S18" s="1" t="s">
        <v>85</v>
      </c>
      <c r="T18" s="1" t="s">
        <v>85</v>
      </c>
      <c r="U18" s="1" t="s">
        <v>85</v>
      </c>
      <c r="V18" s="1">
        <v>100</v>
      </c>
      <c r="W18" s="1">
        <v>45</v>
      </c>
      <c r="X18" s="1">
        <v>55</v>
      </c>
      <c r="Y18" s="1" t="s">
        <v>3524</v>
      </c>
      <c r="Z18" s="1" t="s">
        <v>85</v>
      </c>
      <c r="AA18" s="1">
        <v>1</v>
      </c>
      <c r="AB18" s="1">
        <v>60</v>
      </c>
      <c r="AC18" s="1">
        <v>37</v>
      </c>
      <c r="AD18" s="1">
        <v>2</v>
      </c>
      <c r="AE18" s="1">
        <v>140</v>
      </c>
      <c r="AF18" s="1">
        <v>5</v>
      </c>
      <c r="AG18" s="1">
        <v>60</v>
      </c>
      <c r="AH18" s="1">
        <v>33</v>
      </c>
      <c r="AI18" s="1">
        <v>2</v>
      </c>
      <c r="AJ18" s="1">
        <v>132</v>
      </c>
      <c r="AK18" s="1">
        <v>5</v>
      </c>
      <c r="AL18" s="1">
        <v>85</v>
      </c>
      <c r="AM18" s="1">
        <v>10</v>
      </c>
      <c r="AN18" s="1">
        <v>0</v>
      </c>
      <c r="AO18" s="1">
        <v>105</v>
      </c>
      <c r="AP18" s="1" t="s">
        <v>85</v>
      </c>
      <c r="AQ18" s="1" t="s">
        <v>3542</v>
      </c>
      <c r="AR18" s="38">
        <v>44707</v>
      </c>
      <c r="AS18" s="1" t="s">
        <v>85</v>
      </c>
      <c r="AT18" s="1" t="s">
        <v>85</v>
      </c>
      <c r="AU18" s="1" t="s">
        <v>85</v>
      </c>
      <c r="AV18" s="1" t="s">
        <v>85</v>
      </c>
      <c r="AW18" s="1" t="s">
        <v>85</v>
      </c>
      <c r="AX18" s="1" t="s">
        <v>85</v>
      </c>
      <c r="AY18" s="1" t="s">
        <v>85</v>
      </c>
      <c r="AZ18" s="1" t="s">
        <v>85</v>
      </c>
      <c r="BA18" s="1" t="s">
        <v>85</v>
      </c>
      <c r="BB18" s="1" t="s">
        <v>85</v>
      </c>
      <c r="BC18" s="1" t="s">
        <v>85</v>
      </c>
      <c r="BD18" s="1" t="s">
        <v>85</v>
      </c>
      <c r="BE18" s="1" t="s">
        <v>85</v>
      </c>
      <c r="BF18" s="1" t="s">
        <v>85</v>
      </c>
      <c r="BG18" s="1" t="s">
        <v>85</v>
      </c>
      <c r="BH18" s="1" t="s">
        <v>85</v>
      </c>
      <c r="BI18" s="1" t="s">
        <v>85</v>
      </c>
      <c r="BJ18" s="1" t="s">
        <v>85</v>
      </c>
      <c r="BK18" s="1" t="s">
        <v>85</v>
      </c>
      <c r="BL18" s="1" t="s">
        <v>85</v>
      </c>
      <c r="BM18" s="1" t="s">
        <v>3531</v>
      </c>
      <c r="BN18" s="1" t="s">
        <v>85</v>
      </c>
      <c r="BO18" s="1" t="s">
        <v>85</v>
      </c>
      <c r="BP18" s="1" t="s">
        <v>85</v>
      </c>
      <c r="BQ18" s="1" t="s">
        <v>85</v>
      </c>
      <c r="BR18" s="1" t="s">
        <v>85</v>
      </c>
      <c r="BS18" s="1" t="s">
        <v>85</v>
      </c>
      <c r="BT18" s="1" t="s">
        <v>85</v>
      </c>
      <c r="BU18" s="1" t="s">
        <v>85</v>
      </c>
      <c r="BV18" s="1" t="s">
        <v>85</v>
      </c>
      <c r="BW18" s="1" t="s">
        <v>85</v>
      </c>
      <c r="BX18" s="1" t="s">
        <v>85</v>
      </c>
      <c r="BY18" s="1" t="s">
        <v>85</v>
      </c>
      <c r="BZ18" s="1" t="s">
        <v>85</v>
      </c>
      <c r="CA18" s="1" t="s">
        <v>85</v>
      </c>
      <c r="CB18" s="1" t="s">
        <v>85</v>
      </c>
      <c r="CC18" s="1" t="s">
        <v>85</v>
      </c>
      <c r="CD18" s="1" t="s">
        <v>85</v>
      </c>
      <c r="CE18" s="1" t="s">
        <v>85</v>
      </c>
      <c r="CF18" s="1" t="s">
        <v>85</v>
      </c>
      <c r="CG18" s="1" t="s">
        <v>85</v>
      </c>
      <c r="CH18" s="1" t="s">
        <v>85</v>
      </c>
    </row>
    <row r="19" spans="1:86" ht="15.95">
      <c r="A19" s="1" t="s">
        <v>1299</v>
      </c>
      <c r="B19" s="1" t="s">
        <v>130</v>
      </c>
      <c r="C19" s="1" t="s">
        <v>103</v>
      </c>
      <c r="D19" s="1">
        <v>103</v>
      </c>
      <c r="E19" s="1" t="s">
        <v>3522</v>
      </c>
      <c r="F19" s="1" t="s">
        <v>3565</v>
      </c>
      <c r="G19" s="1">
        <v>103004</v>
      </c>
      <c r="H19" s="1" t="s">
        <v>3564</v>
      </c>
      <c r="I19" s="1">
        <v>6520085939</v>
      </c>
      <c r="J19" s="38">
        <v>43704</v>
      </c>
      <c r="K19" s="1" t="s">
        <v>926</v>
      </c>
      <c r="L19" s="1" t="s">
        <v>936</v>
      </c>
      <c r="M19" s="1" t="s">
        <v>915</v>
      </c>
      <c r="N19" s="1" t="s">
        <v>85</v>
      </c>
      <c r="O19" s="1" t="s">
        <v>3560</v>
      </c>
      <c r="P19" s="1" t="s">
        <v>173</v>
      </c>
      <c r="Q19" s="1" t="s">
        <v>85</v>
      </c>
      <c r="R19" s="1" t="s">
        <v>85</v>
      </c>
      <c r="S19" s="1" t="s">
        <v>85</v>
      </c>
      <c r="T19" s="1" t="s">
        <v>85</v>
      </c>
      <c r="U19" s="1" t="s">
        <v>85</v>
      </c>
      <c r="V19" s="1">
        <v>60</v>
      </c>
      <c r="W19" s="1">
        <v>50</v>
      </c>
      <c r="X19" s="1">
        <v>50</v>
      </c>
      <c r="Y19" s="1" t="s">
        <v>3524</v>
      </c>
      <c r="Z19" s="1" t="s">
        <v>85</v>
      </c>
      <c r="AA19" s="1">
        <v>0</v>
      </c>
      <c r="AB19" s="1">
        <v>50</v>
      </c>
      <c r="AC19" s="1">
        <v>47</v>
      </c>
      <c r="AD19" s="1">
        <v>3</v>
      </c>
      <c r="AE19" s="1">
        <v>153</v>
      </c>
      <c r="AF19" s="1">
        <v>25</v>
      </c>
      <c r="AG19" s="1">
        <v>33</v>
      </c>
      <c r="AH19" s="1">
        <v>40</v>
      </c>
      <c r="AI19" s="1">
        <v>2</v>
      </c>
      <c r="AJ19" s="1">
        <v>119</v>
      </c>
      <c r="AK19" s="1">
        <v>0</v>
      </c>
      <c r="AL19" s="1">
        <v>95</v>
      </c>
      <c r="AM19" s="1">
        <v>4</v>
      </c>
      <c r="AN19" s="1">
        <v>1</v>
      </c>
      <c r="AO19" s="1">
        <v>106</v>
      </c>
      <c r="AP19" s="1" t="s">
        <v>85</v>
      </c>
      <c r="AQ19" s="1" t="s">
        <v>3542</v>
      </c>
      <c r="AR19" s="38">
        <v>44707</v>
      </c>
      <c r="AS19" s="1" t="s">
        <v>85</v>
      </c>
      <c r="AT19" s="1" t="s">
        <v>85</v>
      </c>
      <c r="AU19" s="1" t="s">
        <v>85</v>
      </c>
      <c r="AV19" s="1" t="s">
        <v>85</v>
      </c>
      <c r="AW19" s="1" t="s">
        <v>85</v>
      </c>
      <c r="AX19" s="1" t="s">
        <v>85</v>
      </c>
      <c r="AY19" s="1" t="s">
        <v>85</v>
      </c>
      <c r="AZ19" s="1" t="s">
        <v>85</v>
      </c>
      <c r="BA19" s="1" t="s">
        <v>85</v>
      </c>
      <c r="BB19" s="1" t="s">
        <v>85</v>
      </c>
      <c r="BC19" s="1" t="s">
        <v>85</v>
      </c>
      <c r="BD19" s="1" t="s">
        <v>85</v>
      </c>
      <c r="BE19" s="1" t="s">
        <v>85</v>
      </c>
      <c r="BF19" s="1" t="s">
        <v>85</v>
      </c>
      <c r="BG19" s="1" t="s">
        <v>85</v>
      </c>
      <c r="BH19" s="1" t="s">
        <v>85</v>
      </c>
      <c r="BI19" s="1" t="s">
        <v>85</v>
      </c>
      <c r="BJ19" s="1" t="s">
        <v>85</v>
      </c>
      <c r="BK19" s="1" t="s">
        <v>85</v>
      </c>
      <c r="BL19" s="1" t="s">
        <v>85</v>
      </c>
      <c r="BM19" s="1" t="s">
        <v>3531</v>
      </c>
      <c r="BN19" s="1" t="s">
        <v>85</v>
      </c>
      <c r="BO19" s="1" t="s">
        <v>85</v>
      </c>
      <c r="BP19" s="1" t="s">
        <v>85</v>
      </c>
      <c r="BQ19" s="1" t="s">
        <v>85</v>
      </c>
      <c r="BR19" s="1" t="s">
        <v>85</v>
      </c>
      <c r="BS19" s="1" t="s">
        <v>85</v>
      </c>
      <c r="BT19" s="1" t="s">
        <v>85</v>
      </c>
      <c r="BU19" s="1" t="s">
        <v>85</v>
      </c>
      <c r="BV19" s="1" t="s">
        <v>85</v>
      </c>
      <c r="BW19" s="1" t="s">
        <v>85</v>
      </c>
      <c r="BX19" s="1" t="s">
        <v>85</v>
      </c>
      <c r="BY19" s="1" t="s">
        <v>85</v>
      </c>
      <c r="BZ19" s="1" t="s">
        <v>85</v>
      </c>
      <c r="CA19" s="1" t="s">
        <v>85</v>
      </c>
      <c r="CB19" s="1" t="s">
        <v>85</v>
      </c>
      <c r="CC19" s="1" t="s">
        <v>85</v>
      </c>
      <c r="CD19" s="1" t="s">
        <v>85</v>
      </c>
      <c r="CE19" s="1" t="s">
        <v>85</v>
      </c>
      <c r="CF19" s="1" t="s">
        <v>85</v>
      </c>
      <c r="CG19" s="1" t="s">
        <v>85</v>
      </c>
      <c r="CH19" s="1" t="s">
        <v>85</v>
      </c>
    </row>
    <row r="20" spans="1:86" ht="15.95">
      <c r="A20" s="1" t="s">
        <v>396</v>
      </c>
      <c r="B20" s="1" t="s">
        <v>130</v>
      </c>
      <c r="C20" s="1" t="s">
        <v>279</v>
      </c>
      <c r="D20" s="1">
        <v>301</v>
      </c>
      <c r="E20" s="1" t="s">
        <v>3522</v>
      </c>
      <c r="F20" s="1" t="s">
        <v>3566</v>
      </c>
      <c r="G20" s="1">
        <v>301001</v>
      </c>
      <c r="H20" s="1" t="s">
        <v>936</v>
      </c>
      <c r="I20" s="1">
        <v>6217451472</v>
      </c>
      <c r="J20" s="38">
        <v>44522</v>
      </c>
      <c r="K20" s="1" t="s">
        <v>926</v>
      </c>
      <c r="L20" s="1" t="s">
        <v>3527</v>
      </c>
      <c r="M20" s="1" t="s">
        <v>915</v>
      </c>
      <c r="N20" s="1" t="s">
        <v>85</v>
      </c>
      <c r="O20" s="1" t="s">
        <v>961</v>
      </c>
      <c r="P20" s="1" t="s">
        <v>173</v>
      </c>
      <c r="Q20" s="1" t="s">
        <v>85</v>
      </c>
      <c r="R20" s="1" t="s">
        <v>85</v>
      </c>
      <c r="S20" s="1" t="s">
        <v>85</v>
      </c>
      <c r="T20" s="1" t="s">
        <v>85</v>
      </c>
      <c r="U20" s="1" t="s">
        <v>85</v>
      </c>
      <c r="V20" s="1">
        <v>60</v>
      </c>
      <c r="W20" s="1">
        <v>98</v>
      </c>
      <c r="X20" s="1">
        <v>2</v>
      </c>
      <c r="Y20" s="1" t="s">
        <v>3545</v>
      </c>
      <c r="Z20" s="1" t="s">
        <v>85</v>
      </c>
      <c r="AA20" s="1" t="s">
        <v>85</v>
      </c>
      <c r="AB20" s="1" t="s">
        <v>85</v>
      </c>
      <c r="AC20" s="1" t="s">
        <v>85</v>
      </c>
      <c r="AD20" s="1" t="s">
        <v>85</v>
      </c>
      <c r="AE20" s="1" t="s">
        <v>85</v>
      </c>
      <c r="AF20" s="1" t="s">
        <v>85</v>
      </c>
      <c r="AG20" s="1" t="s">
        <v>85</v>
      </c>
      <c r="AH20" s="1" t="s">
        <v>85</v>
      </c>
      <c r="AI20" s="1" t="s">
        <v>85</v>
      </c>
      <c r="AJ20" s="1" t="s">
        <v>85</v>
      </c>
      <c r="AK20" s="1" t="s">
        <v>85</v>
      </c>
      <c r="AL20" s="1" t="s">
        <v>85</v>
      </c>
      <c r="AM20" s="1" t="s">
        <v>85</v>
      </c>
      <c r="AN20" s="1" t="s">
        <v>85</v>
      </c>
      <c r="AO20" s="1" t="s">
        <v>85</v>
      </c>
      <c r="AP20" s="1" t="s">
        <v>85</v>
      </c>
      <c r="AQ20" s="1" t="s">
        <v>85</v>
      </c>
      <c r="AR20" s="1" t="s">
        <v>85</v>
      </c>
      <c r="AS20" s="1">
        <v>0</v>
      </c>
      <c r="AT20" s="1">
        <v>3</v>
      </c>
      <c r="AU20" s="1">
        <v>57</v>
      </c>
      <c r="AV20" s="1">
        <v>40</v>
      </c>
      <c r="AW20" s="1">
        <v>237</v>
      </c>
      <c r="AX20" s="1" t="s">
        <v>3567</v>
      </c>
      <c r="AY20" s="1" t="s">
        <v>3567</v>
      </c>
      <c r="AZ20" s="1">
        <v>1</v>
      </c>
      <c r="BA20" s="1">
        <v>4</v>
      </c>
      <c r="BB20" s="1">
        <v>55</v>
      </c>
      <c r="BC20" s="1">
        <v>40</v>
      </c>
      <c r="BD20" s="1">
        <v>234</v>
      </c>
      <c r="BE20" s="1">
        <v>0</v>
      </c>
      <c r="BF20" s="1">
        <v>60</v>
      </c>
      <c r="BG20" s="1">
        <v>39</v>
      </c>
      <c r="BH20" s="1">
        <v>1</v>
      </c>
      <c r="BI20" s="1">
        <v>141</v>
      </c>
      <c r="BJ20" s="1" t="s">
        <v>85</v>
      </c>
      <c r="BK20" s="1" t="s">
        <v>3546</v>
      </c>
      <c r="BL20" s="38">
        <v>44719</v>
      </c>
      <c r="BM20" s="1" t="s">
        <v>3531</v>
      </c>
      <c r="BN20" s="1" t="s">
        <v>85</v>
      </c>
      <c r="BO20" s="1" t="s">
        <v>85</v>
      </c>
      <c r="BP20" s="1" t="s">
        <v>85</v>
      </c>
      <c r="BQ20" s="1" t="s">
        <v>85</v>
      </c>
      <c r="BR20" s="1" t="s">
        <v>85</v>
      </c>
      <c r="BS20" s="1" t="s">
        <v>85</v>
      </c>
      <c r="BT20" s="1" t="s">
        <v>85</v>
      </c>
      <c r="BU20" s="1" t="s">
        <v>85</v>
      </c>
      <c r="BV20" s="1" t="s">
        <v>85</v>
      </c>
      <c r="BW20" s="1" t="s">
        <v>85</v>
      </c>
      <c r="BX20" s="1" t="s">
        <v>85</v>
      </c>
      <c r="BY20" s="1" t="s">
        <v>85</v>
      </c>
      <c r="BZ20" s="1" t="s">
        <v>85</v>
      </c>
      <c r="CA20" s="1" t="s">
        <v>85</v>
      </c>
      <c r="CB20" s="1" t="s">
        <v>85</v>
      </c>
      <c r="CC20" s="1" t="s">
        <v>85</v>
      </c>
      <c r="CD20" s="1" t="s">
        <v>85</v>
      </c>
      <c r="CE20" s="1" t="s">
        <v>85</v>
      </c>
      <c r="CF20" s="1" t="s">
        <v>85</v>
      </c>
      <c r="CG20" s="1" t="s">
        <v>85</v>
      </c>
      <c r="CH20" s="1" t="s">
        <v>85</v>
      </c>
    </row>
    <row r="21" spans="1:86" ht="15.95">
      <c r="A21" s="1" t="s">
        <v>249</v>
      </c>
      <c r="B21" s="1" t="s">
        <v>75</v>
      </c>
      <c r="C21" s="1" t="s">
        <v>74</v>
      </c>
      <c r="D21" s="1">
        <v>200</v>
      </c>
      <c r="E21" s="1" t="s">
        <v>3522</v>
      </c>
      <c r="F21" s="1">
        <v>200005</v>
      </c>
      <c r="G21" s="1">
        <v>200005</v>
      </c>
      <c r="H21" s="1" t="s">
        <v>3568</v>
      </c>
      <c r="I21" s="1">
        <v>6801784463</v>
      </c>
      <c r="J21" s="38">
        <v>44264</v>
      </c>
      <c r="K21" s="1" t="s">
        <v>938</v>
      </c>
      <c r="L21" s="1" t="s">
        <v>3527</v>
      </c>
      <c r="M21" s="1" t="s">
        <v>915</v>
      </c>
      <c r="N21" s="1" t="s">
        <v>85</v>
      </c>
      <c r="O21" s="1" t="s">
        <v>907</v>
      </c>
      <c r="P21" s="1" t="s">
        <v>255</v>
      </c>
      <c r="Q21" s="38">
        <v>44699</v>
      </c>
      <c r="R21" s="1" t="s">
        <v>85</v>
      </c>
      <c r="S21" s="1" t="s">
        <v>85</v>
      </c>
      <c r="T21" s="1" t="s">
        <v>85</v>
      </c>
      <c r="U21" s="1" t="s">
        <v>85</v>
      </c>
      <c r="V21" s="1">
        <v>40</v>
      </c>
      <c r="W21" s="1">
        <v>95</v>
      </c>
      <c r="X21" s="1">
        <v>5</v>
      </c>
      <c r="Y21" s="1" t="s">
        <v>3524</v>
      </c>
      <c r="Z21" s="1" t="s">
        <v>85</v>
      </c>
      <c r="AA21" s="1" t="s">
        <v>85</v>
      </c>
      <c r="AB21" s="1" t="s">
        <v>85</v>
      </c>
      <c r="AC21" s="1" t="s">
        <v>85</v>
      </c>
      <c r="AD21" s="1" t="s">
        <v>85</v>
      </c>
      <c r="AE21" s="1" t="s">
        <v>85</v>
      </c>
      <c r="AF21" s="1" t="s">
        <v>85</v>
      </c>
      <c r="AG21" s="1" t="s">
        <v>85</v>
      </c>
      <c r="AH21" s="1" t="s">
        <v>85</v>
      </c>
      <c r="AI21" s="1" t="s">
        <v>85</v>
      </c>
      <c r="AJ21" s="1" t="s">
        <v>85</v>
      </c>
      <c r="AK21" s="1" t="s">
        <v>85</v>
      </c>
      <c r="AL21" s="1" t="s">
        <v>85</v>
      </c>
      <c r="AM21" s="1" t="s">
        <v>85</v>
      </c>
      <c r="AN21" s="1" t="s">
        <v>85</v>
      </c>
      <c r="AO21" s="1" t="s">
        <v>85</v>
      </c>
      <c r="AP21" s="1" t="s">
        <v>85</v>
      </c>
      <c r="AQ21" s="1" t="s">
        <v>85</v>
      </c>
      <c r="AR21" s="1" t="s">
        <v>85</v>
      </c>
      <c r="AS21" s="1" t="s">
        <v>85</v>
      </c>
      <c r="AT21" s="1" t="s">
        <v>85</v>
      </c>
      <c r="AU21" s="1" t="s">
        <v>85</v>
      </c>
      <c r="AV21" s="1" t="s">
        <v>85</v>
      </c>
      <c r="AW21" s="1" t="s">
        <v>85</v>
      </c>
      <c r="AX21" s="1" t="s">
        <v>85</v>
      </c>
      <c r="AY21" s="1" t="s">
        <v>85</v>
      </c>
      <c r="AZ21" s="1" t="s">
        <v>85</v>
      </c>
      <c r="BA21" s="1" t="s">
        <v>85</v>
      </c>
      <c r="BB21" s="1" t="s">
        <v>85</v>
      </c>
      <c r="BC21" s="1" t="s">
        <v>85</v>
      </c>
      <c r="BD21" s="1" t="s">
        <v>85</v>
      </c>
      <c r="BE21" s="1" t="s">
        <v>85</v>
      </c>
      <c r="BF21" s="1" t="s">
        <v>85</v>
      </c>
      <c r="BG21" s="1" t="s">
        <v>85</v>
      </c>
      <c r="BH21" s="1" t="s">
        <v>85</v>
      </c>
      <c r="BI21" s="1" t="s">
        <v>85</v>
      </c>
      <c r="BJ21" s="1" t="s">
        <v>85</v>
      </c>
      <c r="BK21" s="1" t="s">
        <v>85</v>
      </c>
      <c r="BL21" s="1" t="s">
        <v>85</v>
      </c>
      <c r="BM21" s="1" t="s">
        <v>3531</v>
      </c>
      <c r="BN21" s="1" t="s">
        <v>85</v>
      </c>
      <c r="BO21" s="1">
        <v>0</v>
      </c>
      <c r="BP21" s="1">
        <v>65</v>
      </c>
      <c r="BQ21" s="1">
        <v>25</v>
      </c>
      <c r="BR21" s="1">
        <v>10</v>
      </c>
      <c r="BS21" s="1">
        <v>145</v>
      </c>
      <c r="BT21" s="1" t="s">
        <v>3567</v>
      </c>
      <c r="BU21" s="1" t="s">
        <v>3541</v>
      </c>
      <c r="BV21" s="1" t="s">
        <v>3541</v>
      </c>
      <c r="BW21" s="1" t="s">
        <v>85</v>
      </c>
      <c r="BX21" s="1" t="s">
        <v>3548</v>
      </c>
      <c r="BY21" s="38">
        <v>44727</v>
      </c>
      <c r="BZ21" s="1" t="s">
        <v>85</v>
      </c>
      <c r="CA21" s="1" t="s">
        <v>85</v>
      </c>
      <c r="CB21" s="1" t="s">
        <v>85</v>
      </c>
      <c r="CC21" s="1" t="s">
        <v>85</v>
      </c>
      <c r="CD21" s="1" t="s">
        <v>85</v>
      </c>
      <c r="CE21" s="1" t="s">
        <v>85</v>
      </c>
      <c r="CF21" s="1" t="s">
        <v>85</v>
      </c>
      <c r="CG21" s="1" t="s">
        <v>85</v>
      </c>
      <c r="CH21" s="1" t="s">
        <v>85</v>
      </c>
    </row>
    <row r="22" spans="1:86" ht="15.95">
      <c r="A22" s="1" t="s">
        <v>2490</v>
      </c>
      <c r="B22" s="1" t="s">
        <v>130</v>
      </c>
      <c r="C22" s="1" t="s">
        <v>103</v>
      </c>
      <c r="D22" s="1">
        <v>300</v>
      </c>
      <c r="E22" s="1" t="s">
        <v>3522</v>
      </c>
      <c r="F22" s="1">
        <v>6217451452</v>
      </c>
      <c r="G22" s="1">
        <v>300001</v>
      </c>
      <c r="H22" s="1" t="s">
        <v>3569</v>
      </c>
      <c r="I22" s="1">
        <v>6217451452</v>
      </c>
      <c r="J22" s="38">
        <v>44416</v>
      </c>
      <c r="K22" s="1" t="s">
        <v>926</v>
      </c>
      <c r="L22" s="1" t="s">
        <v>3570</v>
      </c>
      <c r="M22" s="1" t="s">
        <v>915</v>
      </c>
      <c r="N22" s="1" t="s">
        <v>85</v>
      </c>
      <c r="O22" s="1" t="s">
        <v>3552</v>
      </c>
      <c r="P22" s="1" t="s">
        <v>133</v>
      </c>
      <c r="Q22" s="1" t="s">
        <v>85</v>
      </c>
      <c r="R22" s="1" t="s">
        <v>85</v>
      </c>
      <c r="S22" s="1" t="s">
        <v>85</v>
      </c>
      <c r="T22" s="1" t="s">
        <v>85</v>
      </c>
      <c r="U22" s="1" t="s">
        <v>85</v>
      </c>
      <c r="V22" s="1">
        <v>10</v>
      </c>
      <c r="W22" s="1">
        <v>4</v>
      </c>
      <c r="X22" s="1">
        <v>96</v>
      </c>
      <c r="Y22" s="1" t="s">
        <v>3545</v>
      </c>
      <c r="Z22" s="1" t="s">
        <v>85</v>
      </c>
      <c r="AA22" s="1">
        <v>0</v>
      </c>
      <c r="AB22" s="1">
        <v>5</v>
      </c>
      <c r="AC22" s="1">
        <v>45</v>
      </c>
      <c r="AD22" s="1">
        <v>50</v>
      </c>
      <c r="AE22" s="1">
        <v>245</v>
      </c>
      <c r="AF22" s="1">
        <v>0</v>
      </c>
      <c r="AG22" s="1">
        <v>5</v>
      </c>
      <c r="AH22" s="1">
        <v>45</v>
      </c>
      <c r="AI22" s="1">
        <v>50</v>
      </c>
      <c r="AJ22" s="1">
        <v>245</v>
      </c>
      <c r="AK22" s="1">
        <v>0</v>
      </c>
      <c r="AL22" s="1">
        <v>25</v>
      </c>
      <c r="AM22" s="1">
        <v>65</v>
      </c>
      <c r="AN22" s="1">
        <v>10</v>
      </c>
      <c r="AO22" s="1">
        <v>185</v>
      </c>
      <c r="AP22" s="1" t="s">
        <v>85</v>
      </c>
      <c r="AQ22" s="1" t="s">
        <v>3548</v>
      </c>
      <c r="AR22" s="38">
        <v>44727</v>
      </c>
      <c r="AS22" s="1" t="s">
        <v>85</v>
      </c>
      <c r="AT22" s="1" t="s">
        <v>85</v>
      </c>
      <c r="AU22" s="1" t="s">
        <v>85</v>
      </c>
      <c r="AV22" s="1" t="s">
        <v>85</v>
      </c>
      <c r="AW22" s="1" t="s">
        <v>85</v>
      </c>
      <c r="AX22" s="1" t="s">
        <v>85</v>
      </c>
      <c r="AY22" s="1" t="s">
        <v>85</v>
      </c>
      <c r="AZ22" s="1" t="s">
        <v>85</v>
      </c>
      <c r="BA22" s="1" t="s">
        <v>85</v>
      </c>
      <c r="BB22" s="1" t="s">
        <v>85</v>
      </c>
      <c r="BC22" s="1" t="s">
        <v>85</v>
      </c>
      <c r="BD22" s="1" t="s">
        <v>85</v>
      </c>
      <c r="BE22" s="1" t="s">
        <v>85</v>
      </c>
      <c r="BF22" s="1" t="s">
        <v>85</v>
      </c>
      <c r="BG22" s="1" t="s">
        <v>85</v>
      </c>
      <c r="BH22" s="1" t="s">
        <v>85</v>
      </c>
      <c r="BI22" s="1" t="s">
        <v>85</v>
      </c>
      <c r="BJ22" s="1" t="s">
        <v>85</v>
      </c>
      <c r="BK22" s="1" t="s">
        <v>85</v>
      </c>
      <c r="BL22" s="1" t="s">
        <v>85</v>
      </c>
      <c r="BM22" s="1" t="s">
        <v>3531</v>
      </c>
      <c r="BN22" s="1" t="s">
        <v>85</v>
      </c>
      <c r="BO22" s="1" t="s">
        <v>85</v>
      </c>
      <c r="BP22" s="1" t="s">
        <v>85</v>
      </c>
      <c r="BQ22" s="1" t="s">
        <v>85</v>
      </c>
      <c r="BR22" s="1" t="s">
        <v>85</v>
      </c>
      <c r="BS22" s="1" t="s">
        <v>85</v>
      </c>
      <c r="BT22" s="1" t="s">
        <v>85</v>
      </c>
      <c r="BU22" s="1" t="s">
        <v>85</v>
      </c>
      <c r="BV22" s="1" t="s">
        <v>85</v>
      </c>
      <c r="BW22" s="1" t="s">
        <v>85</v>
      </c>
      <c r="BX22" s="1" t="s">
        <v>85</v>
      </c>
      <c r="BY22" s="1" t="s">
        <v>85</v>
      </c>
      <c r="BZ22" s="1" t="s">
        <v>85</v>
      </c>
      <c r="CA22" s="1" t="s">
        <v>85</v>
      </c>
      <c r="CB22" s="1" t="s">
        <v>85</v>
      </c>
      <c r="CC22" s="1" t="s">
        <v>85</v>
      </c>
      <c r="CD22" s="1" t="s">
        <v>85</v>
      </c>
      <c r="CE22" s="1" t="s">
        <v>85</v>
      </c>
      <c r="CF22" s="1" t="s">
        <v>85</v>
      </c>
      <c r="CG22" s="1" t="s">
        <v>85</v>
      </c>
      <c r="CH22" s="1" t="s">
        <v>85</v>
      </c>
    </row>
    <row r="23" spans="1:86" ht="15.95">
      <c r="A23" s="1" t="s">
        <v>1142</v>
      </c>
      <c r="B23" s="1" t="s">
        <v>130</v>
      </c>
      <c r="C23" s="1" t="s">
        <v>103</v>
      </c>
      <c r="D23" s="1">
        <v>100</v>
      </c>
      <c r="E23" s="1" t="s">
        <v>3522</v>
      </c>
      <c r="F23" s="1" t="s">
        <v>3571</v>
      </c>
      <c r="G23" s="1">
        <v>100011</v>
      </c>
      <c r="H23" s="1" t="s">
        <v>3564</v>
      </c>
      <c r="I23" s="39">
        <v>6520740204</v>
      </c>
      <c r="J23" s="38">
        <v>44558</v>
      </c>
      <c r="K23" s="1" t="s">
        <v>938</v>
      </c>
      <c r="L23" s="1" t="s">
        <v>3527</v>
      </c>
      <c r="M23" s="1" t="s">
        <v>915</v>
      </c>
      <c r="N23" s="1" t="s">
        <v>85</v>
      </c>
      <c r="O23" s="1" t="s">
        <v>3572</v>
      </c>
      <c r="P23" s="1" t="s">
        <v>94</v>
      </c>
      <c r="Q23" s="1" t="s">
        <v>85</v>
      </c>
      <c r="R23" s="1" t="s">
        <v>85</v>
      </c>
      <c r="S23" s="1" t="s">
        <v>85</v>
      </c>
      <c r="T23" s="1" t="s">
        <v>85</v>
      </c>
      <c r="U23" s="1" t="s">
        <v>85</v>
      </c>
      <c r="V23" s="1" t="s">
        <v>85</v>
      </c>
      <c r="W23" s="1" t="s">
        <v>85</v>
      </c>
      <c r="X23" s="1" t="s">
        <v>85</v>
      </c>
      <c r="Y23" s="1" t="s">
        <v>85</v>
      </c>
      <c r="Z23" s="1" t="s">
        <v>3573</v>
      </c>
      <c r="AA23" s="1" t="s">
        <v>85</v>
      </c>
      <c r="AB23" s="1" t="s">
        <v>85</v>
      </c>
      <c r="AC23" s="1" t="s">
        <v>85</v>
      </c>
      <c r="AD23" s="1" t="s">
        <v>85</v>
      </c>
      <c r="AE23" s="1" t="s">
        <v>85</v>
      </c>
      <c r="AF23" s="1" t="s">
        <v>85</v>
      </c>
      <c r="AG23" s="1" t="s">
        <v>85</v>
      </c>
      <c r="AH23" s="1" t="s">
        <v>85</v>
      </c>
      <c r="AI23" s="1" t="s">
        <v>85</v>
      </c>
      <c r="AJ23" s="1" t="s">
        <v>85</v>
      </c>
      <c r="AK23" s="1" t="s">
        <v>85</v>
      </c>
      <c r="AL23" s="1" t="s">
        <v>85</v>
      </c>
      <c r="AM23" s="1" t="s">
        <v>85</v>
      </c>
      <c r="AN23" s="1" t="s">
        <v>85</v>
      </c>
      <c r="AO23" s="1" t="s">
        <v>85</v>
      </c>
      <c r="AP23" s="1" t="s">
        <v>3573</v>
      </c>
      <c r="AQ23" s="1" t="s">
        <v>3542</v>
      </c>
      <c r="AR23" s="38">
        <v>44767</v>
      </c>
      <c r="AS23" s="1" t="s">
        <v>85</v>
      </c>
      <c r="AT23" s="1" t="s">
        <v>85</v>
      </c>
      <c r="AU23" s="1" t="s">
        <v>85</v>
      </c>
      <c r="AV23" s="1" t="s">
        <v>85</v>
      </c>
      <c r="AW23" s="1" t="s">
        <v>85</v>
      </c>
      <c r="AX23" s="1" t="s">
        <v>85</v>
      </c>
      <c r="AY23" s="1" t="s">
        <v>85</v>
      </c>
      <c r="AZ23" s="1" t="s">
        <v>85</v>
      </c>
      <c r="BA23" s="1" t="s">
        <v>85</v>
      </c>
      <c r="BB23" s="1" t="s">
        <v>85</v>
      </c>
      <c r="BC23" s="1" t="s">
        <v>85</v>
      </c>
      <c r="BD23" s="1" t="s">
        <v>85</v>
      </c>
      <c r="BE23" s="1" t="s">
        <v>85</v>
      </c>
      <c r="BF23" s="1" t="s">
        <v>85</v>
      </c>
      <c r="BG23" s="1" t="s">
        <v>85</v>
      </c>
      <c r="BH23" s="1" t="s">
        <v>85</v>
      </c>
      <c r="BI23" s="1" t="s">
        <v>85</v>
      </c>
      <c r="BJ23" s="1" t="s">
        <v>85</v>
      </c>
      <c r="BK23" s="1" t="s">
        <v>85</v>
      </c>
      <c r="BL23" s="1" t="s">
        <v>85</v>
      </c>
      <c r="BM23" s="1" t="s">
        <v>85</v>
      </c>
      <c r="BN23" s="1" t="s">
        <v>3573</v>
      </c>
      <c r="BO23" s="1" t="s">
        <v>85</v>
      </c>
      <c r="BP23" s="1" t="s">
        <v>85</v>
      </c>
      <c r="BQ23" s="1" t="s">
        <v>85</v>
      </c>
      <c r="BR23" s="1" t="s">
        <v>85</v>
      </c>
      <c r="BS23" s="1" t="s">
        <v>85</v>
      </c>
      <c r="BT23" s="1" t="s">
        <v>85</v>
      </c>
      <c r="BU23" s="1" t="s">
        <v>85</v>
      </c>
      <c r="BV23" s="1" t="s">
        <v>85</v>
      </c>
      <c r="BW23" s="1" t="s">
        <v>85</v>
      </c>
      <c r="BX23" s="1" t="s">
        <v>85</v>
      </c>
      <c r="BY23" s="1" t="s">
        <v>85</v>
      </c>
      <c r="BZ23" s="1" t="s">
        <v>85</v>
      </c>
      <c r="CA23" s="1" t="s">
        <v>85</v>
      </c>
      <c r="CB23" s="1" t="s">
        <v>85</v>
      </c>
      <c r="CC23" s="1" t="s">
        <v>85</v>
      </c>
      <c r="CD23" s="1" t="s">
        <v>85</v>
      </c>
      <c r="CE23" s="1" t="s">
        <v>85</v>
      </c>
      <c r="CF23" s="1" t="s">
        <v>85</v>
      </c>
      <c r="CG23" s="1" t="s">
        <v>85</v>
      </c>
      <c r="CH23" s="1" t="s">
        <v>85</v>
      </c>
    </row>
    <row r="24" spans="1:86" ht="15.95">
      <c r="A24" s="1" t="s">
        <v>1136</v>
      </c>
      <c r="B24" s="1" t="s">
        <v>130</v>
      </c>
      <c r="C24" s="1" t="s">
        <v>103</v>
      </c>
      <c r="D24" s="1">
        <v>100</v>
      </c>
      <c r="E24" s="1" t="s">
        <v>3522</v>
      </c>
      <c r="F24" s="1" t="s">
        <v>3574</v>
      </c>
      <c r="G24" s="1">
        <v>100010</v>
      </c>
      <c r="H24" s="1" t="s">
        <v>3564</v>
      </c>
      <c r="I24" s="1">
        <v>6520740203</v>
      </c>
      <c r="J24" s="38">
        <v>44642</v>
      </c>
      <c r="K24" s="1" t="s">
        <v>926</v>
      </c>
      <c r="L24" s="1" t="s">
        <v>3527</v>
      </c>
      <c r="M24" s="1" t="s">
        <v>915</v>
      </c>
      <c r="N24" s="1" t="s">
        <v>85</v>
      </c>
      <c r="O24" s="1" t="s">
        <v>3575</v>
      </c>
      <c r="P24" s="1" t="s">
        <v>133</v>
      </c>
      <c r="Q24" s="1" t="s">
        <v>85</v>
      </c>
      <c r="R24" s="1" t="s">
        <v>85</v>
      </c>
      <c r="S24" s="1" t="s">
        <v>85</v>
      </c>
      <c r="T24" s="1" t="s">
        <v>85</v>
      </c>
      <c r="U24" s="1" t="s">
        <v>85</v>
      </c>
      <c r="V24" s="1">
        <v>75</v>
      </c>
      <c r="W24" s="1">
        <v>85</v>
      </c>
      <c r="X24" s="1">
        <v>15</v>
      </c>
      <c r="Y24" s="1" t="s">
        <v>3545</v>
      </c>
      <c r="Z24" s="1" t="s">
        <v>85</v>
      </c>
      <c r="AA24" s="1">
        <v>40</v>
      </c>
      <c r="AB24" s="1">
        <v>40</v>
      </c>
      <c r="AC24" s="1">
        <v>20</v>
      </c>
      <c r="AD24" s="1">
        <v>0</v>
      </c>
      <c r="AE24" s="1">
        <v>80</v>
      </c>
      <c r="AF24" s="1">
        <v>80</v>
      </c>
      <c r="AG24" s="1">
        <v>5</v>
      </c>
      <c r="AH24" s="1">
        <v>15</v>
      </c>
      <c r="AI24" s="1">
        <v>0</v>
      </c>
      <c r="AJ24" s="1">
        <v>35</v>
      </c>
      <c r="AK24" s="1">
        <v>40</v>
      </c>
      <c r="AL24" s="1">
        <v>55</v>
      </c>
      <c r="AM24" s="1">
        <v>5</v>
      </c>
      <c r="AN24" s="1">
        <v>0</v>
      </c>
      <c r="AO24" s="1">
        <v>65</v>
      </c>
      <c r="AP24" s="1" t="s">
        <v>85</v>
      </c>
      <c r="AQ24" s="1" t="s">
        <v>3542</v>
      </c>
      <c r="AR24" s="38">
        <v>44767</v>
      </c>
      <c r="AS24" s="1" t="s">
        <v>85</v>
      </c>
      <c r="AT24" s="1" t="s">
        <v>85</v>
      </c>
      <c r="AU24" s="1" t="s">
        <v>85</v>
      </c>
      <c r="AV24" s="1" t="s">
        <v>85</v>
      </c>
      <c r="AW24" s="1" t="s">
        <v>85</v>
      </c>
      <c r="AX24" s="1" t="s">
        <v>85</v>
      </c>
      <c r="AY24" s="1" t="s">
        <v>85</v>
      </c>
      <c r="AZ24" s="1" t="s">
        <v>85</v>
      </c>
      <c r="BA24" s="1" t="s">
        <v>85</v>
      </c>
      <c r="BB24" s="1" t="s">
        <v>85</v>
      </c>
      <c r="BC24" s="1" t="s">
        <v>85</v>
      </c>
      <c r="BD24" s="1" t="s">
        <v>85</v>
      </c>
      <c r="BE24" s="1" t="s">
        <v>85</v>
      </c>
      <c r="BF24" s="1" t="s">
        <v>85</v>
      </c>
      <c r="BG24" s="1" t="s">
        <v>85</v>
      </c>
      <c r="BH24" s="1" t="s">
        <v>85</v>
      </c>
      <c r="BI24" s="1" t="s">
        <v>85</v>
      </c>
      <c r="BJ24" s="1" t="s">
        <v>85</v>
      </c>
      <c r="BK24" s="1" t="s">
        <v>85</v>
      </c>
      <c r="BL24" s="1" t="s">
        <v>85</v>
      </c>
      <c r="BM24" s="1" t="s">
        <v>3531</v>
      </c>
      <c r="BN24" s="1" t="s">
        <v>85</v>
      </c>
      <c r="BO24" s="1" t="s">
        <v>85</v>
      </c>
      <c r="BP24" s="1" t="s">
        <v>85</v>
      </c>
      <c r="BQ24" s="1" t="s">
        <v>85</v>
      </c>
      <c r="BR24" s="1" t="s">
        <v>85</v>
      </c>
      <c r="BS24" s="1" t="s">
        <v>85</v>
      </c>
      <c r="BT24" s="1" t="s">
        <v>85</v>
      </c>
      <c r="BU24" s="1" t="s">
        <v>85</v>
      </c>
      <c r="BV24" s="1" t="s">
        <v>85</v>
      </c>
      <c r="BW24" s="1" t="s">
        <v>85</v>
      </c>
      <c r="BX24" s="1" t="s">
        <v>85</v>
      </c>
      <c r="BY24" s="1" t="s">
        <v>85</v>
      </c>
      <c r="BZ24" s="1" t="s">
        <v>85</v>
      </c>
      <c r="CA24" s="1" t="s">
        <v>85</v>
      </c>
      <c r="CB24" s="1" t="s">
        <v>85</v>
      </c>
      <c r="CC24" s="1" t="s">
        <v>85</v>
      </c>
      <c r="CD24" s="1" t="s">
        <v>85</v>
      </c>
      <c r="CE24" s="1" t="s">
        <v>85</v>
      </c>
      <c r="CF24" s="1" t="s">
        <v>85</v>
      </c>
      <c r="CG24" s="1" t="s">
        <v>85</v>
      </c>
      <c r="CH24" s="1" t="s">
        <v>85</v>
      </c>
    </row>
    <row r="25" spans="1:86" ht="15.95">
      <c r="A25" s="1" t="s">
        <v>1131</v>
      </c>
      <c r="B25" s="1" t="s">
        <v>130</v>
      </c>
      <c r="C25" s="1" t="s">
        <v>103</v>
      </c>
      <c r="D25" s="1">
        <v>100</v>
      </c>
      <c r="E25" s="1" t="s">
        <v>3522</v>
      </c>
      <c r="F25" s="1" t="s">
        <v>3576</v>
      </c>
      <c r="G25" s="1">
        <v>100009</v>
      </c>
      <c r="H25" s="1" t="s">
        <v>3564</v>
      </c>
      <c r="I25" s="1">
        <v>6520740202</v>
      </c>
      <c r="J25" s="38">
        <v>44173</v>
      </c>
      <c r="K25" s="1" t="s">
        <v>938</v>
      </c>
      <c r="L25" s="1" t="s">
        <v>3527</v>
      </c>
      <c r="M25" s="1" t="s">
        <v>906</v>
      </c>
      <c r="N25" s="1" t="s">
        <v>451</v>
      </c>
      <c r="O25" s="1" t="s">
        <v>3577</v>
      </c>
      <c r="P25" s="1" t="s">
        <v>85</v>
      </c>
      <c r="Q25" s="1" t="s">
        <v>85</v>
      </c>
      <c r="R25" s="1" t="s">
        <v>85</v>
      </c>
      <c r="S25" s="1" t="s">
        <v>85</v>
      </c>
      <c r="T25" s="1" t="s">
        <v>85</v>
      </c>
      <c r="U25" s="1" t="s">
        <v>85</v>
      </c>
      <c r="V25" s="1">
        <v>35</v>
      </c>
      <c r="W25" s="1">
        <v>75</v>
      </c>
      <c r="X25" s="1">
        <v>25</v>
      </c>
      <c r="Y25" s="1" t="s">
        <v>3524</v>
      </c>
      <c r="Z25" s="1" t="s">
        <v>85</v>
      </c>
      <c r="AA25" s="1">
        <v>5</v>
      </c>
      <c r="AB25" s="1">
        <v>35</v>
      </c>
      <c r="AC25" s="1">
        <v>45</v>
      </c>
      <c r="AD25" s="1">
        <v>15</v>
      </c>
      <c r="AE25" s="1">
        <v>170</v>
      </c>
      <c r="AF25" s="1">
        <v>35</v>
      </c>
      <c r="AG25" s="1">
        <v>15</v>
      </c>
      <c r="AH25" s="1">
        <v>35</v>
      </c>
      <c r="AI25" s="1">
        <v>15</v>
      </c>
      <c r="AJ25" s="1">
        <v>130</v>
      </c>
      <c r="AK25" s="1">
        <v>35</v>
      </c>
      <c r="AL25" s="1">
        <v>50</v>
      </c>
      <c r="AM25" s="1">
        <v>10</v>
      </c>
      <c r="AN25" s="1">
        <v>5</v>
      </c>
      <c r="AO25" s="1">
        <v>85</v>
      </c>
      <c r="AP25" s="1" t="s">
        <v>85</v>
      </c>
      <c r="AQ25" s="1" t="s">
        <v>3542</v>
      </c>
      <c r="AR25" s="38">
        <v>44767</v>
      </c>
      <c r="AS25" s="1" t="s">
        <v>85</v>
      </c>
      <c r="AT25" s="1" t="s">
        <v>85</v>
      </c>
      <c r="AU25" s="1" t="s">
        <v>85</v>
      </c>
      <c r="AV25" s="1" t="s">
        <v>85</v>
      </c>
      <c r="AW25" s="1" t="s">
        <v>85</v>
      </c>
      <c r="AX25" s="1" t="s">
        <v>85</v>
      </c>
      <c r="AY25" s="1" t="s">
        <v>85</v>
      </c>
      <c r="AZ25" s="1" t="s">
        <v>85</v>
      </c>
      <c r="BA25" s="1" t="s">
        <v>85</v>
      </c>
      <c r="BB25" s="1" t="s">
        <v>85</v>
      </c>
      <c r="BC25" s="1" t="s">
        <v>85</v>
      </c>
      <c r="BD25" s="1" t="s">
        <v>85</v>
      </c>
      <c r="BE25" s="1" t="s">
        <v>85</v>
      </c>
      <c r="BF25" s="1" t="s">
        <v>85</v>
      </c>
      <c r="BG25" s="1" t="s">
        <v>85</v>
      </c>
      <c r="BH25" s="1" t="s">
        <v>85</v>
      </c>
      <c r="BI25" s="1" t="s">
        <v>85</v>
      </c>
      <c r="BJ25" s="1" t="s">
        <v>85</v>
      </c>
      <c r="BK25" s="1" t="s">
        <v>85</v>
      </c>
      <c r="BL25" s="1" t="s">
        <v>85</v>
      </c>
      <c r="BM25" s="1" t="s">
        <v>3531</v>
      </c>
      <c r="BN25" s="1" t="s">
        <v>85</v>
      </c>
      <c r="BO25" s="1" t="s">
        <v>85</v>
      </c>
      <c r="BP25" s="1" t="s">
        <v>85</v>
      </c>
      <c r="BQ25" s="1" t="s">
        <v>85</v>
      </c>
      <c r="BR25" s="1" t="s">
        <v>85</v>
      </c>
      <c r="BS25" s="1" t="s">
        <v>85</v>
      </c>
      <c r="BT25" s="1" t="s">
        <v>85</v>
      </c>
      <c r="BU25" s="1" t="s">
        <v>85</v>
      </c>
      <c r="BV25" s="1" t="s">
        <v>85</v>
      </c>
      <c r="BW25" s="1" t="s">
        <v>85</v>
      </c>
      <c r="BX25" s="1" t="s">
        <v>85</v>
      </c>
      <c r="BY25" s="1" t="s">
        <v>85</v>
      </c>
      <c r="BZ25" s="1" t="s">
        <v>85</v>
      </c>
      <c r="CA25" s="1" t="s">
        <v>85</v>
      </c>
      <c r="CB25" s="1" t="s">
        <v>85</v>
      </c>
      <c r="CC25" s="1" t="s">
        <v>85</v>
      </c>
      <c r="CD25" s="1" t="s">
        <v>85</v>
      </c>
      <c r="CE25" s="1" t="s">
        <v>85</v>
      </c>
      <c r="CF25" s="1" t="s">
        <v>85</v>
      </c>
      <c r="CG25" s="1" t="s">
        <v>85</v>
      </c>
      <c r="CH25" s="1" t="s">
        <v>85</v>
      </c>
    </row>
    <row r="26" spans="1:86" ht="15.95">
      <c r="A26" s="1" t="s">
        <v>3578</v>
      </c>
      <c r="B26" s="1" t="s">
        <v>75</v>
      </c>
      <c r="C26" s="1" t="s">
        <v>279</v>
      </c>
      <c r="D26" s="1">
        <v>201</v>
      </c>
      <c r="E26" s="1" t="s">
        <v>3522</v>
      </c>
      <c r="F26" s="1" t="s">
        <v>3579</v>
      </c>
      <c r="G26" s="1">
        <v>201007</v>
      </c>
      <c r="H26" s="1" t="s">
        <v>3580</v>
      </c>
      <c r="I26" s="1">
        <v>6801756985</v>
      </c>
      <c r="J26" s="38">
        <v>44748</v>
      </c>
      <c r="K26" s="1" t="s">
        <v>926</v>
      </c>
      <c r="L26" s="1" t="s">
        <v>3527</v>
      </c>
      <c r="M26" s="1" t="s">
        <v>906</v>
      </c>
      <c r="N26" s="1" t="s">
        <v>268</v>
      </c>
      <c r="O26" s="1" t="s">
        <v>941</v>
      </c>
      <c r="P26" s="1" t="s">
        <v>85</v>
      </c>
      <c r="Q26" s="38">
        <v>44761</v>
      </c>
      <c r="R26" s="1" t="s">
        <v>85</v>
      </c>
      <c r="S26" s="1" t="s">
        <v>85</v>
      </c>
      <c r="T26" s="1" t="s">
        <v>85</v>
      </c>
      <c r="U26" s="1" t="s">
        <v>85</v>
      </c>
      <c r="V26" s="1">
        <v>65</v>
      </c>
      <c r="W26" s="1">
        <v>85</v>
      </c>
      <c r="X26" s="1">
        <v>15</v>
      </c>
      <c r="Y26" s="1" t="s">
        <v>3545</v>
      </c>
      <c r="Z26" s="1" t="s">
        <v>85</v>
      </c>
      <c r="AA26" s="1" t="s">
        <v>85</v>
      </c>
      <c r="AB26" s="1" t="s">
        <v>85</v>
      </c>
      <c r="AC26" s="1" t="s">
        <v>85</v>
      </c>
      <c r="AD26" s="1" t="s">
        <v>85</v>
      </c>
      <c r="AE26" s="1" t="s">
        <v>85</v>
      </c>
      <c r="AF26" s="1" t="s">
        <v>85</v>
      </c>
      <c r="AG26" s="1" t="s">
        <v>85</v>
      </c>
      <c r="AH26" s="1" t="s">
        <v>85</v>
      </c>
      <c r="AI26" s="1" t="s">
        <v>85</v>
      </c>
      <c r="AJ26" s="1" t="s">
        <v>85</v>
      </c>
      <c r="AK26" s="1" t="s">
        <v>85</v>
      </c>
      <c r="AL26" s="1" t="s">
        <v>85</v>
      </c>
      <c r="AM26" s="1" t="s">
        <v>85</v>
      </c>
      <c r="AN26" s="1" t="s">
        <v>85</v>
      </c>
      <c r="AO26" s="1" t="s">
        <v>85</v>
      </c>
      <c r="AP26" s="1" t="s">
        <v>85</v>
      </c>
      <c r="AQ26" s="1" t="s">
        <v>85</v>
      </c>
      <c r="AR26" s="1" t="s">
        <v>85</v>
      </c>
      <c r="AS26" s="1">
        <v>10</v>
      </c>
      <c r="AT26" s="1">
        <v>40</v>
      </c>
      <c r="AU26" s="1">
        <v>45</v>
      </c>
      <c r="AV26" s="1">
        <v>5</v>
      </c>
      <c r="AW26" s="1">
        <v>145</v>
      </c>
      <c r="AX26" s="1" t="s">
        <v>3567</v>
      </c>
      <c r="AY26" s="1" t="s">
        <v>3567</v>
      </c>
      <c r="AZ26" s="1">
        <v>10</v>
      </c>
      <c r="BA26" s="1">
        <v>40</v>
      </c>
      <c r="BB26" s="1">
        <v>45</v>
      </c>
      <c r="BC26" s="1">
        <v>5</v>
      </c>
      <c r="BD26" s="1">
        <v>145</v>
      </c>
      <c r="BE26" s="1">
        <v>10</v>
      </c>
      <c r="BF26" s="1">
        <v>70</v>
      </c>
      <c r="BG26" s="1">
        <v>20</v>
      </c>
      <c r="BH26" s="1">
        <v>0</v>
      </c>
      <c r="BI26" s="1">
        <v>110</v>
      </c>
      <c r="BJ26" s="1" t="s">
        <v>85</v>
      </c>
      <c r="BK26" s="1" t="s">
        <v>3542</v>
      </c>
      <c r="BL26" s="38">
        <v>44771</v>
      </c>
      <c r="BM26" s="1" t="s">
        <v>3531</v>
      </c>
      <c r="BN26" s="1" t="s">
        <v>85</v>
      </c>
      <c r="BO26" s="1" t="s">
        <v>85</v>
      </c>
      <c r="BP26" s="1" t="s">
        <v>85</v>
      </c>
      <c r="BQ26" s="1" t="s">
        <v>85</v>
      </c>
      <c r="BR26" s="1" t="s">
        <v>85</v>
      </c>
      <c r="BS26" s="1" t="s">
        <v>85</v>
      </c>
      <c r="BT26" s="1" t="s">
        <v>85</v>
      </c>
      <c r="BU26" s="1" t="s">
        <v>85</v>
      </c>
      <c r="BV26" s="1" t="s">
        <v>85</v>
      </c>
      <c r="BW26" s="1" t="s">
        <v>85</v>
      </c>
      <c r="BX26" s="1" t="s">
        <v>85</v>
      </c>
      <c r="BY26" s="1" t="s">
        <v>85</v>
      </c>
      <c r="BZ26" s="1" t="s">
        <v>85</v>
      </c>
      <c r="CA26" s="1" t="s">
        <v>85</v>
      </c>
      <c r="CB26" s="1" t="s">
        <v>85</v>
      </c>
      <c r="CC26" s="1" t="s">
        <v>85</v>
      </c>
      <c r="CD26" s="1" t="s">
        <v>85</v>
      </c>
      <c r="CE26" s="1" t="s">
        <v>85</v>
      </c>
      <c r="CF26" s="1" t="s">
        <v>85</v>
      </c>
      <c r="CG26" s="1" t="s">
        <v>85</v>
      </c>
      <c r="CH26" s="1" t="s">
        <v>85</v>
      </c>
    </row>
    <row r="27" spans="1:86" ht="15.95">
      <c r="A27" s="1" t="s">
        <v>2234</v>
      </c>
      <c r="B27" s="1" t="s">
        <v>75</v>
      </c>
      <c r="C27" s="1" t="s">
        <v>279</v>
      </c>
      <c r="D27" s="1">
        <v>201</v>
      </c>
      <c r="E27" s="1" t="s">
        <v>3549</v>
      </c>
      <c r="F27" s="1" t="s">
        <v>3581</v>
      </c>
      <c r="G27" s="1">
        <v>201008</v>
      </c>
      <c r="H27" s="1" t="s">
        <v>3580</v>
      </c>
      <c r="I27" s="1">
        <v>6801756984</v>
      </c>
      <c r="J27" s="38">
        <v>44111</v>
      </c>
      <c r="K27" s="1" t="s">
        <v>938</v>
      </c>
      <c r="L27" s="1" t="s">
        <v>3527</v>
      </c>
      <c r="M27" s="1" t="s">
        <v>915</v>
      </c>
      <c r="N27" s="1" t="s">
        <v>85</v>
      </c>
      <c r="O27" s="1" t="s">
        <v>941</v>
      </c>
      <c r="P27" s="1" t="s">
        <v>133</v>
      </c>
      <c r="Q27" s="38">
        <v>44761</v>
      </c>
      <c r="R27" s="1" t="s">
        <v>85</v>
      </c>
      <c r="S27" s="1" t="s">
        <v>85</v>
      </c>
      <c r="T27" s="1" t="s">
        <v>85</v>
      </c>
      <c r="U27" s="1" t="s">
        <v>85</v>
      </c>
      <c r="V27" s="1" t="s">
        <v>85</v>
      </c>
      <c r="W27" s="1" t="s">
        <v>85</v>
      </c>
      <c r="X27" s="1" t="s">
        <v>85</v>
      </c>
      <c r="Y27" s="1" t="s">
        <v>85</v>
      </c>
      <c r="Z27" s="1" t="s">
        <v>85</v>
      </c>
      <c r="AA27" s="1" t="s">
        <v>85</v>
      </c>
      <c r="AB27" s="1" t="s">
        <v>85</v>
      </c>
      <c r="AC27" s="1" t="s">
        <v>85</v>
      </c>
      <c r="AD27" s="1" t="s">
        <v>85</v>
      </c>
      <c r="AE27" s="1" t="s">
        <v>85</v>
      </c>
      <c r="AF27" s="1" t="s">
        <v>85</v>
      </c>
      <c r="AG27" s="1" t="s">
        <v>85</v>
      </c>
      <c r="AH27" s="1" t="s">
        <v>85</v>
      </c>
      <c r="AI27" s="1" t="s">
        <v>85</v>
      </c>
      <c r="AJ27" s="1" t="s">
        <v>85</v>
      </c>
      <c r="AK27" s="1" t="s">
        <v>85</v>
      </c>
      <c r="AL27" s="1" t="s">
        <v>85</v>
      </c>
      <c r="AM27" s="1" t="s">
        <v>85</v>
      </c>
      <c r="AN27" s="1" t="s">
        <v>85</v>
      </c>
      <c r="AO27" s="1" t="s">
        <v>85</v>
      </c>
      <c r="AP27" s="1" t="s">
        <v>85</v>
      </c>
      <c r="AQ27" s="1" t="s">
        <v>85</v>
      </c>
      <c r="AR27" s="1" t="s">
        <v>85</v>
      </c>
      <c r="AS27" s="1">
        <v>25</v>
      </c>
      <c r="AT27" s="1">
        <v>50</v>
      </c>
      <c r="AU27" s="1">
        <v>25</v>
      </c>
      <c r="AV27" s="1">
        <v>0</v>
      </c>
      <c r="AW27" s="1">
        <v>100</v>
      </c>
      <c r="AX27" s="1" t="s">
        <v>3541</v>
      </c>
      <c r="AY27" s="1" t="s">
        <v>3541</v>
      </c>
      <c r="AZ27" s="1">
        <v>40</v>
      </c>
      <c r="BA27" s="1">
        <v>35</v>
      </c>
      <c r="BB27" s="1">
        <v>25</v>
      </c>
      <c r="BC27" s="1">
        <v>0</v>
      </c>
      <c r="BD27" s="1">
        <v>85</v>
      </c>
      <c r="BE27" s="1">
        <v>35</v>
      </c>
      <c r="BF27" s="1">
        <v>65</v>
      </c>
      <c r="BG27" s="1">
        <v>0</v>
      </c>
      <c r="BH27" s="1">
        <v>0</v>
      </c>
      <c r="BI27" s="1">
        <v>65</v>
      </c>
      <c r="BJ27" s="1" t="s">
        <v>85</v>
      </c>
      <c r="BK27" s="1" t="s">
        <v>3542</v>
      </c>
      <c r="BL27" s="38">
        <v>44781</v>
      </c>
      <c r="BM27" s="1" t="s">
        <v>3531</v>
      </c>
      <c r="BN27" s="1" t="s">
        <v>85</v>
      </c>
      <c r="BO27" s="1" t="s">
        <v>85</v>
      </c>
      <c r="BP27" s="1" t="s">
        <v>85</v>
      </c>
      <c r="BQ27" s="1" t="s">
        <v>85</v>
      </c>
      <c r="BR27" s="1" t="s">
        <v>85</v>
      </c>
      <c r="BS27" s="1" t="s">
        <v>85</v>
      </c>
      <c r="BT27" s="1" t="s">
        <v>85</v>
      </c>
      <c r="BU27" s="1" t="s">
        <v>85</v>
      </c>
      <c r="BV27" s="1" t="s">
        <v>85</v>
      </c>
      <c r="BW27" s="1" t="s">
        <v>85</v>
      </c>
      <c r="BX27" s="1" t="s">
        <v>85</v>
      </c>
      <c r="BY27" s="1" t="s">
        <v>85</v>
      </c>
      <c r="BZ27" s="1" t="s">
        <v>85</v>
      </c>
      <c r="CA27" s="1" t="s">
        <v>85</v>
      </c>
      <c r="CB27" s="1" t="s">
        <v>85</v>
      </c>
      <c r="CC27" s="1" t="s">
        <v>85</v>
      </c>
      <c r="CD27" s="1" t="s">
        <v>85</v>
      </c>
      <c r="CE27" s="1" t="s">
        <v>85</v>
      </c>
      <c r="CF27" s="1" t="s">
        <v>85</v>
      </c>
      <c r="CG27" s="1" t="s">
        <v>85</v>
      </c>
      <c r="CH27" s="1" t="s">
        <v>85</v>
      </c>
    </row>
    <row r="28" spans="1:86" ht="15.95">
      <c r="A28" s="1"/>
      <c r="B28" s="1"/>
      <c r="C28" s="1"/>
      <c r="D28" s="1"/>
      <c r="E28" s="1" t="s">
        <v>3522</v>
      </c>
      <c r="F28" s="1" t="s">
        <v>3581</v>
      </c>
      <c r="G28" s="1">
        <v>201008</v>
      </c>
      <c r="H28" s="1" t="s">
        <v>3580</v>
      </c>
      <c r="I28" s="1">
        <v>6801756984</v>
      </c>
      <c r="J28" s="38">
        <v>44111</v>
      </c>
      <c r="K28" s="1" t="s">
        <v>938</v>
      </c>
      <c r="L28" s="1" t="s">
        <v>3527</v>
      </c>
      <c r="M28" s="1" t="s">
        <v>915</v>
      </c>
      <c r="N28" s="1" t="s">
        <v>85</v>
      </c>
      <c r="O28" s="1" t="s">
        <v>941</v>
      </c>
      <c r="P28" s="1" t="s">
        <v>133</v>
      </c>
      <c r="Q28" s="38">
        <v>44761</v>
      </c>
      <c r="R28" s="1" t="s">
        <v>85</v>
      </c>
      <c r="S28" s="1" t="s">
        <v>85</v>
      </c>
      <c r="T28" s="1" t="s">
        <v>85</v>
      </c>
      <c r="U28" s="1" t="s">
        <v>85</v>
      </c>
      <c r="V28" s="1">
        <v>40</v>
      </c>
      <c r="W28" s="1">
        <v>30</v>
      </c>
      <c r="X28" s="1">
        <v>70</v>
      </c>
      <c r="Y28" s="1" t="s">
        <v>3524</v>
      </c>
      <c r="Z28" s="1" t="s">
        <v>85</v>
      </c>
      <c r="AA28" s="1" t="s">
        <v>85</v>
      </c>
      <c r="AB28" s="1" t="s">
        <v>85</v>
      </c>
      <c r="AC28" s="1" t="s">
        <v>85</v>
      </c>
      <c r="AD28" s="1" t="s">
        <v>85</v>
      </c>
      <c r="AE28" s="1" t="s">
        <v>85</v>
      </c>
      <c r="AF28" s="1" t="s">
        <v>85</v>
      </c>
      <c r="AG28" s="1" t="s">
        <v>85</v>
      </c>
      <c r="AH28" s="1" t="s">
        <v>85</v>
      </c>
      <c r="AI28" s="1" t="s">
        <v>85</v>
      </c>
      <c r="AJ28" s="1" t="s">
        <v>85</v>
      </c>
      <c r="AK28" s="1" t="s">
        <v>85</v>
      </c>
      <c r="AL28" s="1" t="s">
        <v>85</v>
      </c>
      <c r="AM28" s="1" t="s">
        <v>85</v>
      </c>
      <c r="AN28" s="1" t="s">
        <v>85</v>
      </c>
      <c r="AO28" s="1" t="s">
        <v>85</v>
      </c>
      <c r="AP28" s="1" t="s">
        <v>85</v>
      </c>
      <c r="AQ28" s="1" t="s">
        <v>85</v>
      </c>
      <c r="AR28" s="1" t="s">
        <v>85</v>
      </c>
      <c r="AS28" s="1" t="s">
        <v>85</v>
      </c>
      <c r="AT28" s="1" t="s">
        <v>85</v>
      </c>
      <c r="AU28" s="1" t="s">
        <v>85</v>
      </c>
      <c r="AV28" s="1" t="s">
        <v>85</v>
      </c>
      <c r="AW28" s="1" t="s">
        <v>85</v>
      </c>
      <c r="AX28" s="1" t="s">
        <v>85</v>
      </c>
      <c r="AY28" s="1" t="s">
        <v>85</v>
      </c>
      <c r="AZ28" s="1" t="s">
        <v>85</v>
      </c>
      <c r="BA28" s="1" t="s">
        <v>85</v>
      </c>
      <c r="BB28" s="1" t="s">
        <v>85</v>
      </c>
      <c r="BC28" s="1" t="s">
        <v>85</v>
      </c>
      <c r="BD28" s="1" t="s">
        <v>85</v>
      </c>
      <c r="BE28" s="1" t="s">
        <v>85</v>
      </c>
      <c r="BF28" s="1" t="s">
        <v>85</v>
      </c>
      <c r="BG28" s="1" t="s">
        <v>85</v>
      </c>
      <c r="BH28" s="1" t="s">
        <v>85</v>
      </c>
      <c r="BI28" s="1" t="s">
        <v>85</v>
      </c>
      <c r="BJ28" s="1" t="s">
        <v>3582</v>
      </c>
      <c r="BK28" s="1" t="s">
        <v>3542</v>
      </c>
      <c r="BL28" s="38">
        <v>44771</v>
      </c>
      <c r="BM28" s="1" t="s">
        <v>3538</v>
      </c>
      <c r="BN28" s="1" t="s">
        <v>3582</v>
      </c>
      <c r="BO28" s="1" t="s">
        <v>85</v>
      </c>
      <c r="BP28" s="1" t="s">
        <v>85</v>
      </c>
      <c r="BQ28" s="1" t="s">
        <v>85</v>
      </c>
      <c r="BR28" s="1" t="s">
        <v>85</v>
      </c>
      <c r="BS28" s="1" t="s">
        <v>85</v>
      </c>
      <c r="BT28" s="1" t="s">
        <v>85</v>
      </c>
      <c r="BU28" s="1" t="s">
        <v>85</v>
      </c>
      <c r="BV28" s="1" t="s">
        <v>85</v>
      </c>
      <c r="BW28" s="1" t="s">
        <v>85</v>
      </c>
      <c r="BX28" s="1" t="s">
        <v>85</v>
      </c>
      <c r="BY28" s="1" t="s">
        <v>85</v>
      </c>
      <c r="BZ28" s="1" t="s">
        <v>85</v>
      </c>
      <c r="CA28" s="1" t="s">
        <v>85</v>
      </c>
      <c r="CB28" s="1" t="s">
        <v>85</v>
      </c>
      <c r="CC28" s="1" t="s">
        <v>85</v>
      </c>
      <c r="CD28" s="1" t="s">
        <v>85</v>
      </c>
      <c r="CE28" s="1" t="s">
        <v>85</v>
      </c>
      <c r="CF28" s="1" t="s">
        <v>85</v>
      </c>
      <c r="CG28" s="1" t="s">
        <v>85</v>
      </c>
      <c r="CH28" s="1" t="s">
        <v>85</v>
      </c>
    </row>
    <row r="29" spans="1:86" ht="15.95">
      <c r="A29" s="1" t="s">
        <v>3583</v>
      </c>
      <c r="B29" s="1" t="s">
        <v>75</v>
      </c>
      <c r="C29" s="1" t="s">
        <v>279</v>
      </c>
      <c r="D29" s="1">
        <v>201</v>
      </c>
      <c r="E29" s="1" t="s">
        <v>3522</v>
      </c>
      <c r="F29" s="1" t="s">
        <v>3584</v>
      </c>
      <c r="G29" s="1">
        <v>201010</v>
      </c>
      <c r="H29" s="1" t="s">
        <v>3580</v>
      </c>
      <c r="I29" s="1">
        <v>6801756983</v>
      </c>
      <c r="J29" s="38">
        <v>44340</v>
      </c>
      <c r="K29" s="1" t="s">
        <v>926</v>
      </c>
      <c r="L29" s="1" t="s">
        <v>3527</v>
      </c>
      <c r="M29" s="1" t="s">
        <v>906</v>
      </c>
      <c r="N29" s="1" t="s">
        <v>268</v>
      </c>
      <c r="O29" s="1" t="s">
        <v>941</v>
      </c>
      <c r="P29" s="1" t="s">
        <v>85</v>
      </c>
      <c r="Q29" s="38">
        <v>44762</v>
      </c>
      <c r="R29" s="1" t="s">
        <v>85</v>
      </c>
      <c r="S29" s="1" t="s">
        <v>85</v>
      </c>
      <c r="T29" s="1" t="s">
        <v>85</v>
      </c>
      <c r="U29" s="1" t="s">
        <v>85</v>
      </c>
      <c r="V29" s="1">
        <v>100</v>
      </c>
      <c r="W29" s="1">
        <v>80</v>
      </c>
      <c r="X29" s="1">
        <v>20</v>
      </c>
      <c r="Y29" s="1" t="s">
        <v>3524</v>
      </c>
      <c r="Z29" s="1" t="s">
        <v>85</v>
      </c>
      <c r="AA29" s="1" t="s">
        <v>85</v>
      </c>
      <c r="AB29" s="1" t="s">
        <v>85</v>
      </c>
      <c r="AC29" s="1" t="s">
        <v>85</v>
      </c>
      <c r="AD29" s="1" t="s">
        <v>85</v>
      </c>
      <c r="AE29" s="1" t="s">
        <v>85</v>
      </c>
      <c r="AF29" s="1" t="s">
        <v>85</v>
      </c>
      <c r="AG29" s="1" t="s">
        <v>85</v>
      </c>
      <c r="AH29" s="1" t="s">
        <v>85</v>
      </c>
      <c r="AI29" s="1" t="s">
        <v>85</v>
      </c>
      <c r="AJ29" s="1" t="s">
        <v>85</v>
      </c>
      <c r="AK29" s="1" t="s">
        <v>85</v>
      </c>
      <c r="AL29" s="1" t="s">
        <v>85</v>
      </c>
      <c r="AM29" s="1" t="s">
        <v>85</v>
      </c>
      <c r="AN29" s="1" t="s">
        <v>85</v>
      </c>
      <c r="AO29" s="1" t="s">
        <v>85</v>
      </c>
      <c r="AP29" s="1" t="s">
        <v>85</v>
      </c>
      <c r="AQ29" s="1" t="s">
        <v>85</v>
      </c>
      <c r="AR29" s="1" t="s">
        <v>85</v>
      </c>
      <c r="AS29" s="1">
        <v>1</v>
      </c>
      <c r="AT29" s="1">
        <v>58</v>
      </c>
      <c r="AU29" s="1">
        <v>40</v>
      </c>
      <c r="AV29" s="1">
        <v>1</v>
      </c>
      <c r="AW29" s="1">
        <v>141</v>
      </c>
      <c r="AX29" s="1" t="s">
        <v>3567</v>
      </c>
      <c r="AY29" s="1" t="s">
        <v>3541</v>
      </c>
      <c r="AZ29" s="1">
        <v>5</v>
      </c>
      <c r="BA29" s="1">
        <v>54</v>
      </c>
      <c r="BB29" s="1">
        <v>40</v>
      </c>
      <c r="BC29" s="1">
        <v>1</v>
      </c>
      <c r="BD29" s="1">
        <v>137</v>
      </c>
      <c r="BE29" s="1">
        <v>10</v>
      </c>
      <c r="BF29" s="1">
        <v>90</v>
      </c>
      <c r="BG29" s="1">
        <v>0</v>
      </c>
      <c r="BH29" s="1">
        <v>0</v>
      </c>
      <c r="BI29" s="1">
        <v>90</v>
      </c>
      <c r="BJ29" s="1" t="s">
        <v>85</v>
      </c>
      <c r="BK29" s="1" t="s">
        <v>3542</v>
      </c>
      <c r="BL29" s="38">
        <v>44773</v>
      </c>
      <c r="BM29" s="1" t="s">
        <v>3531</v>
      </c>
      <c r="BN29" s="1" t="s">
        <v>85</v>
      </c>
      <c r="BO29" s="1" t="s">
        <v>85</v>
      </c>
      <c r="BP29" s="1" t="s">
        <v>85</v>
      </c>
      <c r="BQ29" s="1" t="s">
        <v>85</v>
      </c>
      <c r="BR29" s="1" t="s">
        <v>85</v>
      </c>
      <c r="BS29" s="1" t="s">
        <v>85</v>
      </c>
      <c r="BT29" s="1" t="s">
        <v>85</v>
      </c>
      <c r="BU29" s="1" t="s">
        <v>85</v>
      </c>
      <c r="BV29" s="1" t="s">
        <v>85</v>
      </c>
      <c r="BW29" s="1" t="s">
        <v>85</v>
      </c>
      <c r="BX29" s="1" t="s">
        <v>85</v>
      </c>
      <c r="BY29" s="1" t="s">
        <v>85</v>
      </c>
      <c r="BZ29" s="1" t="s">
        <v>85</v>
      </c>
      <c r="CA29" s="1" t="s">
        <v>85</v>
      </c>
      <c r="CB29" s="1" t="s">
        <v>85</v>
      </c>
      <c r="CC29" s="1" t="s">
        <v>85</v>
      </c>
      <c r="CD29" s="1" t="s">
        <v>85</v>
      </c>
      <c r="CE29" s="1" t="s">
        <v>85</v>
      </c>
      <c r="CF29" s="1" t="s">
        <v>85</v>
      </c>
      <c r="CG29" s="1" t="s">
        <v>85</v>
      </c>
      <c r="CH29" s="1" t="s">
        <v>85</v>
      </c>
    </row>
    <row r="30" spans="1:86" ht="15.95">
      <c r="A30" s="1" t="s">
        <v>2229</v>
      </c>
      <c r="B30" s="1" t="s">
        <v>75</v>
      </c>
      <c r="C30" s="1" t="s">
        <v>103</v>
      </c>
      <c r="D30" s="1">
        <v>201</v>
      </c>
      <c r="E30" s="1" t="s">
        <v>3522</v>
      </c>
      <c r="F30" s="1" t="s">
        <v>3585</v>
      </c>
      <c r="G30" s="1">
        <v>201005</v>
      </c>
      <c r="H30" s="1" t="s">
        <v>3580</v>
      </c>
      <c r="I30" s="1">
        <v>6801756982</v>
      </c>
      <c r="J30" s="38">
        <v>43374</v>
      </c>
      <c r="K30" s="1" t="s">
        <v>938</v>
      </c>
      <c r="L30" s="1" t="s">
        <v>3527</v>
      </c>
      <c r="M30" s="1" t="s">
        <v>906</v>
      </c>
      <c r="N30" s="1" t="s">
        <v>3536</v>
      </c>
      <c r="O30" s="1" t="s">
        <v>3586</v>
      </c>
      <c r="P30" s="1" t="s">
        <v>85</v>
      </c>
      <c r="Q30" s="38">
        <v>44755</v>
      </c>
      <c r="R30" s="1" t="s">
        <v>85</v>
      </c>
      <c r="S30" s="1" t="s">
        <v>85</v>
      </c>
      <c r="T30" s="1" t="s">
        <v>85</v>
      </c>
      <c r="U30" s="1" t="s">
        <v>85</v>
      </c>
      <c r="V30" s="1">
        <v>40</v>
      </c>
      <c r="W30" s="1">
        <v>95</v>
      </c>
      <c r="X30" s="1">
        <v>5</v>
      </c>
      <c r="Y30" s="1" t="s">
        <v>3524</v>
      </c>
      <c r="Z30" s="1" t="s">
        <v>85</v>
      </c>
      <c r="AA30" s="1">
        <v>1</v>
      </c>
      <c r="AB30" s="1">
        <v>9</v>
      </c>
      <c r="AC30" s="1">
        <v>55</v>
      </c>
      <c r="AD30" s="1">
        <v>35</v>
      </c>
      <c r="AE30" s="1">
        <v>224</v>
      </c>
      <c r="AF30" s="1">
        <v>1</v>
      </c>
      <c r="AG30" s="1">
        <v>9</v>
      </c>
      <c r="AH30" s="1">
        <v>55</v>
      </c>
      <c r="AI30" s="1">
        <v>35</v>
      </c>
      <c r="AJ30" s="1">
        <v>224</v>
      </c>
      <c r="AK30" s="1">
        <v>1</v>
      </c>
      <c r="AL30" s="1">
        <v>70</v>
      </c>
      <c r="AM30" s="1">
        <v>20</v>
      </c>
      <c r="AN30" s="1">
        <v>9</v>
      </c>
      <c r="AO30" s="1">
        <v>137</v>
      </c>
      <c r="AP30" s="1" t="s">
        <v>85</v>
      </c>
      <c r="AQ30" s="1" t="s">
        <v>3542</v>
      </c>
      <c r="AR30" s="38">
        <v>44773</v>
      </c>
      <c r="AS30" s="1" t="s">
        <v>85</v>
      </c>
      <c r="AT30" s="1" t="s">
        <v>85</v>
      </c>
      <c r="AU30" s="1" t="s">
        <v>85</v>
      </c>
      <c r="AV30" s="1" t="s">
        <v>85</v>
      </c>
      <c r="AW30" s="1" t="s">
        <v>85</v>
      </c>
      <c r="AX30" s="1" t="s">
        <v>85</v>
      </c>
      <c r="AY30" s="1" t="s">
        <v>85</v>
      </c>
      <c r="AZ30" s="1" t="s">
        <v>85</v>
      </c>
      <c r="BA30" s="1" t="s">
        <v>85</v>
      </c>
      <c r="BB30" s="1" t="s">
        <v>85</v>
      </c>
      <c r="BC30" s="1" t="s">
        <v>85</v>
      </c>
      <c r="BD30" s="1" t="s">
        <v>85</v>
      </c>
      <c r="BE30" s="1" t="s">
        <v>85</v>
      </c>
      <c r="BF30" s="1" t="s">
        <v>85</v>
      </c>
      <c r="BG30" s="1" t="s">
        <v>85</v>
      </c>
      <c r="BH30" s="1" t="s">
        <v>85</v>
      </c>
      <c r="BI30" s="1" t="s">
        <v>85</v>
      </c>
      <c r="BJ30" s="1" t="s">
        <v>85</v>
      </c>
      <c r="BK30" s="1" t="s">
        <v>85</v>
      </c>
      <c r="BL30" s="1" t="s">
        <v>85</v>
      </c>
      <c r="BM30" s="1" t="s">
        <v>3531</v>
      </c>
      <c r="BN30" s="1" t="s">
        <v>85</v>
      </c>
      <c r="BO30" s="1" t="s">
        <v>85</v>
      </c>
      <c r="BP30" s="1" t="s">
        <v>85</v>
      </c>
      <c r="BQ30" s="1" t="s">
        <v>85</v>
      </c>
      <c r="BR30" s="1" t="s">
        <v>85</v>
      </c>
      <c r="BS30" s="1" t="s">
        <v>85</v>
      </c>
      <c r="BT30" s="1" t="s">
        <v>85</v>
      </c>
      <c r="BU30" s="1" t="s">
        <v>85</v>
      </c>
      <c r="BV30" s="1" t="s">
        <v>85</v>
      </c>
      <c r="BW30" s="1" t="s">
        <v>85</v>
      </c>
      <c r="BX30" s="1" t="s">
        <v>85</v>
      </c>
      <c r="BY30" s="1" t="s">
        <v>85</v>
      </c>
      <c r="BZ30" s="1" t="s">
        <v>85</v>
      </c>
      <c r="CA30" s="1" t="s">
        <v>85</v>
      </c>
      <c r="CB30" s="1" t="s">
        <v>85</v>
      </c>
      <c r="CC30" s="1" t="s">
        <v>85</v>
      </c>
      <c r="CD30" s="1" t="s">
        <v>85</v>
      </c>
      <c r="CE30" s="1" t="s">
        <v>85</v>
      </c>
      <c r="CF30" s="1" t="s">
        <v>85</v>
      </c>
      <c r="CG30" s="1" t="s">
        <v>85</v>
      </c>
      <c r="CH30" s="1" t="s">
        <v>85</v>
      </c>
    </row>
    <row r="31" spans="1:86" ht="15.95">
      <c r="A31" s="1" t="s">
        <v>58</v>
      </c>
      <c r="B31" s="1" t="s">
        <v>75</v>
      </c>
      <c r="C31" s="1" t="s">
        <v>74</v>
      </c>
      <c r="D31" s="1">
        <v>102</v>
      </c>
      <c r="E31" s="1" t="s">
        <v>3522</v>
      </c>
      <c r="F31" s="1" t="s">
        <v>3587</v>
      </c>
      <c r="G31" s="1">
        <v>102001</v>
      </c>
      <c r="H31" s="1" t="s">
        <v>69</v>
      </c>
      <c r="I31" s="1">
        <v>6520366822</v>
      </c>
      <c r="J31" s="38">
        <v>44735</v>
      </c>
      <c r="K31" s="1" t="s">
        <v>905</v>
      </c>
      <c r="L31" s="1" t="s">
        <v>3527</v>
      </c>
      <c r="M31" s="1" t="s">
        <v>906</v>
      </c>
      <c r="N31" s="1" t="s">
        <v>83</v>
      </c>
      <c r="O31" s="1" t="s">
        <v>907</v>
      </c>
      <c r="P31" s="1" t="s">
        <v>85</v>
      </c>
      <c r="Q31" s="38">
        <v>44756</v>
      </c>
      <c r="R31" s="1" t="s">
        <v>85</v>
      </c>
      <c r="S31" s="1" t="s">
        <v>85</v>
      </c>
      <c r="T31" s="1" t="s">
        <v>85</v>
      </c>
      <c r="U31" s="1" t="s">
        <v>85</v>
      </c>
      <c r="V31" s="1">
        <v>15</v>
      </c>
      <c r="W31" s="1">
        <v>65</v>
      </c>
      <c r="X31" s="1">
        <v>35</v>
      </c>
      <c r="Y31" s="1" t="s">
        <v>3545</v>
      </c>
      <c r="Z31" s="1" t="s">
        <v>3588</v>
      </c>
      <c r="AA31" s="1" t="s">
        <v>85</v>
      </c>
      <c r="AB31" s="1" t="s">
        <v>85</v>
      </c>
      <c r="AC31" s="1" t="s">
        <v>85</v>
      </c>
      <c r="AD31" s="1" t="s">
        <v>85</v>
      </c>
      <c r="AE31" s="1" t="s">
        <v>85</v>
      </c>
      <c r="AF31" s="1" t="s">
        <v>85</v>
      </c>
      <c r="AG31" s="1" t="s">
        <v>85</v>
      </c>
      <c r="AH31" s="1" t="s">
        <v>85</v>
      </c>
      <c r="AI31" s="1" t="s">
        <v>85</v>
      </c>
      <c r="AJ31" s="1" t="s">
        <v>85</v>
      </c>
      <c r="AK31" s="1" t="s">
        <v>85</v>
      </c>
      <c r="AL31" s="1" t="s">
        <v>85</v>
      </c>
      <c r="AM31" s="1" t="s">
        <v>85</v>
      </c>
      <c r="AN31" s="1" t="s">
        <v>85</v>
      </c>
      <c r="AO31" s="1" t="s">
        <v>85</v>
      </c>
      <c r="AP31" s="1" t="s">
        <v>85</v>
      </c>
      <c r="AQ31" s="1" t="s">
        <v>85</v>
      </c>
      <c r="AR31" s="1" t="s">
        <v>85</v>
      </c>
      <c r="AS31" s="1" t="s">
        <v>85</v>
      </c>
      <c r="AT31" s="1" t="s">
        <v>85</v>
      </c>
      <c r="AU31" s="1" t="s">
        <v>85</v>
      </c>
      <c r="AV31" s="1" t="s">
        <v>85</v>
      </c>
      <c r="AW31" s="1" t="s">
        <v>85</v>
      </c>
      <c r="AX31" s="1" t="s">
        <v>85</v>
      </c>
      <c r="AY31" s="1" t="s">
        <v>85</v>
      </c>
      <c r="AZ31" s="1" t="s">
        <v>85</v>
      </c>
      <c r="BA31" s="1" t="s">
        <v>85</v>
      </c>
      <c r="BB31" s="1" t="s">
        <v>85</v>
      </c>
      <c r="BC31" s="1" t="s">
        <v>85</v>
      </c>
      <c r="BD31" s="1" t="s">
        <v>85</v>
      </c>
      <c r="BE31" s="1" t="s">
        <v>85</v>
      </c>
      <c r="BF31" s="1" t="s">
        <v>85</v>
      </c>
      <c r="BG31" s="1" t="s">
        <v>85</v>
      </c>
      <c r="BH31" s="1" t="s">
        <v>85</v>
      </c>
      <c r="BI31" s="1" t="s">
        <v>85</v>
      </c>
      <c r="BJ31" s="1" t="s">
        <v>85</v>
      </c>
      <c r="BK31" s="1" t="s">
        <v>85</v>
      </c>
      <c r="BL31" s="1" t="s">
        <v>85</v>
      </c>
      <c r="BM31" s="1" t="s">
        <v>3531</v>
      </c>
      <c r="BN31" s="1" t="s">
        <v>85</v>
      </c>
      <c r="BO31" s="1">
        <v>20</v>
      </c>
      <c r="BP31" s="1">
        <v>5</v>
      </c>
      <c r="BQ31" s="1">
        <v>70</v>
      </c>
      <c r="BR31" s="1">
        <v>5</v>
      </c>
      <c r="BS31" s="1">
        <v>160</v>
      </c>
      <c r="BT31" s="1" t="s">
        <v>3541</v>
      </c>
      <c r="BU31" s="1" t="s">
        <v>3541</v>
      </c>
      <c r="BV31" s="1" t="s">
        <v>3541</v>
      </c>
      <c r="BW31" s="1" t="s">
        <v>3588</v>
      </c>
      <c r="BX31" s="1" t="s">
        <v>3542</v>
      </c>
      <c r="BY31" s="38">
        <v>44773</v>
      </c>
      <c r="BZ31" s="1" t="s">
        <v>85</v>
      </c>
      <c r="CA31" s="1" t="s">
        <v>85</v>
      </c>
      <c r="CB31" s="1" t="s">
        <v>85</v>
      </c>
      <c r="CC31" s="1" t="s">
        <v>85</v>
      </c>
      <c r="CD31" s="1" t="s">
        <v>85</v>
      </c>
      <c r="CE31" s="1" t="s">
        <v>85</v>
      </c>
      <c r="CF31" s="1" t="s">
        <v>85</v>
      </c>
      <c r="CG31" s="1" t="s">
        <v>85</v>
      </c>
      <c r="CH31" s="1" t="s">
        <v>85</v>
      </c>
    </row>
    <row r="32" spans="1:86" ht="15.95">
      <c r="A32" s="1" t="s">
        <v>2166</v>
      </c>
      <c r="B32" s="1" t="s">
        <v>75</v>
      </c>
      <c r="C32" s="1" t="s">
        <v>103</v>
      </c>
      <c r="D32" s="1">
        <v>200</v>
      </c>
      <c r="E32" s="1" t="s">
        <v>3522</v>
      </c>
      <c r="F32" s="1">
        <v>200006</v>
      </c>
      <c r="G32" s="1">
        <v>200006</v>
      </c>
      <c r="H32" s="1" t="s">
        <v>3568</v>
      </c>
      <c r="I32" s="1">
        <v>6801784464</v>
      </c>
      <c r="J32" s="38">
        <v>44428</v>
      </c>
      <c r="K32" s="1" t="s">
        <v>938</v>
      </c>
      <c r="L32" s="1" t="s">
        <v>3527</v>
      </c>
      <c r="M32" s="1" t="s">
        <v>906</v>
      </c>
      <c r="N32" s="1" t="s">
        <v>3589</v>
      </c>
      <c r="O32" s="1" t="s">
        <v>3590</v>
      </c>
      <c r="P32" s="1" t="s">
        <v>85</v>
      </c>
      <c r="Q32" s="38">
        <v>44781</v>
      </c>
      <c r="R32" s="1" t="s">
        <v>85</v>
      </c>
      <c r="S32" s="1" t="s">
        <v>85</v>
      </c>
      <c r="T32" s="1" t="s">
        <v>85</v>
      </c>
      <c r="U32" s="1" t="s">
        <v>85</v>
      </c>
      <c r="V32" s="1">
        <v>90</v>
      </c>
      <c r="W32" s="1">
        <v>95</v>
      </c>
      <c r="X32" s="1">
        <v>5</v>
      </c>
      <c r="Y32" s="1" t="s">
        <v>3524</v>
      </c>
      <c r="Z32" s="1" t="s">
        <v>85</v>
      </c>
      <c r="AA32" s="1">
        <v>0</v>
      </c>
      <c r="AB32" s="1">
        <v>5</v>
      </c>
      <c r="AC32" s="1">
        <v>20</v>
      </c>
      <c r="AD32" s="1">
        <v>75</v>
      </c>
      <c r="AE32" s="1">
        <v>270</v>
      </c>
      <c r="AF32" s="1">
        <v>10</v>
      </c>
      <c r="AG32" s="1">
        <v>5</v>
      </c>
      <c r="AH32" s="1">
        <v>10</v>
      </c>
      <c r="AI32" s="1">
        <v>75</v>
      </c>
      <c r="AJ32" s="1">
        <v>250</v>
      </c>
      <c r="AK32" s="1">
        <v>0</v>
      </c>
      <c r="AL32" s="1">
        <v>60</v>
      </c>
      <c r="AM32" s="1">
        <v>30</v>
      </c>
      <c r="AN32" s="1">
        <v>10</v>
      </c>
      <c r="AO32" s="1">
        <v>150</v>
      </c>
      <c r="AP32" s="1" t="s">
        <v>85</v>
      </c>
      <c r="AQ32" s="1" t="s">
        <v>3542</v>
      </c>
      <c r="AR32" s="38">
        <v>44792</v>
      </c>
      <c r="AS32" s="1" t="s">
        <v>85</v>
      </c>
      <c r="AT32" s="1" t="s">
        <v>85</v>
      </c>
      <c r="AU32" s="1" t="s">
        <v>85</v>
      </c>
      <c r="AV32" s="1" t="s">
        <v>85</v>
      </c>
      <c r="AW32" s="1" t="s">
        <v>85</v>
      </c>
      <c r="AX32" s="1" t="s">
        <v>85</v>
      </c>
      <c r="AY32" s="1" t="s">
        <v>85</v>
      </c>
      <c r="AZ32" s="1" t="s">
        <v>85</v>
      </c>
      <c r="BA32" s="1" t="s">
        <v>85</v>
      </c>
      <c r="BB32" s="1" t="s">
        <v>85</v>
      </c>
      <c r="BC32" s="1" t="s">
        <v>85</v>
      </c>
      <c r="BD32" s="1" t="s">
        <v>85</v>
      </c>
      <c r="BE32" s="1" t="s">
        <v>85</v>
      </c>
      <c r="BF32" s="1" t="s">
        <v>85</v>
      </c>
      <c r="BG32" s="1" t="s">
        <v>85</v>
      </c>
      <c r="BH32" s="1" t="s">
        <v>85</v>
      </c>
      <c r="BI32" s="1" t="s">
        <v>85</v>
      </c>
      <c r="BJ32" s="1" t="s">
        <v>85</v>
      </c>
      <c r="BK32" s="1" t="s">
        <v>85</v>
      </c>
      <c r="BL32" s="1" t="s">
        <v>85</v>
      </c>
      <c r="BM32" s="1" t="s">
        <v>3531</v>
      </c>
      <c r="BN32" s="1" t="s">
        <v>85</v>
      </c>
      <c r="BO32" s="1" t="s">
        <v>85</v>
      </c>
      <c r="BP32" s="1" t="s">
        <v>85</v>
      </c>
      <c r="BQ32" s="1" t="s">
        <v>85</v>
      </c>
      <c r="BR32" s="1" t="s">
        <v>85</v>
      </c>
      <c r="BS32" s="1" t="s">
        <v>85</v>
      </c>
      <c r="BT32" s="1" t="s">
        <v>85</v>
      </c>
      <c r="BU32" s="1" t="s">
        <v>85</v>
      </c>
      <c r="BV32" s="1" t="s">
        <v>85</v>
      </c>
      <c r="BW32" s="1" t="s">
        <v>85</v>
      </c>
      <c r="BX32" s="1" t="s">
        <v>85</v>
      </c>
      <c r="BY32" s="1" t="s">
        <v>85</v>
      </c>
      <c r="BZ32" s="1" t="s">
        <v>85</v>
      </c>
      <c r="CA32" s="1" t="s">
        <v>85</v>
      </c>
      <c r="CB32" s="1" t="s">
        <v>85</v>
      </c>
      <c r="CC32" s="1" t="s">
        <v>85</v>
      </c>
      <c r="CD32" s="1" t="s">
        <v>85</v>
      </c>
      <c r="CE32" s="1" t="s">
        <v>85</v>
      </c>
      <c r="CF32" s="1" t="s">
        <v>85</v>
      </c>
      <c r="CG32" s="1" t="s">
        <v>85</v>
      </c>
      <c r="CH32" s="1" t="s">
        <v>85</v>
      </c>
    </row>
    <row r="33" spans="1:86" ht="15.95">
      <c r="A33" s="1" t="s">
        <v>3591</v>
      </c>
      <c r="B33" s="1" t="s">
        <v>130</v>
      </c>
      <c r="C33" s="1" t="s">
        <v>74</v>
      </c>
      <c r="D33" s="1">
        <v>301</v>
      </c>
      <c r="E33" s="1" t="s">
        <v>3522</v>
      </c>
      <c r="F33" s="1" t="s">
        <v>3592</v>
      </c>
      <c r="G33" s="1">
        <v>301003</v>
      </c>
      <c r="H33" s="1" t="s">
        <v>3564</v>
      </c>
      <c r="I33" s="1">
        <v>6217451473</v>
      </c>
      <c r="J33" s="38">
        <v>44025</v>
      </c>
      <c r="K33" s="1" t="s">
        <v>926</v>
      </c>
      <c r="L33" s="1" t="s">
        <v>3527</v>
      </c>
      <c r="M33" s="1" t="s">
        <v>915</v>
      </c>
      <c r="N33" s="1" t="s">
        <v>85</v>
      </c>
      <c r="O33" s="1" t="s">
        <v>907</v>
      </c>
      <c r="P33" s="1" t="s">
        <v>83</v>
      </c>
      <c r="Q33" s="1" t="s">
        <v>85</v>
      </c>
      <c r="R33" s="1" t="s">
        <v>85</v>
      </c>
      <c r="S33" s="1" t="s">
        <v>85</v>
      </c>
      <c r="T33" s="1" t="s">
        <v>85</v>
      </c>
      <c r="U33" s="1" t="s">
        <v>85</v>
      </c>
      <c r="V33" s="1">
        <v>80</v>
      </c>
      <c r="W33" s="1">
        <v>85</v>
      </c>
      <c r="X33" s="1">
        <v>15</v>
      </c>
      <c r="Y33" s="1" t="s">
        <v>3524</v>
      </c>
      <c r="Z33" s="1" t="s">
        <v>85</v>
      </c>
      <c r="AA33" s="1" t="s">
        <v>85</v>
      </c>
      <c r="AB33" s="1" t="s">
        <v>85</v>
      </c>
      <c r="AC33" s="1" t="s">
        <v>85</v>
      </c>
      <c r="AD33" s="1" t="s">
        <v>85</v>
      </c>
      <c r="AE33" s="1" t="s">
        <v>85</v>
      </c>
      <c r="AF33" s="1" t="s">
        <v>85</v>
      </c>
      <c r="AG33" s="1" t="s">
        <v>85</v>
      </c>
      <c r="AH33" s="1" t="s">
        <v>85</v>
      </c>
      <c r="AI33" s="1" t="s">
        <v>85</v>
      </c>
      <c r="AJ33" s="1" t="s">
        <v>85</v>
      </c>
      <c r="AK33" s="1" t="s">
        <v>85</v>
      </c>
      <c r="AL33" s="1" t="s">
        <v>85</v>
      </c>
      <c r="AM33" s="1" t="s">
        <v>85</v>
      </c>
      <c r="AN33" s="1" t="s">
        <v>85</v>
      </c>
      <c r="AO33" s="1" t="s">
        <v>85</v>
      </c>
      <c r="AP33" s="1" t="s">
        <v>85</v>
      </c>
      <c r="AQ33" s="1" t="s">
        <v>85</v>
      </c>
      <c r="AR33" s="1" t="s">
        <v>85</v>
      </c>
      <c r="AS33" s="1" t="s">
        <v>85</v>
      </c>
      <c r="AT33" s="1" t="s">
        <v>85</v>
      </c>
      <c r="AU33" s="1" t="s">
        <v>85</v>
      </c>
      <c r="AV33" s="1" t="s">
        <v>85</v>
      </c>
      <c r="AW33" s="1" t="s">
        <v>85</v>
      </c>
      <c r="AX33" s="1" t="s">
        <v>85</v>
      </c>
      <c r="AY33" s="1" t="s">
        <v>85</v>
      </c>
      <c r="AZ33" s="1" t="s">
        <v>85</v>
      </c>
      <c r="BA33" s="1" t="s">
        <v>85</v>
      </c>
      <c r="BB33" s="1" t="s">
        <v>85</v>
      </c>
      <c r="BC33" s="1" t="s">
        <v>85</v>
      </c>
      <c r="BD33" s="1" t="s">
        <v>85</v>
      </c>
      <c r="BE33" s="1" t="s">
        <v>85</v>
      </c>
      <c r="BF33" s="1" t="s">
        <v>85</v>
      </c>
      <c r="BG33" s="1" t="s">
        <v>85</v>
      </c>
      <c r="BH33" s="1" t="s">
        <v>85</v>
      </c>
      <c r="BI33" s="1" t="s">
        <v>85</v>
      </c>
      <c r="BJ33" s="1" t="s">
        <v>85</v>
      </c>
      <c r="BK33" s="1" t="s">
        <v>85</v>
      </c>
      <c r="BL33" s="1" t="s">
        <v>85</v>
      </c>
      <c r="BM33" s="1" t="s">
        <v>3531</v>
      </c>
      <c r="BN33" s="1" t="s">
        <v>85</v>
      </c>
      <c r="BO33" s="1">
        <v>5</v>
      </c>
      <c r="BP33" s="1">
        <v>25</v>
      </c>
      <c r="BQ33" s="1">
        <v>69</v>
      </c>
      <c r="BR33" s="1">
        <v>1</v>
      </c>
      <c r="BS33" s="1">
        <v>166</v>
      </c>
      <c r="BT33" s="1" t="s">
        <v>3541</v>
      </c>
      <c r="BU33" s="1" t="s">
        <v>3541</v>
      </c>
      <c r="BV33" s="1" t="s">
        <v>3541</v>
      </c>
      <c r="BW33" s="1" t="s">
        <v>85</v>
      </c>
      <c r="BX33" s="1" t="s">
        <v>3542</v>
      </c>
      <c r="BY33" s="38">
        <v>44802</v>
      </c>
      <c r="BZ33" s="1" t="s">
        <v>85</v>
      </c>
      <c r="CA33" s="1" t="s">
        <v>85</v>
      </c>
      <c r="CB33" s="1" t="s">
        <v>85</v>
      </c>
      <c r="CC33" s="1" t="s">
        <v>85</v>
      </c>
      <c r="CD33" s="1" t="s">
        <v>85</v>
      </c>
      <c r="CE33" s="1" t="s">
        <v>85</v>
      </c>
      <c r="CF33" s="1" t="s">
        <v>85</v>
      </c>
      <c r="CG33" s="1" t="s">
        <v>85</v>
      </c>
      <c r="CH33" s="1" t="s">
        <v>85</v>
      </c>
    </row>
    <row r="34" spans="1:86" ht="15.95">
      <c r="A34" s="1" t="s">
        <v>3593</v>
      </c>
      <c r="B34" s="1" t="s">
        <v>75</v>
      </c>
      <c r="C34" s="1" t="s">
        <v>279</v>
      </c>
      <c r="D34" s="1">
        <v>201</v>
      </c>
      <c r="E34" s="1" t="s">
        <v>3522</v>
      </c>
      <c r="F34" s="1" t="s">
        <v>3594</v>
      </c>
      <c r="G34" s="1">
        <v>201012</v>
      </c>
      <c r="H34" s="1" t="s">
        <v>3580</v>
      </c>
      <c r="I34" s="1">
        <v>6801756990</v>
      </c>
      <c r="J34" s="38">
        <v>44651</v>
      </c>
      <c r="K34" s="1" t="s">
        <v>926</v>
      </c>
      <c r="L34" s="1" t="s">
        <v>3527</v>
      </c>
      <c r="M34" s="1" t="s">
        <v>906</v>
      </c>
      <c r="N34" s="1" t="s">
        <v>268</v>
      </c>
      <c r="O34" s="1" t="s">
        <v>941</v>
      </c>
      <c r="P34" s="1" t="s">
        <v>85</v>
      </c>
      <c r="Q34" s="38">
        <v>44778</v>
      </c>
      <c r="R34" s="1" t="s">
        <v>85</v>
      </c>
      <c r="S34" s="1" t="s">
        <v>85</v>
      </c>
      <c r="T34" s="1" t="s">
        <v>85</v>
      </c>
      <c r="U34" s="1" t="s">
        <v>85</v>
      </c>
      <c r="V34" s="1">
        <v>100</v>
      </c>
      <c r="W34" s="1">
        <v>60</v>
      </c>
      <c r="X34" s="1">
        <v>40</v>
      </c>
      <c r="Y34" s="1" t="s">
        <v>3545</v>
      </c>
      <c r="Z34" s="1" t="s">
        <v>85</v>
      </c>
      <c r="AA34" s="1" t="s">
        <v>85</v>
      </c>
      <c r="AB34" s="1" t="s">
        <v>85</v>
      </c>
      <c r="AC34" s="1" t="s">
        <v>85</v>
      </c>
      <c r="AD34" s="1" t="s">
        <v>85</v>
      </c>
      <c r="AE34" s="1" t="s">
        <v>85</v>
      </c>
      <c r="AF34" s="1" t="s">
        <v>85</v>
      </c>
      <c r="AG34" s="1" t="s">
        <v>85</v>
      </c>
      <c r="AH34" s="1" t="s">
        <v>85</v>
      </c>
      <c r="AI34" s="1" t="s">
        <v>85</v>
      </c>
      <c r="AJ34" s="1" t="s">
        <v>85</v>
      </c>
      <c r="AK34" s="1" t="s">
        <v>85</v>
      </c>
      <c r="AL34" s="1" t="s">
        <v>85</v>
      </c>
      <c r="AM34" s="1" t="s">
        <v>85</v>
      </c>
      <c r="AN34" s="1" t="s">
        <v>85</v>
      </c>
      <c r="AO34" s="1" t="s">
        <v>85</v>
      </c>
      <c r="AP34" s="1" t="s">
        <v>85</v>
      </c>
      <c r="AQ34" s="1" t="s">
        <v>85</v>
      </c>
      <c r="AR34" s="1" t="s">
        <v>85</v>
      </c>
      <c r="AS34" s="1">
        <v>35</v>
      </c>
      <c r="AT34" s="1">
        <v>60</v>
      </c>
      <c r="AU34" s="1">
        <v>5</v>
      </c>
      <c r="AV34" s="1">
        <v>0</v>
      </c>
      <c r="AW34" s="1">
        <v>70</v>
      </c>
      <c r="AX34" s="1" t="s">
        <v>3541</v>
      </c>
      <c r="AY34" s="1" t="s">
        <v>3541</v>
      </c>
      <c r="AZ34" s="1">
        <v>75</v>
      </c>
      <c r="BA34" s="1">
        <v>20</v>
      </c>
      <c r="BB34" s="1">
        <v>5</v>
      </c>
      <c r="BC34" s="1">
        <v>0</v>
      </c>
      <c r="BD34" s="1">
        <v>30</v>
      </c>
      <c r="BE34" s="1">
        <v>35</v>
      </c>
      <c r="BF34" s="1">
        <v>65</v>
      </c>
      <c r="BG34" s="1">
        <v>0</v>
      </c>
      <c r="BH34" s="1">
        <v>0</v>
      </c>
      <c r="BI34" s="1">
        <v>65</v>
      </c>
      <c r="BJ34" s="1" t="s">
        <v>85</v>
      </c>
      <c r="BK34" s="1" t="s">
        <v>3542</v>
      </c>
      <c r="BL34" s="38">
        <v>44794</v>
      </c>
      <c r="BM34" s="1" t="s">
        <v>3531</v>
      </c>
      <c r="BN34" s="1" t="s">
        <v>85</v>
      </c>
      <c r="BO34" s="1" t="s">
        <v>85</v>
      </c>
      <c r="BP34" s="1" t="s">
        <v>85</v>
      </c>
      <c r="BQ34" s="1" t="s">
        <v>85</v>
      </c>
      <c r="BR34" s="1" t="s">
        <v>85</v>
      </c>
      <c r="BS34" s="1" t="s">
        <v>85</v>
      </c>
      <c r="BT34" s="1" t="s">
        <v>85</v>
      </c>
      <c r="BU34" s="1" t="s">
        <v>85</v>
      </c>
      <c r="BV34" s="1" t="s">
        <v>85</v>
      </c>
      <c r="BW34" s="1" t="s">
        <v>85</v>
      </c>
      <c r="BX34" s="1" t="s">
        <v>85</v>
      </c>
      <c r="BY34" s="1" t="s">
        <v>85</v>
      </c>
      <c r="BZ34" s="1" t="s">
        <v>85</v>
      </c>
      <c r="CA34" s="1" t="s">
        <v>85</v>
      </c>
      <c r="CB34" s="1" t="s">
        <v>85</v>
      </c>
      <c r="CC34" s="1" t="s">
        <v>85</v>
      </c>
      <c r="CD34" s="1" t="s">
        <v>85</v>
      </c>
      <c r="CE34" s="1" t="s">
        <v>85</v>
      </c>
      <c r="CF34" s="1" t="s">
        <v>85</v>
      </c>
      <c r="CG34" s="1" t="s">
        <v>85</v>
      </c>
      <c r="CH34" s="1" t="s">
        <v>85</v>
      </c>
    </row>
    <row r="35" spans="1:86" ht="15.95">
      <c r="A35" s="1" t="s">
        <v>2224</v>
      </c>
      <c r="B35" s="1" t="s">
        <v>75</v>
      </c>
      <c r="C35" s="1" t="s">
        <v>103</v>
      </c>
      <c r="D35" s="1">
        <v>201</v>
      </c>
      <c r="E35" s="1" t="s">
        <v>3522</v>
      </c>
      <c r="F35" s="1" t="s">
        <v>3595</v>
      </c>
      <c r="G35" s="1">
        <v>201004</v>
      </c>
      <c r="H35" s="1" t="s">
        <v>3580</v>
      </c>
      <c r="I35" s="1">
        <v>6801756987</v>
      </c>
      <c r="J35" s="38">
        <v>44495</v>
      </c>
      <c r="K35" s="1" t="s">
        <v>926</v>
      </c>
      <c r="L35" s="1" t="s">
        <v>3527</v>
      </c>
      <c r="M35" s="1" t="s">
        <v>915</v>
      </c>
      <c r="N35" s="1" t="s">
        <v>85</v>
      </c>
      <c r="O35" s="1" t="s">
        <v>3596</v>
      </c>
      <c r="P35" s="1" t="s">
        <v>173</v>
      </c>
      <c r="Q35" s="38">
        <v>44705</v>
      </c>
      <c r="R35" s="1" t="s">
        <v>85</v>
      </c>
      <c r="S35" s="1" t="s">
        <v>85</v>
      </c>
      <c r="T35" s="1" t="s">
        <v>85</v>
      </c>
      <c r="U35" s="1" t="s">
        <v>85</v>
      </c>
      <c r="V35" s="1">
        <v>70</v>
      </c>
      <c r="W35" s="1">
        <v>75</v>
      </c>
      <c r="X35" s="1">
        <v>25</v>
      </c>
      <c r="Y35" s="1" t="s">
        <v>3524</v>
      </c>
      <c r="Z35" s="1" t="s">
        <v>85</v>
      </c>
      <c r="AA35" s="1">
        <v>0</v>
      </c>
      <c r="AB35" s="1">
        <v>12</v>
      </c>
      <c r="AC35" s="1">
        <v>50</v>
      </c>
      <c r="AD35" s="1">
        <v>38</v>
      </c>
      <c r="AE35" s="1">
        <v>226</v>
      </c>
      <c r="AF35" s="1">
        <v>0</v>
      </c>
      <c r="AG35" s="1">
        <v>12</v>
      </c>
      <c r="AH35" s="1">
        <v>50</v>
      </c>
      <c r="AI35" s="1">
        <v>38</v>
      </c>
      <c r="AJ35" s="1">
        <v>226</v>
      </c>
      <c r="AK35" s="1">
        <v>10</v>
      </c>
      <c r="AL35" s="1">
        <v>30</v>
      </c>
      <c r="AM35" s="1">
        <v>58</v>
      </c>
      <c r="AN35" s="1">
        <v>2</v>
      </c>
      <c r="AO35" s="1">
        <v>152</v>
      </c>
      <c r="AP35" s="1" t="s">
        <v>85</v>
      </c>
      <c r="AQ35" s="1" t="s">
        <v>3542</v>
      </c>
      <c r="AR35" s="38">
        <v>44802</v>
      </c>
      <c r="AS35" s="1" t="s">
        <v>85</v>
      </c>
      <c r="AT35" s="1" t="s">
        <v>85</v>
      </c>
      <c r="AU35" s="1" t="s">
        <v>85</v>
      </c>
      <c r="AV35" s="1" t="s">
        <v>85</v>
      </c>
      <c r="AW35" s="1" t="s">
        <v>85</v>
      </c>
      <c r="AX35" s="1" t="s">
        <v>85</v>
      </c>
      <c r="AY35" s="1" t="s">
        <v>85</v>
      </c>
      <c r="AZ35" s="1" t="s">
        <v>85</v>
      </c>
      <c r="BA35" s="1" t="s">
        <v>85</v>
      </c>
      <c r="BB35" s="1" t="s">
        <v>85</v>
      </c>
      <c r="BC35" s="1" t="s">
        <v>85</v>
      </c>
      <c r="BD35" s="1" t="s">
        <v>85</v>
      </c>
      <c r="BE35" s="1" t="s">
        <v>85</v>
      </c>
      <c r="BF35" s="1" t="s">
        <v>85</v>
      </c>
      <c r="BG35" s="1" t="s">
        <v>85</v>
      </c>
      <c r="BH35" s="1" t="s">
        <v>85</v>
      </c>
      <c r="BI35" s="1" t="s">
        <v>85</v>
      </c>
      <c r="BJ35" s="1" t="s">
        <v>85</v>
      </c>
      <c r="BK35" s="1" t="s">
        <v>85</v>
      </c>
      <c r="BL35" s="1" t="s">
        <v>85</v>
      </c>
      <c r="BM35" s="1" t="s">
        <v>3531</v>
      </c>
      <c r="BN35" s="1" t="s">
        <v>85</v>
      </c>
      <c r="BO35" s="1" t="s">
        <v>85</v>
      </c>
      <c r="BP35" s="1" t="s">
        <v>85</v>
      </c>
      <c r="BQ35" s="1" t="s">
        <v>85</v>
      </c>
      <c r="BR35" s="1" t="s">
        <v>85</v>
      </c>
      <c r="BS35" s="1" t="s">
        <v>85</v>
      </c>
      <c r="BT35" s="1" t="s">
        <v>85</v>
      </c>
      <c r="BU35" s="1" t="s">
        <v>85</v>
      </c>
      <c r="BV35" s="1" t="s">
        <v>85</v>
      </c>
      <c r="BW35" s="1" t="s">
        <v>85</v>
      </c>
      <c r="BX35" s="1" t="s">
        <v>85</v>
      </c>
      <c r="BY35" s="1" t="s">
        <v>85</v>
      </c>
      <c r="BZ35" s="1" t="s">
        <v>85</v>
      </c>
      <c r="CA35" s="1" t="s">
        <v>85</v>
      </c>
      <c r="CB35" s="1" t="s">
        <v>85</v>
      </c>
      <c r="CC35" s="1" t="s">
        <v>85</v>
      </c>
      <c r="CD35" s="1" t="s">
        <v>85</v>
      </c>
      <c r="CE35" s="1" t="s">
        <v>85</v>
      </c>
      <c r="CF35" s="1" t="s">
        <v>85</v>
      </c>
      <c r="CG35" s="1" t="s">
        <v>85</v>
      </c>
      <c r="CH35" s="1" t="s">
        <v>85</v>
      </c>
    </row>
    <row r="36" spans="1:86" ht="15.95">
      <c r="A36" s="1" t="s">
        <v>274</v>
      </c>
      <c r="B36" s="1" t="s">
        <v>75</v>
      </c>
      <c r="C36" s="1" t="s">
        <v>279</v>
      </c>
      <c r="D36" s="1">
        <v>201</v>
      </c>
      <c r="E36" s="1" t="s">
        <v>3522</v>
      </c>
      <c r="F36" s="1" t="s">
        <v>3597</v>
      </c>
      <c r="G36" s="1">
        <v>201006</v>
      </c>
      <c r="H36" s="1" t="s">
        <v>3580</v>
      </c>
      <c r="I36" s="1">
        <v>6801756986</v>
      </c>
      <c r="J36" s="38">
        <v>44711</v>
      </c>
      <c r="K36" s="1" t="s">
        <v>926</v>
      </c>
      <c r="L36" s="1" t="s">
        <v>3527</v>
      </c>
      <c r="M36" s="1" t="s">
        <v>906</v>
      </c>
      <c r="N36" s="1" t="s">
        <v>268</v>
      </c>
      <c r="O36" s="1" t="s">
        <v>941</v>
      </c>
      <c r="P36" s="1" t="s">
        <v>85</v>
      </c>
      <c r="Q36" s="38">
        <v>44750</v>
      </c>
      <c r="R36" s="1" t="s">
        <v>85</v>
      </c>
      <c r="S36" s="1" t="s">
        <v>85</v>
      </c>
      <c r="T36" s="1" t="s">
        <v>85</v>
      </c>
      <c r="U36" s="1" t="s">
        <v>85</v>
      </c>
      <c r="V36" s="1">
        <v>100</v>
      </c>
      <c r="W36" s="1">
        <v>85</v>
      </c>
      <c r="X36" s="1">
        <v>15</v>
      </c>
      <c r="Y36" s="1" t="s">
        <v>3545</v>
      </c>
      <c r="Z36" s="1" t="s">
        <v>85</v>
      </c>
      <c r="AA36" s="1" t="s">
        <v>85</v>
      </c>
      <c r="AB36" s="1" t="s">
        <v>85</v>
      </c>
      <c r="AC36" s="1" t="s">
        <v>85</v>
      </c>
      <c r="AD36" s="1" t="s">
        <v>85</v>
      </c>
      <c r="AE36" s="1" t="s">
        <v>85</v>
      </c>
      <c r="AF36" s="1" t="s">
        <v>85</v>
      </c>
      <c r="AG36" s="1" t="s">
        <v>85</v>
      </c>
      <c r="AH36" s="1" t="s">
        <v>85</v>
      </c>
      <c r="AI36" s="1" t="s">
        <v>85</v>
      </c>
      <c r="AJ36" s="1" t="s">
        <v>85</v>
      </c>
      <c r="AK36" s="1" t="s">
        <v>85</v>
      </c>
      <c r="AL36" s="1" t="s">
        <v>85</v>
      </c>
      <c r="AM36" s="1" t="s">
        <v>85</v>
      </c>
      <c r="AN36" s="1" t="s">
        <v>85</v>
      </c>
      <c r="AO36" s="1" t="s">
        <v>85</v>
      </c>
      <c r="AP36" s="1" t="s">
        <v>85</v>
      </c>
      <c r="AQ36" s="1" t="s">
        <v>85</v>
      </c>
      <c r="AR36" s="1" t="s">
        <v>85</v>
      </c>
      <c r="AS36" s="1">
        <v>0</v>
      </c>
      <c r="AT36" s="1">
        <v>38</v>
      </c>
      <c r="AU36" s="1">
        <v>60</v>
      </c>
      <c r="AV36" s="1">
        <v>2</v>
      </c>
      <c r="AW36" s="1">
        <v>164</v>
      </c>
      <c r="AX36" s="1" t="s">
        <v>3567</v>
      </c>
      <c r="AY36" s="1" t="s">
        <v>3567</v>
      </c>
      <c r="AZ36" s="1">
        <v>0</v>
      </c>
      <c r="BA36" s="1">
        <v>38</v>
      </c>
      <c r="BB36" s="1">
        <v>60</v>
      </c>
      <c r="BC36" s="1">
        <v>2</v>
      </c>
      <c r="BD36" s="1">
        <v>164</v>
      </c>
      <c r="BE36" s="1">
        <v>0</v>
      </c>
      <c r="BF36" s="1">
        <v>60</v>
      </c>
      <c r="BG36" s="1">
        <v>40</v>
      </c>
      <c r="BH36" s="1">
        <v>0</v>
      </c>
      <c r="BI36" s="1">
        <v>140</v>
      </c>
      <c r="BJ36" s="1" t="s">
        <v>85</v>
      </c>
      <c r="BK36" s="1" t="s">
        <v>3542</v>
      </c>
      <c r="BL36" s="38">
        <v>44802</v>
      </c>
      <c r="BM36" s="1" t="s">
        <v>3531</v>
      </c>
      <c r="BN36" s="1" t="s">
        <v>85</v>
      </c>
      <c r="BO36" s="1" t="s">
        <v>85</v>
      </c>
      <c r="BP36" s="1" t="s">
        <v>85</v>
      </c>
      <c r="BQ36" s="1" t="s">
        <v>85</v>
      </c>
      <c r="BR36" s="1" t="s">
        <v>85</v>
      </c>
      <c r="BS36" s="1" t="s">
        <v>85</v>
      </c>
      <c r="BT36" s="1" t="s">
        <v>85</v>
      </c>
      <c r="BU36" s="1" t="s">
        <v>85</v>
      </c>
      <c r="BV36" s="1" t="s">
        <v>85</v>
      </c>
      <c r="BW36" s="1" t="s">
        <v>85</v>
      </c>
      <c r="BX36" s="1" t="s">
        <v>85</v>
      </c>
      <c r="BY36" s="1" t="s">
        <v>85</v>
      </c>
      <c r="BZ36" s="1" t="s">
        <v>85</v>
      </c>
      <c r="CA36" s="1" t="s">
        <v>85</v>
      </c>
      <c r="CB36" s="1" t="s">
        <v>85</v>
      </c>
      <c r="CC36" s="1" t="s">
        <v>85</v>
      </c>
      <c r="CD36" s="1" t="s">
        <v>85</v>
      </c>
      <c r="CE36" s="1" t="s">
        <v>85</v>
      </c>
      <c r="CF36" s="1" t="s">
        <v>85</v>
      </c>
      <c r="CG36" s="1" t="s">
        <v>85</v>
      </c>
      <c r="CH36" s="1" t="s">
        <v>85</v>
      </c>
    </row>
    <row r="37" spans="1:86" ht="15.95">
      <c r="A37" s="1" t="s">
        <v>3598</v>
      </c>
      <c r="B37" s="1" t="s">
        <v>75</v>
      </c>
      <c r="C37" s="1" t="s">
        <v>279</v>
      </c>
      <c r="D37" s="1">
        <v>201</v>
      </c>
      <c r="E37" s="1" t="s">
        <v>3522</v>
      </c>
      <c r="F37" s="1" t="s">
        <v>3599</v>
      </c>
      <c r="G37" s="1">
        <v>201014</v>
      </c>
      <c r="H37" s="1" t="s">
        <v>3580</v>
      </c>
      <c r="I37" s="1">
        <v>6801756988</v>
      </c>
      <c r="J37" s="38">
        <v>44700</v>
      </c>
      <c r="K37" s="1" t="s">
        <v>926</v>
      </c>
      <c r="L37" s="1" t="s">
        <v>3527</v>
      </c>
      <c r="M37" s="1" t="s">
        <v>906</v>
      </c>
      <c r="N37" s="1" t="s">
        <v>268</v>
      </c>
      <c r="O37" s="1" t="s">
        <v>941</v>
      </c>
      <c r="P37" s="1" t="s">
        <v>85</v>
      </c>
      <c r="Q37" s="38">
        <v>44799</v>
      </c>
      <c r="R37" s="1" t="s">
        <v>85</v>
      </c>
      <c r="S37" s="1" t="s">
        <v>85</v>
      </c>
      <c r="T37" s="1" t="s">
        <v>85</v>
      </c>
      <c r="U37" s="1" t="s">
        <v>85</v>
      </c>
      <c r="V37" s="1">
        <v>90</v>
      </c>
      <c r="W37" s="1">
        <v>90</v>
      </c>
      <c r="X37" s="1">
        <v>10</v>
      </c>
      <c r="Y37" s="1" t="s">
        <v>3524</v>
      </c>
      <c r="Z37" s="1" t="s">
        <v>85</v>
      </c>
      <c r="AA37" s="1" t="s">
        <v>85</v>
      </c>
      <c r="AB37" s="1" t="s">
        <v>85</v>
      </c>
      <c r="AC37" s="1" t="s">
        <v>85</v>
      </c>
      <c r="AD37" s="1" t="s">
        <v>85</v>
      </c>
      <c r="AE37" s="1" t="s">
        <v>85</v>
      </c>
      <c r="AF37" s="1" t="s">
        <v>85</v>
      </c>
      <c r="AG37" s="1" t="s">
        <v>85</v>
      </c>
      <c r="AH37" s="1" t="s">
        <v>85</v>
      </c>
      <c r="AI37" s="1" t="s">
        <v>85</v>
      </c>
      <c r="AJ37" s="1" t="s">
        <v>85</v>
      </c>
      <c r="AK37" s="1" t="s">
        <v>85</v>
      </c>
      <c r="AL37" s="1" t="s">
        <v>85</v>
      </c>
      <c r="AM37" s="1" t="s">
        <v>85</v>
      </c>
      <c r="AN37" s="1" t="s">
        <v>85</v>
      </c>
      <c r="AO37" s="1" t="s">
        <v>85</v>
      </c>
      <c r="AP37" s="1" t="s">
        <v>85</v>
      </c>
      <c r="AQ37" s="1" t="s">
        <v>85</v>
      </c>
      <c r="AR37" s="1" t="s">
        <v>85</v>
      </c>
      <c r="AS37" s="1">
        <v>15</v>
      </c>
      <c r="AT37" s="1">
        <v>80</v>
      </c>
      <c r="AU37" s="1">
        <v>5</v>
      </c>
      <c r="AV37" s="1">
        <v>0</v>
      </c>
      <c r="AW37" s="1">
        <v>90</v>
      </c>
      <c r="AX37" s="1" t="s">
        <v>3541</v>
      </c>
      <c r="AY37" s="1" t="s">
        <v>3541</v>
      </c>
      <c r="AZ37" s="1">
        <v>15</v>
      </c>
      <c r="BA37" s="1">
        <v>80</v>
      </c>
      <c r="BB37" s="1">
        <v>5</v>
      </c>
      <c r="BC37" s="1">
        <v>0</v>
      </c>
      <c r="BD37" s="1">
        <v>90</v>
      </c>
      <c r="BE37" s="1">
        <v>15</v>
      </c>
      <c r="BF37" s="1">
        <v>80</v>
      </c>
      <c r="BG37" s="1">
        <v>5</v>
      </c>
      <c r="BH37" s="1">
        <v>0</v>
      </c>
      <c r="BI37" s="1">
        <v>90</v>
      </c>
      <c r="BJ37" s="1" t="s">
        <v>85</v>
      </c>
      <c r="BK37" s="1" t="s">
        <v>3600</v>
      </c>
      <c r="BL37" s="38">
        <v>44819</v>
      </c>
      <c r="BM37" s="1" t="s">
        <v>3531</v>
      </c>
      <c r="BN37" s="1" t="s">
        <v>85</v>
      </c>
      <c r="BO37" s="1" t="s">
        <v>85</v>
      </c>
      <c r="BP37" s="1" t="s">
        <v>85</v>
      </c>
      <c r="BQ37" s="1" t="s">
        <v>85</v>
      </c>
      <c r="BR37" s="1" t="s">
        <v>85</v>
      </c>
      <c r="BS37" s="1" t="s">
        <v>85</v>
      </c>
      <c r="BT37" s="1" t="s">
        <v>85</v>
      </c>
      <c r="BU37" s="1" t="s">
        <v>85</v>
      </c>
      <c r="BV37" s="1" t="s">
        <v>85</v>
      </c>
      <c r="BW37" s="1" t="s">
        <v>85</v>
      </c>
      <c r="BX37" s="1" t="s">
        <v>85</v>
      </c>
      <c r="BY37" s="1" t="s">
        <v>85</v>
      </c>
      <c r="BZ37" s="1" t="s">
        <v>85</v>
      </c>
      <c r="CA37" s="1" t="s">
        <v>85</v>
      </c>
      <c r="CB37" s="1" t="s">
        <v>85</v>
      </c>
      <c r="CC37" s="1" t="s">
        <v>85</v>
      </c>
      <c r="CD37" s="1" t="s">
        <v>85</v>
      </c>
      <c r="CE37" s="1" t="s">
        <v>85</v>
      </c>
      <c r="CF37" s="1" t="s">
        <v>85</v>
      </c>
      <c r="CG37" s="1" t="s">
        <v>85</v>
      </c>
      <c r="CH37" s="1" t="s">
        <v>85</v>
      </c>
    </row>
    <row r="38" spans="1:86" ht="15.95">
      <c r="A38" s="1" t="s">
        <v>1549</v>
      </c>
      <c r="B38" s="1" t="s">
        <v>75</v>
      </c>
      <c r="C38" s="1" t="s">
        <v>103</v>
      </c>
      <c r="D38" s="1">
        <v>105</v>
      </c>
      <c r="E38" s="1" t="s">
        <v>3522</v>
      </c>
      <c r="F38" s="1" t="s">
        <v>3601</v>
      </c>
      <c r="G38" s="1">
        <v>105004</v>
      </c>
      <c r="H38" s="1" t="s">
        <v>85</v>
      </c>
      <c r="I38" s="1">
        <v>6519077204</v>
      </c>
      <c r="J38" s="38">
        <v>43973</v>
      </c>
      <c r="K38" s="1" t="s">
        <v>938</v>
      </c>
      <c r="L38" s="1" t="s">
        <v>3527</v>
      </c>
      <c r="M38" s="1" t="s">
        <v>915</v>
      </c>
      <c r="N38" s="1" t="s">
        <v>85</v>
      </c>
      <c r="O38" s="1" t="s">
        <v>3602</v>
      </c>
      <c r="P38" s="1" t="s">
        <v>451</v>
      </c>
      <c r="Q38" s="38">
        <v>44734</v>
      </c>
      <c r="R38" s="1" t="s">
        <v>85</v>
      </c>
      <c r="S38" s="1" t="s">
        <v>85</v>
      </c>
      <c r="T38" s="1" t="s">
        <v>85</v>
      </c>
      <c r="U38" s="1" t="s">
        <v>85</v>
      </c>
      <c r="V38" s="1">
        <v>30</v>
      </c>
      <c r="W38" s="1">
        <v>75</v>
      </c>
      <c r="X38" s="1">
        <v>25</v>
      </c>
      <c r="Y38" s="1" t="s">
        <v>3524</v>
      </c>
      <c r="Z38" s="1" t="s">
        <v>85</v>
      </c>
      <c r="AA38" s="1">
        <v>10</v>
      </c>
      <c r="AB38" s="1">
        <v>58</v>
      </c>
      <c r="AC38" s="1">
        <v>30</v>
      </c>
      <c r="AD38" s="1">
        <v>2</v>
      </c>
      <c r="AE38" s="1">
        <v>124</v>
      </c>
      <c r="AF38" s="1">
        <v>10</v>
      </c>
      <c r="AG38" s="1">
        <v>58</v>
      </c>
      <c r="AH38" s="1">
        <v>30</v>
      </c>
      <c r="AI38" s="1">
        <v>2</v>
      </c>
      <c r="AJ38" s="1">
        <v>124</v>
      </c>
      <c r="AK38" s="1">
        <v>60</v>
      </c>
      <c r="AL38" s="1">
        <v>38</v>
      </c>
      <c r="AM38" s="1">
        <v>2</v>
      </c>
      <c r="AN38" s="1">
        <v>0</v>
      </c>
      <c r="AO38" s="1">
        <v>42</v>
      </c>
      <c r="AP38" s="1" t="s">
        <v>85</v>
      </c>
      <c r="AQ38" s="1" t="s">
        <v>3542</v>
      </c>
      <c r="AR38" s="38">
        <v>44825</v>
      </c>
      <c r="AS38" s="1" t="s">
        <v>85</v>
      </c>
      <c r="AT38" s="1" t="s">
        <v>85</v>
      </c>
      <c r="AU38" s="1" t="s">
        <v>85</v>
      </c>
      <c r="AV38" s="1" t="s">
        <v>85</v>
      </c>
      <c r="AW38" s="1" t="s">
        <v>85</v>
      </c>
      <c r="AX38" s="1" t="s">
        <v>85</v>
      </c>
      <c r="AY38" s="1" t="s">
        <v>85</v>
      </c>
      <c r="AZ38" s="1" t="s">
        <v>85</v>
      </c>
      <c r="BA38" s="1" t="s">
        <v>85</v>
      </c>
      <c r="BB38" s="1" t="s">
        <v>85</v>
      </c>
      <c r="BC38" s="1" t="s">
        <v>85</v>
      </c>
      <c r="BD38" s="1" t="s">
        <v>85</v>
      </c>
      <c r="BE38" s="1" t="s">
        <v>85</v>
      </c>
      <c r="BF38" s="1" t="s">
        <v>85</v>
      </c>
      <c r="BG38" s="1" t="s">
        <v>85</v>
      </c>
      <c r="BH38" s="1" t="s">
        <v>85</v>
      </c>
      <c r="BI38" s="1" t="s">
        <v>85</v>
      </c>
      <c r="BJ38" s="1" t="s">
        <v>85</v>
      </c>
      <c r="BK38" s="1" t="s">
        <v>85</v>
      </c>
      <c r="BL38" s="1" t="s">
        <v>85</v>
      </c>
      <c r="BM38" s="1" t="s">
        <v>3531</v>
      </c>
      <c r="BN38" s="1" t="s">
        <v>85</v>
      </c>
      <c r="BO38" s="1" t="s">
        <v>85</v>
      </c>
      <c r="BP38" s="1" t="s">
        <v>85</v>
      </c>
      <c r="BQ38" s="1" t="s">
        <v>85</v>
      </c>
      <c r="BR38" s="1" t="s">
        <v>85</v>
      </c>
      <c r="BS38" s="1" t="s">
        <v>85</v>
      </c>
      <c r="BT38" s="1" t="s">
        <v>85</v>
      </c>
      <c r="BU38" s="1" t="s">
        <v>85</v>
      </c>
      <c r="BV38" s="1" t="s">
        <v>85</v>
      </c>
      <c r="BW38" s="1" t="s">
        <v>85</v>
      </c>
      <c r="BX38" s="1" t="s">
        <v>85</v>
      </c>
      <c r="BY38" s="1" t="s">
        <v>85</v>
      </c>
      <c r="BZ38" s="1" t="s">
        <v>85</v>
      </c>
      <c r="CA38" s="1" t="s">
        <v>85</v>
      </c>
      <c r="CB38" s="1" t="s">
        <v>85</v>
      </c>
      <c r="CC38" s="1" t="s">
        <v>85</v>
      </c>
      <c r="CD38" s="1" t="s">
        <v>85</v>
      </c>
      <c r="CE38" s="1" t="s">
        <v>85</v>
      </c>
      <c r="CF38" s="1" t="s">
        <v>85</v>
      </c>
      <c r="CG38" s="1" t="s">
        <v>85</v>
      </c>
      <c r="CH38" s="1" t="s">
        <v>85</v>
      </c>
    </row>
    <row r="39" spans="1:86" ht="15.95">
      <c r="A39" s="1" t="s">
        <v>1534</v>
      </c>
      <c r="B39" s="1" t="s">
        <v>75</v>
      </c>
      <c r="C39" s="1" t="s">
        <v>103</v>
      </c>
      <c r="D39" s="1">
        <v>105</v>
      </c>
      <c r="E39" s="1" t="s">
        <v>3522</v>
      </c>
      <c r="F39" s="1" t="s">
        <v>3603</v>
      </c>
      <c r="G39" s="1">
        <v>105001</v>
      </c>
      <c r="H39" s="1" t="s">
        <v>936</v>
      </c>
      <c r="I39" s="1">
        <v>6519077203</v>
      </c>
      <c r="J39" s="38">
        <v>43626</v>
      </c>
      <c r="K39" s="1" t="s">
        <v>926</v>
      </c>
      <c r="L39" s="1" t="s">
        <v>3527</v>
      </c>
      <c r="M39" s="1" t="s">
        <v>915</v>
      </c>
      <c r="N39" s="1" t="s">
        <v>85</v>
      </c>
      <c r="O39" s="1" t="s">
        <v>3604</v>
      </c>
      <c r="P39" s="1" t="s">
        <v>133</v>
      </c>
      <c r="Q39" s="38">
        <v>44734</v>
      </c>
      <c r="R39" s="1" t="s">
        <v>85</v>
      </c>
      <c r="S39" s="1" t="s">
        <v>85</v>
      </c>
      <c r="T39" s="1" t="s">
        <v>85</v>
      </c>
      <c r="U39" s="1" t="s">
        <v>85</v>
      </c>
      <c r="V39" s="1">
        <v>55</v>
      </c>
      <c r="W39" s="1">
        <v>80</v>
      </c>
      <c r="X39" s="1">
        <v>20</v>
      </c>
      <c r="Y39" s="1" t="s">
        <v>3524</v>
      </c>
      <c r="Z39" s="1" t="s">
        <v>85</v>
      </c>
      <c r="AA39" s="1">
        <v>1</v>
      </c>
      <c r="AB39" s="1">
        <v>13</v>
      </c>
      <c r="AC39" s="1">
        <v>85</v>
      </c>
      <c r="AD39" s="1">
        <v>1</v>
      </c>
      <c r="AE39" s="1">
        <v>186</v>
      </c>
      <c r="AF39" s="1">
        <v>20</v>
      </c>
      <c r="AG39" s="1">
        <v>49</v>
      </c>
      <c r="AH39" s="1">
        <v>30</v>
      </c>
      <c r="AI39" s="1">
        <v>1</v>
      </c>
      <c r="AJ39" s="1">
        <v>112</v>
      </c>
      <c r="AK39" s="1">
        <v>1</v>
      </c>
      <c r="AL39" s="1">
        <v>14</v>
      </c>
      <c r="AM39" s="1">
        <v>85</v>
      </c>
      <c r="AN39" s="1">
        <v>0</v>
      </c>
      <c r="AO39" s="1">
        <v>184</v>
      </c>
      <c r="AP39" s="1" t="s">
        <v>85</v>
      </c>
      <c r="AQ39" s="1" t="s">
        <v>3542</v>
      </c>
      <c r="AR39" s="38">
        <v>44825</v>
      </c>
      <c r="AS39" s="1" t="s">
        <v>85</v>
      </c>
      <c r="AT39" s="1" t="s">
        <v>85</v>
      </c>
      <c r="AU39" s="1" t="s">
        <v>85</v>
      </c>
      <c r="AV39" s="1" t="s">
        <v>85</v>
      </c>
      <c r="AW39" s="1" t="s">
        <v>85</v>
      </c>
      <c r="AX39" s="1" t="s">
        <v>85</v>
      </c>
      <c r="AY39" s="1" t="s">
        <v>85</v>
      </c>
      <c r="AZ39" s="1" t="s">
        <v>85</v>
      </c>
      <c r="BA39" s="1" t="s">
        <v>85</v>
      </c>
      <c r="BB39" s="1" t="s">
        <v>85</v>
      </c>
      <c r="BC39" s="1" t="s">
        <v>85</v>
      </c>
      <c r="BD39" s="1" t="s">
        <v>85</v>
      </c>
      <c r="BE39" s="1" t="s">
        <v>85</v>
      </c>
      <c r="BF39" s="1" t="s">
        <v>85</v>
      </c>
      <c r="BG39" s="1" t="s">
        <v>85</v>
      </c>
      <c r="BH39" s="1" t="s">
        <v>85</v>
      </c>
      <c r="BI39" s="1" t="s">
        <v>85</v>
      </c>
      <c r="BJ39" s="1" t="s">
        <v>85</v>
      </c>
      <c r="BK39" s="1" t="s">
        <v>85</v>
      </c>
      <c r="BL39" s="1" t="s">
        <v>85</v>
      </c>
      <c r="BM39" s="1" t="s">
        <v>3531</v>
      </c>
      <c r="BN39" s="1" t="s">
        <v>85</v>
      </c>
      <c r="BO39" s="1" t="s">
        <v>85</v>
      </c>
      <c r="BP39" s="1" t="s">
        <v>85</v>
      </c>
      <c r="BQ39" s="1" t="s">
        <v>85</v>
      </c>
      <c r="BR39" s="1" t="s">
        <v>85</v>
      </c>
      <c r="BS39" s="1" t="s">
        <v>85</v>
      </c>
      <c r="BT39" s="1" t="s">
        <v>85</v>
      </c>
      <c r="BU39" s="1" t="s">
        <v>85</v>
      </c>
      <c r="BV39" s="1" t="s">
        <v>85</v>
      </c>
      <c r="BW39" s="1" t="s">
        <v>85</v>
      </c>
      <c r="BX39" s="1" t="s">
        <v>85</v>
      </c>
      <c r="BY39" s="1" t="s">
        <v>85</v>
      </c>
      <c r="BZ39" s="1" t="s">
        <v>85</v>
      </c>
      <c r="CA39" s="1" t="s">
        <v>85</v>
      </c>
      <c r="CB39" s="1" t="s">
        <v>85</v>
      </c>
      <c r="CC39" s="1" t="s">
        <v>85</v>
      </c>
      <c r="CD39" s="1" t="s">
        <v>85</v>
      </c>
      <c r="CE39" s="1" t="s">
        <v>85</v>
      </c>
      <c r="CF39" s="1" t="s">
        <v>85</v>
      </c>
      <c r="CG39" s="1" t="s">
        <v>85</v>
      </c>
      <c r="CH39" s="1" t="s">
        <v>85</v>
      </c>
    </row>
    <row r="40" spans="1:86" ht="15.95">
      <c r="A40" s="1" t="s">
        <v>1356</v>
      </c>
      <c r="B40" s="1" t="s">
        <v>75</v>
      </c>
      <c r="C40" s="1" t="s">
        <v>103</v>
      </c>
      <c r="D40" s="1">
        <v>104</v>
      </c>
      <c r="E40" s="1" t="s">
        <v>3522</v>
      </c>
      <c r="F40" s="1" t="s">
        <v>3605</v>
      </c>
      <c r="G40" s="1">
        <v>104005</v>
      </c>
      <c r="H40" s="1" t="s">
        <v>3606</v>
      </c>
      <c r="I40" s="1">
        <v>6521121992</v>
      </c>
      <c r="J40" s="38">
        <v>43129</v>
      </c>
      <c r="K40" s="1" t="s">
        <v>938</v>
      </c>
      <c r="L40" s="1" t="s">
        <v>3527</v>
      </c>
      <c r="M40" s="1" t="s">
        <v>906</v>
      </c>
      <c r="N40" s="1" t="s">
        <v>3607</v>
      </c>
      <c r="O40" s="1" t="s">
        <v>3608</v>
      </c>
      <c r="P40" s="1" t="s">
        <v>85</v>
      </c>
      <c r="Q40" s="38">
        <v>44820</v>
      </c>
      <c r="R40" s="1" t="s">
        <v>85</v>
      </c>
      <c r="S40" s="1" t="s">
        <v>85</v>
      </c>
      <c r="T40" s="1" t="s">
        <v>85</v>
      </c>
      <c r="U40" s="1" t="s">
        <v>85</v>
      </c>
      <c r="V40" s="1">
        <v>3</v>
      </c>
      <c r="W40" s="1">
        <v>99</v>
      </c>
      <c r="X40" s="1">
        <v>1</v>
      </c>
      <c r="Y40" s="1" t="s">
        <v>3545</v>
      </c>
      <c r="Z40" s="1" t="s">
        <v>85</v>
      </c>
      <c r="AA40" s="1">
        <v>0</v>
      </c>
      <c r="AB40" s="1">
        <v>75</v>
      </c>
      <c r="AC40" s="1">
        <v>24</v>
      </c>
      <c r="AD40" s="1">
        <v>1</v>
      </c>
      <c r="AE40" s="1">
        <v>126</v>
      </c>
      <c r="AF40" s="1">
        <v>20</v>
      </c>
      <c r="AG40" s="1">
        <v>60</v>
      </c>
      <c r="AH40" s="1">
        <v>19</v>
      </c>
      <c r="AI40" s="1">
        <v>1</v>
      </c>
      <c r="AJ40" s="1">
        <v>101</v>
      </c>
      <c r="AK40" s="1">
        <v>1</v>
      </c>
      <c r="AL40" s="1">
        <v>97</v>
      </c>
      <c r="AM40" s="1">
        <v>2</v>
      </c>
      <c r="AN40" s="1">
        <v>0</v>
      </c>
      <c r="AO40" s="1">
        <v>101</v>
      </c>
      <c r="AP40" s="1" t="s">
        <v>85</v>
      </c>
      <c r="AQ40" s="1" t="s">
        <v>3542</v>
      </c>
      <c r="AR40" s="38">
        <v>44834</v>
      </c>
      <c r="AS40" s="1" t="s">
        <v>85</v>
      </c>
      <c r="AT40" s="1" t="s">
        <v>85</v>
      </c>
      <c r="AU40" s="1" t="s">
        <v>85</v>
      </c>
      <c r="AV40" s="1" t="s">
        <v>85</v>
      </c>
      <c r="AW40" s="1" t="s">
        <v>85</v>
      </c>
      <c r="AX40" s="1" t="s">
        <v>85</v>
      </c>
      <c r="AY40" s="1" t="s">
        <v>85</v>
      </c>
      <c r="AZ40" s="1" t="s">
        <v>85</v>
      </c>
      <c r="BA40" s="1" t="s">
        <v>85</v>
      </c>
      <c r="BB40" s="1" t="s">
        <v>85</v>
      </c>
      <c r="BC40" s="1" t="s">
        <v>85</v>
      </c>
      <c r="BD40" s="1" t="s">
        <v>85</v>
      </c>
      <c r="BE40" s="1" t="s">
        <v>85</v>
      </c>
      <c r="BF40" s="1" t="s">
        <v>85</v>
      </c>
      <c r="BG40" s="1" t="s">
        <v>85</v>
      </c>
      <c r="BH40" s="1" t="s">
        <v>85</v>
      </c>
      <c r="BI40" s="1" t="s">
        <v>85</v>
      </c>
      <c r="BJ40" s="1" t="s">
        <v>85</v>
      </c>
      <c r="BK40" s="1" t="s">
        <v>85</v>
      </c>
      <c r="BL40" s="1" t="s">
        <v>85</v>
      </c>
      <c r="BM40" s="1" t="s">
        <v>3531</v>
      </c>
      <c r="BN40" s="1" t="s">
        <v>85</v>
      </c>
      <c r="BO40" s="1" t="s">
        <v>85</v>
      </c>
      <c r="BP40" s="1" t="s">
        <v>85</v>
      </c>
      <c r="BQ40" s="1" t="s">
        <v>85</v>
      </c>
      <c r="BR40" s="1" t="s">
        <v>85</v>
      </c>
      <c r="BS40" s="1" t="s">
        <v>85</v>
      </c>
      <c r="BT40" s="1" t="s">
        <v>85</v>
      </c>
      <c r="BU40" s="1" t="s">
        <v>85</v>
      </c>
      <c r="BV40" s="1" t="s">
        <v>85</v>
      </c>
      <c r="BW40" s="1" t="s">
        <v>85</v>
      </c>
      <c r="BX40" s="1" t="s">
        <v>85</v>
      </c>
      <c r="BY40" s="1" t="s">
        <v>85</v>
      </c>
      <c r="BZ40" s="1" t="s">
        <v>85</v>
      </c>
      <c r="CA40" s="1" t="s">
        <v>85</v>
      </c>
      <c r="CB40" s="1" t="s">
        <v>85</v>
      </c>
      <c r="CC40" s="1" t="s">
        <v>85</v>
      </c>
      <c r="CD40" s="1" t="s">
        <v>85</v>
      </c>
      <c r="CE40" s="1" t="s">
        <v>85</v>
      </c>
      <c r="CF40" s="1" t="s">
        <v>85</v>
      </c>
      <c r="CG40" s="1" t="s">
        <v>85</v>
      </c>
      <c r="CH40" s="1" t="s">
        <v>85</v>
      </c>
    </row>
    <row r="41" spans="1:86" ht="15.95">
      <c r="A41" s="1" t="s">
        <v>1243</v>
      </c>
      <c r="B41" s="1" t="s">
        <v>1245</v>
      </c>
      <c r="C41" s="1" t="s">
        <v>103</v>
      </c>
      <c r="D41" s="1">
        <v>101</v>
      </c>
      <c r="E41" s="1" t="s">
        <v>3522</v>
      </c>
      <c r="F41" s="1" t="s">
        <v>3609</v>
      </c>
      <c r="G41" s="1">
        <v>101003</v>
      </c>
      <c r="H41" s="1" t="s">
        <v>3610</v>
      </c>
      <c r="I41" s="1">
        <v>6518197818</v>
      </c>
      <c r="J41" s="38">
        <v>44810</v>
      </c>
      <c r="K41" s="1" t="s">
        <v>926</v>
      </c>
      <c r="L41" s="1" t="s">
        <v>3527</v>
      </c>
      <c r="M41" s="1" t="s">
        <v>915</v>
      </c>
      <c r="N41" s="1" t="s">
        <v>85</v>
      </c>
      <c r="O41" s="1" t="s">
        <v>3611</v>
      </c>
      <c r="P41" s="1" t="s">
        <v>206</v>
      </c>
      <c r="Q41" s="1" t="s">
        <v>85</v>
      </c>
      <c r="R41" s="1" t="s">
        <v>85</v>
      </c>
      <c r="S41" s="1" t="s">
        <v>85</v>
      </c>
      <c r="T41" s="1" t="s">
        <v>85</v>
      </c>
      <c r="U41" s="1" t="s">
        <v>85</v>
      </c>
      <c r="V41" s="1">
        <v>90</v>
      </c>
      <c r="W41" s="1">
        <v>98</v>
      </c>
      <c r="X41" s="1">
        <v>2</v>
      </c>
      <c r="Y41" s="1" t="s">
        <v>3524</v>
      </c>
      <c r="Z41" s="1" t="s">
        <v>85</v>
      </c>
      <c r="AA41" s="1">
        <v>1</v>
      </c>
      <c r="AB41" s="1">
        <v>35</v>
      </c>
      <c r="AC41" s="1">
        <v>55</v>
      </c>
      <c r="AD41" s="1">
        <v>9</v>
      </c>
      <c r="AE41" s="1">
        <v>172</v>
      </c>
      <c r="AF41" s="1">
        <v>65</v>
      </c>
      <c r="AG41" s="1">
        <v>5</v>
      </c>
      <c r="AH41" s="1">
        <v>22</v>
      </c>
      <c r="AI41" s="1">
        <v>8</v>
      </c>
      <c r="AJ41" s="1">
        <v>73</v>
      </c>
      <c r="AK41" s="1">
        <v>2</v>
      </c>
      <c r="AL41" s="1">
        <v>60</v>
      </c>
      <c r="AM41" s="1">
        <v>30</v>
      </c>
      <c r="AN41" s="1">
        <v>8</v>
      </c>
      <c r="AO41" s="1">
        <v>144</v>
      </c>
      <c r="AP41" s="1" t="s">
        <v>85</v>
      </c>
      <c r="AQ41" s="1" t="s">
        <v>3542</v>
      </c>
      <c r="AR41" s="38">
        <v>44838</v>
      </c>
      <c r="AS41" s="1" t="s">
        <v>85</v>
      </c>
      <c r="AT41" s="1" t="s">
        <v>85</v>
      </c>
      <c r="AU41" s="1" t="s">
        <v>85</v>
      </c>
      <c r="AV41" s="1" t="s">
        <v>85</v>
      </c>
      <c r="AW41" s="1" t="s">
        <v>85</v>
      </c>
      <c r="AX41" s="1" t="s">
        <v>85</v>
      </c>
      <c r="AY41" s="1" t="s">
        <v>85</v>
      </c>
      <c r="AZ41" s="1" t="s">
        <v>85</v>
      </c>
      <c r="BA41" s="1" t="s">
        <v>85</v>
      </c>
      <c r="BB41" s="1" t="s">
        <v>85</v>
      </c>
      <c r="BC41" s="1" t="s">
        <v>85</v>
      </c>
      <c r="BD41" s="1" t="s">
        <v>85</v>
      </c>
      <c r="BE41" s="1" t="s">
        <v>85</v>
      </c>
      <c r="BF41" s="1" t="s">
        <v>85</v>
      </c>
      <c r="BG41" s="1" t="s">
        <v>85</v>
      </c>
      <c r="BH41" s="1" t="s">
        <v>85</v>
      </c>
      <c r="BI41" s="1" t="s">
        <v>85</v>
      </c>
      <c r="BJ41" s="1" t="s">
        <v>85</v>
      </c>
      <c r="BK41" s="1" t="s">
        <v>85</v>
      </c>
      <c r="BL41" s="1" t="s">
        <v>85</v>
      </c>
      <c r="BM41" s="1" t="s">
        <v>3531</v>
      </c>
      <c r="BN41" s="1" t="s">
        <v>85</v>
      </c>
      <c r="BO41" s="1" t="s">
        <v>85</v>
      </c>
      <c r="BP41" s="1" t="s">
        <v>85</v>
      </c>
      <c r="BQ41" s="1" t="s">
        <v>85</v>
      </c>
      <c r="BR41" s="1" t="s">
        <v>85</v>
      </c>
      <c r="BS41" s="1" t="s">
        <v>85</v>
      </c>
      <c r="BT41" s="1" t="s">
        <v>85</v>
      </c>
      <c r="BU41" s="1" t="s">
        <v>85</v>
      </c>
      <c r="BV41" s="1" t="s">
        <v>85</v>
      </c>
      <c r="BW41" s="1" t="s">
        <v>85</v>
      </c>
      <c r="BX41" s="1" t="s">
        <v>85</v>
      </c>
      <c r="BY41" s="1" t="s">
        <v>85</v>
      </c>
      <c r="BZ41" s="1" t="s">
        <v>85</v>
      </c>
      <c r="CA41" s="1" t="s">
        <v>85</v>
      </c>
      <c r="CB41" s="1" t="s">
        <v>85</v>
      </c>
      <c r="CC41" s="1" t="s">
        <v>85</v>
      </c>
      <c r="CD41" s="1" t="s">
        <v>85</v>
      </c>
      <c r="CE41" s="1" t="s">
        <v>85</v>
      </c>
      <c r="CF41" s="1" t="s">
        <v>85</v>
      </c>
      <c r="CG41" s="1" t="s">
        <v>85</v>
      </c>
      <c r="CH41" s="1" t="s">
        <v>85</v>
      </c>
    </row>
    <row r="42" spans="1:86" ht="15.95">
      <c r="A42" s="1" t="s">
        <v>1569</v>
      </c>
      <c r="B42" s="1" t="s">
        <v>75</v>
      </c>
      <c r="C42" s="1" t="s">
        <v>103</v>
      </c>
      <c r="D42" s="1">
        <v>106</v>
      </c>
      <c r="E42" s="1" t="s">
        <v>3522</v>
      </c>
      <c r="F42" s="1" t="s">
        <v>3612</v>
      </c>
      <c r="G42" s="1">
        <v>106005</v>
      </c>
      <c r="H42" s="1" t="s">
        <v>85</v>
      </c>
      <c r="I42" s="1">
        <v>6520481644</v>
      </c>
      <c r="J42" s="38">
        <v>43837</v>
      </c>
      <c r="K42" s="1" t="s">
        <v>938</v>
      </c>
      <c r="L42" s="1" t="s">
        <v>3527</v>
      </c>
      <c r="M42" s="1" t="s">
        <v>915</v>
      </c>
      <c r="N42" s="1" t="s">
        <v>85</v>
      </c>
      <c r="O42" s="1" t="s">
        <v>3552</v>
      </c>
      <c r="P42" s="1" t="s">
        <v>133</v>
      </c>
      <c r="Q42" s="38">
        <v>44825</v>
      </c>
      <c r="R42" s="1" t="s">
        <v>85</v>
      </c>
      <c r="S42" s="1" t="s">
        <v>85</v>
      </c>
      <c r="T42" s="1" t="s">
        <v>85</v>
      </c>
      <c r="U42" s="1" t="s">
        <v>85</v>
      </c>
      <c r="V42" s="1">
        <v>90</v>
      </c>
      <c r="W42" s="1">
        <v>98</v>
      </c>
      <c r="X42" s="1">
        <v>2</v>
      </c>
      <c r="Y42" s="1" t="s">
        <v>3524</v>
      </c>
      <c r="Z42" s="1" t="s">
        <v>85</v>
      </c>
      <c r="AA42" s="1">
        <v>3</v>
      </c>
      <c r="AB42" s="1">
        <v>88</v>
      </c>
      <c r="AC42" s="1">
        <v>7</v>
      </c>
      <c r="AD42" s="1">
        <v>2</v>
      </c>
      <c r="AE42" s="1">
        <v>108</v>
      </c>
      <c r="AF42" s="1">
        <v>45</v>
      </c>
      <c r="AG42" s="1">
        <v>46</v>
      </c>
      <c r="AH42" s="1">
        <v>7</v>
      </c>
      <c r="AI42" s="1">
        <v>2</v>
      </c>
      <c r="AJ42" s="1">
        <v>66</v>
      </c>
      <c r="AK42" s="1">
        <v>3</v>
      </c>
      <c r="AL42" s="1">
        <v>92</v>
      </c>
      <c r="AM42" s="1">
        <v>5</v>
      </c>
      <c r="AN42" s="1">
        <v>0</v>
      </c>
      <c r="AO42" s="1">
        <v>102</v>
      </c>
      <c r="AP42" s="1" t="s">
        <v>85</v>
      </c>
      <c r="AQ42" s="1" t="s">
        <v>3613</v>
      </c>
      <c r="AR42" s="38">
        <v>44847</v>
      </c>
      <c r="AS42" s="1" t="s">
        <v>85</v>
      </c>
      <c r="AT42" s="1" t="s">
        <v>85</v>
      </c>
      <c r="AU42" s="1" t="s">
        <v>85</v>
      </c>
      <c r="AV42" s="1" t="s">
        <v>85</v>
      </c>
      <c r="AW42" s="1" t="s">
        <v>85</v>
      </c>
      <c r="AX42" s="1" t="s">
        <v>85</v>
      </c>
      <c r="AY42" s="1" t="s">
        <v>85</v>
      </c>
      <c r="AZ42" s="1" t="s">
        <v>85</v>
      </c>
      <c r="BA42" s="1" t="s">
        <v>85</v>
      </c>
      <c r="BB42" s="1" t="s">
        <v>85</v>
      </c>
      <c r="BC42" s="1" t="s">
        <v>85</v>
      </c>
      <c r="BD42" s="1" t="s">
        <v>85</v>
      </c>
      <c r="BE42" s="1" t="s">
        <v>85</v>
      </c>
      <c r="BF42" s="1" t="s">
        <v>85</v>
      </c>
      <c r="BG42" s="1" t="s">
        <v>85</v>
      </c>
      <c r="BH42" s="1" t="s">
        <v>85</v>
      </c>
      <c r="BI42" s="1" t="s">
        <v>85</v>
      </c>
      <c r="BJ42" s="1" t="s">
        <v>85</v>
      </c>
      <c r="BK42" s="1" t="s">
        <v>85</v>
      </c>
      <c r="BL42" s="1" t="s">
        <v>85</v>
      </c>
      <c r="BM42" s="1" t="s">
        <v>3531</v>
      </c>
      <c r="BN42" s="1" t="s">
        <v>85</v>
      </c>
      <c r="BO42" s="1" t="s">
        <v>85</v>
      </c>
      <c r="BP42" s="1" t="s">
        <v>85</v>
      </c>
      <c r="BQ42" s="1" t="s">
        <v>85</v>
      </c>
      <c r="BR42" s="1" t="s">
        <v>85</v>
      </c>
      <c r="BS42" s="1" t="s">
        <v>85</v>
      </c>
      <c r="BT42" s="1" t="s">
        <v>85</v>
      </c>
      <c r="BU42" s="1" t="s">
        <v>85</v>
      </c>
      <c r="BV42" s="1" t="s">
        <v>85</v>
      </c>
      <c r="BW42" s="1" t="s">
        <v>85</v>
      </c>
      <c r="BX42" s="1" t="s">
        <v>85</v>
      </c>
      <c r="BY42" s="1" t="s">
        <v>85</v>
      </c>
      <c r="BZ42" s="1" t="s">
        <v>85</v>
      </c>
      <c r="CA42" s="1" t="s">
        <v>85</v>
      </c>
      <c r="CB42" s="1" t="s">
        <v>85</v>
      </c>
      <c r="CC42" s="1" t="s">
        <v>85</v>
      </c>
      <c r="CD42" s="1" t="s">
        <v>85</v>
      </c>
      <c r="CE42" s="1" t="s">
        <v>85</v>
      </c>
      <c r="CF42" s="1" t="s">
        <v>85</v>
      </c>
      <c r="CG42" s="1" t="s">
        <v>85</v>
      </c>
      <c r="CH42" s="1" t="s">
        <v>85</v>
      </c>
    </row>
    <row r="43" spans="1:86" ht="15.95">
      <c r="A43" s="1" t="s">
        <v>1564</v>
      </c>
      <c r="B43" s="1" t="s">
        <v>75</v>
      </c>
      <c r="C43" s="1" t="s">
        <v>103</v>
      </c>
      <c r="D43" s="1">
        <v>106</v>
      </c>
      <c r="E43" s="1" t="s">
        <v>3522</v>
      </c>
      <c r="F43" s="1" t="s">
        <v>3614</v>
      </c>
      <c r="G43" s="1">
        <v>106004</v>
      </c>
      <c r="H43" s="1" t="s">
        <v>85</v>
      </c>
      <c r="I43" s="1">
        <v>6518848267</v>
      </c>
      <c r="J43" s="38">
        <v>44180</v>
      </c>
      <c r="K43" s="1" t="s">
        <v>926</v>
      </c>
      <c r="L43" s="1" t="s">
        <v>3527</v>
      </c>
      <c r="M43" s="1" t="s">
        <v>915</v>
      </c>
      <c r="N43" s="1" t="s">
        <v>85</v>
      </c>
      <c r="O43" s="1" t="s">
        <v>3560</v>
      </c>
      <c r="P43" s="1" t="s">
        <v>451</v>
      </c>
      <c r="Q43" s="38">
        <v>44831</v>
      </c>
      <c r="R43" s="1" t="s">
        <v>85</v>
      </c>
      <c r="S43" s="1" t="s">
        <v>85</v>
      </c>
      <c r="T43" s="1" t="s">
        <v>85</v>
      </c>
      <c r="U43" s="1" t="s">
        <v>85</v>
      </c>
      <c r="V43" s="1">
        <v>97</v>
      </c>
      <c r="W43" s="1">
        <v>99</v>
      </c>
      <c r="X43" s="1">
        <v>1</v>
      </c>
      <c r="Y43" s="1" t="s">
        <v>3545</v>
      </c>
      <c r="Z43" s="1" t="s">
        <v>85</v>
      </c>
      <c r="AA43" s="1">
        <v>2</v>
      </c>
      <c r="AB43" s="1">
        <v>68</v>
      </c>
      <c r="AC43" s="1">
        <v>27</v>
      </c>
      <c r="AD43" s="1">
        <v>3</v>
      </c>
      <c r="AE43" s="1">
        <v>131</v>
      </c>
      <c r="AF43" s="1">
        <v>15</v>
      </c>
      <c r="AG43" s="1">
        <v>55</v>
      </c>
      <c r="AH43" s="1">
        <v>27</v>
      </c>
      <c r="AI43" s="1">
        <v>3</v>
      </c>
      <c r="AJ43" s="1">
        <v>118</v>
      </c>
      <c r="AK43" s="1">
        <v>2</v>
      </c>
      <c r="AL43" s="1">
        <v>91</v>
      </c>
      <c r="AM43" s="1">
        <v>7</v>
      </c>
      <c r="AN43" s="1">
        <v>0</v>
      </c>
      <c r="AO43" s="1">
        <v>105</v>
      </c>
      <c r="AP43" s="1" t="s">
        <v>85</v>
      </c>
      <c r="AQ43" s="1" t="s">
        <v>3613</v>
      </c>
      <c r="AR43" s="38">
        <v>44847</v>
      </c>
      <c r="AS43" s="1" t="s">
        <v>85</v>
      </c>
      <c r="AT43" s="1" t="s">
        <v>85</v>
      </c>
      <c r="AU43" s="1" t="s">
        <v>85</v>
      </c>
      <c r="AV43" s="1" t="s">
        <v>85</v>
      </c>
      <c r="AW43" s="1" t="s">
        <v>85</v>
      </c>
      <c r="AX43" s="1" t="s">
        <v>85</v>
      </c>
      <c r="AY43" s="1" t="s">
        <v>85</v>
      </c>
      <c r="AZ43" s="1" t="s">
        <v>85</v>
      </c>
      <c r="BA43" s="1" t="s">
        <v>85</v>
      </c>
      <c r="BB43" s="1" t="s">
        <v>85</v>
      </c>
      <c r="BC43" s="1" t="s">
        <v>85</v>
      </c>
      <c r="BD43" s="1" t="s">
        <v>85</v>
      </c>
      <c r="BE43" s="1" t="s">
        <v>85</v>
      </c>
      <c r="BF43" s="1" t="s">
        <v>85</v>
      </c>
      <c r="BG43" s="1" t="s">
        <v>85</v>
      </c>
      <c r="BH43" s="1" t="s">
        <v>85</v>
      </c>
      <c r="BI43" s="1" t="s">
        <v>85</v>
      </c>
      <c r="BJ43" s="1" t="s">
        <v>85</v>
      </c>
      <c r="BK43" s="1" t="s">
        <v>85</v>
      </c>
      <c r="BL43" s="1" t="s">
        <v>85</v>
      </c>
      <c r="BM43" s="1" t="s">
        <v>3531</v>
      </c>
      <c r="BN43" s="1" t="s">
        <v>85</v>
      </c>
      <c r="BO43" s="1" t="s">
        <v>85</v>
      </c>
      <c r="BP43" s="1" t="s">
        <v>85</v>
      </c>
      <c r="BQ43" s="1" t="s">
        <v>85</v>
      </c>
      <c r="BR43" s="1" t="s">
        <v>85</v>
      </c>
      <c r="BS43" s="1" t="s">
        <v>85</v>
      </c>
      <c r="BT43" s="1" t="s">
        <v>85</v>
      </c>
      <c r="BU43" s="1" t="s">
        <v>85</v>
      </c>
      <c r="BV43" s="1" t="s">
        <v>85</v>
      </c>
      <c r="BW43" s="1" t="s">
        <v>85</v>
      </c>
      <c r="BX43" s="1" t="s">
        <v>85</v>
      </c>
      <c r="BY43" s="1" t="s">
        <v>85</v>
      </c>
      <c r="BZ43" s="1" t="s">
        <v>85</v>
      </c>
      <c r="CA43" s="1" t="s">
        <v>85</v>
      </c>
      <c r="CB43" s="1" t="s">
        <v>85</v>
      </c>
      <c r="CC43" s="1" t="s">
        <v>85</v>
      </c>
      <c r="CD43" s="1" t="s">
        <v>85</v>
      </c>
      <c r="CE43" s="1" t="s">
        <v>85</v>
      </c>
      <c r="CF43" s="1" t="s">
        <v>85</v>
      </c>
      <c r="CG43" s="1" t="s">
        <v>85</v>
      </c>
      <c r="CH43" s="1" t="s">
        <v>85</v>
      </c>
    </row>
    <row r="44" spans="1:86" ht="15.95">
      <c r="A44" s="1" t="s">
        <v>1559</v>
      </c>
      <c r="B44" s="1" t="s">
        <v>130</v>
      </c>
      <c r="C44" s="1" t="s">
        <v>103</v>
      </c>
      <c r="D44" s="1">
        <v>106</v>
      </c>
      <c r="E44" s="1" t="s">
        <v>3522</v>
      </c>
      <c r="F44" s="1">
        <v>6518848272</v>
      </c>
      <c r="G44" s="1">
        <v>106003</v>
      </c>
      <c r="H44" s="1" t="s">
        <v>936</v>
      </c>
      <c r="I44" s="1">
        <v>6518848272</v>
      </c>
      <c r="J44" s="38">
        <v>44701</v>
      </c>
      <c r="K44" s="1" t="s">
        <v>926</v>
      </c>
      <c r="L44" s="1" t="s">
        <v>3527</v>
      </c>
      <c r="M44" s="1" t="s">
        <v>915</v>
      </c>
      <c r="N44" s="1" t="s">
        <v>85</v>
      </c>
      <c r="O44" s="1" t="s">
        <v>3560</v>
      </c>
      <c r="P44" s="1" t="s">
        <v>83</v>
      </c>
      <c r="Q44" s="1" t="s">
        <v>85</v>
      </c>
      <c r="R44" s="1" t="s">
        <v>85</v>
      </c>
      <c r="S44" s="1" t="s">
        <v>85</v>
      </c>
      <c r="T44" s="1" t="s">
        <v>85</v>
      </c>
      <c r="U44" s="1" t="s">
        <v>85</v>
      </c>
      <c r="V44" s="1">
        <v>85</v>
      </c>
      <c r="W44" s="1">
        <v>90</v>
      </c>
      <c r="X44" s="1">
        <v>10</v>
      </c>
      <c r="Y44" s="1" t="s">
        <v>3524</v>
      </c>
      <c r="Z44" s="1" t="s">
        <v>85</v>
      </c>
      <c r="AA44" s="1">
        <v>1</v>
      </c>
      <c r="AB44" s="1">
        <v>25</v>
      </c>
      <c r="AC44" s="1">
        <v>70</v>
      </c>
      <c r="AD44" s="1">
        <v>4</v>
      </c>
      <c r="AE44" s="1">
        <v>177</v>
      </c>
      <c r="AF44" s="1">
        <v>1</v>
      </c>
      <c r="AG44" s="1">
        <v>25</v>
      </c>
      <c r="AH44" s="1">
        <v>70</v>
      </c>
      <c r="AI44" s="1">
        <v>4</v>
      </c>
      <c r="AJ44" s="1">
        <v>177</v>
      </c>
      <c r="AK44" s="1">
        <v>5</v>
      </c>
      <c r="AL44" s="1">
        <v>90</v>
      </c>
      <c r="AM44" s="1">
        <v>5</v>
      </c>
      <c r="AN44" s="1">
        <v>0</v>
      </c>
      <c r="AO44" s="1">
        <v>100</v>
      </c>
      <c r="AP44" s="1" t="s">
        <v>85</v>
      </c>
      <c r="AQ44" s="1" t="s">
        <v>3613</v>
      </c>
      <c r="AR44" s="38">
        <v>44848</v>
      </c>
      <c r="AS44" s="1" t="s">
        <v>85</v>
      </c>
      <c r="AT44" s="1" t="s">
        <v>85</v>
      </c>
      <c r="AU44" s="1" t="s">
        <v>85</v>
      </c>
      <c r="AV44" s="1" t="s">
        <v>85</v>
      </c>
      <c r="AW44" s="1" t="s">
        <v>85</v>
      </c>
      <c r="AX44" s="1" t="s">
        <v>85</v>
      </c>
      <c r="AY44" s="1" t="s">
        <v>85</v>
      </c>
      <c r="AZ44" s="1" t="s">
        <v>85</v>
      </c>
      <c r="BA44" s="1" t="s">
        <v>85</v>
      </c>
      <c r="BB44" s="1" t="s">
        <v>85</v>
      </c>
      <c r="BC44" s="1" t="s">
        <v>85</v>
      </c>
      <c r="BD44" s="1" t="s">
        <v>85</v>
      </c>
      <c r="BE44" s="1" t="s">
        <v>85</v>
      </c>
      <c r="BF44" s="1" t="s">
        <v>85</v>
      </c>
      <c r="BG44" s="1" t="s">
        <v>85</v>
      </c>
      <c r="BH44" s="1" t="s">
        <v>85</v>
      </c>
      <c r="BI44" s="1" t="s">
        <v>85</v>
      </c>
      <c r="BJ44" s="1" t="s">
        <v>85</v>
      </c>
      <c r="BK44" s="1" t="s">
        <v>85</v>
      </c>
      <c r="BL44" s="1" t="s">
        <v>85</v>
      </c>
      <c r="BM44" s="1" t="s">
        <v>3531</v>
      </c>
      <c r="BN44" s="1" t="s">
        <v>85</v>
      </c>
      <c r="BO44" s="1" t="s">
        <v>85</v>
      </c>
      <c r="BP44" s="1" t="s">
        <v>85</v>
      </c>
      <c r="BQ44" s="1" t="s">
        <v>85</v>
      </c>
      <c r="BR44" s="1" t="s">
        <v>85</v>
      </c>
      <c r="BS44" s="1" t="s">
        <v>85</v>
      </c>
      <c r="BT44" s="1" t="s">
        <v>85</v>
      </c>
      <c r="BU44" s="1" t="s">
        <v>85</v>
      </c>
      <c r="BV44" s="1" t="s">
        <v>85</v>
      </c>
      <c r="BW44" s="1" t="s">
        <v>85</v>
      </c>
      <c r="BX44" s="1" t="s">
        <v>85</v>
      </c>
      <c r="BY44" s="1" t="s">
        <v>85</v>
      </c>
      <c r="BZ44" s="1" t="s">
        <v>85</v>
      </c>
      <c r="CA44" s="1" t="s">
        <v>85</v>
      </c>
      <c r="CB44" s="1" t="s">
        <v>85</v>
      </c>
      <c r="CC44" s="1" t="s">
        <v>85</v>
      </c>
      <c r="CD44" s="1" t="s">
        <v>85</v>
      </c>
      <c r="CE44" s="1" t="s">
        <v>85</v>
      </c>
      <c r="CF44" s="1" t="s">
        <v>85</v>
      </c>
      <c r="CG44" s="1" t="s">
        <v>85</v>
      </c>
      <c r="CH44" s="1" t="s">
        <v>85</v>
      </c>
    </row>
    <row r="45" spans="1:86" ht="15.95">
      <c r="A45" s="1" t="s">
        <v>1539</v>
      </c>
      <c r="B45" s="1" t="s">
        <v>75</v>
      </c>
      <c r="C45" s="1" t="s">
        <v>103</v>
      </c>
      <c r="D45" s="1">
        <v>105</v>
      </c>
      <c r="E45" s="1" t="s">
        <v>3522</v>
      </c>
      <c r="F45" s="1" t="s">
        <v>3615</v>
      </c>
      <c r="G45" s="1">
        <v>105002</v>
      </c>
      <c r="H45" s="1" t="s">
        <v>85</v>
      </c>
      <c r="I45" s="1">
        <v>6521763123</v>
      </c>
      <c r="J45" s="38">
        <v>42787</v>
      </c>
      <c r="K45" s="1" t="s">
        <v>938</v>
      </c>
      <c r="L45" s="1" t="s">
        <v>3527</v>
      </c>
      <c r="M45" s="1" t="s">
        <v>906</v>
      </c>
      <c r="N45" s="1" t="s">
        <v>451</v>
      </c>
      <c r="O45" s="1" t="s">
        <v>451</v>
      </c>
      <c r="P45" s="1" t="s">
        <v>85</v>
      </c>
      <c r="Q45" s="1" t="s">
        <v>85</v>
      </c>
      <c r="R45" s="1" t="s">
        <v>85</v>
      </c>
      <c r="S45" s="1" t="s">
        <v>85</v>
      </c>
      <c r="T45" s="1" t="s">
        <v>85</v>
      </c>
      <c r="U45" s="1" t="s">
        <v>85</v>
      </c>
      <c r="V45" s="1">
        <v>95</v>
      </c>
      <c r="W45" s="1">
        <v>85</v>
      </c>
      <c r="X45" s="1">
        <v>15</v>
      </c>
      <c r="Y45" s="1" t="s">
        <v>3524</v>
      </c>
      <c r="Z45" s="1" t="s">
        <v>85</v>
      </c>
      <c r="AA45" s="1">
        <v>5</v>
      </c>
      <c r="AB45" s="1">
        <v>49</v>
      </c>
      <c r="AC45" s="1">
        <v>45</v>
      </c>
      <c r="AD45" s="1">
        <v>1</v>
      </c>
      <c r="AE45" s="1">
        <v>142</v>
      </c>
      <c r="AF45" s="1">
        <v>25</v>
      </c>
      <c r="AG45" s="1">
        <v>29</v>
      </c>
      <c r="AH45" s="1">
        <v>45</v>
      </c>
      <c r="AI45" s="1">
        <v>1</v>
      </c>
      <c r="AJ45" s="1">
        <v>122</v>
      </c>
      <c r="AK45" s="1">
        <v>5</v>
      </c>
      <c r="AL45" s="1">
        <v>85</v>
      </c>
      <c r="AM45" s="1">
        <v>10</v>
      </c>
      <c r="AN45" s="1">
        <v>0</v>
      </c>
      <c r="AO45" s="1">
        <v>105</v>
      </c>
      <c r="AP45" s="1" t="s">
        <v>85</v>
      </c>
      <c r="AQ45" s="1" t="s">
        <v>3616</v>
      </c>
      <c r="AR45" s="38">
        <v>44974</v>
      </c>
      <c r="AS45" s="1" t="s">
        <v>85</v>
      </c>
      <c r="AT45" s="1" t="s">
        <v>85</v>
      </c>
      <c r="AU45" s="1" t="s">
        <v>85</v>
      </c>
      <c r="AV45" s="1" t="s">
        <v>85</v>
      </c>
      <c r="AW45" s="1" t="s">
        <v>85</v>
      </c>
      <c r="AX45" s="1" t="s">
        <v>85</v>
      </c>
      <c r="AY45" s="1" t="s">
        <v>85</v>
      </c>
      <c r="AZ45" s="1" t="s">
        <v>85</v>
      </c>
      <c r="BA45" s="1" t="s">
        <v>85</v>
      </c>
      <c r="BB45" s="1" t="s">
        <v>85</v>
      </c>
      <c r="BC45" s="1" t="s">
        <v>85</v>
      </c>
      <c r="BD45" s="1" t="s">
        <v>85</v>
      </c>
      <c r="BE45" s="1" t="s">
        <v>85</v>
      </c>
      <c r="BF45" s="1" t="s">
        <v>85</v>
      </c>
      <c r="BG45" s="1" t="s">
        <v>85</v>
      </c>
      <c r="BH45" s="1" t="s">
        <v>85</v>
      </c>
      <c r="BI45" s="1" t="s">
        <v>85</v>
      </c>
      <c r="BJ45" s="1" t="s">
        <v>85</v>
      </c>
      <c r="BK45" s="1" t="s">
        <v>85</v>
      </c>
      <c r="BL45" s="1" t="s">
        <v>85</v>
      </c>
      <c r="BM45" s="1" t="s">
        <v>3531</v>
      </c>
      <c r="BN45" s="1" t="s">
        <v>85</v>
      </c>
      <c r="BO45" s="1" t="s">
        <v>85</v>
      </c>
      <c r="BP45" s="1" t="s">
        <v>85</v>
      </c>
      <c r="BQ45" s="1" t="s">
        <v>85</v>
      </c>
      <c r="BR45" s="1" t="s">
        <v>85</v>
      </c>
      <c r="BS45" s="1" t="s">
        <v>85</v>
      </c>
      <c r="BT45" s="1" t="s">
        <v>85</v>
      </c>
      <c r="BU45" s="1" t="s">
        <v>85</v>
      </c>
      <c r="BV45" s="1" t="s">
        <v>85</v>
      </c>
      <c r="BW45" s="1" t="s">
        <v>85</v>
      </c>
      <c r="BX45" s="1" t="s">
        <v>85</v>
      </c>
      <c r="BY45" s="1" t="s">
        <v>85</v>
      </c>
      <c r="BZ45" s="1" t="s">
        <v>85</v>
      </c>
      <c r="CA45" s="1" t="s">
        <v>85</v>
      </c>
      <c r="CB45" s="1" t="s">
        <v>85</v>
      </c>
      <c r="CC45" s="1" t="s">
        <v>85</v>
      </c>
      <c r="CD45" s="1" t="s">
        <v>85</v>
      </c>
      <c r="CE45" s="1" t="s">
        <v>85</v>
      </c>
      <c r="CF45" s="1" t="s">
        <v>85</v>
      </c>
      <c r="CG45" s="1" t="s">
        <v>85</v>
      </c>
      <c r="CH45" s="1" t="s">
        <v>85</v>
      </c>
    </row>
    <row r="46" spans="1:86" ht="15.95">
      <c r="A46" s="1" t="s">
        <v>1747</v>
      </c>
      <c r="B46" s="1" t="s">
        <v>130</v>
      </c>
      <c r="C46" s="1" t="s">
        <v>103</v>
      </c>
      <c r="D46" s="1">
        <v>109</v>
      </c>
      <c r="E46" s="1" t="s">
        <v>3522</v>
      </c>
      <c r="F46" s="1" t="s">
        <v>3617</v>
      </c>
      <c r="G46" s="1">
        <v>109004</v>
      </c>
      <c r="H46" s="1" t="s">
        <v>85</v>
      </c>
      <c r="I46" s="1">
        <v>6522336218</v>
      </c>
      <c r="J46" s="38">
        <v>44189</v>
      </c>
      <c r="K46" s="1" t="s">
        <v>926</v>
      </c>
      <c r="L46" s="1" t="s">
        <v>3527</v>
      </c>
      <c r="M46" s="1" t="s">
        <v>915</v>
      </c>
      <c r="N46" s="1" t="s">
        <v>85</v>
      </c>
      <c r="O46" s="1" t="s">
        <v>3586</v>
      </c>
      <c r="P46" s="1" t="s">
        <v>173</v>
      </c>
      <c r="Q46" s="1" t="s">
        <v>85</v>
      </c>
      <c r="R46" s="1" t="s">
        <v>85</v>
      </c>
      <c r="S46" s="1" t="s">
        <v>85</v>
      </c>
      <c r="T46" s="1" t="s">
        <v>85</v>
      </c>
      <c r="U46" s="1" t="s">
        <v>85</v>
      </c>
      <c r="V46" s="1" t="s">
        <v>85</v>
      </c>
      <c r="W46" s="1" t="s">
        <v>85</v>
      </c>
      <c r="X46" s="1" t="s">
        <v>85</v>
      </c>
      <c r="Y46" s="1" t="s">
        <v>85</v>
      </c>
      <c r="Z46" s="1" t="s">
        <v>85</v>
      </c>
      <c r="AA46" s="1" t="s">
        <v>85</v>
      </c>
      <c r="AB46" s="1" t="s">
        <v>85</v>
      </c>
      <c r="AC46" s="1" t="s">
        <v>85</v>
      </c>
      <c r="AD46" s="1" t="s">
        <v>85</v>
      </c>
      <c r="AE46" s="1" t="s">
        <v>85</v>
      </c>
      <c r="AF46" s="1" t="s">
        <v>85</v>
      </c>
      <c r="AG46" s="1" t="s">
        <v>85</v>
      </c>
      <c r="AH46" s="1" t="s">
        <v>85</v>
      </c>
      <c r="AI46" s="1" t="s">
        <v>85</v>
      </c>
      <c r="AJ46" s="1" t="s">
        <v>85</v>
      </c>
      <c r="AK46" s="1" t="s">
        <v>85</v>
      </c>
      <c r="AL46" s="1" t="s">
        <v>85</v>
      </c>
      <c r="AM46" s="1" t="s">
        <v>85</v>
      </c>
      <c r="AN46" s="1" t="s">
        <v>85</v>
      </c>
      <c r="AO46" s="1" t="s">
        <v>85</v>
      </c>
      <c r="AP46" s="1" t="s">
        <v>3618</v>
      </c>
      <c r="AQ46" s="1" t="s">
        <v>3619</v>
      </c>
      <c r="AR46" s="38">
        <v>45005</v>
      </c>
      <c r="AS46" s="1" t="s">
        <v>85</v>
      </c>
      <c r="AT46" s="1" t="s">
        <v>85</v>
      </c>
      <c r="AU46" s="1" t="s">
        <v>85</v>
      </c>
      <c r="AV46" s="1" t="s">
        <v>85</v>
      </c>
      <c r="AW46" s="1" t="s">
        <v>85</v>
      </c>
      <c r="AX46" s="1" t="s">
        <v>85</v>
      </c>
      <c r="AY46" s="1" t="s">
        <v>85</v>
      </c>
      <c r="AZ46" s="1" t="s">
        <v>85</v>
      </c>
      <c r="BA46" s="1" t="s">
        <v>85</v>
      </c>
      <c r="BB46" s="1" t="s">
        <v>85</v>
      </c>
      <c r="BC46" s="1" t="s">
        <v>85</v>
      </c>
      <c r="BD46" s="1" t="s">
        <v>85</v>
      </c>
      <c r="BE46" s="1" t="s">
        <v>85</v>
      </c>
      <c r="BF46" s="1" t="s">
        <v>85</v>
      </c>
      <c r="BG46" s="1" t="s">
        <v>85</v>
      </c>
      <c r="BH46" s="1" t="s">
        <v>85</v>
      </c>
      <c r="BI46" s="1" t="s">
        <v>85</v>
      </c>
      <c r="BJ46" s="1" t="s">
        <v>85</v>
      </c>
      <c r="BK46" s="1" t="s">
        <v>85</v>
      </c>
      <c r="BL46" s="1" t="s">
        <v>85</v>
      </c>
      <c r="BM46" s="1" t="s">
        <v>3538</v>
      </c>
      <c r="BN46" s="1" t="s">
        <v>3618</v>
      </c>
      <c r="BO46" s="1" t="s">
        <v>85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85</v>
      </c>
      <c r="BU46" s="1" t="s">
        <v>85</v>
      </c>
      <c r="BV46" s="1" t="s">
        <v>85</v>
      </c>
      <c r="BW46" s="1" t="s">
        <v>85</v>
      </c>
      <c r="BX46" s="1" t="s">
        <v>85</v>
      </c>
      <c r="BY46" s="1" t="s">
        <v>85</v>
      </c>
      <c r="BZ46" s="1" t="s">
        <v>85</v>
      </c>
      <c r="CA46" s="1" t="s">
        <v>85</v>
      </c>
      <c r="CB46" s="1" t="s">
        <v>85</v>
      </c>
      <c r="CC46" s="1" t="s">
        <v>85</v>
      </c>
      <c r="CD46" s="1" t="s">
        <v>85</v>
      </c>
      <c r="CE46" s="1" t="s">
        <v>85</v>
      </c>
      <c r="CF46" s="1" t="s">
        <v>85</v>
      </c>
      <c r="CG46" s="1" t="s">
        <v>85</v>
      </c>
      <c r="CH46" s="1" t="s">
        <v>85</v>
      </c>
    </row>
    <row r="47" spans="1:86" ht="15.95">
      <c r="A47" s="1" t="s">
        <v>1761</v>
      </c>
      <c r="B47" s="1" t="s">
        <v>130</v>
      </c>
      <c r="C47" s="1" t="s">
        <v>103</v>
      </c>
      <c r="D47" s="1">
        <v>109</v>
      </c>
      <c r="E47" s="1" t="s">
        <v>3522</v>
      </c>
      <c r="F47" s="1" t="s">
        <v>3620</v>
      </c>
      <c r="G47" s="1">
        <v>109006</v>
      </c>
      <c r="H47" s="1" t="s">
        <v>85</v>
      </c>
      <c r="I47" s="1">
        <v>6522336228</v>
      </c>
      <c r="J47" s="38">
        <v>44505</v>
      </c>
      <c r="K47" s="1" t="s">
        <v>926</v>
      </c>
      <c r="L47" s="1" t="s">
        <v>3527</v>
      </c>
      <c r="M47" s="1" t="s">
        <v>915</v>
      </c>
      <c r="N47" s="1" t="s">
        <v>85</v>
      </c>
      <c r="O47" s="1" t="s">
        <v>3586</v>
      </c>
      <c r="P47" s="1" t="s">
        <v>173</v>
      </c>
      <c r="Q47" s="1" t="s">
        <v>85</v>
      </c>
      <c r="R47" s="1" t="s">
        <v>85</v>
      </c>
      <c r="S47" s="1" t="s">
        <v>85</v>
      </c>
      <c r="T47" s="1" t="s">
        <v>85</v>
      </c>
      <c r="U47" s="1" t="s">
        <v>85</v>
      </c>
      <c r="V47" s="1">
        <v>100</v>
      </c>
      <c r="W47" s="1">
        <v>99</v>
      </c>
      <c r="X47" s="1">
        <v>1</v>
      </c>
      <c r="Y47" s="1" t="s">
        <v>3545</v>
      </c>
      <c r="Z47" s="1" t="s">
        <v>85</v>
      </c>
      <c r="AA47" s="1">
        <v>0</v>
      </c>
      <c r="AB47" s="1">
        <v>0</v>
      </c>
      <c r="AC47" s="1">
        <v>30</v>
      </c>
      <c r="AD47" s="1">
        <v>70</v>
      </c>
      <c r="AE47" s="1">
        <v>270</v>
      </c>
      <c r="AF47" s="1">
        <v>0</v>
      </c>
      <c r="AG47" s="1">
        <v>0</v>
      </c>
      <c r="AH47" s="1">
        <v>30</v>
      </c>
      <c r="AI47" s="1">
        <v>70</v>
      </c>
      <c r="AJ47" s="1">
        <v>270</v>
      </c>
      <c r="AK47" s="1">
        <v>0</v>
      </c>
      <c r="AL47" s="1">
        <v>60</v>
      </c>
      <c r="AM47" s="1">
        <v>40</v>
      </c>
      <c r="AN47" s="1">
        <v>0</v>
      </c>
      <c r="AO47" s="1">
        <v>140</v>
      </c>
      <c r="AP47" s="1" t="s">
        <v>85</v>
      </c>
      <c r="AQ47" s="1" t="s">
        <v>3619</v>
      </c>
      <c r="AR47" s="38">
        <v>45005</v>
      </c>
      <c r="AS47" s="1" t="s">
        <v>85</v>
      </c>
      <c r="AT47" s="1" t="s">
        <v>85</v>
      </c>
      <c r="AU47" s="1" t="s">
        <v>85</v>
      </c>
      <c r="AV47" s="1" t="s">
        <v>85</v>
      </c>
      <c r="AW47" s="1" t="s">
        <v>85</v>
      </c>
      <c r="AX47" s="1" t="s">
        <v>85</v>
      </c>
      <c r="AY47" s="1" t="s">
        <v>85</v>
      </c>
      <c r="AZ47" s="1" t="s">
        <v>85</v>
      </c>
      <c r="BA47" s="1" t="s">
        <v>85</v>
      </c>
      <c r="BB47" s="1" t="s">
        <v>85</v>
      </c>
      <c r="BC47" s="1" t="s">
        <v>85</v>
      </c>
      <c r="BD47" s="1" t="s">
        <v>85</v>
      </c>
      <c r="BE47" s="1" t="s">
        <v>85</v>
      </c>
      <c r="BF47" s="1" t="s">
        <v>85</v>
      </c>
      <c r="BG47" s="1" t="s">
        <v>85</v>
      </c>
      <c r="BH47" s="1" t="s">
        <v>85</v>
      </c>
      <c r="BI47" s="1" t="s">
        <v>85</v>
      </c>
      <c r="BJ47" s="1" t="s">
        <v>85</v>
      </c>
      <c r="BK47" s="1" t="s">
        <v>85</v>
      </c>
      <c r="BL47" s="1" t="s">
        <v>85</v>
      </c>
      <c r="BM47" s="1" t="s">
        <v>3531</v>
      </c>
      <c r="BN47" s="1" t="s">
        <v>85</v>
      </c>
      <c r="BO47" s="1" t="s">
        <v>85</v>
      </c>
      <c r="BP47" s="1" t="s">
        <v>85</v>
      </c>
      <c r="BQ47" s="1" t="s">
        <v>85</v>
      </c>
      <c r="BR47" s="1" t="s">
        <v>85</v>
      </c>
      <c r="BS47" s="1" t="s">
        <v>85</v>
      </c>
      <c r="BT47" s="1" t="s">
        <v>85</v>
      </c>
      <c r="BU47" s="1" t="s">
        <v>85</v>
      </c>
      <c r="BV47" s="1" t="s">
        <v>85</v>
      </c>
      <c r="BW47" s="1" t="s">
        <v>85</v>
      </c>
      <c r="BX47" s="1" t="s">
        <v>85</v>
      </c>
      <c r="BY47" s="1" t="s">
        <v>85</v>
      </c>
      <c r="BZ47" s="1" t="s">
        <v>85</v>
      </c>
      <c r="CA47" s="1" t="s">
        <v>85</v>
      </c>
      <c r="CB47" s="1" t="s">
        <v>85</v>
      </c>
      <c r="CC47" s="1" t="s">
        <v>85</v>
      </c>
      <c r="CD47" s="1" t="s">
        <v>85</v>
      </c>
      <c r="CE47" s="1" t="s">
        <v>85</v>
      </c>
      <c r="CF47" s="1" t="s">
        <v>85</v>
      </c>
      <c r="CG47" s="1" t="s">
        <v>85</v>
      </c>
      <c r="CH47" s="1" t="s">
        <v>85</v>
      </c>
    </row>
    <row r="48" spans="1:86" ht="15.95">
      <c r="A48" s="1" t="s">
        <v>2529</v>
      </c>
      <c r="B48" s="1" t="s">
        <v>130</v>
      </c>
      <c r="C48" s="1" t="s">
        <v>103</v>
      </c>
      <c r="D48" s="1">
        <v>301</v>
      </c>
      <c r="E48" s="1" t="s">
        <v>3522</v>
      </c>
      <c r="F48" s="1" t="s">
        <v>3621</v>
      </c>
      <c r="G48" s="1">
        <v>301017</v>
      </c>
      <c r="H48" s="1" t="s">
        <v>3564</v>
      </c>
      <c r="I48" s="1">
        <v>6219513007</v>
      </c>
      <c r="J48" s="38">
        <v>43227</v>
      </c>
      <c r="K48" s="1" t="s">
        <v>926</v>
      </c>
      <c r="L48" s="1" t="s">
        <v>3527</v>
      </c>
      <c r="M48" s="1" t="s">
        <v>906</v>
      </c>
      <c r="N48" s="1" t="s">
        <v>3558</v>
      </c>
      <c r="O48" s="1" t="s">
        <v>3586</v>
      </c>
      <c r="P48" s="1" t="s">
        <v>85</v>
      </c>
      <c r="Q48" s="1" t="s">
        <v>85</v>
      </c>
      <c r="R48" s="1" t="s">
        <v>85</v>
      </c>
      <c r="S48" s="1" t="s">
        <v>85</v>
      </c>
      <c r="T48" s="1" t="s">
        <v>85</v>
      </c>
      <c r="U48" s="1" t="s">
        <v>85</v>
      </c>
      <c r="V48" s="1">
        <v>45</v>
      </c>
      <c r="W48" s="1">
        <v>97</v>
      </c>
      <c r="X48" s="1">
        <v>3</v>
      </c>
      <c r="Y48" s="1" t="s">
        <v>3524</v>
      </c>
      <c r="Z48" s="1" t="s">
        <v>85</v>
      </c>
      <c r="AA48" s="1">
        <v>3</v>
      </c>
      <c r="AB48" s="1">
        <v>32</v>
      </c>
      <c r="AC48" s="1">
        <v>65</v>
      </c>
      <c r="AD48" s="1">
        <v>0</v>
      </c>
      <c r="AE48" s="1">
        <v>162</v>
      </c>
      <c r="AF48" s="1">
        <v>0</v>
      </c>
      <c r="AG48" s="1">
        <v>35</v>
      </c>
      <c r="AH48" s="1">
        <v>65</v>
      </c>
      <c r="AI48" s="1">
        <v>0</v>
      </c>
      <c r="AJ48" s="1">
        <v>165</v>
      </c>
      <c r="AK48" s="1">
        <v>3</v>
      </c>
      <c r="AL48" s="1">
        <v>52</v>
      </c>
      <c r="AM48" s="1">
        <v>45</v>
      </c>
      <c r="AN48" s="1">
        <v>0</v>
      </c>
      <c r="AO48" s="1">
        <v>142</v>
      </c>
      <c r="AP48" s="1" t="s">
        <v>85</v>
      </c>
      <c r="AQ48" s="1" t="s">
        <v>3619</v>
      </c>
      <c r="AR48" s="38">
        <v>45005</v>
      </c>
      <c r="AS48" s="1" t="s">
        <v>85</v>
      </c>
      <c r="AT48" s="1" t="s">
        <v>85</v>
      </c>
      <c r="AU48" s="1" t="s">
        <v>85</v>
      </c>
      <c r="AV48" s="1" t="s">
        <v>85</v>
      </c>
      <c r="AW48" s="1" t="s">
        <v>85</v>
      </c>
      <c r="AX48" s="1" t="s">
        <v>85</v>
      </c>
      <c r="AY48" s="1" t="s">
        <v>85</v>
      </c>
      <c r="AZ48" s="1" t="s">
        <v>85</v>
      </c>
      <c r="BA48" s="1" t="s">
        <v>85</v>
      </c>
      <c r="BB48" s="1" t="s">
        <v>85</v>
      </c>
      <c r="BC48" s="1" t="s">
        <v>85</v>
      </c>
      <c r="BD48" s="1" t="s">
        <v>85</v>
      </c>
      <c r="BE48" s="1" t="s">
        <v>85</v>
      </c>
      <c r="BF48" s="1" t="s">
        <v>85</v>
      </c>
      <c r="BG48" s="1" t="s">
        <v>85</v>
      </c>
      <c r="BH48" s="1" t="s">
        <v>85</v>
      </c>
      <c r="BI48" s="1" t="s">
        <v>85</v>
      </c>
      <c r="BJ48" s="1" t="s">
        <v>85</v>
      </c>
      <c r="BK48" s="1" t="s">
        <v>85</v>
      </c>
      <c r="BL48" s="1" t="s">
        <v>85</v>
      </c>
      <c r="BM48" s="1" t="s">
        <v>3531</v>
      </c>
      <c r="BN48" s="1" t="s">
        <v>85</v>
      </c>
      <c r="BO48" s="1" t="s">
        <v>85</v>
      </c>
      <c r="BP48" s="1" t="s">
        <v>85</v>
      </c>
      <c r="BQ48" s="1" t="s">
        <v>85</v>
      </c>
      <c r="BR48" s="1" t="s">
        <v>85</v>
      </c>
      <c r="BS48" s="1" t="s">
        <v>85</v>
      </c>
      <c r="BT48" s="1" t="s">
        <v>85</v>
      </c>
      <c r="BU48" s="1" t="s">
        <v>85</v>
      </c>
      <c r="BV48" s="1" t="s">
        <v>85</v>
      </c>
      <c r="BW48" s="1" t="s">
        <v>85</v>
      </c>
      <c r="BX48" s="1" t="s">
        <v>85</v>
      </c>
      <c r="BY48" s="1" t="s">
        <v>85</v>
      </c>
      <c r="BZ48" s="1" t="s">
        <v>85</v>
      </c>
      <c r="CA48" s="1" t="s">
        <v>85</v>
      </c>
      <c r="CB48" s="1" t="s">
        <v>85</v>
      </c>
      <c r="CC48" s="1" t="s">
        <v>85</v>
      </c>
      <c r="CD48" s="1" t="s">
        <v>85</v>
      </c>
      <c r="CE48" s="1" t="s">
        <v>85</v>
      </c>
      <c r="CF48" s="1" t="s">
        <v>85</v>
      </c>
      <c r="CG48" s="1" t="s">
        <v>85</v>
      </c>
      <c r="CH48" s="1" t="s">
        <v>85</v>
      </c>
    </row>
    <row r="49" spans="1:86" ht="15.95">
      <c r="A49" s="1" t="s">
        <v>1774</v>
      </c>
      <c r="B49" s="1" t="s">
        <v>75</v>
      </c>
      <c r="C49" s="1" t="s">
        <v>103</v>
      </c>
      <c r="D49" s="1">
        <v>109</v>
      </c>
      <c r="E49" s="1" t="s">
        <v>3522</v>
      </c>
      <c r="F49" s="1" t="s">
        <v>3622</v>
      </c>
      <c r="G49" s="1">
        <v>109007</v>
      </c>
      <c r="H49" s="1" t="s">
        <v>85</v>
      </c>
      <c r="I49" s="1">
        <v>6522336224</v>
      </c>
      <c r="J49" s="38">
        <v>44349</v>
      </c>
      <c r="K49" s="1" t="s">
        <v>926</v>
      </c>
      <c r="L49" s="1" t="s">
        <v>3527</v>
      </c>
      <c r="M49" s="1" t="s">
        <v>906</v>
      </c>
      <c r="N49" s="1" t="s">
        <v>3536</v>
      </c>
      <c r="O49" s="1" t="s">
        <v>3623</v>
      </c>
      <c r="P49" s="1" t="s">
        <v>85</v>
      </c>
      <c r="Q49" s="38">
        <v>44992</v>
      </c>
      <c r="R49" s="1" t="s">
        <v>85</v>
      </c>
      <c r="S49" s="1" t="s">
        <v>85</v>
      </c>
      <c r="T49" s="1" t="s">
        <v>85</v>
      </c>
      <c r="U49" s="1" t="s">
        <v>85</v>
      </c>
      <c r="V49" s="1">
        <v>60</v>
      </c>
      <c r="W49" s="1">
        <v>92</v>
      </c>
      <c r="X49" s="1">
        <v>8</v>
      </c>
      <c r="Y49" s="1" t="s">
        <v>3524</v>
      </c>
      <c r="Z49" s="1" t="s">
        <v>85</v>
      </c>
      <c r="AA49" s="1">
        <v>3</v>
      </c>
      <c r="AB49" s="1">
        <v>52</v>
      </c>
      <c r="AC49" s="1">
        <v>45</v>
      </c>
      <c r="AD49" s="1">
        <v>0</v>
      </c>
      <c r="AE49" s="1">
        <v>142</v>
      </c>
      <c r="AF49" s="1">
        <v>75</v>
      </c>
      <c r="AG49" s="1">
        <v>10</v>
      </c>
      <c r="AH49" s="1">
        <v>15</v>
      </c>
      <c r="AI49" s="1">
        <v>0</v>
      </c>
      <c r="AJ49" s="1">
        <v>40</v>
      </c>
      <c r="AK49" s="1">
        <v>3</v>
      </c>
      <c r="AL49" s="1">
        <v>52</v>
      </c>
      <c r="AM49" s="1">
        <v>45</v>
      </c>
      <c r="AN49" s="1">
        <v>0</v>
      </c>
      <c r="AO49" s="1">
        <v>142</v>
      </c>
      <c r="AP49" s="1" t="s">
        <v>85</v>
      </c>
      <c r="AQ49" s="1" t="s">
        <v>3624</v>
      </c>
      <c r="AR49" s="38">
        <v>45012</v>
      </c>
      <c r="AS49" s="1" t="s">
        <v>85</v>
      </c>
      <c r="AT49" s="1" t="s">
        <v>85</v>
      </c>
      <c r="AU49" s="1" t="s">
        <v>85</v>
      </c>
      <c r="AV49" s="1" t="s">
        <v>85</v>
      </c>
      <c r="AW49" s="1" t="s">
        <v>85</v>
      </c>
      <c r="AX49" s="1" t="s">
        <v>85</v>
      </c>
      <c r="AY49" s="1" t="s">
        <v>85</v>
      </c>
      <c r="AZ49" s="1" t="s">
        <v>85</v>
      </c>
      <c r="BA49" s="1" t="s">
        <v>85</v>
      </c>
      <c r="BB49" s="1" t="s">
        <v>85</v>
      </c>
      <c r="BC49" s="1" t="s">
        <v>85</v>
      </c>
      <c r="BD49" s="1" t="s">
        <v>85</v>
      </c>
      <c r="BE49" s="1" t="s">
        <v>85</v>
      </c>
      <c r="BF49" s="1" t="s">
        <v>85</v>
      </c>
      <c r="BG49" s="1" t="s">
        <v>85</v>
      </c>
      <c r="BH49" s="1" t="s">
        <v>85</v>
      </c>
      <c r="BI49" s="1" t="s">
        <v>85</v>
      </c>
      <c r="BJ49" s="1" t="s">
        <v>85</v>
      </c>
      <c r="BK49" s="1" t="s">
        <v>85</v>
      </c>
      <c r="BL49" s="1" t="s">
        <v>85</v>
      </c>
      <c r="BM49" s="1" t="s">
        <v>3531</v>
      </c>
      <c r="BN49" s="1" t="s">
        <v>85</v>
      </c>
      <c r="BO49" s="1" t="s">
        <v>85</v>
      </c>
      <c r="BP49" s="1" t="s">
        <v>85</v>
      </c>
      <c r="BQ49" s="1" t="s">
        <v>85</v>
      </c>
      <c r="BR49" s="1" t="s">
        <v>85</v>
      </c>
      <c r="BS49" s="1" t="s">
        <v>85</v>
      </c>
      <c r="BT49" s="1" t="s">
        <v>85</v>
      </c>
      <c r="BU49" s="1" t="s">
        <v>85</v>
      </c>
      <c r="BV49" s="1" t="s">
        <v>85</v>
      </c>
      <c r="BW49" s="1" t="s">
        <v>85</v>
      </c>
      <c r="BX49" s="1" t="s">
        <v>85</v>
      </c>
      <c r="BY49" s="1" t="s">
        <v>85</v>
      </c>
      <c r="BZ49" s="1" t="s">
        <v>85</v>
      </c>
      <c r="CA49" s="1" t="s">
        <v>85</v>
      </c>
      <c r="CB49" s="1" t="s">
        <v>85</v>
      </c>
      <c r="CC49" s="1" t="s">
        <v>85</v>
      </c>
      <c r="CD49" s="1" t="s">
        <v>85</v>
      </c>
      <c r="CE49" s="1" t="s">
        <v>85</v>
      </c>
      <c r="CF49" s="1" t="s">
        <v>85</v>
      </c>
      <c r="CG49" s="1" t="s">
        <v>85</v>
      </c>
      <c r="CH49" s="1" t="s">
        <v>85</v>
      </c>
    </row>
    <row r="50" spans="1:86" ht="15.95">
      <c r="A50" s="1" t="s">
        <v>1763</v>
      </c>
      <c r="B50" s="1" t="s">
        <v>130</v>
      </c>
      <c r="C50" s="1" t="s">
        <v>103</v>
      </c>
      <c r="D50" s="1">
        <v>109</v>
      </c>
      <c r="E50" s="1" t="s">
        <v>3522</v>
      </c>
      <c r="F50" s="1" t="s">
        <v>3625</v>
      </c>
      <c r="G50" s="1">
        <v>109006</v>
      </c>
      <c r="H50" s="1" t="s">
        <v>85</v>
      </c>
      <c r="I50" s="1">
        <v>6521662742</v>
      </c>
      <c r="J50" s="38">
        <v>44988</v>
      </c>
      <c r="K50" s="1" t="s">
        <v>926</v>
      </c>
      <c r="L50" s="1" t="s">
        <v>3527</v>
      </c>
      <c r="M50" s="1" t="s">
        <v>915</v>
      </c>
      <c r="N50" s="1" t="s">
        <v>85</v>
      </c>
      <c r="O50" s="1" t="s">
        <v>3623</v>
      </c>
      <c r="P50" s="1" t="s">
        <v>173</v>
      </c>
      <c r="Q50" s="1" t="s">
        <v>85</v>
      </c>
      <c r="R50" s="1" t="s">
        <v>85</v>
      </c>
      <c r="S50" s="1" t="s">
        <v>85</v>
      </c>
      <c r="T50" s="1" t="s">
        <v>85</v>
      </c>
      <c r="U50" s="1" t="s">
        <v>85</v>
      </c>
      <c r="V50" s="1">
        <v>45</v>
      </c>
      <c r="W50" s="1">
        <v>99</v>
      </c>
      <c r="X50" s="1">
        <v>1</v>
      </c>
      <c r="Y50" s="1" t="s">
        <v>3524</v>
      </c>
      <c r="Z50" s="1" t="s">
        <v>85</v>
      </c>
      <c r="AA50" s="1">
        <v>5</v>
      </c>
      <c r="AB50" s="1">
        <v>10</v>
      </c>
      <c r="AC50" s="1">
        <v>85</v>
      </c>
      <c r="AD50" s="1">
        <v>0</v>
      </c>
      <c r="AE50" s="1">
        <v>180</v>
      </c>
      <c r="AF50" s="1">
        <v>5</v>
      </c>
      <c r="AG50" s="1">
        <v>10</v>
      </c>
      <c r="AH50" s="1">
        <v>80</v>
      </c>
      <c r="AI50" s="1">
        <v>5</v>
      </c>
      <c r="AJ50" s="1">
        <v>185</v>
      </c>
      <c r="AK50" s="1">
        <v>5</v>
      </c>
      <c r="AL50" s="1">
        <v>10</v>
      </c>
      <c r="AM50" s="1">
        <v>85</v>
      </c>
      <c r="AN50" s="1">
        <v>0</v>
      </c>
      <c r="AO50" s="1">
        <v>180</v>
      </c>
      <c r="AP50" s="1" t="s">
        <v>85</v>
      </c>
      <c r="AQ50" s="1" t="s">
        <v>3624</v>
      </c>
      <c r="AR50" s="38">
        <v>45012</v>
      </c>
      <c r="AS50" s="1" t="s">
        <v>85</v>
      </c>
      <c r="AT50" s="1" t="s">
        <v>85</v>
      </c>
      <c r="AU50" s="1" t="s">
        <v>85</v>
      </c>
      <c r="AV50" s="1" t="s">
        <v>85</v>
      </c>
      <c r="AW50" s="1" t="s">
        <v>85</v>
      </c>
      <c r="AX50" s="1" t="s">
        <v>85</v>
      </c>
      <c r="AY50" s="1" t="s">
        <v>85</v>
      </c>
      <c r="AZ50" s="1" t="s">
        <v>85</v>
      </c>
      <c r="BA50" s="1" t="s">
        <v>85</v>
      </c>
      <c r="BB50" s="1" t="s">
        <v>85</v>
      </c>
      <c r="BC50" s="1" t="s">
        <v>85</v>
      </c>
      <c r="BD50" s="1" t="s">
        <v>85</v>
      </c>
      <c r="BE50" s="1" t="s">
        <v>85</v>
      </c>
      <c r="BF50" s="1" t="s">
        <v>85</v>
      </c>
      <c r="BG50" s="1" t="s">
        <v>85</v>
      </c>
      <c r="BH50" s="1" t="s">
        <v>85</v>
      </c>
      <c r="BI50" s="1" t="s">
        <v>85</v>
      </c>
      <c r="BJ50" s="1" t="s">
        <v>85</v>
      </c>
      <c r="BK50" s="1" t="s">
        <v>85</v>
      </c>
      <c r="BL50" s="1" t="s">
        <v>85</v>
      </c>
      <c r="BM50" s="1" t="s">
        <v>3531</v>
      </c>
      <c r="BN50" s="1" t="s">
        <v>85</v>
      </c>
      <c r="BO50" s="1" t="s">
        <v>85</v>
      </c>
      <c r="BP50" s="1" t="s">
        <v>85</v>
      </c>
      <c r="BQ50" s="1" t="s">
        <v>85</v>
      </c>
      <c r="BR50" s="1" t="s">
        <v>85</v>
      </c>
      <c r="BS50" s="1" t="s">
        <v>85</v>
      </c>
      <c r="BT50" s="1" t="s">
        <v>85</v>
      </c>
      <c r="BU50" s="1" t="s">
        <v>85</v>
      </c>
      <c r="BV50" s="1" t="s">
        <v>85</v>
      </c>
      <c r="BW50" s="1" t="s">
        <v>85</v>
      </c>
      <c r="BX50" s="1" t="s">
        <v>85</v>
      </c>
      <c r="BY50" s="1" t="s">
        <v>85</v>
      </c>
      <c r="BZ50" s="1" t="s">
        <v>85</v>
      </c>
      <c r="CA50" s="1" t="s">
        <v>85</v>
      </c>
      <c r="CB50" s="1" t="s">
        <v>85</v>
      </c>
      <c r="CC50" s="1" t="s">
        <v>85</v>
      </c>
      <c r="CD50" s="1" t="s">
        <v>85</v>
      </c>
      <c r="CE50" s="1" t="s">
        <v>85</v>
      </c>
      <c r="CF50" s="1" t="s">
        <v>85</v>
      </c>
      <c r="CG50" s="1" t="s">
        <v>85</v>
      </c>
      <c r="CH50" s="1" t="s">
        <v>85</v>
      </c>
    </row>
    <row r="51" spans="1:86" ht="15.95">
      <c r="A51" s="1" t="s">
        <v>1742</v>
      </c>
      <c r="B51" s="1" t="s">
        <v>130</v>
      </c>
      <c r="C51" s="1" t="s">
        <v>103</v>
      </c>
      <c r="D51" s="1">
        <v>109</v>
      </c>
      <c r="E51" s="1" t="s">
        <v>3522</v>
      </c>
      <c r="F51" s="1" t="s">
        <v>3626</v>
      </c>
      <c r="G51" s="1">
        <v>109004</v>
      </c>
      <c r="H51" s="1" t="s">
        <v>85</v>
      </c>
      <c r="I51" s="1">
        <v>6522336212</v>
      </c>
      <c r="J51" s="38">
        <v>42187</v>
      </c>
      <c r="K51" s="1" t="s">
        <v>926</v>
      </c>
      <c r="L51" s="1" t="s">
        <v>3527</v>
      </c>
      <c r="M51" s="1" t="s">
        <v>906</v>
      </c>
      <c r="N51" s="1" t="s">
        <v>3536</v>
      </c>
      <c r="O51" s="1" t="s">
        <v>3560</v>
      </c>
      <c r="P51" s="1" t="s">
        <v>85</v>
      </c>
      <c r="Q51" s="1" t="s">
        <v>85</v>
      </c>
      <c r="R51" s="1" t="s">
        <v>85</v>
      </c>
      <c r="S51" s="1" t="s">
        <v>85</v>
      </c>
      <c r="T51" s="1" t="s">
        <v>85</v>
      </c>
      <c r="U51" s="1" t="s">
        <v>85</v>
      </c>
      <c r="V51" s="1">
        <v>40</v>
      </c>
      <c r="W51" s="1">
        <v>98</v>
      </c>
      <c r="X51" s="1">
        <v>2</v>
      </c>
      <c r="Y51" s="1" t="s">
        <v>3524</v>
      </c>
      <c r="Z51" s="1" t="s">
        <v>85</v>
      </c>
      <c r="AA51" s="1">
        <v>3</v>
      </c>
      <c r="AB51" s="1">
        <v>65</v>
      </c>
      <c r="AC51" s="1">
        <v>30</v>
      </c>
      <c r="AD51" s="1">
        <v>2</v>
      </c>
      <c r="AE51" s="1">
        <v>131</v>
      </c>
      <c r="AF51" s="1">
        <v>13</v>
      </c>
      <c r="AG51" s="1">
        <v>55</v>
      </c>
      <c r="AH51" s="1">
        <v>30</v>
      </c>
      <c r="AI51" s="1">
        <v>2</v>
      </c>
      <c r="AJ51" s="1">
        <v>121</v>
      </c>
      <c r="AK51" s="1">
        <v>3</v>
      </c>
      <c r="AL51" s="1">
        <v>92</v>
      </c>
      <c r="AM51" s="1">
        <v>5</v>
      </c>
      <c r="AN51" s="1">
        <v>0</v>
      </c>
      <c r="AO51" s="1">
        <v>102</v>
      </c>
      <c r="AP51" s="1" t="s">
        <v>85</v>
      </c>
      <c r="AQ51" s="1" t="s">
        <v>3627</v>
      </c>
      <c r="AR51" s="38">
        <v>45014</v>
      </c>
      <c r="AS51" s="1" t="s">
        <v>85</v>
      </c>
      <c r="AT51" s="1" t="s">
        <v>85</v>
      </c>
      <c r="AU51" s="1" t="s">
        <v>85</v>
      </c>
      <c r="AV51" s="1" t="s">
        <v>85</v>
      </c>
      <c r="AW51" s="1" t="s">
        <v>85</v>
      </c>
      <c r="AX51" s="1" t="s">
        <v>85</v>
      </c>
      <c r="AY51" s="1" t="s">
        <v>85</v>
      </c>
      <c r="AZ51" s="1" t="s">
        <v>85</v>
      </c>
      <c r="BA51" s="1" t="s">
        <v>85</v>
      </c>
      <c r="BB51" s="1" t="s">
        <v>85</v>
      </c>
      <c r="BC51" s="1" t="s">
        <v>85</v>
      </c>
      <c r="BD51" s="1" t="s">
        <v>85</v>
      </c>
      <c r="BE51" s="1" t="s">
        <v>85</v>
      </c>
      <c r="BF51" s="1" t="s">
        <v>85</v>
      </c>
      <c r="BG51" s="1" t="s">
        <v>85</v>
      </c>
      <c r="BH51" s="1" t="s">
        <v>85</v>
      </c>
      <c r="BI51" s="1" t="s">
        <v>85</v>
      </c>
      <c r="BJ51" s="1" t="s">
        <v>85</v>
      </c>
      <c r="BK51" s="1" t="s">
        <v>85</v>
      </c>
      <c r="BL51" s="1" t="s">
        <v>85</v>
      </c>
      <c r="BM51" s="1" t="s">
        <v>3531</v>
      </c>
      <c r="BN51" s="1" t="s">
        <v>85</v>
      </c>
      <c r="BO51" s="1" t="s">
        <v>85</v>
      </c>
      <c r="BP51" s="1" t="s">
        <v>85</v>
      </c>
      <c r="BQ51" s="1" t="s">
        <v>85</v>
      </c>
      <c r="BR51" s="1" t="s">
        <v>85</v>
      </c>
      <c r="BS51" s="1" t="s">
        <v>85</v>
      </c>
      <c r="BT51" s="1" t="s">
        <v>85</v>
      </c>
      <c r="BU51" s="1" t="s">
        <v>85</v>
      </c>
      <c r="BV51" s="1" t="s">
        <v>85</v>
      </c>
      <c r="BW51" s="1" t="s">
        <v>85</v>
      </c>
      <c r="BX51" s="1" t="s">
        <v>85</v>
      </c>
      <c r="BY51" s="1" t="s">
        <v>85</v>
      </c>
      <c r="BZ51" s="1" t="s">
        <v>85</v>
      </c>
      <c r="CA51" s="1" t="s">
        <v>85</v>
      </c>
      <c r="CB51" s="1" t="s">
        <v>85</v>
      </c>
      <c r="CC51" s="1" t="s">
        <v>85</v>
      </c>
      <c r="CD51" s="1" t="s">
        <v>85</v>
      </c>
      <c r="CE51" s="1" t="s">
        <v>85</v>
      </c>
      <c r="CF51" s="1" t="s">
        <v>85</v>
      </c>
      <c r="CG51" s="1" t="s">
        <v>85</v>
      </c>
      <c r="CH51" s="1" t="s">
        <v>85</v>
      </c>
    </row>
    <row r="52" spans="1:86" ht="15.95">
      <c r="A52" s="1" t="s">
        <v>1779</v>
      </c>
      <c r="B52" s="1" t="s">
        <v>130</v>
      </c>
      <c r="C52" s="1" t="s">
        <v>103</v>
      </c>
      <c r="D52" s="1">
        <v>109</v>
      </c>
      <c r="E52" s="1" t="s">
        <v>3522</v>
      </c>
      <c r="F52" s="1" t="s">
        <v>3628</v>
      </c>
      <c r="G52" s="1">
        <v>109007</v>
      </c>
      <c r="H52" s="1" t="s">
        <v>936</v>
      </c>
      <c r="I52" s="1">
        <v>6521662743</v>
      </c>
      <c r="J52" s="38">
        <v>44992</v>
      </c>
      <c r="K52" s="1" t="s">
        <v>926</v>
      </c>
      <c r="L52" s="1" t="s">
        <v>3527</v>
      </c>
      <c r="M52" s="1" t="s">
        <v>915</v>
      </c>
      <c r="N52" s="1" t="s">
        <v>85</v>
      </c>
      <c r="O52" s="1" t="s">
        <v>3586</v>
      </c>
      <c r="P52" s="1" t="s">
        <v>173</v>
      </c>
      <c r="Q52" s="1" t="s">
        <v>85</v>
      </c>
      <c r="R52" s="1" t="s">
        <v>85</v>
      </c>
      <c r="S52" s="1" t="s">
        <v>85</v>
      </c>
      <c r="T52" s="1" t="s">
        <v>85</v>
      </c>
      <c r="U52" s="1" t="s">
        <v>85</v>
      </c>
      <c r="V52" s="1">
        <v>65</v>
      </c>
      <c r="W52" s="1">
        <v>80</v>
      </c>
      <c r="X52" s="1">
        <v>20</v>
      </c>
      <c r="Y52" s="1" t="s">
        <v>3524</v>
      </c>
      <c r="Z52" s="1" t="s">
        <v>85</v>
      </c>
      <c r="AA52" s="1">
        <v>0</v>
      </c>
      <c r="AB52" s="1">
        <v>13</v>
      </c>
      <c r="AC52" s="1">
        <v>85</v>
      </c>
      <c r="AD52" s="1">
        <v>2</v>
      </c>
      <c r="AE52" s="1">
        <v>189</v>
      </c>
      <c r="AF52" s="1">
        <v>5</v>
      </c>
      <c r="AG52" s="1">
        <v>8</v>
      </c>
      <c r="AH52" s="1">
        <v>85</v>
      </c>
      <c r="AI52" s="1">
        <v>2</v>
      </c>
      <c r="AJ52" s="1">
        <v>184</v>
      </c>
      <c r="AK52" s="1">
        <v>0</v>
      </c>
      <c r="AL52" s="1">
        <v>60</v>
      </c>
      <c r="AM52" s="1">
        <v>40</v>
      </c>
      <c r="AN52" s="1">
        <v>0</v>
      </c>
      <c r="AO52" s="1">
        <v>140</v>
      </c>
      <c r="AP52" s="1" t="s">
        <v>85</v>
      </c>
      <c r="AQ52" s="1" t="s">
        <v>3627</v>
      </c>
      <c r="AR52" s="38">
        <v>45014</v>
      </c>
      <c r="AS52" s="1" t="s">
        <v>85</v>
      </c>
      <c r="AT52" s="1" t="s">
        <v>85</v>
      </c>
      <c r="AU52" s="1" t="s">
        <v>85</v>
      </c>
      <c r="AV52" s="1" t="s">
        <v>85</v>
      </c>
      <c r="AW52" s="1" t="s">
        <v>85</v>
      </c>
      <c r="AX52" s="1" t="s">
        <v>85</v>
      </c>
      <c r="AY52" s="1" t="s">
        <v>85</v>
      </c>
      <c r="AZ52" s="1" t="s">
        <v>85</v>
      </c>
      <c r="BA52" s="1" t="s">
        <v>85</v>
      </c>
      <c r="BB52" s="1" t="s">
        <v>85</v>
      </c>
      <c r="BC52" s="1" t="s">
        <v>85</v>
      </c>
      <c r="BD52" s="1" t="s">
        <v>85</v>
      </c>
      <c r="BE52" s="1" t="s">
        <v>85</v>
      </c>
      <c r="BF52" s="1" t="s">
        <v>85</v>
      </c>
      <c r="BG52" s="1" t="s">
        <v>85</v>
      </c>
      <c r="BH52" s="1" t="s">
        <v>85</v>
      </c>
      <c r="BI52" s="1" t="s">
        <v>85</v>
      </c>
      <c r="BJ52" s="1" t="s">
        <v>85</v>
      </c>
      <c r="BK52" s="1" t="s">
        <v>85</v>
      </c>
      <c r="BL52" s="1" t="s">
        <v>85</v>
      </c>
      <c r="BM52" s="1" t="s">
        <v>3531</v>
      </c>
      <c r="BN52" s="1" t="s">
        <v>85</v>
      </c>
      <c r="BO52" s="1" t="s">
        <v>85</v>
      </c>
      <c r="BP52" s="1" t="s">
        <v>85</v>
      </c>
      <c r="BQ52" s="1" t="s">
        <v>85</v>
      </c>
      <c r="BR52" s="1" t="s">
        <v>85</v>
      </c>
      <c r="BS52" s="1" t="s">
        <v>85</v>
      </c>
      <c r="BT52" s="1" t="s">
        <v>85</v>
      </c>
      <c r="BU52" s="1" t="s">
        <v>85</v>
      </c>
      <c r="BV52" s="1" t="s">
        <v>85</v>
      </c>
      <c r="BW52" s="1" t="s">
        <v>85</v>
      </c>
      <c r="BX52" s="1" t="s">
        <v>85</v>
      </c>
      <c r="BY52" s="1" t="s">
        <v>85</v>
      </c>
      <c r="BZ52" s="1" t="s">
        <v>85</v>
      </c>
      <c r="CA52" s="1" t="s">
        <v>85</v>
      </c>
      <c r="CB52" s="1" t="s">
        <v>85</v>
      </c>
      <c r="CC52" s="1" t="s">
        <v>85</v>
      </c>
      <c r="CD52" s="1" t="s">
        <v>85</v>
      </c>
      <c r="CE52" s="1" t="s">
        <v>85</v>
      </c>
      <c r="CF52" s="1" t="s">
        <v>85</v>
      </c>
      <c r="CG52" s="1" t="s">
        <v>85</v>
      </c>
      <c r="CH52" s="1" t="s">
        <v>85</v>
      </c>
    </row>
    <row r="53" spans="1:86" ht="15.95">
      <c r="A53" s="1" t="s">
        <v>1791</v>
      </c>
      <c r="B53" s="1" t="s">
        <v>75</v>
      </c>
      <c r="C53" s="1" t="s">
        <v>103</v>
      </c>
      <c r="D53" s="1">
        <v>109</v>
      </c>
      <c r="E53" s="1" t="s">
        <v>3522</v>
      </c>
      <c r="F53" s="1" t="s">
        <v>3629</v>
      </c>
      <c r="G53" s="1">
        <v>109008</v>
      </c>
      <c r="H53" s="1" t="s">
        <v>85</v>
      </c>
      <c r="I53" s="1">
        <v>6522336210</v>
      </c>
      <c r="J53" s="38">
        <v>44732</v>
      </c>
      <c r="K53" s="1" t="s">
        <v>938</v>
      </c>
      <c r="L53" s="1" t="s">
        <v>3527</v>
      </c>
      <c r="M53" s="1" t="s">
        <v>915</v>
      </c>
      <c r="N53" s="1" t="s">
        <v>85</v>
      </c>
      <c r="O53" s="1" t="s">
        <v>3586</v>
      </c>
      <c r="P53" s="1" t="s">
        <v>3630</v>
      </c>
      <c r="Q53" s="38">
        <v>45001</v>
      </c>
      <c r="R53" s="1" t="s">
        <v>85</v>
      </c>
      <c r="S53" s="1" t="s">
        <v>85</v>
      </c>
      <c r="T53" s="1" t="s">
        <v>85</v>
      </c>
      <c r="U53" s="1" t="s">
        <v>85</v>
      </c>
      <c r="V53" s="1">
        <v>30</v>
      </c>
      <c r="W53" s="1">
        <v>97</v>
      </c>
      <c r="X53" s="1">
        <v>3</v>
      </c>
      <c r="Y53" s="1" t="s">
        <v>3524</v>
      </c>
      <c r="Z53" s="1" t="s">
        <v>85</v>
      </c>
      <c r="AA53" s="1">
        <v>3</v>
      </c>
      <c r="AB53" s="1">
        <v>10</v>
      </c>
      <c r="AC53" s="1">
        <v>85</v>
      </c>
      <c r="AD53" s="1">
        <v>2</v>
      </c>
      <c r="AE53" s="1">
        <v>186</v>
      </c>
      <c r="AF53" s="1">
        <v>3</v>
      </c>
      <c r="AG53" s="1">
        <v>10</v>
      </c>
      <c r="AH53" s="1">
        <v>85</v>
      </c>
      <c r="AI53" s="1">
        <v>2</v>
      </c>
      <c r="AJ53" s="1">
        <v>186</v>
      </c>
      <c r="AK53" s="1">
        <v>3</v>
      </c>
      <c r="AL53" s="1">
        <v>37</v>
      </c>
      <c r="AM53" s="1">
        <v>60</v>
      </c>
      <c r="AN53" s="1">
        <v>0</v>
      </c>
      <c r="AO53" s="1">
        <v>157</v>
      </c>
      <c r="AP53" s="1" t="s">
        <v>85</v>
      </c>
      <c r="AQ53" s="1" t="s">
        <v>3624</v>
      </c>
      <c r="AR53" s="38">
        <v>45022</v>
      </c>
      <c r="AS53" s="1" t="s">
        <v>85</v>
      </c>
      <c r="AT53" s="1" t="s">
        <v>85</v>
      </c>
      <c r="AU53" s="1" t="s">
        <v>85</v>
      </c>
      <c r="AV53" s="1" t="s">
        <v>85</v>
      </c>
      <c r="AW53" s="1" t="s">
        <v>85</v>
      </c>
      <c r="AX53" s="1" t="s">
        <v>85</v>
      </c>
      <c r="AY53" s="1" t="s">
        <v>85</v>
      </c>
      <c r="AZ53" s="1" t="s">
        <v>85</v>
      </c>
      <c r="BA53" s="1" t="s">
        <v>85</v>
      </c>
      <c r="BB53" s="1" t="s">
        <v>85</v>
      </c>
      <c r="BC53" s="1" t="s">
        <v>85</v>
      </c>
      <c r="BD53" s="1" t="s">
        <v>85</v>
      </c>
      <c r="BE53" s="1" t="s">
        <v>85</v>
      </c>
      <c r="BF53" s="1" t="s">
        <v>85</v>
      </c>
      <c r="BG53" s="1" t="s">
        <v>85</v>
      </c>
      <c r="BH53" s="1" t="s">
        <v>85</v>
      </c>
      <c r="BI53" s="1" t="s">
        <v>85</v>
      </c>
      <c r="BJ53" s="1" t="s">
        <v>85</v>
      </c>
      <c r="BK53" s="1" t="s">
        <v>85</v>
      </c>
      <c r="BL53" s="1" t="s">
        <v>85</v>
      </c>
      <c r="BM53" s="1" t="s">
        <v>3531</v>
      </c>
      <c r="BN53" s="1" t="s">
        <v>85</v>
      </c>
      <c r="BO53" s="1" t="s">
        <v>85</v>
      </c>
      <c r="BP53" s="1" t="s">
        <v>85</v>
      </c>
      <c r="BQ53" s="1" t="s">
        <v>85</v>
      </c>
      <c r="BR53" s="1" t="s">
        <v>85</v>
      </c>
      <c r="BS53" s="1" t="s">
        <v>85</v>
      </c>
      <c r="BT53" s="1" t="s">
        <v>85</v>
      </c>
      <c r="BU53" s="1" t="s">
        <v>85</v>
      </c>
      <c r="BV53" s="1" t="s">
        <v>85</v>
      </c>
      <c r="BW53" s="1" t="s">
        <v>85</v>
      </c>
      <c r="BX53" s="1" t="s">
        <v>85</v>
      </c>
      <c r="BY53" s="1" t="s">
        <v>85</v>
      </c>
      <c r="BZ53" s="1" t="s">
        <v>85</v>
      </c>
      <c r="CA53" s="1" t="s">
        <v>85</v>
      </c>
      <c r="CB53" s="1" t="s">
        <v>85</v>
      </c>
      <c r="CC53" s="1" t="s">
        <v>85</v>
      </c>
      <c r="CD53" s="1" t="s">
        <v>85</v>
      </c>
      <c r="CE53" s="1" t="s">
        <v>85</v>
      </c>
      <c r="CF53" s="1" t="s">
        <v>85</v>
      </c>
      <c r="CG53" s="1" t="s">
        <v>85</v>
      </c>
      <c r="CH53" s="1" t="s">
        <v>85</v>
      </c>
    </row>
    <row r="54" spans="1:86" ht="15.95">
      <c r="A54" s="1" t="s">
        <v>2534</v>
      </c>
      <c r="B54" s="1" t="s">
        <v>130</v>
      </c>
      <c r="C54" s="1" t="s">
        <v>103</v>
      </c>
      <c r="D54" s="1">
        <v>301</v>
      </c>
      <c r="E54" s="1" t="s">
        <v>3522</v>
      </c>
      <c r="F54" s="1" t="s">
        <v>3631</v>
      </c>
      <c r="G54" s="1">
        <v>301017</v>
      </c>
      <c r="H54" s="1" t="s">
        <v>3564</v>
      </c>
      <c r="I54" s="1">
        <v>6220380928</v>
      </c>
      <c r="J54" s="38">
        <v>44991</v>
      </c>
      <c r="K54" s="1" t="s">
        <v>926</v>
      </c>
      <c r="L54" s="1" t="s">
        <v>3527</v>
      </c>
      <c r="M54" s="1" t="s">
        <v>915</v>
      </c>
      <c r="N54" s="1" t="s">
        <v>85</v>
      </c>
      <c r="O54" s="1" t="s">
        <v>3586</v>
      </c>
      <c r="P54" s="1" t="s">
        <v>173</v>
      </c>
      <c r="Q54" s="1" t="s">
        <v>85</v>
      </c>
      <c r="R54" s="1" t="s">
        <v>85</v>
      </c>
      <c r="S54" s="1" t="s">
        <v>85</v>
      </c>
      <c r="T54" s="1" t="s">
        <v>85</v>
      </c>
      <c r="U54" s="1" t="s">
        <v>85</v>
      </c>
      <c r="V54" s="1">
        <v>50</v>
      </c>
      <c r="W54" s="1">
        <v>45</v>
      </c>
      <c r="X54" s="1">
        <v>55</v>
      </c>
      <c r="Y54" s="1" t="s">
        <v>3524</v>
      </c>
      <c r="Z54" s="1" t="s">
        <v>85</v>
      </c>
      <c r="AA54" s="1">
        <v>4</v>
      </c>
      <c r="AB54" s="1">
        <v>20</v>
      </c>
      <c r="AC54" s="1">
        <v>74</v>
      </c>
      <c r="AD54" s="1">
        <v>2</v>
      </c>
      <c r="AE54" s="1">
        <v>174</v>
      </c>
      <c r="AF54" s="1">
        <v>4</v>
      </c>
      <c r="AG54" s="1">
        <v>25</v>
      </c>
      <c r="AH54" s="1">
        <v>69</v>
      </c>
      <c r="AI54" s="1">
        <v>2</v>
      </c>
      <c r="AJ54" s="1">
        <v>169</v>
      </c>
      <c r="AK54" s="1">
        <v>4</v>
      </c>
      <c r="AL54" s="1">
        <v>24</v>
      </c>
      <c r="AM54" s="1">
        <v>70</v>
      </c>
      <c r="AN54" s="1">
        <v>2</v>
      </c>
      <c r="AO54" s="1">
        <v>170</v>
      </c>
      <c r="AP54" s="1" t="s">
        <v>85</v>
      </c>
      <c r="AQ54" s="1" t="s">
        <v>3624</v>
      </c>
      <c r="AR54" s="38">
        <v>45022</v>
      </c>
      <c r="AS54" s="1" t="s">
        <v>85</v>
      </c>
      <c r="AT54" s="1" t="s">
        <v>85</v>
      </c>
      <c r="AU54" s="1" t="s">
        <v>85</v>
      </c>
      <c r="AV54" s="1" t="s">
        <v>85</v>
      </c>
      <c r="AW54" s="1" t="s">
        <v>85</v>
      </c>
      <c r="AX54" s="1" t="s">
        <v>85</v>
      </c>
      <c r="AY54" s="1" t="s">
        <v>85</v>
      </c>
      <c r="AZ54" s="1" t="s">
        <v>85</v>
      </c>
      <c r="BA54" s="1" t="s">
        <v>85</v>
      </c>
      <c r="BB54" s="1" t="s">
        <v>85</v>
      </c>
      <c r="BC54" s="1" t="s">
        <v>85</v>
      </c>
      <c r="BD54" s="1" t="s">
        <v>85</v>
      </c>
      <c r="BE54" s="1" t="s">
        <v>85</v>
      </c>
      <c r="BF54" s="1" t="s">
        <v>85</v>
      </c>
      <c r="BG54" s="1" t="s">
        <v>85</v>
      </c>
      <c r="BH54" s="1" t="s">
        <v>85</v>
      </c>
      <c r="BI54" s="1" t="s">
        <v>85</v>
      </c>
      <c r="BJ54" s="1" t="s">
        <v>85</v>
      </c>
      <c r="BK54" s="1" t="s">
        <v>85</v>
      </c>
      <c r="BL54" s="1" t="s">
        <v>85</v>
      </c>
      <c r="BM54" s="1" t="s">
        <v>3531</v>
      </c>
      <c r="BN54" s="1" t="s">
        <v>85</v>
      </c>
      <c r="BO54" s="1" t="s">
        <v>85</v>
      </c>
      <c r="BP54" s="1" t="s">
        <v>85</v>
      </c>
      <c r="BQ54" s="1" t="s">
        <v>85</v>
      </c>
      <c r="BR54" s="1" t="s">
        <v>85</v>
      </c>
      <c r="BS54" s="1" t="s">
        <v>85</v>
      </c>
      <c r="BT54" s="1" t="s">
        <v>85</v>
      </c>
      <c r="BU54" s="1" t="s">
        <v>85</v>
      </c>
      <c r="BV54" s="1" t="s">
        <v>85</v>
      </c>
      <c r="BW54" s="1" t="s">
        <v>85</v>
      </c>
      <c r="BX54" s="1" t="s">
        <v>85</v>
      </c>
      <c r="BY54" s="1" t="s">
        <v>85</v>
      </c>
      <c r="BZ54" s="1" t="s">
        <v>85</v>
      </c>
      <c r="CA54" s="1" t="s">
        <v>85</v>
      </c>
      <c r="CB54" s="1" t="s">
        <v>85</v>
      </c>
      <c r="CC54" s="1" t="s">
        <v>85</v>
      </c>
      <c r="CD54" s="1" t="s">
        <v>85</v>
      </c>
      <c r="CE54" s="1" t="s">
        <v>85</v>
      </c>
      <c r="CF54" s="1" t="s">
        <v>85</v>
      </c>
      <c r="CG54" s="1" t="s">
        <v>85</v>
      </c>
      <c r="CH54" s="1" t="s">
        <v>85</v>
      </c>
    </row>
    <row r="55" spans="1:86" ht="15.95">
      <c r="A55" s="1" t="s">
        <v>256</v>
      </c>
      <c r="B55" s="1" t="s">
        <v>75</v>
      </c>
      <c r="C55" s="1" t="s">
        <v>103</v>
      </c>
      <c r="D55" s="1">
        <v>200</v>
      </c>
      <c r="E55" s="1" t="s">
        <v>3522</v>
      </c>
      <c r="F55" s="1">
        <v>200009</v>
      </c>
      <c r="G55" s="1">
        <v>200009</v>
      </c>
      <c r="H55" s="1" t="s">
        <v>85</v>
      </c>
      <c r="I55" s="1">
        <v>6802023964</v>
      </c>
      <c r="J55" s="38">
        <v>44753</v>
      </c>
      <c r="K55" s="1" t="s">
        <v>979</v>
      </c>
      <c r="L55" s="1" t="s">
        <v>3527</v>
      </c>
      <c r="M55" s="1" t="s">
        <v>906</v>
      </c>
      <c r="N55" s="1" t="s">
        <v>83</v>
      </c>
      <c r="O55" s="1" t="s">
        <v>1046</v>
      </c>
      <c r="P55" s="1" t="s">
        <v>85</v>
      </c>
      <c r="Q55" s="38">
        <v>45014</v>
      </c>
      <c r="R55" s="1" t="s">
        <v>85</v>
      </c>
      <c r="S55" s="1" t="s">
        <v>85</v>
      </c>
      <c r="T55" s="1" t="s">
        <v>85</v>
      </c>
      <c r="U55" s="1" t="s">
        <v>85</v>
      </c>
      <c r="V55" s="1">
        <v>30</v>
      </c>
      <c r="W55" s="1">
        <v>98</v>
      </c>
      <c r="X55" s="1">
        <v>2</v>
      </c>
      <c r="Y55" s="1" t="s">
        <v>3524</v>
      </c>
      <c r="Z55" s="1" t="s">
        <v>85</v>
      </c>
      <c r="AA55" s="1">
        <v>0</v>
      </c>
      <c r="AB55" s="1">
        <v>5</v>
      </c>
      <c r="AC55" s="1">
        <v>45</v>
      </c>
      <c r="AD55" s="1">
        <v>50</v>
      </c>
      <c r="AE55" s="1">
        <v>245</v>
      </c>
      <c r="AF55" s="1">
        <v>25</v>
      </c>
      <c r="AG55" s="1">
        <v>5</v>
      </c>
      <c r="AH55" s="1">
        <v>45</v>
      </c>
      <c r="AI55" s="1">
        <v>25</v>
      </c>
      <c r="AJ55" s="1">
        <v>170</v>
      </c>
      <c r="AK55" s="1">
        <v>0</v>
      </c>
      <c r="AL55" s="1">
        <v>20</v>
      </c>
      <c r="AM55" s="1">
        <v>30</v>
      </c>
      <c r="AN55" s="1">
        <v>50</v>
      </c>
      <c r="AO55" s="1">
        <v>230</v>
      </c>
      <c r="AP55" s="1" t="s">
        <v>85</v>
      </c>
      <c r="AQ55" s="1" t="s">
        <v>3632</v>
      </c>
      <c r="AR55" s="38">
        <v>45027</v>
      </c>
      <c r="AS55" s="1" t="s">
        <v>85</v>
      </c>
      <c r="AT55" s="1" t="s">
        <v>85</v>
      </c>
      <c r="AU55" s="1" t="s">
        <v>85</v>
      </c>
      <c r="AV55" s="1" t="s">
        <v>85</v>
      </c>
      <c r="AW55" s="1" t="s">
        <v>85</v>
      </c>
      <c r="AX55" s="1" t="s">
        <v>85</v>
      </c>
      <c r="AY55" s="1" t="s">
        <v>85</v>
      </c>
      <c r="AZ55" s="1" t="s">
        <v>85</v>
      </c>
      <c r="BA55" s="1" t="s">
        <v>85</v>
      </c>
      <c r="BB55" s="1" t="s">
        <v>85</v>
      </c>
      <c r="BC55" s="1" t="s">
        <v>85</v>
      </c>
      <c r="BD55" s="1" t="s">
        <v>85</v>
      </c>
      <c r="BE55" s="1" t="s">
        <v>85</v>
      </c>
      <c r="BF55" s="1" t="s">
        <v>85</v>
      </c>
      <c r="BG55" s="1" t="s">
        <v>85</v>
      </c>
      <c r="BH55" s="1" t="s">
        <v>85</v>
      </c>
      <c r="BI55" s="1" t="s">
        <v>85</v>
      </c>
      <c r="BJ55" s="1" t="s">
        <v>85</v>
      </c>
      <c r="BK55" s="1" t="s">
        <v>85</v>
      </c>
      <c r="BL55" s="1" t="s">
        <v>85</v>
      </c>
      <c r="BM55" s="1" t="s">
        <v>3531</v>
      </c>
      <c r="BN55" s="1" t="s">
        <v>85</v>
      </c>
      <c r="BO55" s="1" t="s">
        <v>85</v>
      </c>
      <c r="BP55" s="1" t="s">
        <v>85</v>
      </c>
      <c r="BQ55" s="1" t="s">
        <v>85</v>
      </c>
      <c r="BR55" s="1" t="s">
        <v>85</v>
      </c>
      <c r="BS55" s="1" t="s">
        <v>85</v>
      </c>
      <c r="BT55" s="1" t="s">
        <v>85</v>
      </c>
      <c r="BU55" s="1" t="s">
        <v>85</v>
      </c>
      <c r="BV55" s="1" t="s">
        <v>85</v>
      </c>
      <c r="BW55" s="1" t="s">
        <v>85</v>
      </c>
      <c r="BX55" s="1" t="s">
        <v>85</v>
      </c>
      <c r="BY55" s="1" t="s">
        <v>85</v>
      </c>
      <c r="BZ55" s="1" t="s">
        <v>85</v>
      </c>
      <c r="CA55" s="1" t="s">
        <v>85</v>
      </c>
      <c r="CB55" s="1" t="s">
        <v>85</v>
      </c>
      <c r="CC55" s="1" t="s">
        <v>85</v>
      </c>
      <c r="CD55" s="1" t="s">
        <v>85</v>
      </c>
      <c r="CE55" s="1" t="s">
        <v>85</v>
      </c>
      <c r="CF55" s="1" t="s">
        <v>85</v>
      </c>
      <c r="CG55" s="1" t="s">
        <v>85</v>
      </c>
      <c r="CH55" s="1" t="s">
        <v>85</v>
      </c>
    </row>
    <row r="56" spans="1:86" ht="15.95">
      <c r="A56" s="1" t="s">
        <v>2172</v>
      </c>
      <c r="B56" s="1" t="s">
        <v>75</v>
      </c>
      <c r="C56" s="1" t="s">
        <v>103</v>
      </c>
      <c r="D56" s="1">
        <v>200</v>
      </c>
      <c r="E56" s="1" t="s">
        <v>3549</v>
      </c>
      <c r="F56" s="1">
        <v>200010</v>
      </c>
      <c r="G56" s="1">
        <v>200010</v>
      </c>
      <c r="H56" s="1" t="s">
        <v>3633</v>
      </c>
      <c r="I56" s="1">
        <v>6801959822</v>
      </c>
      <c r="J56" s="38">
        <v>44602</v>
      </c>
      <c r="K56" s="1" t="s">
        <v>926</v>
      </c>
      <c r="L56" s="1" t="s">
        <v>3527</v>
      </c>
      <c r="M56" s="1" t="s">
        <v>915</v>
      </c>
      <c r="N56" s="1" t="s">
        <v>85</v>
      </c>
      <c r="O56" s="1" t="s">
        <v>85</v>
      </c>
      <c r="P56" s="1" t="s">
        <v>133</v>
      </c>
      <c r="Q56" s="38">
        <v>45009</v>
      </c>
      <c r="R56" s="1" t="s">
        <v>85</v>
      </c>
      <c r="S56" s="1" t="s">
        <v>85</v>
      </c>
      <c r="T56" s="1" t="s">
        <v>85</v>
      </c>
      <c r="U56" s="1" t="s">
        <v>85</v>
      </c>
      <c r="V56" s="1">
        <v>30</v>
      </c>
      <c r="W56" s="1">
        <v>95</v>
      </c>
      <c r="X56" s="1">
        <v>5</v>
      </c>
      <c r="Y56" s="1" t="s">
        <v>3524</v>
      </c>
      <c r="Z56" s="1" t="s">
        <v>85</v>
      </c>
      <c r="AA56" s="1">
        <v>3</v>
      </c>
      <c r="AB56" s="1">
        <v>30</v>
      </c>
      <c r="AC56" s="1">
        <v>55</v>
      </c>
      <c r="AD56" s="1">
        <v>12</v>
      </c>
      <c r="AE56" s="1">
        <v>176</v>
      </c>
      <c r="AF56" s="1">
        <v>3</v>
      </c>
      <c r="AG56" s="1">
        <v>30</v>
      </c>
      <c r="AH56" s="1">
        <v>55</v>
      </c>
      <c r="AI56" s="1">
        <v>12</v>
      </c>
      <c r="AJ56" s="1">
        <v>176</v>
      </c>
      <c r="AK56" s="1">
        <v>3</v>
      </c>
      <c r="AL56" s="1">
        <v>47</v>
      </c>
      <c r="AM56" s="1">
        <v>50</v>
      </c>
      <c r="AN56" s="1">
        <v>0</v>
      </c>
      <c r="AO56" s="1">
        <v>147</v>
      </c>
      <c r="AP56" s="1" t="s">
        <v>85</v>
      </c>
      <c r="AQ56" s="1" t="s">
        <v>3624</v>
      </c>
      <c r="AR56" s="38">
        <v>45033</v>
      </c>
      <c r="AS56" s="1" t="s">
        <v>85</v>
      </c>
      <c r="AT56" s="1" t="s">
        <v>85</v>
      </c>
      <c r="AU56" s="1" t="s">
        <v>85</v>
      </c>
      <c r="AV56" s="1" t="s">
        <v>85</v>
      </c>
      <c r="AW56" s="1" t="s">
        <v>85</v>
      </c>
      <c r="AX56" s="1" t="s">
        <v>85</v>
      </c>
      <c r="AY56" s="1" t="s">
        <v>85</v>
      </c>
      <c r="AZ56" s="1" t="s">
        <v>85</v>
      </c>
      <c r="BA56" s="1" t="s">
        <v>85</v>
      </c>
      <c r="BB56" s="1" t="s">
        <v>85</v>
      </c>
      <c r="BC56" s="1" t="s">
        <v>85</v>
      </c>
      <c r="BD56" s="1" t="s">
        <v>85</v>
      </c>
      <c r="BE56" s="1" t="s">
        <v>85</v>
      </c>
      <c r="BF56" s="1" t="s">
        <v>85</v>
      </c>
      <c r="BG56" s="1" t="s">
        <v>85</v>
      </c>
      <c r="BH56" s="1" t="s">
        <v>85</v>
      </c>
      <c r="BI56" s="1" t="s">
        <v>85</v>
      </c>
      <c r="BJ56" s="1" t="s">
        <v>85</v>
      </c>
      <c r="BK56" s="1" t="s">
        <v>85</v>
      </c>
      <c r="BL56" s="1" t="s">
        <v>85</v>
      </c>
      <c r="BM56" s="1" t="s">
        <v>3531</v>
      </c>
      <c r="BN56" s="1" t="s">
        <v>85</v>
      </c>
      <c r="BO56" s="1" t="s">
        <v>85</v>
      </c>
      <c r="BP56" s="1" t="s">
        <v>85</v>
      </c>
      <c r="BQ56" s="1" t="s">
        <v>85</v>
      </c>
      <c r="BR56" s="1" t="s">
        <v>85</v>
      </c>
      <c r="BS56" s="1" t="s">
        <v>85</v>
      </c>
      <c r="BT56" s="1" t="s">
        <v>85</v>
      </c>
      <c r="BU56" s="1" t="s">
        <v>85</v>
      </c>
      <c r="BV56" s="1" t="s">
        <v>85</v>
      </c>
      <c r="BW56" s="1" t="s">
        <v>85</v>
      </c>
      <c r="BX56" s="1" t="s">
        <v>85</v>
      </c>
      <c r="BY56" s="1" t="s">
        <v>85</v>
      </c>
      <c r="BZ56" s="1" t="s">
        <v>85</v>
      </c>
      <c r="CA56" s="1" t="s">
        <v>85</v>
      </c>
      <c r="CB56" s="1" t="s">
        <v>85</v>
      </c>
      <c r="CC56" s="1" t="s">
        <v>85</v>
      </c>
      <c r="CD56" s="1" t="s">
        <v>85</v>
      </c>
      <c r="CE56" s="1" t="s">
        <v>85</v>
      </c>
      <c r="CF56" s="1" t="s">
        <v>85</v>
      </c>
      <c r="CG56" s="1" t="s">
        <v>85</v>
      </c>
      <c r="CH56" s="1" t="s">
        <v>85</v>
      </c>
    </row>
    <row r="57" spans="1:86" ht="15.95">
      <c r="A57" s="1"/>
      <c r="B57" s="1"/>
      <c r="C57" s="1"/>
      <c r="D57" s="1"/>
      <c r="E57" s="1" t="s">
        <v>3522</v>
      </c>
      <c r="F57" s="1">
        <v>200010</v>
      </c>
      <c r="G57" s="1">
        <v>200010</v>
      </c>
      <c r="H57" s="1" t="s">
        <v>3633</v>
      </c>
      <c r="I57" s="1">
        <v>6801959822</v>
      </c>
      <c r="J57" s="38">
        <v>44602</v>
      </c>
      <c r="K57" s="1" t="s">
        <v>924</v>
      </c>
      <c r="L57" s="1" t="s">
        <v>3527</v>
      </c>
      <c r="M57" s="1" t="s">
        <v>915</v>
      </c>
      <c r="N57" s="1" t="s">
        <v>85</v>
      </c>
      <c r="O57" s="1" t="s">
        <v>85</v>
      </c>
      <c r="P57" s="1" t="s">
        <v>133</v>
      </c>
      <c r="Q57" s="38">
        <v>45009</v>
      </c>
      <c r="R57" s="1" t="s">
        <v>85</v>
      </c>
      <c r="S57" s="1" t="s">
        <v>85</v>
      </c>
      <c r="T57" s="1" t="s">
        <v>85</v>
      </c>
      <c r="U57" s="1" t="s">
        <v>85</v>
      </c>
      <c r="V57" s="1">
        <v>30</v>
      </c>
      <c r="W57" s="1">
        <v>95</v>
      </c>
      <c r="X57" s="1">
        <v>5</v>
      </c>
      <c r="Y57" s="1" t="s">
        <v>3524</v>
      </c>
      <c r="Z57" s="1" t="s">
        <v>85</v>
      </c>
      <c r="AA57" s="1" t="s">
        <v>85</v>
      </c>
      <c r="AB57" s="1" t="s">
        <v>85</v>
      </c>
      <c r="AC57" s="1" t="s">
        <v>85</v>
      </c>
      <c r="AD57" s="1" t="s">
        <v>85</v>
      </c>
      <c r="AE57" s="1" t="s">
        <v>85</v>
      </c>
      <c r="AF57" s="1" t="s">
        <v>85</v>
      </c>
      <c r="AG57" s="1" t="s">
        <v>85</v>
      </c>
      <c r="AH57" s="1" t="s">
        <v>85</v>
      </c>
      <c r="AI57" s="1" t="s">
        <v>85</v>
      </c>
      <c r="AJ57" s="1" t="s">
        <v>85</v>
      </c>
      <c r="AK57" s="1" t="s">
        <v>85</v>
      </c>
      <c r="AL57" s="1" t="s">
        <v>85</v>
      </c>
      <c r="AM57" s="1" t="s">
        <v>85</v>
      </c>
      <c r="AN57" s="1" t="s">
        <v>85</v>
      </c>
      <c r="AO57" s="1" t="s">
        <v>85</v>
      </c>
      <c r="AP57" s="1" t="s">
        <v>3634</v>
      </c>
      <c r="AQ57" s="1" t="s">
        <v>3624</v>
      </c>
      <c r="AR57" s="38">
        <v>45026</v>
      </c>
      <c r="AS57" s="1" t="s">
        <v>85</v>
      </c>
      <c r="AT57" s="1" t="s">
        <v>85</v>
      </c>
      <c r="AU57" s="1" t="s">
        <v>85</v>
      </c>
      <c r="AV57" s="1" t="s">
        <v>85</v>
      </c>
      <c r="AW57" s="1" t="s">
        <v>85</v>
      </c>
      <c r="AX57" s="1" t="s">
        <v>85</v>
      </c>
      <c r="AY57" s="1" t="s">
        <v>85</v>
      </c>
      <c r="AZ57" s="1" t="s">
        <v>85</v>
      </c>
      <c r="BA57" s="1" t="s">
        <v>85</v>
      </c>
      <c r="BB57" s="1" t="s">
        <v>85</v>
      </c>
      <c r="BC57" s="1" t="s">
        <v>85</v>
      </c>
      <c r="BD57" s="1" t="s">
        <v>85</v>
      </c>
      <c r="BE57" s="1" t="s">
        <v>85</v>
      </c>
      <c r="BF57" s="1" t="s">
        <v>85</v>
      </c>
      <c r="BG57" s="1" t="s">
        <v>85</v>
      </c>
      <c r="BH57" s="1" t="s">
        <v>85</v>
      </c>
      <c r="BI57" s="1" t="s">
        <v>85</v>
      </c>
      <c r="BJ57" s="1" t="s">
        <v>85</v>
      </c>
      <c r="BK57" s="1" t="s">
        <v>85</v>
      </c>
      <c r="BL57" s="1" t="s">
        <v>85</v>
      </c>
      <c r="BM57" s="1" t="s">
        <v>3538</v>
      </c>
      <c r="BN57" s="1" t="s">
        <v>3634</v>
      </c>
      <c r="BO57" s="1" t="s">
        <v>85</v>
      </c>
      <c r="BP57" s="1" t="s">
        <v>85</v>
      </c>
      <c r="BQ57" s="1" t="s">
        <v>85</v>
      </c>
      <c r="BR57" s="1" t="s">
        <v>85</v>
      </c>
      <c r="BS57" s="1" t="s">
        <v>85</v>
      </c>
      <c r="BT57" s="1" t="s">
        <v>85</v>
      </c>
      <c r="BU57" s="1" t="s">
        <v>85</v>
      </c>
      <c r="BV57" s="1" t="s">
        <v>85</v>
      </c>
      <c r="BW57" s="1" t="s">
        <v>85</v>
      </c>
      <c r="BX57" s="1" t="s">
        <v>85</v>
      </c>
      <c r="BY57" s="1" t="s">
        <v>85</v>
      </c>
      <c r="BZ57" s="1" t="s">
        <v>85</v>
      </c>
      <c r="CA57" s="1" t="s">
        <v>85</v>
      </c>
      <c r="CB57" s="1" t="s">
        <v>85</v>
      </c>
      <c r="CC57" s="1" t="s">
        <v>85</v>
      </c>
      <c r="CD57" s="1" t="s">
        <v>85</v>
      </c>
      <c r="CE57" s="1" t="s">
        <v>85</v>
      </c>
      <c r="CF57" s="1" t="s">
        <v>85</v>
      </c>
      <c r="CG57" s="1" t="s">
        <v>85</v>
      </c>
      <c r="CH57" s="1" t="s">
        <v>85</v>
      </c>
    </row>
    <row r="58" spans="1:86" ht="15.95">
      <c r="A58" s="1" t="s">
        <v>2628</v>
      </c>
      <c r="B58" s="1" t="s">
        <v>130</v>
      </c>
      <c r="C58" s="1" t="s">
        <v>103</v>
      </c>
      <c r="D58" s="1">
        <v>302</v>
      </c>
      <c r="E58" s="1" t="s">
        <v>3549</v>
      </c>
      <c r="F58" s="1" t="s">
        <v>3635</v>
      </c>
      <c r="G58" s="1">
        <v>302006</v>
      </c>
      <c r="H58" s="1" t="s">
        <v>3636</v>
      </c>
      <c r="I58" s="1">
        <v>6219971532</v>
      </c>
      <c r="J58" s="38">
        <v>45019</v>
      </c>
      <c r="K58" s="1" t="s">
        <v>85</v>
      </c>
      <c r="L58" s="1" t="s">
        <v>3527</v>
      </c>
      <c r="M58" s="1" t="s">
        <v>915</v>
      </c>
      <c r="N58" s="1" t="s">
        <v>85</v>
      </c>
      <c r="O58" s="1" t="s">
        <v>85</v>
      </c>
      <c r="P58" s="1" t="s">
        <v>173</v>
      </c>
      <c r="Q58" s="1" t="s">
        <v>85</v>
      </c>
      <c r="R58" s="1" t="s">
        <v>85</v>
      </c>
      <c r="S58" s="1" t="s">
        <v>85</v>
      </c>
      <c r="T58" s="1" t="s">
        <v>85</v>
      </c>
      <c r="U58" s="1" t="s">
        <v>85</v>
      </c>
      <c r="V58" s="1" t="s">
        <v>85</v>
      </c>
      <c r="W58" s="1" t="s">
        <v>85</v>
      </c>
      <c r="X58" s="1" t="s">
        <v>85</v>
      </c>
      <c r="Y58" s="1" t="s">
        <v>85</v>
      </c>
      <c r="Z58" s="1" t="s">
        <v>3637</v>
      </c>
      <c r="AA58" s="1" t="s">
        <v>85</v>
      </c>
      <c r="AB58" s="1" t="s">
        <v>85</v>
      </c>
      <c r="AC58" s="1" t="s">
        <v>85</v>
      </c>
      <c r="AD58" s="1" t="s">
        <v>85</v>
      </c>
      <c r="AE58" s="1" t="s">
        <v>85</v>
      </c>
      <c r="AF58" s="1" t="s">
        <v>85</v>
      </c>
      <c r="AG58" s="1" t="s">
        <v>85</v>
      </c>
      <c r="AH58" s="1" t="s">
        <v>85</v>
      </c>
      <c r="AI58" s="1" t="s">
        <v>85</v>
      </c>
      <c r="AJ58" s="1" t="s">
        <v>85</v>
      </c>
      <c r="AK58" s="1" t="s">
        <v>85</v>
      </c>
      <c r="AL58" s="1" t="s">
        <v>85</v>
      </c>
      <c r="AM58" s="1" t="s">
        <v>85</v>
      </c>
      <c r="AN58" s="1" t="s">
        <v>85</v>
      </c>
      <c r="AO58" s="1" t="s">
        <v>85</v>
      </c>
      <c r="AP58" s="1" t="s">
        <v>3637</v>
      </c>
      <c r="AQ58" s="1" t="s">
        <v>3632</v>
      </c>
      <c r="AR58" s="38">
        <v>45153</v>
      </c>
      <c r="AS58" s="1" t="s">
        <v>85</v>
      </c>
      <c r="AT58" s="1" t="s">
        <v>85</v>
      </c>
      <c r="AU58" s="1" t="s">
        <v>85</v>
      </c>
      <c r="AV58" s="1" t="s">
        <v>85</v>
      </c>
      <c r="AW58" s="1" t="s">
        <v>85</v>
      </c>
      <c r="AX58" s="1" t="s">
        <v>85</v>
      </c>
      <c r="AY58" s="1" t="s">
        <v>85</v>
      </c>
      <c r="AZ58" s="1" t="s">
        <v>85</v>
      </c>
      <c r="BA58" s="1" t="s">
        <v>85</v>
      </c>
      <c r="BB58" s="1" t="s">
        <v>85</v>
      </c>
      <c r="BC58" s="1" t="s">
        <v>85</v>
      </c>
      <c r="BD58" s="1" t="s">
        <v>85</v>
      </c>
      <c r="BE58" s="1" t="s">
        <v>85</v>
      </c>
      <c r="BF58" s="1" t="s">
        <v>85</v>
      </c>
      <c r="BG58" s="1" t="s">
        <v>85</v>
      </c>
      <c r="BH58" s="1" t="s">
        <v>85</v>
      </c>
      <c r="BI58" s="1" t="s">
        <v>85</v>
      </c>
      <c r="BJ58" s="1" t="s">
        <v>85</v>
      </c>
      <c r="BK58" s="1" t="s">
        <v>85</v>
      </c>
      <c r="BL58" s="1" t="s">
        <v>85</v>
      </c>
      <c r="BM58" s="1" t="s">
        <v>3538</v>
      </c>
      <c r="BN58" s="1" t="s">
        <v>3637</v>
      </c>
      <c r="BO58" s="1" t="s">
        <v>85</v>
      </c>
      <c r="BP58" s="1" t="s">
        <v>85</v>
      </c>
      <c r="BQ58" s="1" t="s">
        <v>85</v>
      </c>
      <c r="BR58" s="1" t="s">
        <v>85</v>
      </c>
      <c r="BS58" s="1" t="s">
        <v>85</v>
      </c>
      <c r="BT58" s="1" t="s">
        <v>85</v>
      </c>
      <c r="BU58" s="1" t="s">
        <v>85</v>
      </c>
      <c r="BV58" s="1" t="s">
        <v>85</v>
      </c>
      <c r="BW58" s="1" t="s">
        <v>85</v>
      </c>
      <c r="BX58" s="1" t="s">
        <v>85</v>
      </c>
      <c r="BY58" s="1" t="s">
        <v>85</v>
      </c>
      <c r="BZ58" s="1" t="s">
        <v>85</v>
      </c>
      <c r="CA58" s="1" t="s">
        <v>85</v>
      </c>
      <c r="CB58" s="1" t="s">
        <v>85</v>
      </c>
      <c r="CC58" s="1" t="s">
        <v>85</v>
      </c>
      <c r="CD58" s="1" t="s">
        <v>85</v>
      </c>
      <c r="CE58" s="1" t="s">
        <v>85</v>
      </c>
      <c r="CF58" s="1" t="s">
        <v>85</v>
      </c>
      <c r="CG58" s="1" t="s">
        <v>85</v>
      </c>
      <c r="CH58" s="1" t="s">
        <v>85</v>
      </c>
    </row>
    <row r="59" spans="1:86" ht="15.95">
      <c r="A59" s="1"/>
      <c r="B59" s="1"/>
      <c r="C59" s="1"/>
      <c r="D59" s="1"/>
      <c r="E59" s="1" t="s">
        <v>3522</v>
      </c>
      <c r="F59" s="1" t="s">
        <v>3635</v>
      </c>
      <c r="G59" s="1">
        <v>302006</v>
      </c>
      <c r="H59" s="1" t="s">
        <v>3636</v>
      </c>
      <c r="I59" s="1">
        <v>6219971532</v>
      </c>
      <c r="J59" s="38">
        <v>45019</v>
      </c>
      <c r="K59" s="1" t="s">
        <v>85</v>
      </c>
      <c r="L59" s="1" t="s">
        <v>3527</v>
      </c>
      <c r="M59" s="1" t="s">
        <v>915</v>
      </c>
      <c r="N59" s="1" t="s">
        <v>85</v>
      </c>
      <c r="O59" s="1" t="s">
        <v>85</v>
      </c>
      <c r="P59" s="1" t="s">
        <v>173</v>
      </c>
      <c r="Q59" s="1" t="s">
        <v>85</v>
      </c>
      <c r="R59" s="1" t="s">
        <v>85</v>
      </c>
      <c r="S59" s="1" t="s">
        <v>85</v>
      </c>
      <c r="T59" s="1" t="s">
        <v>85</v>
      </c>
      <c r="U59" s="1" t="s">
        <v>85</v>
      </c>
      <c r="V59" s="1" t="s">
        <v>85</v>
      </c>
      <c r="W59" s="1" t="s">
        <v>85</v>
      </c>
      <c r="X59" s="1" t="s">
        <v>85</v>
      </c>
      <c r="Y59" s="1" t="s">
        <v>85</v>
      </c>
      <c r="Z59" s="1" t="s">
        <v>3638</v>
      </c>
      <c r="AA59" s="1" t="s">
        <v>85</v>
      </c>
      <c r="AB59" s="1" t="s">
        <v>85</v>
      </c>
      <c r="AC59" s="1" t="s">
        <v>85</v>
      </c>
      <c r="AD59" s="1" t="s">
        <v>85</v>
      </c>
      <c r="AE59" s="1" t="s">
        <v>85</v>
      </c>
      <c r="AF59" s="1" t="s">
        <v>85</v>
      </c>
      <c r="AG59" s="1" t="s">
        <v>85</v>
      </c>
      <c r="AH59" s="1" t="s">
        <v>85</v>
      </c>
      <c r="AI59" s="1" t="s">
        <v>85</v>
      </c>
      <c r="AJ59" s="1" t="s">
        <v>85</v>
      </c>
      <c r="AK59" s="1" t="s">
        <v>85</v>
      </c>
      <c r="AL59" s="1" t="s">
        <v>85</v>
      </c>
      <c r="AM59" s="1" t="s">
        <v>85</v>
      </c>
      <c r="AN59" s="1" t="s">
        <v>85</v>
      </c>
      <c r="AO59" s="1" t="s">
        <v>85</v>
      </c>
      <c r="AP59" s="1" t="s">
        <v>3638</v>
      </c>
      <c r="AQ59" s="1" t="s">
        <v>3632</v>
      </c>
      <c r="AR59" s="38">
        <v>45152</v>
      </c>
      <c r="AS59" s="1" t="s">
        <v>85</v>
      </c>
      <c r="AT59" s="1" t="s">
        <v>85</v>
      </c>
      <c r="AU59" s="1" t="s">
        <v>85</v>
      </c>
      <c r="AV59" s="1" t="s">
        <v>85</v>
      </c>
      <c r="AW59" s="1" t="s">
        <v>85</v>
      </c>
      <c r="AX59" s="1" t="s">
        <v>85</v>
      </c>
      <c r="AY59" s="1" t="s">
        <v>85</v>
      </c>
      <c r="AZ59" s="1" t="s">
        <v>85</v>
      </c>
      <c r="BA59" s="1" t="s">
        <v>85</v>
      </c>
      <c r="BB59" s="1" t="s">
        <v>85</v>
      </c>
      <c r="BC59" s="1" t="s">
        <v>85</v>
      </c>
      <c r="BD59" s="1" t="s">
        <v>85</v>
      </c>
      <c r="BE59" s="1" t="s">
        <v>85</v>
      </c>
      <c r="BF59" s="1" t="s">
        <v>85</v>
      </c>
      <c r="BG59" s="1" t="s">
        <v>85</v>
      </c>
      <c r="BH59" s="1" t="s">
        <v>85</v>
      </c>
      <c r="BI59" s="1" t="s">
        <v>85</v>
      </c>
      <c r="BJ59" s="1" t="s">
        <v>85</v>
      </c>
      <c r="BK59" s="1" t="s">
        <v>85</v>
      </c>
      <c r="BL59" s="1" t="s">
        <v>85</v>
      </c>
      <c r="BM59" s="1" t="s">
        <v>3538</v>
      </c>
      <c r="BN59" s="1" t="s">
        <v>3638</v>
      </c>
      <c r="BO59" s="1" t="s">
        <v>85</v>
      </c>
      <c r="BP59" s="1" t="s">
        <v>85</v>
      </c>
      <c r="BQ59" s="1" t="s">
        <v>85</v>
      </c>
      <c r="BR59" s="1" t="s">
        <v>85</v>
      </c>
      <c r="BS59" s="1" t="s">
        <v>85</v>
      </c>
      <c r="BT59" s="1" t="s">
        <v>85</v>
      </c>
      <c r="BU59" s="1" t="s">
        <v>85</v>
      </c>
      <c r="BV59" s="1" t="s">
        <v>85</v>
      </c>
      <c r="BW59" s="1" t="s">
        <v>85</v>
      </c>
      <c r="BX59" s="1" t="s">
        <v>85</v>
      </c>
      <c r="BY59" s="1" t="s">
        <v>85</v>
      </c>
      <c r="BZ59" s="1" t="s">
        <v>85</v>
      </c>
      <c r="CA59" s="1" t="s">
        <v>85</v>
      </c>
      <c r="CB59" s="1" t="s">
        <v>85</v>
      </c>
      <c r="CC59" s="1" t="s">
        <v>85</v>
      </c>
      <c r="CD59" s="1" t="s">
        <v>85</v>
      </c>
      <c r="CE59" s="1" t="s">
        <v>85</v>
      </c>
      <c r="CF59" s="1" t="s">
        <v>85</v>
      </c>
      <c r="CG59" s="1" t="s">
        <v>85</v>
      </c>
      <c r="CH59" s="1" t="s">
        <v>85</v>
      </c>
    </row>
    <row r="60" spans="1:86" ht="15.95">
      <c r="A60" s="1" t="s">
        <v>2655</v>
      </c>
      <c r="B60" s="1" t="s">
        <v>130</v>
      </c>
      <c r="C60" s="1" t="s">
        <v>103</v>
      </c>
      <c r="D60" s="1">
        <v>302</v>
      </c>
      <c r="E60" s="1" t="s">
        <v>3522</v>
      </c>
      <c r="F60" s="1" t="s">
        <v>3639</v>
      </c>
      <c r="G60" s="1">
        <v>302014</v>
      </c>
      <c r="H60" s="1" t="s">
        <v>3636</v>
      </c>
      <c r="I60" s="1">
        <v>6218916187</v>
      </c>
      <c r="J60" s="38">
        <v>45014</v>
      </c>
      <c r="K60" s="1" t="s">
        <v>85</v>
      </c>
      <c r="L60" s="1" t="s">
        <v>3527</v>
      </c>
      <c r="M60" s="1" t="s">
        <v>915</v>
      </c>
      <c r="N60" s="1" t="s">
        <v>85</v>
      </c>
      <c r="O60" s="1" t="s">
        <v>3586</v>
      </c>
      <c r="P60" s="1" t="s">
        <v>173</v>
      </c>
      <c r="Q60" s="1" t="s">
        <v>85</v>
      </c>
      <c r="R60" s="1" t="s">
        <v>85</v>
      </c>
      <c r="S60" s="1" t="s">
        <v>85</v>
      </c>
      <c r="T60" s="1" t="s">
        <v>85</v>
      </c>
      <c r="U60" s="1" t="s">
        <v>85</v>
      </c>
      <c r="V60" s="1">
        <v>50</v>
      </c>
      <c r="W60" s="1">
        <v>40</v>
      </c>
      <c r="X60" s="1">
        <v>60</v>
      </c>
      <c r="Y60" s="1" t="s">
        <v>3524</v>
      </c>
      <c r="Z60" s="1" t="s">
        <v>85</v>
      </c>
      <c r="AA60" s="1">
        <v>2</v>
      </c>
      <c r="AB60" s="1">
        <v>15</v>
      </c>
      <c r="AC60" s="1">
        <v>48</v>
      </c>
      <c r="AD60" s="1">
        <v>35</v>
      </c>
      <c r="AE60" s="1">
        <v>216</v>
      </c>
      <c r="AF60" s="1">
        <v>15</v>
      </c>
      <c r="AG60" s="1">
        <v>2</v>
      </c>
      <c r="AH60" s="1">
        <v>48</v>
      </c>
      <c r="AI60" s="1">
        <v>35</v>
      </c>
      <c r="AJ60" s="1">
        <v>203</v>
      </c>
      <c r="AK60" s="1">
        <v>2</v>
      </c>
      <c r="AL60" s="1">
        <v>73</v>
      </c>
      <c r="AM60" s="1">
        <v>25</v>
      </c>
      <c r="AN60" s="1">
        <v>0</v>
      </c>
      <c r="AO60" s="1">
        <v>123</v>
      </c>
      <c r="AP60" s="1" t="s">
        <v>85</v>
      </c>
      <c r="AQ60" s="1" t="s">
        <v>3640</v>
      </c>
      <c r="AR60" s="38">
        <v>45062</v>
      </c>
      <c r="AS60" s="1" t="s">
        <v>85</v>
      </c>
      <c r="AT60" s="1" t="s">
        <v>85</v>
      </c>
      <c r="AU60" s="1" t="s">
        <v>85</v>
      </c>
      <c r="AV60" s="1" t="s">
        <v>85</v>
      </c>
      <c r="AW60" s="1" t="s">
        <v>85</v>
      </c>
      <c r="AX60" s="1" t="s">
        <v>85</v>
      </c>
      <c r="AY60" s="1" t="s">
        <v>85</v>
      </c>
      <c r="AZ60" s="1" t="s">
        <v>85</v>
      </c>
      <c r="BA60" s="1" t="s">
        <v>85</v>
      </c>
      <c r="BB60" s="1" t="s">
        <v>85</v>
      </c>
      <c r="BC60" s="1" t="s">
        <v>85</v>
      </c>
      <c r="BD60" s="1" t="s">
        <v>85</v>
      </c>
      <c r="BE60" s="1" t="s">
        <v>85</v>
      </c>
      <c r="BF60" s="1" t="s">
        <v>85</v>
      </c>
      <c r="BG60" s="1" t="s">
        <v>85</v>
      </c>
      <c r="BH60" s="1" t="s">
        <v>85</v>
      </c>
      <c r="BI60" s="1" t="s">
        <v>85</v>
      </c>
      <c r="BJ60" s="1" t="s">
        <v>85</v>
      </c>
      <c r="BK60" s="1" t="s">
        <v>85</v>
      </c>
      <c r="BL60" s="1" t="s">
        <v>85</v>
      </c>
      <c r="BM60" s="1" t="s">
        <v>3531</v>
      </c>
      <c r="BN60" s="1" t="s">
        <v>85</v>
      </c>
      <c r="BO60" s="1" t="s">
        <v>85</v>
      </c>
      <c r="BP60" s="1" t="s">
        <v>85</v>
      </c>
      <c r="BQ60" s="1" t="s">
        <v>85</v>
      </c>
      <c r="BR60" s="1" t="s">
        <v>85</v>
      </c>
      <c r="BS60" s="1" t="s">
        <v>85</v>
      </c>
      <c r="BT60" s="1" t="s">
        <v>85</v>
      </c>
      <c r="BU60" s="1" t="s">
        <v>85</v>
      </c>
      <c r="BV60" s="1" t="s">
        <v>85</v>
      </c>
      <c r="BW60" s="1" t="s">
        <v>85</v>
      </c>
      <c r="BX60" s="1" t="s">
        <v>85</v>
      </c>
      <c r="BY60" s="1" t="s">
        <v>85</v>
      </c>
      <c r="BZ60" s="1" t="s">
        <v>85</v>
      </c>
      <c r="CA60" s="1" t="s">
        <v>85</v>
      </c>
      <c r="CB60" s="1" t="s">
        <v>85</v>
      </c>
      <c r="CC60" s="1" t="s">
        <v>85</v>
      </c>
      <c r="CD60" s="1" t="s">
        <v>85</v>
      </c>
      <c r="CE60" s="1" t="s">
        <v>85</v>
      </c>
      <c r="CF60" s="1" t="s">
        <v>85</v>
      </c>
      <c r="CG60" s="1" t="s">
        <v>85</v>
      </c>
      <c r="CH60" s="1" t="s">
        <v>85</v>
      </c>
    </row>
    <row r="61" spans="1:86" ht="15.95">
      <c r="A61" s="1" t="s">
        <v>2640</v>
      </c>
      <c r="B61" s="1" t="s">
        <v>130</v>
      </c>
      <c r="C61" s="1" t="s">
        <v>103</v>
      </c>
      <c r="D61" s="1">
        <v>302</v>
      </c>
      <c r="E61" s="1" t="s">
        <v>3522</v>
      </c>
      <c r="F61" s="1" t="s">
        <v>3641</v>
      </c>
      <c r="G61" s="1">
        <v>302013</v>
      </c>
      <c r="H61" s="1" t="s">
        <v>936</v>
      </c>
      <c r="I61" s="1">
        <v>6219971535</v>
      </c>
      <c r="J61" s="38">
        <v>44957</v>
      </c>
      <c r="K61" s="1" t="s">
        <v>928</v>
      </c>
      <c r="L61" s="1" t="s">
        <v>3527</v>
      </c>
      <c r="M61" s="1" t="s">
        <v>915</v>
      </c>
      <c r="N61" s="1" t="s">
        <v>85</v>
      </c>
      <c r="O61" s="1" t="s">
        <v>85</v>
      </c>
      <c r="P61" s="1" t="s">
        <v>600</v>
      </c>
      <c r="Q61" s="1" t="s">
        <v>85</v>
      </c>
      <c r="R61" s="1" t="s">
        <v>85</v>
      </c>
      <c r="S61" s="1" t="s">
        <v>85</v>
      </c>
      <c r="T61" s="1" t="s">
        <v>85</v>
      </c>
      <c r="U61" s="1" t="s">
        <v>85</v>
      </c>
      <c r="V61" s="1">
        <v>3</v>
      </c>
      <c r="W61" s="1">
        <v>99</v>
      </c>
      <c r="X61" s="1">
        <v>1</v>
      </c>
      <c r="Y61" s="1" t="s">
        <v>3524</v>
      </c>
      <c r="Z61" s="1" t="s">
        <v>85</v>
      </c>
      <c r="AA61" s="1">
        <v>5</v>
      </c>
      <c r="AB61" s="1">
        <v>83</v>
      </c>
      <c r="AC61" s="1">
        <v>10</v>
      </c>
      <c r="AD61" s="1">
        <v>2</v>
      </c>
      <c r="AE61" s="1">
        <v>109</v>
      </c>
      <c r="AF61" s="1">
        <v>5</v>
      </c>
      <c r="AG61" s="1">
        <v>83</v>
      </c>
      <c r="AH61" s="1">
        <v>10</v>
      </c>
      <c r="AI61" s="1">
        <v>2</v>
      </c>
      <c r="AJ61" s="1">
        <v>109</v>
      </c>
      <c r="AK61" s="1">
        <v>5</v>
      </c>
      <c r="AL61" s="1">
        <v>95</v>
      </c>
      <c r="AM61" s="1">
        <v>0</v>
      </c>
      <c r="AN61" s="1">
        <v>0</v>
      </c>
      <c r="AO61" s="1">
        <v>95</v>
      </c>
      <c r="AP61" s="1" t="s">
        <v>85</v>
      </c>
      <c r="AQ61" s="1" t="s">
        <v>3642</v>
      </c>
      <c r="AR61" s="38">
        <v>45035</v>
      </c>
      <c r="AS61" s="1" t="s">
        <v>85</v>
      </c>
      <c r="AT61" s="1" t="s">
        <v>85</v>
      </c>
      <c r="AU61" s="1" t="s">
        <v>85</v>
      </c>
      <c r="AV61" s="1" t="s">
        <v>85</v>
      </c>
      <c r="AW61" s="1" t="s">
        <v>85</v>
      </c>
      <c r="AX61" s="1" t="s">
        <v>85</v>
      </c>
      <c r="AY61" s="1" t="s">
        <v>85</v>
      </c>
      <c r="AZ61" s="1" t="s">
        <v>85</v>
      </c>
      <c r="BA61" s="1" t="s">
        <v>85</v>
      </c>
      <c r="BB61" s="1" t="s">
        <v>85</v>
      </c>
      <c r="BC61" s="1" t="s">
        <v>85</v>
      </c>
      <c r="BD61" s="1" t="s">
        <v>85</v>
      </c>
      <c r="BE61" s="1" t="s">
        <v>85</v>
      </c>
      <c r="BF61" s="1" t="s">
        <v>85</v>
      </c>
      <c r="BG61" s="1" t="s">
        <v>85</v>
      </c>
      <c r="BH61" s="1" t="s">
        <v>85</v>
      </c>
      <c r="BI61" s="1" t="s">
        <v>85</v>
      </c>
      <c r="BJ61" s="1" t="s">
        <v>85</v>
      </c>
      <c r="BK61" s="1" t="s">
        <v>85</v>
      </c>
      <c r="BL61" s="1" t="s">
        <v>85</v>
      </c>
      <c r="BM61" s="1" t="s">
        <v>3531</v>
      </c>
      <c r="BN61" s="1" t="s">
        <v>85</v>
      </c>
      <c r="BO61" s="1" t="s">
        <v>85</v>
      </c>
      <c r="BP61" s="1" t="s">
        <v>85</v>
      </c>
      <c r="BQ61" s="1" t="s">
        <v>85</v>
      </c>
      <c r="BR61" s="1" t="s">
        <v>85</v>
      </c>
      <c r="BS61" s="1" t="s">
        <v>85</v>
      </c>
      <c r="BT61" s="1" t="s">
        <v>85</v>
      </c>
      <c r="BU61" s="1" t="s">
        <v>85</v>
      </c>
      <c r="BV61" s="1" t="s">
        <v>85</v>
      </c>
      <c r="BW61" s="1" t="s">
        <v>85</v>
      </c>
      <c r="BX61" s="1" t="s">
        <v>85</v>
      </c>
      <c r="BY61" s="1" t="s">
        <v>85</v>
      </c>
      <c r="BZ61" s="1" t="s">
        <v>85</v>
      </c>
      <c r="CA61" s="1" t="s">
        <v>85</v>
      </c>
      <c r="CB61" s="1" t="s">
        <v>85</v>
      </c>
      <c r="CC61" s="1" t="s">
        <v>85</v>
      </c>
      <c r="CD61" s="1" t="s">
        <v>85</v>
      </c>
      <c r="CE61" s="1" t="s">
        <v>85</v>
      </c>
      <c r="CF61" s="1" t="s">
        <v>85</v>
      </c>
      <c r="CG61" s="1" t="s">
        <v>85</v>
      </c>
      <c r="CH61" s="1" t="s">
        <v>85</v>
      </c>
    </row>
    <row r="62" spans="1:86" ht="15.95">
      <c r="A62" s="1" t="s">
        <v>1149</v>
      </c>
      <c r="B62" s="1" t="s">
        <v>130</v>
      </c>
      <c r="C62" s="1" t="s">
        <v>103</v>
      </c>
      <c r="D62" s="1">
        <v>100</v>
      </c>
      <c r="E62" s="1" t="s">
        <v>3522</v>
      </c>
      <c r="F62" s="1" t="s">
        <v>3643</v>
      </c>
      <c r="G62" s="1">
        <v>100014</v>
      </c>
      <c r="H62" s="1" t="s">
        <v>85</v>
      </c>
      <c r="I62" s="1">
        <v>6522730649</v>
      </c>
      <c r="J62" s="38">
        <v>44993</v>
      </c>
      <c r="K62" s="1" t="s">
        <v>85</v>
      </c>
      <c r="L62" s="1" t="s">
        <v>936</v>
      </c>
      <c r="M62" s="1" t="s">
        <v>915</v>
      </c>
      <c r="N62" s="1" t="s">
        <v>85</v>
      </c>
      <c r="O62" s="1" t="s">
        <v>85</v>
      </c>
      <c r="P62" s="1" t="s">
        <v>133</v>
      </c>
      <c r="Q62" s="1" t="s">
        <v>85</v>
      </c>
      <c r="R62" s="1" t="s">
        <v>85</v>
      </c>
      <c r="S62" s="1" t="s">
        <v>85</v>
      </c>
      <c r="T62" s="1" t="s">
        <v>85</v>
      </c>
      <c r="U62" s="1" t="s">
        <v>85</v>
      </c>
      <c r="V62" s="1">
        <v>30</v>
      </c>
      <c r="W62" s="1">
        <v>40</v>
      </c>
      <c r="X62" s="1">
        <v>60</v>
      </c>
      <c r="Y62" s="1" t="s">
        <v>3545</v>
      </c>
      <c r="Z62" s="1" t="s">
        <v>85</v>
      </c>
      <c r="AA62" s="1">
        <v>30</v>
      </c>
      <c r="AB62" s="1">
        <v>15</v>
      </c>
      <c r="AC62" s="1">
        <v>54</v>
      </c>
      <c r="AD62" s="1">
        <v>1</v>
      </c>
      <c r="AE62" s="1">
        <v>126</v>
      </c>
      <c r="AF62" s="1">
        <v>20</v>
      </c>
      <c r="AG62" s="1">
        <v>25</v>
      </c>
      <c r="AH62" s="1">
        <v>55</v>
      </c>
      <c r="AI62" s="1">
        <v>0</v>
      </c>
      <c r="AJ62" s="1">
        <v>135</v>
      </c>
      <c r="AK62" s="1">
        <v>20</v>
      </c>
      <c r="AL62" s="1">
        <v>15</v>
      </c>
      <c r="AM62" s="1">
        <v>64</v>
      </c>
      <c r="AN62" s="1">
        <v>1</v>
      </c>
      <c r="AO62" s="1">
        <v>146</v>
      </c>
      <c r="AP62" s="1" t="s">
        <v>85</v>
      </c>
      <c r="AQ62" s="1" t="s">
        <v>3624</v>
      </c>
      <c r="AR62" s="38">
        <v>45027</v>
      </c>
      <c r="AS62" s="1" t="s">
        <v>85</v>
      </c>
      <c r="AT62" s="1" t="s">
        <v>85</v>
      </c>
      <c r="AU62" s="1" t="s">
        <v>85</v>
      </c>
      <c r="AV62" s="1" t="s">
        <v>85</v>
      </c>
      <c r="AW62" s="1" t="s">
        <v>85</v>
      </c>
      <c r="AX62" s="1" t="s">
        <v>85</v>
      </c>
      <c r="AY62" s="1" t="s">
        <v>85</v>
      </c>
      <c r="AZ62" s="1" t="s">
        <v>85</v>
      </c>
      <c r="BA62" s="1" t="s">
        <v>85</v>
      </c>
      <c r="BB62" s="1" t="s">
        <v>85</v>
      </c>
      <c r="BC62" s="1" t="s">
        <v>85</v>
      </c>
      <c r="BD62" s="1" t="s">
        <v>85</v>
      </c>
      <c r="BE62" s="1" t="s">
        <v>85</v>
      </c>
      <c r="BF62" s="1" t="s">
        <v>85</v>
      </c>
      <c r="BG62" s="1" t="s">
        <v>85</v>
      </c>
      <c r="BH62" s="1" t="s">
        <v>85</v>
      </c>
      <c r="BI62" s="1" t="s">
        <v>85</v>
      </c>
      <c r="BJ62" s="1" t="s">
        <v>85</v>
      </c>
      <c r="BK62" s="1" t="s">
        <v>85</v>
      </c>
      <c r="BL62" s="1" t="s">
        <v>85</v>
      </c>
      <c r="BM62" s="1" t="s">
        <v>3531</v>
      </c>
      <c r="BN62" s="1" t="s">
        <v>85</v>
      </c>
      <c r="BO62" s="1" t="s">
        <v>85</v>
      </c>
      <c r="BP62" s="1" t="s">
        <v>85</v>
      </c>
      <c r="BQ62" s="1" t="s">
        <v>85</v>
      </c>
      <c r="BR62" s="1" t="s">
        <v>85</v>
      </c>
      <c r="BS62" s="1" t="s">
        <v>85</v>
      </c>
      <c r="BT62" s="1" t="s">
        <v>85</v>
      </c>
      <c r="BU62" s="1" t="s">
        <v>85</v>
      </c>
      <c r="BV62" s="1" t="s">
        <v>85</v>
      </c>
      <c r="BW62" s="1" t="s">
        <v>85</v>
      </c>
      <c r="BX62" s="1" t="s">
        <v>85</v>
      </c>
      <c r="BY62" s="1" t="s">
        <v>85</v>
      </c>
      <c r="BZ62" s="1" t="s">
        <v>85</v>
      </c>
      <c r="CA62" s="1" t="s">
        <v>85</v>
      </c>
      <c r="CB62" s="1" t="s">
        <v>85</v>
      </c>
      <c r="CC62" s="1" t="s">
        <v>85</v>
      </c>
      <c r="CD62" s="1" t="s">
        <v>85</v>
      </c>
      <c r="CE62" s="1" t="s">
        <v>85</v>
      </c>
      <c r="CF62" s="1" t="s">
        <v>85</v>
      </c>
      <c r="CG62" s="1" t="s">
        <v>85</v>
      </c>
      <c r="CH62" s="1" t="s">
        <v>85</v>
      </c>
    </row>
    <row r="63" spans="1:86" ht="15.95">
      <c r="A63" s="1" t="s">
        <v>1161</v>
      </c>
      <c r="B63" s="1" t="s">
        <v>130</v>
      </c>
      <c r="C63" s="1" t="s">
        <v>103</v>
      </c>
      <c r="D63" s="1">
        <v>100</v>
      </c>
      <c r="E63" s="1" t="s">
        <v>3549</v>
      </c>
      <c r="F63" s="1" t="s">
        <v>3644</v>
      </c>
      <c r="G63" s="1">
        <v>100016</v>
      </c>
      <c r="H63" s="1" t="s">
        <v>936</v>
      </c>
      <c r="I63" s="1">
        <v>6522730650</v>
      </c>
      <c r="J63" s="38">
        <v>45002</v>
      </c>
      <c r="K63" s="1" t="s">
        <v>85</v>
      </c>
      <c r="L63" s="1" t="s">
        <v>936</v>
      </c>
      <c r="M63" s="1" t="s">
        <v>915</v>
      </c>
      <c r="N63" s="1" t="s">
        <v>85</v>
      </c>
      <c r="O63" s="1" t="s">
        <v>85</v>
      </c>
      <c r="P63" s="1" t="s">
        <v>173</v>
      </c>
      <c r="Q63" s="1" t="s">
        <v>85</v>
      </c>
      <c r="R63" s="1" t="s">
        <v>85</v>
      </c>
      <c r="S63" s="1" t="s">
        <v>85</v>
      </c>
      <c r="T63" s="1" t="s">
        <v>85</v>
      </c>
      <c r="U63" s="1" t="s">
        <v>85</v>
      </c>
      <c r="V63" s="1" t="s">
        <v>85</v>
      </c>
      <c r="W63" s="1" t="s">
        <v>85</v>
      </c>
      <c r="X63" s="1" t="s">
        <v>85</v>
      </c>
      <c r="Y63" s="1" t="s">
        <v>85</v>
      </c>
      <c r="Z63" s="1" t="s">
        <v>3645</v>
      </c>
      <c r="AA63" s="1" t="s">
        <v>85</v>
      </c>
      <c r="AB63" s="1" t="s">
        <v>85</v>
      </c>
      <c r="AC63" s="1" t="s">
        <v>85</v>
      </c>
      <c r="AD63" s="1" t="s">
        <v>85</v>
      </c>
      <c r="AE63" s="1" t="s">
        <v>85</v>
      </c>
      <c r="AF63" s="1" t="s">
        <v>85</v>
      </c>
      <c r="AG63" s="1" t="s">
        <v>85</v>
      </c>
      <c r="AH63" s="1" t="s">
        <v>85</v>
      </c>
      <c r="AI63" s="1" t="s">
        <v>85</v>
      </c>
      <c r="AJ63" s="1" t="s">
        <v>85</v>
      </c>
      <c r="AK63" s="1" t="s">
        <v>85</v>
      </c>
      <c r="AL63" s="1" t="s">
        <v>85</v>
      </c>
      <c r="AM63" s="1" t="s">
        <v>85</v>
      </c>
      <c r="AN63" s="1" t="s">
        <v>85</v>
      </c>
      <c r="AO63" s="1" t="s">
        <v>85</v>
      </c>
      <c r="AP63" s="1" t="s">
        <v>3645</v>
      </c>
      <c r="AQ63" s="1" t="s">
        <v>3632</v>
      </c>
      <c r="AR63" s="38">
        <v>45033</v>
      </c>
      <c r="AS63" s="1" t="s">
        <v>85</v>
      </c>
      <c r="AT63" s="1" t="s">
        <v>85</v>
      </c>
      <c r="AU63" s="1" t="s">
        <v>85</v>
      </c>
      <c r="AV63" s="1" t="s">
        <v>85</v>
      </c>
      <c r="AW63" s="1" t="s">
        <v>85</v>
      </c>
      <c r="AX63" s="1" t="s">
        <v>85</v>
      </c>
      <c r="AY63" s="1" t="s">
        <v>85</v>
      </c>
      <c r="AZ63" s="1" t="s">
        <v>85</v>
      </c>
      <c r="BA63" s="1" t="s">
        <v>85</v>
      </c>
      <c r="BB63" s="1" t="s">
        <v>85</v>
      </c>
      <c r="BC63" s="1" t="s">
        <v>85</v>
      </c>
      <c r="BD63" s="1" t="s">
        <v>85</v>
      </c>
      <c r="BE63" s="1" t="s">
        <v>85</v>
      </c>
      <c r="BF63" s="1" t="s">
        <v>85</v>
      </c>
      <c r="BG63" s="1" t="s">
        <v>85</v>
      </c>
      <c r="BH63" s="1" t="s">
        <v>85</v>
      </c>
      <c r="BI63" s="1" t="s">
        <v>85</v>
      </c>
      <c r="BJ63" s="1" t="s">
        <v>85</v>
      </c>
      <c r="BK63" s="1" t="s">
        <v>85</v>
      </c>
      <c r="BL63" s="1" t="s">
        <v>85</v>
      </c>
      <c r="BM63" s="1" t="s">
        <v>3538</v>
      </c>
      <c r="BN63" s="1" t="s">
        <v>3645</v>
      </c>
      <c r="BO63" s="1" t="s">
        <v>85</v>
      </c>
      <c r="BP63" s="1" t="s">
        <v>85</v>
      </c>
      <c r="BQ63" s="1" t="s">
        <v>85</v>
      </c>
      <c r="BR63" s="1" t="s">
        <v>85</v>
      </c>
      <c r="BS63" s="1" t="s">
        <v>85</v>
      </c>
      <c r="BT63" s="1" t="s">
        <v>85</v>
      </c>
      <c r="BU63" s="1" t="s">
        <v>85</v>
      </c>
      <c r="BV63" s="1" t="s">
        <v>85</v>
      </c>
      <c r="BW63" s="1" t="s">
        <v>85</v>
      </c>
      <c r="BX63" s="1" t="s">
        <v>85</v>
      </c>
      <c r="BY63" s="1" t="s">
        <v>85</v>
      </c>
      <c r="BZ63" s="1" t="s">
        <v>85</v>
      </c>
      <c r="CA63" s="1" t="s">
        <v>85</v>
      </c>
      <c r="CB63" s="1" t="s">
        <v>85</v>
      </c>
      <c r="CC63" s="1" t="s">
        <v>85</v>
      </c>
      <c r="CD63" s="1" t="s">
        <v>85</v>
      </c>
      <c r="CE63" s="1" t="s">
        <v>85</v>
      </c>
      <c r="CF63" s="1" t="s">
        <v>85</v>
      </c>
      <c r="CG63" s="1" t="s">
        <v>85</v>
      </c>
      <c r="CH63" s="1" t="s">
        <v>85</v>
      </c>
    </row>
    <row r="64" spans="1:86" ht="15.95">
      <c r="A64" s="1"/>
      <c r="B64" s="1"/>
      <c r="C64" s="1"/>
      <c r="D64" s="1"/>
      <c r="E64" s="1" t="s">
        <v>3522</v>
      </c>
      <c r="F64" s="1" t="s">
        <v>3644</v>
      </c>
      <c r="G64" s="1">
        <v>100016</v>
      </c>
      <c r="H64" s="1" t="s">
        <v>936</v>
      </c>
      <c r="I64" s="1">
        <v>6522730650</v>
      </c>
      <c r="J64" s="38">
        <v>45002</v>
      </c>
      <c r="K64" s="1" t="s">
        <v>85</v>
      </c>
      <c r="L64" s="1" t="s">
        <v>936</v>
      </c>
      <c r="M64" s="1" t="s">
        <v>915</v>
      </c>
      <c r="N64" s="1" t="s">
        <v>85</v>
      </c>
      <c r="O64" s="1" t="s">
        <v>85</v>
      </c>
      <c r="P64" s="1" t="s">
        <v>173</v>
      </c>
      <c r="Q64" s="1" t="s">
        <v>85</v>
      </c>
      <c r="R64" s="1" t="s">
        <v>85</v>
      </c>
      <c r="S64" s="1" t="s">
        <v>85</v>
      </c>
      <c r="T64" s="1" t="s">
        <v>85</v>
      </c>
      <c r="U64" s="1" t="s">
        <v>85</v>
      </c>
      <c r="V64" s="1" t="s">
        <v>85</v>
      </c>
      <c r="W64" s="1" t="s">
        <v>85</v>
      </c>
      <c r="X64" s="1" t="s">
        <v>85</v>
      </c>
      <c r="Y64" s="1" t="s">
        <v>85</v>
      </c>
      <c r="Z64" s="1" t="s">
        <v>3646</v>
      </c>
      <c r="AA64" s="1" t="s">
        <v>85</v>
      </c>
      <c r="AB64" s="1" t="s">
        <v>85</v>
      </c>
      <c r="AC64" s="1" t="s">
        <v>85</v>
      </c>
      <c r="AD64" s="1" t="s">
        <v>85</v>
      </c>
      <c r="AE64" s="1" t="s">
        <v>85</v>
      </c>
      <c r="AF64" s="1" t="s">
        <v>85</v>
      </c>
      <c r="AG64" s="1" t="s">
        <v>85</v>
      </c>
      <c r="AH64" s="1" t="s">
        <v>85</v>
      </c>
      <c r="AI64" s="1" t="s">
        <v>85</v>
      </c>
      <c r="AJ64" s="1" t="s">
        <v>85</v>
      </c>
      <c r="AK64" s="1" t="s">
        <v>85</v>
      </c>
      <c r="AL64" s="1" t="s">
        <v>85</v>
      </c>
      <c r="AM64" s="1" t="s">
        <v>85</v>
      </c>
      <c r="AN64" s="1" t="s">
        <v>85</v>
      </c>
      <c r="AO64" s="1" t="s">
        <v>85</v>
      </c>
      <c r="AP64" s="1" t="s">
        <v>3646</v>
      </c>
      <c r="AQ64" s="1" t="s">
        <v>3632</v>
      </c>
      <c r="AR64" s="38">
        <v>45027</v>
      </c>
      <c r="AS64" s="1" t="s">
        <v>85</v>
      </c>
      <c r="AT64" s="1" t="s">
        <v>85</v>
      </c>
      <c r="AU64" s="1" t="s">
        <v>85</v>
      </c>
      <c r="AV64" s="1" t="s">
        <v>85</v>
      </c>
      <c r="AW64" s="1" t="s">
        <v>85</v>
      </c>
      <c r="AX64" s="1" t="s">
        <v>85</v>
      </c>
      <c r="AY64" s="1" t="s">
        <v>85</v>
      </c>
      <c r="AZ64" s="1" t="s">
        <v>85</v>
      </c>
      <c r="BA64" s="1" t="s">
        <v>85</v>
      </c>
      <c r="BB64" s="1" t="s">
        <v>85</v>
      </c>
      <c r="BC64" s="1" t="s">
        <v>85</v>
      </c>
      <c r="BD64" s="1" t="s">
        <v>85</v>
      </c>
      <c r="BE64" s="1" t="s">
        <v>85</v>
      </c>
      <c r="BF64" s="1" t="s">
        <v>85</v>
      </c>
      <c r="BG64" s="1" t="s">
        <v>85</v>
      </c>
      <c r="BH64" s="1" t="s">
        <v>85</v>
      </c>
      <c r="BI64" s="1" t="s">
        <v>85</v>
      </c>
      <c r="BJ64" s="1" t="s">
        <v>85</v>
      </c>
      <c r="BK64" s="1" t="s">
        <v>85</v>
      </c>
      <c r="BL64" s="1" t="s">
        <v>85</v>
      </c>
      <c r="BM64" s="1" t="s">
        <v>3538</v>
      </c>
      <c r="BN64" s="1" t="s">
        <v>3646</v>
      </c>
      <c r="BO64" s="1" t="s">
        <v>85</v>
      </c>
      <c r="BP64" s="1" t="s">
        <v>85</v>
      </c>
      <c r="BQ64" s="1" t="s">
        <v>85</v>
      </c>
      <c r="BR64" s="1" t="s">
        <v>85</v>
      </c>
      <c r="BS64" s="1" t="s">
        <v>85</v>
      </c>
      <c r="BT64" s="1" t="s">
        <v>85</v>
      </c>
      <c r="BU64" s="1" t="s">
        <v>85</v>
      </c>
      <c r="BV64" s="1" t="s">
        <v>85</v>
      </c>
      <c r="BW64" s="1" t="s">
        <v>85</v>
      </c>
      <c r="BX64" s="1" t="s">
        <v>85</v>
      </c>
      <c r="BY64" s="1" t="s">
        <v>85</v>
      </c>
      <c r="BZ64" s="1" t="s">
        <v>85</v>
      </c>
      <c r="CA64" s="1" t="s">
        <v>85</v>
      </c>
      <c r="CB64" s="1" t="s">
        <v>85</v>
      </c>
      <c r="CC64" s="1" t="s">
        <v>85</v>
      </c>
      <c r="CD64" s="1" t="s">
        <v>85</v>
      </c>
      <c r="CE64" s="1" t="s">
        <v>85</v>
      </c>
      <c r="CF64" s="1" t="s">
        <v>85</v>
      </c>
      <c r="CG64" s="1" t="s">
        <v>85</v>
      </c>
      <c r="CH64" s="1" t="s">
        <v>85</v>
      </c>
    </row>
    <row r="65" spans="1:86" ht="15.95">
      <c r="A65" s="1" t="s">
        <v>1544</v>
      </c>
      <c r="B65" s="1" t="s">
        <v>130</v>
      </c>
      <c r="C65" s="1" t="s">
        <v>103</v>
      </c>
      <c r="D65" s="1">
        <v>105</v>
      </c>
      <c r="E65" s="1" t="s">
        <v>3522</v>
      </c>
      <c r="F65" s="1" t="s">
        <v>3647</v>
      </c>
      <c r="G65" s="1">
        <v>105003</v>
      </c>
      <c r="H65" s="1" t="s">
        <v>85</v>
      </c>
      <c r="I65" s="1">
        <v>6521763124</v>
      </c>
      <c r="J65" s="38">
        <v>42041</v>
      </c>
      <c r="K65" s="1" t="s">
        <v>938</v>
      </c>
      <c r="L65" s="1" t="s">
        <v>3527</v>
      </c>
      <c r="M65" s="1" t="s">
        <v>906</v>
      </c>
      <c r="N65" s="1" t="s">
        <v>3648</v>
      </c>
      <c r="O65" s="1" t="s">
        <v>3649</v>
      </c>
      <c r="P65" s="1" t="s">
        <v>85</v>
      </c>
      <c r="Q65" s="1" t="s">
        <v>85</v>
      </c>
      <c r="R65" s="1" t="s">
        <v>85</v>
      </c>
      <c r="S65" s="1" t="s">
        <v>85</v>
      </c>
      <c r="T65" s="1" t="s">
        <v>85</v>
      </c>
      <c r="U65" s="1" t="s">
        <v>85</v>
      </c>
      <c r="V65" s="1">
        <v>85</v>
      </c>
      <c r="W65" s="1">
        <v>99</v>
      </c>
      <c r="X65" s="1">
        <v>1</v>
      </c>
      <c r="Y65" s="1" t="s">
        <v>3524</v>
      </c>
      <c r="Z65" s="1" t="s">
        <v>85</v>
      </c>
      <c r="AA65" s="1">
        <v>15</v>
      </c>
      <c r="AB65" s="1">
        <v>65</v>
      </c>
      <c r="AC65" s="1">
        <v>20</v>
      </c>
      <c r="AD65" s="1">
        <v>0</v>
      </c>
      <c r="AE65" s="1">
        <v>105</v>
      </c>
      <c r="AF65" s="1">
        <v>15</v>
      </c>
      <c r="AG65" s="1">
        <v>65</v>
      </c>
      <c r="AH65" s="1">
        <v>20</v>
      </c>
      <c r="AI65" s="1">
        <v>0</v>
      </c>
      <c r="AJ65" s="1">
        <v>105</v>
      </c>
      <c r="AK65" s="1">
        <v>20</v>
      </c>
      <c r="AL65" s="1">
        <v>60</v>
      </c>
      <c r="AM65" s="1">
        <v>20</v>
      </c>
      <c r="AN65" s="1">
        <v>0</v>
      </c>
      <c r="AO65" s="1">
        <v>100</v>
      </c>
      <c r="AP65" s="1" t="s">
        <v>85</v>
      </c>
      <c r="AQ65" s="1" t="s">
        <v>3624</v>
      </c>
      <c r="AR65" s="38">
        <v>45026</v>
      </c>
      <c r="AS65" s="1" t="s">
        <v>85</v>
      </c>
      <c r="AT65" s="1" t="s">
        <v>85</v>
      </c>
      <c r="AU65" s="1" t="s">
        <v>85</v>
      </c>
      <c r="AV65" s="1" t="s">
        <v>85</v>
      </c>
      <c r="AW65" s="1" t="s">
        <v>85</v>
      </c>
      <c r="AX65" s="1" t="s">
        <v>85</v>
      </c>
      <c r="AY65" s="1" t="s">
        <v>85</v>
      </c>
      <c r="AZ65" s="1" t="s">
        <v>85</v>
      </c>
      <c r="BA65" s="1" t="s">
        <v>85</v>
      </c>
      <c r="BB65" s="1" t="s">
        <v>85</v>
      </c>
      <c r="BC65" s="1" t="s">
        <v>85</v>
      </c>
      <c r="BD65" s="1" t="s">
        <v>85</v>
      </c>
      <c r="BE65" s="1" t="s">
        <v>85</v>
      </c>
      <c r="BF65" s="1" t="s">
        <v>85</v>
      </c>
      <c r="BG65" s="1" t="s">
        <v>85</v>
      </c>
      <c r="BH65" s="1" t="s">
        <v>85</v>
      </c>
      <c r="BI65" s="1" t="s">
        <v>85</v>
      </c>
      <c r="BJ65" s="1" t="s">
        <v>85</v>
      </c>
      <c r="BK65" s="1" t="s">
        <v>85</v>
      </c>
      <c r="BL65" s="1" t="s">
        <v>85</v>
      </c>
      <c r="BM65" s="1" t="s">
        <v>3531</v>
      </c>
      <c r="BN65" s="1" t="s">
        <v>85</v>
      </c>
      <c r="BO65" s="1" t="s">
        <v>85</v>
      </c>
      <c r="BP65" s="1" t="s">
        <v>85</v>
      </c>
      <c r="BQ65" s="1" t="s">
        <v>85</v>
      </c>
      <c r="BR65" s="1" t="s">
        <v>85</v>
      </c>
      <c r="BS65" s="1" t="s">
        <v>85</v>
      </c>
      <c r="BT65" s="1" t="s">
        <v>85</v>
      </c>
      <c r="BU65" s="1" t="s">
        <v>85</v>
      </c>
      <c r="BV65" s="1" t="s">
        <v>85</v>
      </c>
      <c r="BW65" s="1" t="s">
        <v>85</v>
      </c>
      <c r="BX65" s="1" t="s">
        <v>85</v>
      </c>
      <c r="BY65" s="1" t="s">
        <v>85</v>
      </c>
      <c r="BZ65" s="1" t="s">
        <v>85</v>
      </c>
      <c r="CA65" s="1" t="s">
        <v>85</v>
      </c>
      <c r="CB65" s="1" t="s">
        <v>85</v>
      </c>
      <c r="CC65" s="1" t="s">
        <v>85</v>
      </c>
      <c r="CD65" s="1" t="s">
        <v>85</v>
      </c>
      <c r="CE65" s="1" t="s">
        <v>85</v>
      </c>
      <c r="CF65" s="1" t="s">
        <v>85</v>
      </c>
      <c r="CG65" s="1" t="s">
        <v>85</v>
      </c>
      <c r="CH65" s="1" t="s">
        <v>85</v>
      </c>
    </row>
    <row r="66" spans="1:86" ht="15.95">
      <c r="A66" s="1" t="s">
        <v>2551</v>
      </c>
      <c r="B66" s="1" t="s">
        <v>130</v>
      </c>
      <c r="C66" s="1" t="s">
        <v>103</v>
      </c>
      <c r="D66" s="1">
        <v>301</v>
      </c>
      <c r="E66" s="1" t="s">
        <v>3522</v>
      </c>
      <c r="F66" s="1" t="s">
        <v>3650</v>
      </c>
      <c r="G66" s="1">
        <v>301019</v>
      </c>
      <c r="H66" s="1" t="s">
        <v>85</v>
      </c>
      <c r="I66" s="1">
        <v>6220376966</v>
      </c>
      <c r="J66" s="38">
        <v>44998</v>
      </c>
      <c r="K66" s="1" t="s">
        <v>926</v>
      </c>
      <c r="L66" s="1" t="s">
        <v>3527</v>
      </c>
      <c r="M66" s="1" t="s">
        <v>915</v>
      </c>
      <c r="N66" s="1" t="s">
        <v>85</v>
      </c>
      <c r="O66" s="1" t="s">
        <v>85</v>
      </c>
      <c r="P66" s="1" t="s">
        <v>451</v>
      </c>
      <c r="Q66" s="1" t="s">
        <v>85</v>
      </c>
      <c r="R66" s="1" t="s">
        <v>85</v>
      </c>
      <c r="S66" s="1" t="s">
        <v>85</v>
      </c>
      <c r="T66" s="1" t="s">
        <v>85</v>
      </c>
      <c r="U66" s="1" t="s">
        <v>85</v>
      </c>
      <c r="V66" s="1">
        <v>100</v>
      </c>
      <c r="W66" s="1">
        <v>98</v>
      </c>
      <c r="X66" s="1">
        <v>2</v>
      </c>
      <c r="Y66" s="1" t="s">
        <v>3524</v>
      </c>
      <c r="Z66" s="1" t="s">
        <v>85</v>
      </c>
      <c r="AA66" s="1">
        <v>8</v>
      </c>
      <c r="AB66" s="1">
        <v>11</v>
      </c>
      <c r="AC66" s="1">
        <v>80</v>
      </c>
      <c r="AD66" s="1">
        <v>1</v>
      </c>
      <c r="AE66" s="1">
        <v>174</v>
      </c>
      <c r="AF66" s="1">
        <v>8</v>
      </c>
      <c r="AG66" s="1">
        <v>11</v>
      </c>
      <c r="AH66" s="1">
        <v>80</v>
      </c>
      <c r="AI66" s="1">
        <v>1</v>
      </c>
      <c r="AJ66" s="1">
        <v>174</v>
      </c>
      <c r="AK66" s="1">
        <v>8</v>
      </c>
      <c r="AL66" s="1">
        <v>17</v>
      </c>
      <c r="AM66" s="1">
        <v>75</v>
      </c>
      <c r="AN66" s="1">
        <v>0</v>
      </c>
      <c r="AO66" s="1">
        <v>167</v>
      </c>
      <c r="AP66" s="1" t="s">
        <v>85</v>
      </c>
      <c r="AQ66" s="1" t="s">
        <v>3624</v>
      </c>
      <c r="AR66" s="38">
        <v>45026</v>
      </c>
      <c r="AS66" s="1" t="s">
        <v>85</v>
      </c>
      <c r="AT66" s="1" t="s">
        <v>85</v>
      </c>
      <c r="AU66" s="1" t="s">
        <v>85</v>
      </c>
      <c r="AV66" s="1" t="s">
        <v>85</v>
      </c>
      <c r="AW66" s="1" t="s">
        <v>85</v>
      </c>
      <c r="AX66" s="1" t="s">
        <v>85</v>
      </c>
      <c r="AY66" s="1" t="s">
        <v>85</v>
      </c>
      <c r="AZ66" s="1" t="s">
        <v>85</v>
      </c>
      <c r="BA66" s="1" t="s">
        <v>85</v>
      </c>
      <c r="BB66" s="1" t="s">
        <v>85</v>
      </c>
      <c r="BC66" s="1" t="s">
        <v>85</v>
      </c>
      <c r="BD66" s="1" t="s">
        <v>85</v>
      </c>
      <c r="BE66" s="1" t="s">
        <v>85</v>
      </c>
      <c r="BF66" s="1" t="s">
        <v>85</v>
      </c>
      <c r="BG66" s="1" t="s">
        <v>85</v>
      </c>
      <c r="BH66" s="1" t="s">
        <v>85</v>
      </c>
      <c r="BI66" s="1" t="s">
        <v>85</v>
      </c>
      <c r="BJ66" s="1" t="s">
        <v>85</v>
      </c>
      <c r="BK66" s="1" t="s">
        <v>85</v>
      </c>
      <c r="BL66" s="1" t="s">
        <v>85</v>
      </c>
      <c r="BM66" s="1" t="s">
        <v>3531</v>
      </c>
      <c r="BN66" s="1" t="s">
        <v>85</v>
      </c>
      <c r="BO66" s="1" t="s">
        <v>85</v>
      </c>
      <c r="BP66" s="1" t="s">
        <v>85</v>
      </c>
      <c r="BQ66" s="1" t="s">
        <v>85</v>
      </c>
      <c r="BR66" s="1" t="s">
        <v>85</v>
      </c>
      <c r="BS66" s="1" t="s">
        <v>85</v>
      </c>
      <c r="BT66" s="1" t="s">
        <v>85</v>
      </c>
      <c r="BU66" s="1" t="s">
        <v>85</v>
      </c>
      <c r="BV66" s="1" t="s">
        <v>85</v>
      </c>
      <c r="BW66" s="1" t="s">
        <v>85</v>
      </c>
      <c r="BX66" s="1" t="s">
        <v>85</v>
      </c>
      <c r="BY66" s="1" t="s">
        <v>85</v>
      </c>
      <c r="BZ66" s="1" t="s">
        <v>85</v>
      </c>
      <c r="CA66" s="1" t="s">
        <v>85</v>
      </c>
      <c r="CB66" s="1" t="s">
        <v>85</v>
      </c>
      <c r="CC66" s="1" t="s">
        <v>85</v>
      </c>
      <c r="CD66" s="1" t="s">
        <v>85</v>
      </c>
      <c r="CE66" s="1" t="s">
        <v>85</v>
      </c>
      <c r="CF66" s="1" t="s">
        <v>85</v>
      </c>
      <c r="CG66" s="1" t="s">
        <v>85</v>
      </c>
      <c r="CH66" s="1" t="s">
        <v>85</v>
      </c>
    </row>
    <row r="67" spans="1:86" ht="15.95">
      <c r="A67" s="1" t="s">
        <v>1309</v>
      </c>
      <c r="B67" s="1" t="s">
        <v>130</v>
      </c>
      <c r="C67" s="1" t="s">
        <v>103</v>
      </c>
      <c r="D67" s="1">
        <v>103</v>
      </c>
      <c r="E67" s="1" t="s">
        <v>3522</v>
      </c>
      <c r="F67" s="1" t="s">
        <v>3651</v>
      </c>
      <c r="G67" s="1">
        <v>103005</v>
      </c>
      <c r="H67" s="1" t="s">
        <v>85</v>
      </c>
      <c r="I67" s="1">
        <v>6521763066</v>
      </c>
      <c r="J67" s="38">
        <v>44748</v>
      </c>
      <c r="K67" s="1" t="s">
        <v>85</v>
      </c>
      <c r="L67" s="1" t="s">
        <v>85</v>
      </c>
      <c r="M67" s="1" t="s">
        <v>85</v>
      </c>
      <c r="N67" s="1" t="s">
        <v>85</v>
      </c>
      <c r="O67" s="1" t="s">
        <v>85</v>
      </c>
      <c r="P67" s="1" t="s">
        <v>85</v>
      </c>
      <c r="Q67" s="1" t="s">
        <v>85</v>
      </c>
      <c r="R67" s="1" t="s">
        <v>85</v>
      </c>
      <c r="S67" s="1" t="s">
        <v>85</v>
      </c>
      <c r="T67" s="1" t="s">
        <v>85</v>
      </c>
      <c r="U67" s="1" t="s">
        <v>85</v>
      </c>
      <c r="V67" s="1">
        <v>45</v>
      </c>
      <c r="W67" s="1">
        <v>93</v>
      </c>
      <c r="X67" s="1">
        <v>7</v>
      </c>
      <c r="Y67" s="1" t="s">
        <v>3524</v>
      </c>
      <c r="Z67" s="1" t="s">
        <v>85</v>
      </c>
      <c r="AA67" s="1">
        <v>3</v>
      </c>
      <c r="AB67" s="1">
        <v>17</v>
      </c>
      <c r="AC67" s="1">
        <v>80</v>
      </c>
      <c r="AD67" s="1">
        <v>0</v>
      </c>
      <c r="AE67" s="1">
        <v>177</v>
      </c>
      <c r="AF67" s="1">
        <v>3</v>
      </c>
      <c r="AG67" s="1">
        <v>20</v>
      </c>
      <c r="AH67" s="1">
        <v>77</v>
      </c>
      <c r="AI67" s="1">
        <v>0</v>
      </c>
      <c r="AJ67" s="1">
        <v>174</v>
      </c>
      <c r="AK67" s="1">
        <v>3</v>
      </c>
      <c r="AL67" s="1">
        <v>17</v>
      </c>
      <c r="AM67" s="1">
        <v>80</v>
      </c>
      <c r="AN67" s="1">
        <v>0</v>
      </c>
      <c r="AO67" s="1">
        <v>177</v>
      </c>
      <c r="AP67" s="1" t="s">
        <v>85</v>
      </c>
      <c r="AQ67" s="1" t="s">
        <v>3624</v>
      </c>
      <c r="AR67" s="38">
        <v>45027</v>
      </c>
      <c r="AS67" s="1" t="s">
        <v>85</v>
      </c>
      <c r="AT67" s="1" t="s">
        <v>85</v>
      </c>
      <c r="AU67" s="1" t="s">
        <v>85</v>
      </c>
      <c r="AV67" s="1" t="s">
        <v>85</v>
      </c>
      <c r="AW67" s="1" t="s">
        <v>85</v>
      </c>
      <c r="AX67" s="1" t="s">
        <v>85</v>
      </c>
      <c r="AY67" s="1" t="s">
        <v>85</v>
      </c>
      <c r="AZ67" s="1" t="s">
        <v>85</v>
      </c>
      <c r="BA67" s="1" t="s">
        <v>85</v>
      </c>
      <c r="BB67" s="1" t="s">
        <v>85</v>
      </c>
      <c r="BC67" s="1" t="s">
        <v>85</v>
      </c>
      <c r="BD67" s="1" t="s">
        <v>85</v>
      </c>
      <c r="BE67" s="1" t="s">
        <v>85</v>
      </c>
      <c r="BF67" s="1" t="s">
        <v>85</v>
      </c>
      <c r="BG67" s="1" t="s">
        <v>85</v>
      </c>
      <c r="BH67" s="1" t="s">
        <v>85</v>
      </c>
      <c r="BI67" s="1" t="s">
        <v>85</v>
      </c>
      <c r="BJ67" s="1" t="s">
        <v>85</v>
      </c>
      <c r="BK67" s="1" t="s">
        <v>85</v>
      </c>
      <c r="BL67" s="1" t="s">
        <v>85</v>
      </c>
      <c r="BM67" s="1" t="s">
        <v>3531</v>
      </c>
      <c r="BN67" s="1" t="s">
        <v>85</v>
      </c>
      <c r="BO67" s="1" t="s">
        <v>85</v>
      </c>
      <c r="BP67" s="1" t="s">
        <v>85</v>
      </c>
      <c r="BQ67" s="1" t="s">
        <v>85</v>
      </c>
      <c r="BR67" s="1" t="s">
        <v>85</v>
      </c>
      <c r="BS67" s="1" t="s">
        <v>85</v>
      </c>
      <c r="BT67" s="1" t="s">
        <v>85</v>
      </c>
      <c r="BU67" s="1" t="s">
        <v>85</v>
      </c>
      <c r="BV67" s="1" t="s">
        <v>85</v>
      </c>
      <c r="BW67" s="1" t="s">
        <v>85</v>
      </c>
      <c r="BX67" s="1" t="s">
        <v>85</v>
      </c>
      <c r="BY67" s="1" t="s">
        <v>85</v>
      </c>
      <c r="BZ67" s="1" t="s">
        <v>85</v>
      </c>
      <c r="CA67" s="1" t="s">
        <v>85</v>
      </c>
      <c r="CB67" s="1" t="s">
        <v>85</v>
      </c>
      <c r="CC67" s="1" t="s">
        <v>85</v>
      </c>
      <c r="CD67" s="1" t="s">
        <v>85</v>
      </c>
      <c r="CE67" s="1" t="s">
        <v>85</v>
      </c>
      <c r="CF67" s="1" t="s">
        <v>85</v>
      </c>
      <c r="CG67" s="1" t="s">
        <v>85</v>
      </c>
      <c r="CH67" s="1" t="s">
        <v>85</v>
      </c>
    </row>
    <row r="68" spans="1:86" ht="15.95">
      <c r="A68" s="1" t="s">
        <v>1155</v>
      </c>
      <c r="B68" s="1" t="s">
        <v>130</v>
      </c>
      <c r="C68" s="1" t="s">
        <v>103</v>
      </c>
      <c r="D68" s="1">
        <v>100</v>
      </c>
      <c r="E68" s="1" t="s">
        <v>3522</v>
      </c>
      <c r="F68" s="1" t="s">
        <v>3652</v>
      </c>
      <c r="G68" s="1">
        <v>100015</v>
      </c>
      <c r="H68" s="1" t="s">
        <v>85</v>
      </c>
      <c r="I68" s="1">
        <v>6522730648</v>
      </c>
      <c r="J68" s="38">
        <v>45000</v>
      </c>
      <c r="K68" s="1" t="s">
        <v>926</v>
      </c>
      <c r="L68" s="1" t="s">
        <v>936</v>
      </c>
      <c r="M68" s="1" t="s">
        <v>915</v>
      </c>
      <c r="N68" s="1" t="s">
        <v>85</v>
      </c>
      <c r="O68" s="1" t="s">
        <v>85</v>
      </c>
      <c r="P68" s="1" t="s">
        <v>173</v>
      </c>
      <c r="Q68" s="1" t="s">
        <v>85</v>
      </c>
      <c r="R68" s="1" t="s">
        <v>85</v>
      </c>
      <c r="S68" s="1" t="s">
        <v>85</v>
      </c>
      <c r="T68" s="1" t="s">
        <v>85</v>
      </c>
      <c r="U68" s="1" t="s">
        <v>85</v>
      </c>
      <c r="V68" s="1">
        <v>80</v>
      </c>
      <c r="W68" s="1">
        <v>97</v>
      </c>
      <c r="X68" s="1">
        <v>3</v>
      </c>
      <c r="Y68" s="1" t="s">
        <v>3524</v>
      </c>
      <c r="Z68" s="1" t="s">
        <v>85</v>
      </c>
      <c r="AA68" s="1">
        <v>20</v>
      </c>
      <c r="AB68" s="1">
        <v>25</v>
      </c>
      <c r="AC68" s="1">
        <v>55</v>
      </c>
      <c r="AD68" s="1">
        <v>0</v>
      </c>
      <c r="AE68" s="1">
        <v>135</v>
      </c>
      <c r="AF68" s="1">
        <v>20</v>
      </c>
      <c r="AG68" s="1">
        <v>20</v>
      </c>
      <c r="AH68" s="1">
        <v>60</v>
      </c>
      <c r="AI68" s="1">
        <v>0</v>
      </c>
      <c r="AJ68" s="1">
        <v>140</v>
      </c>
      <c r="AK68" s="1">
        <v>20</v>
      </c>
      <c r="AL68" s="1">
        <v>25</v>
      </c>
      <c r="AM68" s="1">
        <v>55</v>
      </c>
      <c r="AN68" s="1">
        <v>0</v>
      </c>
      <c r="AO68" s="1">
        <v>135</v>
      </c>
      <c r="AP68" s="1" t="s">
        <v>85</v>
      </c>
      <c r="AQ68" s="1" t="s">
        <v>3624</v>
      </c>
      <c r="AR68" s="38">
        <v>45027</v>
      </c>
      <c r="AS68" s="1" t="s">
        <v>85</v>
      </c>
      <c r="AT68" s="1" t="s">
        <v>85</v>
      </c>
      <c r="AU68" s="1" t="s">
        <v>85</v>
      </c>
      <c r="AV68" s="1" t="s">
        <v>85</v>
      </c>
      <c r="AW68" s="1" t="s">
        <v>85</v>
      </c>
      <c r="AX68" s="1" t="s">
        <v>85</v>
      </c>
      <c r="AY68" s="1" t="s">
        <v>85</v>
      </c>
      <c r="AZ68" s="1" t="s">
        <v>85</v>
      </c>
      <c r="BA68" s="1" t="s">
        <v>85</v>
      </c>
      <c r="BB68" s="1" t="s">
        <v>85</v>
      </c>
      <c r="BC68" s="1" t="s">
        <v>85</v>
      </c>
      <c r="BD68" s="1" t="s">
        <v>85</v>
      </c>
      <c r="BE68" s="1" t="s">
        <v>85</v>
      </c>
      <c r="BF68" s="1" t="s">
        <v>85</v>
      </c>
      <c r="BG68" s="1" t="s">
        <v>85</v>
      </c>
      <c r="BH68" s="1" t="s">
        <v>85</v>
      </c>
      <c r="BI68" s="1" t="s">
        <v>85</v>
      </c>
      <c r="BJ68" s="1" t="s">
        <v>85</v>
      </c>
      <c r="BK68" s="1" t="s">
        <v>85</v>
      </c>
      <c r="BL68" s="1" t="s">
        <v>85</v>
      </c>
      <c r="BM68" s="1" t="s">
        <v>3531</v>
      </c>
      <c r="BN68" s="1" t="s">
        <v>85</v>
      </c>
      <c r="BO68" s="1" t="s">
        <v>85</v>
      </c>
      <c r="BP68" s="1" t="s">
        <v>85</v>
      </c>
      <c r="BQ68" s="1" t="s">
        <v>85</v>
      </c>
      <c r="BR68" s="1" t="s">
        <v>85</v>
      </c>
      <c r="BS68" s="1" t="s">
        <v>85</v>
      </c>
      <c r="BT68" s="1" t="s">
        <v>85</v>
      </c>
      <c r="BU68" s="1" t="s">
        <v>85</v>
      </c>
      <c r="BV68" s="1" t="s">
        <v>85</v>
      </c>
      <c r="BW68" s="1" t="s">
        <v>85</v>
      </c>
      <c r="BX68" s="1" t="s">
        <v>85</v>
      </c>
      <c r="BY68" s="1" t="s">
        <v>85</v>
      </c>
      <c r="BZ68" s="1" t="s">
        <v>85</v>
      </c>
      <c r="CA68" s="1" t="s">
        <v>85</v>
      </c>
      <c r="CB68" s="1" t="s">
        <v>85</v>
      </c>
      <c r="CC68" s="1" t="s">
        <v>85</v>
      </c>
      <c r="CD68" s="1" t="s">
        <v>85</v>
      </c>
      <c r="CE68" s="1" t="s">
        <v>85</v>
      </c>
      <c r="CF68" s="1" t="s">
        <v>85</v>
      </c>
      <c r="CG68" s="1" t="s">
        <v>85</v>
      </c>
      <c r="CH68" s="1" t="s">
        <v>85</v>
      </c>
    </row>
    <row r="69" spans="1:86" ht="15.95">
      <c r="A69" s="1" t="s">
        <v>1155</v>
      </c>
      <c r="B69" s="1" t="s">
        <v>75</v>
      </c>
      <c r="C69" s="1" t="s">
        <v>103</v>
      </c>
      <c r="D69" s="1">
        <v>100</v>
      </c>
      <c r="E69" s="1" t="s">
        <v>3522</v>
      </c>
      <c r="F69" s="1" t="s">
        <v>3652</v>
      </c>
      <c r="G69" s="1">
        <v>100015</v>
      </c>
      <c r="H69" s="1" t="s">
        <v>85</v>
      </c>
      <c r="I69" s="1">
        <v>6522730643</v>
      </c>
      <c r="J69" s="38">
        <v>43903</v>
      </c>
      <c r="K69" s="1" t="s">
        <v>85</v>
      </c>
      <c r="L69" s="1" t="s">
        <v>85</v>
      </c>
      <c r="M69" s="1" t="s">
        <v>915</v>
      </c>
      <c r="N69" s="1" t="s">
        <v>85</v>
      </c>
      <c r="O69" s="1" t="s">
        <v>85</v>
      </c>
      <c r="P69" s="1" t="s">
        <v>1003</v>
      </c>
      <c r="Q69" s="1" t="s">
        <v>85</v>
      </c>
      <c r="R69" s="1" t="s">
        <v>85</v>
      </c>
      <c r="S69" s="1" t="s">
        <v>85</v>
      </c>
      <c r="T69" s="1" t="s">
        <v>85</v>
      </c>
      <c r="U69" s="1" t="s">
        <v>85</v>
      </c>
      <c r="V69" s="1">
        <v>25</v>
      </c>
      <c r="W69" s="1">
        <v>70</v>
      </c>
      <c r="X69" s="1">
        <v>30</v>
      </c>
      <c r="Y69" s="1" t="s">
        <v>3545</v>
      </c>
      <c r="Z69" s="1" t="s">
        <v>85</v>
      </c>
      <c r="AA69" s="1">
        <v>100</v>
      </c>
      <c r="AB69" s="1">
        <v>0</v>
      </c>
      <c r="AC69" s="1">
        <v>0</v>
      </c>
      <c r="AD69" s="1">
        <v>0</v>
      </c>
      <c r="AE69" s="1">
        <v>0</v>
      </c>
      <c r="AF69" s="1">
        <v>100</v>
      </c>
      <c r="AG69" s="1">
        <v>0</v>
      </c>
      <c r="AH69" s="1">
        <v>0</v>
      </c>
      <c r="AI69" s="1">
        <v>0</v>
      </c>
      <c r="AJ69" s="1">
        <v>0</v>
      </c>
      <c r="AK69" s="1">
        <v>100</v>
      </c>
      <c r="AL69" s="1">
        <v>0</v>
      </c>
      <c r="AM69" s="1">
        <v>0</v>
      </c>
      <c r="AN69" s="1">
        <v>0</v>
      </c>
      <c r="AO69" s="1">
        <v>0</v>
      </c>
      <c r="AP69" s="1" t="s">
        <v>85</v>
      </c>
      <c r="AQ69" s="1" t="s">
        <v>3653</v>
      </c>
      <c r="AR69" s="38">
        <v>45048</v>
      </c>
      <c r="AS69" s="1" t="s">
        <v>85</v>
      </c>
      <c r="AT69" s="1" t="s">
        <v>85</v>
      </c>
      <c r="AU69" s="1" t="s">
        <v>85</v>
      </c>
      <c r="AV69" s="1" t="s">
        <v>85</v>
      </c>
      <c r="AW69" s="1" t="s">
        <v>85</v>
      </c>
      <c r="AX69" s="1" t="s">
        <v>85</v>
      </c>
      <c r="AY69" s="1" t="s">
        <v>85</v>
      </c>
      <c r="AZ69" s="1" t="s">
        <v>85</v>
      </c>
      <c r="BA69" s="1" t="s">
        <v>85</v>
      </c>
      <c r="BB69" s="1" t="s">
        <v>85</v>
      </c>
      <c r="BC69" s="1" t="s">
        <v>85</v>
      </c>
      <c r="BD69" s="1" t="s">
        <v>85</v>
      </c>
      <c r="BE69" s="1" t="s">
        <v>85</v>
      </c>
      <c r="BF69" s="1" t="s">
        <v>85</v>
      </c>
      <c r="BG69" s="1" t="s">
        <v>85</v>
      </c>
      <c r="BH69" s="1" t="s">
        <v>85</v>
      </c>
      <c r="BI69" s="1" t="s">
        <v>85</v>
      </c>
      <c r="BJ69" s="1" t="s">
        <v>85</v>
      </c>
      <c r="BK69" s="1" t="s">
        <v>85</v>
      </c>
      <c r="BL69" s="1" t="s">
        <v>85</v>
      </c>
      <c r="BM69" s="1" t="s">
        <v>3531</v>
      </c>
      <c r="BN69" s="1" t="s">
        <v>85</v>
      </c>
      <c r="BO69" s="1" t="s">
        <v>85</v>
      </c>
      <c r="BP69" s="1" t="s">
        <v>85</v>
      </c>
      <c r="BQ69" s="1" t="s">
        <v>85</v>
      </c>
      <c r="BR69" s="1" t="s">
        <v>85</v>
      </c>
      <c r="BS69" s="1" t="s">
        <v>85</v>
      </c>
      <c r="BT69" s="1" t="s">
        <v>85</v>
      </c>
      <c r="BU69" s="1" t="s">
        <v>85</v>
      </c>
      <c r="BV69" s="1" t="s">
        <v>85</v>
      </c>
      <c r="BW69" s="1" t="s">
        <v>85</v>
      </c>
      <c r="BX69" s="1" t="s">
        <v>85</v>
      </c>
      <c r="BY69" s="1" t="s">
        <v>85</v>
      </c>
      <c r="BZ69" s="1" t="s">
        <v>85</v>
      </c>
      <c r="CA69" s="1" t="s">
        <v>85</v>
      </c>
      <c r="CB69" s="1" t="s">
        <v>85</v>
      </c>
      <c r="CC69" s="1" t="s">
        <v>85</v>
      </c>
      <c r="CD69" s="1" t="s">
        <v>85</v>
      </c>
      <c r="CE69" s="1" t="s">
        <v>85</v>
      </c>
      <c r="CF69" s="1" t="s">
        <v>85</v>
      </c>
      <c r="CG69" s="1" t="s">
        <v>85</v>
      </c>
      <c r="CH69" s="1" t="s">
        <v>85</v>
      </c>
    </row>
    <row r="70" spans="1:86" ht="15.95">
      <c r="A70" s="1" t="s">
        <v>142</v>
      </c>
      <c r="B70" s="1" t="s">
        <v>130</v>
      </c>
      <c r="C70" s="1" t="s">
        <v>103</v>
      </c>
      <c r="D70" s="1">
        <v>105</v>
      </c>
      <c r="E70" s="1" t="s">
        <v>3522</v>
      </c>
      <c r="F70" s="1" t="s">
        <v>3654</v>
      </c>
      <c r="G70" s="1">
        <v>105005</v>
      </c>
      <c r="H70" s="1" t="s">
        <v>85</v>
      </c>
      <c r="I70" s="1">
        <v>6519077202</v>
      </c>
      <c r="J70" s="38">
        <v>44263</v>
      </c>
      <c r="K70" s="1" t="s">
        <v>85</v>
      </c>
      <c r="L70" s="1" t="s">
        <v>3655</v>
      </c>
      <c r="M70" s="1" t="s">
        <v>906</v>
      </c>
      <c r="N70" s="1" t="s">
        <v>152</v>
      </c>
      <c r="O70" s="1" t="s">
        <v>919</v>
      </c>
      <c r="P70" s="1" t="s">
        <v>85</v>
      </c>
      <c r="Q70" s="1" t="s">
        <v>85</v>
      </c>
      <c r="R70" s="1" t="s">
        <v>85</v>
      </c>
      <c r="S70" s="1" t="s">
        <v>85</v>
      </c>
      <c r="T70" s="1" t="s">
        <v>85</v>
      </c>
      <c r="U70" s="1" t="s">
        <v>85</v>
      </c>
      <c r="V70" s="1">
        <v>40</v>
      </c>
      <c r="W70" s="1">
        <v>90</v>
      </c>
      <c r="X70" s="1">
        <v>10</v>
      </c>
      <c r="Y70" s="1" t="s">
        <v>3524</v>
      </c>
      <c r="Z70" s="1" t="s">
        <v>85</v>
      </c>
      <c r="AA70" s="1">
        <v>10</v>
      </c>
      <c r="AB70" s="1">
        <v>68</v>
      </c>
      <c r="AC70" s="1">
        <v>20</v>
      </c>
      <c r="AD70" s="1">
        <v>2</v>
      </c>
      <c r="AE70" s="1">
        <v>114</v>
      </c>
      <c r="AF70" s="1">
        <v>68</v>
      </c>
      <c r="AG70" s="1">
        <v>10</v>
      </c>
      <c r="AH70" s="1">
        <v>20</v>
      </c>
      <c r="AI70" s="1">
        <v>2</v>
      </c>
      <c r="AJ70" s="1">
        <v>56</v>
      </c>
      <c r="AK70" s="1">
        <v>10</v>
      </c>
      <c r="AL70" s="1">
        <v>90</v>
      </c>
      <c r="AM70" s="1">
        <v>0</v>
      </c>
      <c r="AN70" s="1">
        <v>0</v>
      </c>
      <c r="AO70" s="1">
        <v>90</v>
      </c>
      <c r="AP70" s="1" t="s">
        <v>85</v>
      </c>
      <c r="AQ70" s="1" t="s">
        <v>3653</v>
      </c>
      <c r="AR70" s="38">
        <v>45023</v>
      </c>
      <c r="AS70" s="1" t="s">
        <v>85</v>
      </c>
      <c r="AT70" s="1" t="s">
        <v>85</v>
      </c>
      <c r="AU70" s="1" t="s">
        <v>85</v>
      </c>
      <c r="AV70" s="1" t="s">
        <v>85</v>
      </c>
      <c r="AW70" s="1" t="s">
        <v>85</v>
      </c>
      <c r="AX70" s="1" t="s">
        <v>85</v>
      </c>
      <c r="AY70" s="1" t="s">
        <v>85</v>
      </c>
      <c r="AZ70" s="1" t="s">
        <v>85</v>
      </c>
      <c r="BA70" s="1" t="s">
        <v>85</v>
      </c>
      <c r="BB70" s="1" t="s">
        <v>85</v>
      </c>
      <c r="BC70" s="1" t="s">
        <v>85</v>
      </c>
      <c r="BD70" s="1" t="s">
        <v>85</v>
      </c>
      <c r="BE70" s="1" t="s">
        <v>85</v>
      </c>
      <c r="BF70" s="1" t="s">
        <v>85</v>
      </c>
      <c r="BG70" s="1" t="s">
        <v>85</v>
      </c>
      <c r="BH70" s="1" t="s">
        <v>85</v>
      </c>
      <c r="BI70" s="1" t="s">
        <v>85</v>
      </c>
      <c r="BJ70" s="1" t="s">
        <v>85</v>
      </c>
      <c r="BK70" s="1" t="s">
        <v>85</v>
      </c>
      <c r="BL70" s="1" t="s">
        <v>85</v>
      </c>
      <c r="BM70" s="1" t="s">
        <v>3531</v>
      </c>
      <c r="BN70" s="1" t="s">
        <v>85</v>
      </c>
      <c r="BO70" s="1" t="s">
        <v>85</v>
      </c>
      <c r="BP70" s="1" t="s">
        <v>85</v>
      </c>
      <c r="BQ70" s="1" t="s">
        <v>85</v>
      </c>
      <c r="BR70" s="1" t="s">
        <v>85</v>
      </c>
      <c r="BS70" s="1" t="s">
        <v>85</v>
      </c>
      <c r="BT70" s="1" t="s">
        <v>85</v>
      </c>
      <c r="BU70" s="1" t="s">
        <v>85</v>
      </c>
      <c r="BV70" s="1" t="s">
        <v>85</v>
      </c>
      <c r="BW70" s="1" t="s">
        <v>85</v>
      </c>
      <c r="BX70" s="1" t="s">
        <v>85</v>
      </c>
      <c r="BY70" s="1" t="s">
        <v>85</v>
      </c>
      <c r="BZ70" s="1" t="s">
        <v>85</v>
      </c>
      <c r="CA70" s="1" t="s">
        <v>85</v>
      </c>
      <c r="CB70" s="1" t="s">
        <v>85</v>
      </c>
      <c r="CC70" s="1" t="s">
        <v>85</v>
      </c>
      <c r="CD70" s="1" t="s">
        <v>85</v>
      </c>
      <c r="CE70" s="1" t="s">
        <v>85</v>
      </c>
      <c r="CF70" s="1" t="s">
        <v>85</v>
      </c>
      <c r="CG70" s="1" t="s">
        <v>85</v>
      </c>
      <c r="CH70" s="1" t="s">
        <v>85</v>
      </c>
    </row>
    <row r="71" spans="1:86" ht="15.95">
      <c r="A71" s="1" t="s">
        <v>1366</v>
      </c>
      <c r="B71" s="1" t="s">
        <v>75</v>
      </c>
      <c r="C71" s="1" t="s">
        <v>103</v>
      </c>
      <c r="D71" s="1">
        <v>104</v>
      </c>
      <c r="E71" s="1" t="s">
        <v>3522</v>
      </c>
      <c r="F71" s="1">
        <v>104008</v>
      </c>
      <c r="G71" s="1">
        <v>104008</v>
      </c>
      <c r="H71" s="1" t="s">
        <v>85</v>
      </c>
      <c r="I71" s="1">
        <v>6521121993</v>
      </c>
      <c r="J71" s="38">
        <v>44483</v>
      </c>
      <c r="K71" s="1" t="s">
        <v>926</v>
      </c>
      <c r="L71" s="1" t="s">
        <v>3527</v>
      </c>
      <c r="M71" s="1" t="s">
        <v>906</v>
      </c>
      <c r="N71" s="1" t="s">
        <v>3536</v>
      </c>
      <c r="O71" s="1" t="s">
        <v>3560</v>
      </c>
      <c r="P71" s="1" t="s">
        <v>85</v>
      </c>
      <c r="Q71" s="1" t="s">
        <v>85</v>
      </c>
      <c r="R71" s="1" t="s">
        <v>85</v>
      </c>
      <c r="S71" s="1" t="s">
        <v>85</v>
      </c>
      <c r="T71" s="1" t="s">
        <v>85</v>
      </c>
      <c r="U71" s="1" t="s">
        <v>85</v>
      </c>
      <c r="V71" s="1">
        <v>10</v>
      </c>
      <c r="W71" s="1">
        <v>98</v>
      </c>
      <c r="X71" s="1">
        <v>2</v>
      </c>
      <c r="Y71" s="1" t="s">
        <v>3545</v>
      </c>
      <c r="Z71" s="1" t="s">
        <v>85</v>
      </c>
      <c r="AA71" s="1">
        <v>3</v>
      </c>
      <c r="AB71" s="1">
        <v>15</v>
      </c>
      <c r="AC71" s="1">
        <v>80</v>
      </c>
      <c r="AD71" s="1">
        <v>2</v>
      </c>
      <c r="AE71" s="1">
        <v>181</v>
      </c>
      <c r="AF71" s="1">
        <v>10</v>
      </c>
      <c r="AG71" s="1">
        <v>8</v>
      </c>
      <c r="AH71" s="1">
        <v>80</v>
      </c>
      <c r="AI71" s="1">
        <v>2</v>
      </c>
      <c r="AJ71" s="1">
        <v>174</v>
      </c>
      <c r="AK71" s="1">
        <v>3</v>
      </c>
      <c r="AL71" s="1">
        <v>97</v>
      </c>
      <c r="AM71" s="1">
        <v>0</v>
      </c>
      <c r="AN71" s="1">
        <v>0</v>
      </c>
      <c r="AO71" s="1">
        <v>97</v>
      </c>
      <c r="AP71" s="1" t="s">
        <v>85</v>
      </c>
      <c r="AQ71" s="1" t="s">
        <v>3632</v>
      </c>
      <c r="AR71" s="38">
        <v>45027</v>
      </c>
      <c r="AS71" s="1" t="s">
        <v>85</v>
      </c>
      <c r="AT71" s="1" t="s">
        <v>85</v>
      </c>
      <c r="AU71" s="1" t="s">
        <v>85</v>
      </c>
      <c r="AV71" s="1" t="s">
        <v>85</v>
      </c>
      <c r="AW71" s="1" t="s">
        <v>85</v>
      </c>
      <c r="AX71" s="1" t="s">
        <v>85</v>
      </c>
      <c r="AY71" s="1" t="s">
        <v>85</v>
      </c>
      <c r="AZ71" s="1" t="s">
        <v>85</v>
      </c>
      <c r="BA71" s="1" t="s">
        <v>85</v>
      </c>
      <c r="BB71" s="1" t="s">
        <v>85</v>
      </c>
      <c r="BC71" s="1" t="s">
        <v>85</v>
      </c>
      <c r="BD71" s="1" t="s">
        <v>85</v>
      </c>
      <c r="BE71" s="1" t="s">
        <v>85</v>
      </c>
      <c r="BF71" s="1" t="s">
        <v>85</v>
      </c>
      <c r="BG71" s="1" t="s">
        <v>85</v>
      </c>
      <c r="BH71" s="1" t="s">
        <v>85</v>
      </c>
      <c r="BI71" s="1" t="s">
        <v>85</v>
      </c>
      <c r="BJ71" s="1" t="s">
        <v>85</v>
      </c>
      <c r="BK71" s="1" t="s">
        <v>85</v>
      </c>
      <c r="BL71" s="1" t="s">
        <v>85</v>
      </c>
      <c r="BM71" s="1" t="s">
        <v>3531</v>
      </c>
      <c r="BN71" s="1" t="s">
        <v>85</v>
      </c>
      <c r="BO71" s="1" t="s">
        <v>85</v>
      </c>
      <c r="BP71" s="1" t="s">
        <v>85</v>
      </c>
      <c r="BQ71" s="1" t="s">
        <v>85</v>
      </c>
      <c r="BR71" s="1" t="s">
        <v>85</v>
      </c>
      <c r="BS71" s="1" t="s">
        <v>85</v>
      </c>
      <c r="BT71" s="1" t="s">
        <v>85</v>
      </c>
      <c r="BU71" s="1" t="s">
        <v>85</v>
      </c>
      <c r="BV71" s="1" t="s">
        <v>85</v>
      </c>
      <c r="BW71" s="1" t="s">
        <v>85</v>
      </c>
      <c r="BX71" s="1" t="s">
        <v>85</v>
      </c>
      <c r="BY71" s="1" t="s">
        <v>85</v>
      </c>
      <c r="BZ71" s="1" t="s">
        <v>85</v>
      </c>
      <c r="CA71" s="1" t="s">
        <v>85</v>
      </c>
      <c r="CB71" s="1" t="s">
        <v>85</v>
      </c>
      <c r="CC71" s="1" t="s">
        <v>85</v>
      </c>
      <c r="CD71" s="1" t="s">
        <v>85</v>
      </c>
      <c r="CE71" s="1" t="s">
        <v>85</v>
      </c>
      <c r="CF71" s="1" t="s">
        <v>85</v>
      </c>
      <c r="CG71" s="1" t="s">
        <v>85</v>
      </c>
      <c r="CH71" s="1" t="s">
        <v>85</v>
      </c>
    </row>
    <row r="72" spans="1:86" ht="15.95">
      <c r="A72" s="1" t="s">
        <v>3656</v>
      </c>
      <c r="B72" s="1" t="s">
        <v>75</v>
      </c>
      <c r="C72" s="1" t="s">
        <v>103</v>
      </c>
      <c r="D72" s="1">
        <v>304</v>
      </c>
      <c r="E72" s="1" t="s">
        <v>3522</v>
      </c>
      <c r="F72" s="1" t="s">
        <v>3657</v>
      </c>
      <c r="G72" s="1">
        <v>304007</v>
      </c>
      <c r="H72" s="1" t="s">
        <v>85</v>
      </c>
      <c r="I72" s="1">
        <v>6218979260</v>
      </c>
      <c r="J72" s="38">
        <v>44658</v>
      </c>
      <c r="K72" s="1" t="s">
        <v>85</v>
      </c>
      <c r="L72" s="1" t="s">
        <v>3527</v>
      </c>
      <c r="M72" s="1" t="s">
        <v>85</v>
      </c>
      <c r="N72" s="1" t="s">
        <v>85</v>
      </c>
      <c r="O72" s="1" t="s">
        <v>85</v>
      </c>
      <c r="P72" s="1" t="s">
        <v>85</v>
      </c>
      <c r="Q72" s="38">
        <v>45019</v>
      </c>
      <c r="R72" s="1" t="s">
        <v>85</v>
      </c>
      <c r="S72" s="1" t="s">
        <v>85</v>
      </c>
      <c r="T72" s="1" t="s">
        <v>85</v>
      </c>
      <c r="U72" s="1" t="s">
        <v>85</v>
      </c>
      <c r="V72" s="1">
        <v>100</v>
      </c>
      <c r="W72" s="1">
        <v>70</v>
      </c>
      <c r="X72" s="1">
        <v>30</v>
      </c>
      <c r="Y72" s="1" t="s">
        <v>3524</v>
      </c>
      <c r="Z72" s="1" t="s">
        <v>85</v>
      </c>
      <c r="AA72" s="1">
        <v>0</v>
      </c>
      <c r="AB72" s="1">
        <v>19</v>
      </c>
      <c r="AC72" s="1">
        <v>80</v>
      </c>
      <c r="AD72" s="1">
        <v>1</v>
      </c>
      <c r="AE72" s="1">
        <v>182</v>
      </c>
      <c r="AF72" s="1">
        <v>4</v>
      </c>
      <c r="AG72" s="1">
        <v>15</v>
      </c>
      <c r="AH72" s="1">
        <v>80</v>
      </c>
      <c r="AI72" s="1">
        <v>1</v>
      </c>
      <c r="AJ72" s="1">
        <v>178</v>
      </c>
      <c r="AK72" s="1">
        <v>0</v>
      </c>
      <c r="AL72" s="1">
        <v>70</v>
      </c>
      <c r="AM72" s="1">
        <v>30</v>
      </c>
      <c r="AN72" s="1">
        <v>0</v>
      </c>
      <c r="AO72" s="1">
        <v>130</v>
      </c>
      <c r="AP72" s="1" t="s">
        <v>85</v>
      </c>
      <c r="AQ72" s="1" t="s">
        <v>3632</v>
      </c>
      <c r="AR72" s="38">
        <v>45027</v>
      </c>
      <c r="AS72" s="1" t="s">
        <v>85</v>
      </c>
      <c r="AT72" s="1" t="s">
        <v>85</v>
      </c>
      <c r="AU72" s="1" t="s">
        <v>85</v>
      </c>
      <c r="AV72" s="1" t="s">
        <v>85</v>
      </c>
      <c r="AW72" s="1" t="s">
        <v>85</v>
      </c>
      <c r="AX72" s="1" t="s">
        <v>85</v>
      </c>
      <c r="AY72" s="1" t="s">
        <v>85</v>
      </c>
      <c r="AZ72" s="1" t="s">
        <v>85</v>
      </c>
      <c r="BA72" s="1" t="s">
        <v>85</v>
      </c>
      <c r="BB72" s="1" t="s">
        <v>85</v>
      </c>
      <c r="BC72" s="1" t="s">
        <v>85</v>
      </c>
      <c r="BD72" s="1" t="s">
        <v>85</v>
      </c>
      <c r="BE72" s="1" t="s">
        <v>85</v>
      </c>
      <c r="BF72" s="1" t="s">
        <v>85</v>
      </c>
      <c r="BG72" s="1" t="s">
        <v>85</v>
      </c>
      <c r="BH72" s="1" t="s">
        <v>85</v>
      </c>
      <c r="BI72" s="1" t="s">
        <v>85</v>
      </c>
      <c r="BJ72" s="1" t="s">
        <v>85</v>
      </c>
      <c r="BK72" s="1" t="s">
        <v>85</v>
      </c>
      <c r="BL72" s="1" t="s">
        <v>85</v>
      </c>
      <c r="BM72" s="1" t="s">
        <v>3531</v>
      </c>
      <c r="BN72" s="1" t="s">
        <v>85</v>
      </c>
      <c r="BO72" s="1" t="s">
        <v>85</v>
      </c>
      <c r="BP72" s="1" t="s">
        <v>85</v>
      </c>
      <c r="BQ72" s="1" t="s">
        <v>85</v>
      </c>
      <c r="BR72" s="1" t="s">
        <v>85</v>
      </c>
      <c r="BS72" s="1" t="s">
        <v>85</v>
      </c>
      <c r="BT72" s="1" t="s">
        <v>85</v>
      </c>
      <c r="BU72" s="1" t="s">
        <v>85</v>
      </c>
      <c r="BV72" s="1" t="s">
        <v>85</v>
      </c>
      <c r="BW72" s="1" t="s">
        <v>85</v>
      </c>
      <c r="BX72" s="1" t="s">
        <v>85</v>
      </c>
      <c r="BY72" s="1" t="s">
        <v>85</v>
      </c>
      <c r="BZ72" s="1" t="s">
        <v>85</v>
      </c>
      <c r="CA72" s="1" t="s">
        <v>85</v>
      </c>
      <c r="CB72" s="1" t="s">
        <v>85</v>
      </c>
      <c r="CC72" s="1" t="s">
        <v>85</v>
      </c>
      <c r="CD72" s="1" t="s">
        <v>85</v>
      </c>
      <c r="CE72" s="1" t="s">
        <v>85</v>
      </c>
      <c r="CF72" s="1" t="s">
        <v>85</v>
      </c>
      <c r="CG72" s="1" t="s">
        <v>85</v>
      </c>
      <c r="CH72" s="1" t="s">
        <v>85</v>
      </c>
    </row>
    <row r="73" spans="1:86" ht="15.95">
      <c r="A73" s="1" t="s">
        <v>1806</v>
      </c>
      <c r="B73" s="1" t="s">
        <v>130</v>
      </c>
      <c r="C73" s="1" t="s">
        <v>103</v>
      </c>
      <c r="D73" s="1">
        <v>109</v>
      </c>
      <c r="E73" s="1" t="s">
        <v>3522</v>
      </c>
      <c r="F73" s="1" t="s">
        <v>3658</v>
      </c>
      <c r="G73" s="1">
        <v>109012</v>
      </c>
      <c r="H73" s="1" t="s">
        <v>85</v>
      </c>
      <c r="I73" s="1">
        <v>6522336227</v>
      </c>
      <c r="J73" s="38">
        <v>44179</v>
      </c>
      <c r="K73" s="1" t="s">
        <v>926</v>
      </c>
      <c r="L73" s="1" t="s">
        <v>3527</v>
      </c>
      <c r="M73" s="1" t="s">
        <v>915</v>
      </c>
      <c r="N73" s="1" t="s">
        <v>173</v>
      </c>
      <c r="O73" s="1" t="s">
        <v>85</v>
      </c>
      <c r="P73" s="1" t="s">
        <v>85</v>
      </c>
      <c r="Q73" s="1" t="s">
        <v>85</v>
      </c>
      <c r="R73" s="1" t="s">
        <v>85</v>
      </c>
      <c r="S73" s="1" t="s">
        <v>85</v>
      </c>
      <c r="T73" s="1" t="s">
        <v>85</v>
      </c>
      <c r="U73" s="1" t="s">
        <v>85</v>
      </c>
      <c r="V73" s="1">
        <v>65</v>
      </c>
      <c r="W73" s="1">
        <v>95</v>
      </c>
      <c r="X73" s="1">
        <v>5</v>
      </c>
      <c r="Y73" s="1" t="s">
        <v>3524</v>
      </c>
      <c r="Z73" s="1" t="s">
        <v>85</v>
      </c>
      <c r="AA73" s="1">
        <v>0</v>
      </c>
      <c r="AB73" s="1">
        <v>55</v>
      </c>
      <c r="AC73" s="1">
        <v>35</v>
      </c>
      <c r="AD73" s="1">
        <v>10</v>
      </c>
      <c r="AE73" s="1">
        <v>155</v>
      </c>
      <c r="AF73" s="1">
        <v>20</v>
      </c>
      <c r="AG73" s="1">
        <v>35</v>
      </c>
      <c r="AH73" s="1">
        <v>35</v>
      </c>
      <c r="AI73" s="1">
        <v>10</v>
      </c>
      <c r="AJ73" s="1">
        <v>135</v>
      </c>
      <c r="AK73" s="1">
        <v>0</v>
      </c>
      <c r="AL73" s="1">
        <v>85</v>
      </c>
      <c r="AM73" s="1">
        <v>15</v>
      </c>
      <c r="AN73" s="1">
        <v>0</v>
      </c>
      <c r="AO73" s="1">
        <v>115</v>
      </c>
      <c r="AP73" s="1" t="s">
        <v>85</v>
      </c>
      <c r="AQ73" s="1" t="s">
        <v>3653</v>
      </c>
      <c r="AR73" s="38">
        <v>45047</v>
      </c>
      <c r="AS73" s="1" t="s">
        <v>85</v>
      </c>
      <c r="AT73" s="1" t="s">
        <v>85</v>
      </c>
      <c r="AU73" s="1" t="s">
        <v>85</v>
      </c>
      <c r="AV73" s="1" t="s">
        <v>85</v>
      </c>
      <c r="AW73" s="1" t="s">
        <v>85</v>
      </c>
      <c r="AX73" s="1" t="s">
        <v>85</v>
      </c>
      <c r="AY73" s="1" t="s">
        <v>85</v>
      </c>
      <c r="AZ73" s="1" t="s">
        <v>85</v>
      </c>
      <c r="BA73" s="1" t="s">
        <v>85</v>
      </c>
      <c r="BB73" s="1" t="s">
        <v>85</v>
      </c>
      <c r="BC73" s="1" t="s">
        <v>85</v>
      </c>
      <c r="BD73" s="1" t="s">
        <v>85</v>
      </c>
      <c r="BE73" s="1" t="s">
        <v>85</v>
      </c>
      <c r="BF73" s="1" t="s">
        <v>85</v>
      </c>
      <c r="BG73" s="1" t="s">
        <v>85</v>
      </c>
      <c r="BH73" s="1" t="s">
        <v>85</v>
      </c>
      <c r="BI73" s="1" t="s">
        <v>85</v>
      </c>
      <c r="BJ73" s="1" t="s">
        <v>85</v>
      </c>
      <c r="BK73" s="1" t="s">
        <v>85</v>
      </c>
      <c r="BL73" s="1" t="s">
        <v>85</v>
      </c>
      <c r="BM73" s="1" t="s">
        <v>3531</v>
      </c>
      <c r="BN73" s="1" t="s">
        <v>85</v>
      </c>
      <c r="BO73" s="1" t="s">
        <v>85</v>
      </c>
      <c r="BP73" s="1" t="s">
        <v>85</v>
      </c>
      <c r="BQ73" s="1" t="s">
        <v>85</v>
      </c>
      <c r="BR73" s="1" t="s">
        <v>85</v>
      </c>
      <c r="BS73" s="1" t="s">
        <v>85</v>
      </c>
      <c r="BT73" s="1" t="s">
        <v>85</v>
      </c>
      <c r="BU73" s="1" t="s">
        <v>85</v>
      </c>
      <c r="BV73" s="1" t="s">
        <v>85</v>
      </c>
      <c r="BW73" s="1" t="s">
        <v>85</v>
      </c>
      <c r="BX73" s="1" t="s">
        <v>85</v>
      </c>
      <c r="BY73" s="1" t="s">
        <v>85</v>
      </c>
      <c r="BZ73" s="1" t="s">
        <v>85</v>
      </c>
      <c r="CA73" s="1" t="s">
        <v>85</v>
      </c>
      <c r="CB73" s="1" t="s">
        <v>85</v>
      </c>
      <c r="CC73" s="1" t="s">
        <v>85</v>
      </c>
      <c r="CD73" s="1" t="s">
        <v>85</v>
      </c>
      <c r="CE73" s="1" t="s">
        <v>85</v>
      </c>
      <c r="CF73" s="1" t="s">
        <v>85</v>
      </c>
      <c r="CG73" s="1" t="s">
        <v>85</v>
      </c>
      <c r="CH73" s="1" t="s">
        <v>85</v>
      </c>
    </row>
    <row r="74" spans="1:86" ht="15.95">
      <c r="A74" s="1" t="s">
        <v>1574</v>
      </c>
      <c r="B74" s="1" t="s">
        <v>75</v>
      </c>
      <c r="C74" s="1" t="s">
        <v>103</v>
      </c>
      <c r="D74" s="1">
        <v>106</v>
      </c>
      <c r="E74" s="1" t="s">
        <v>3522</v>
      </c>
      <c r="F74" s="1" t="s">
        <v>3659</v>
      </c>
      <c r="G74" s="1">
        <v>106006</v>
      </c>
      <c r="H74" s="1" t="s">
        <v>85</v>
      </c>
      <c r="I74" s="1">
        <v>6520481643</v>
      </c>
      <c r="J74" s="38">
        <v>44288</v>
      </c>
      <c r="K74" s="1" t="s">
        <v>85</v>
      </c>
      <c r="L74" s="1" t="s">
        <v>85</v>
      </c>
      <c r="M74" s="1" t="s">
        <v>85</v>
      </c>
      <c r="N74" s="1" t="s">
        <v>85</v>
      </c>
      <c r="O74" s="1" t="s">
        <v>85</v>
      </c>
      <c r="P74" s="1" t="s">
        <v>85</v>
      </c>
      <c r="Q74" s="1" t="s">
        <v>85</v>
      </c>
      <c r="R74" s="1" t="s">
        <v>85</v>
      </c>
      <c r="S74" s="1" t="s">
        <v>85</v>
      </c>
      <c r="T74" s="1" t="s">
        <v>85</v>
      </c>
      <c r="U74" s="1" t="s">
        <v>85</v>
      </c>
      <c r="V74" s="1">
        <v>50</v>
      </c>
      <c r="W74" s="1">
        <v>100</v>
      </c>
      <c r="X74" s="1">
        <v>0</v>
      </c>
      <c r="Y74" s="1" t="s">
        <v>3524</v>
      </c>
      <c r="Z74" s="1" t="s">
        <v>85</v>
      </c>
      <c r="AA74" s="1">
        <v>0</v>
      </c>
      <c r="AB74" s="1">
        <v>25</v>
      </c>
      <c r="AC74" s="1">
        <v>65</v>
      </c>
      <c r="AD74" s="1">
        <v>10</v>
      </c>
      <c r="AE74" s="1">
        <v>185</v>
      </c>
      <c r="AF74" s="1">
        <v>10</v>
      </c>
      <c r="AG74" s="1">
        <v>15</v>
      </c>
      <c r="AH74" s="1">
        <v>65</v>
      </c>
      <c r="AI74" s="1">
        <v>10</v>
      </c>
      <c r="AJ74" s="1">
        <v>175</v>
      </c>
      <c r="AK74" s="1">
        <v>0</v>
      </c>
      <c r="AL74" s="1">
        <v>60</v>
      </c>
      <c r="AM74" s="1">
        <v>40</v>
      </c>
      <c r="AN74" s="1">
        <v>0</v>
      </c>
      <c r="AO74" s="1">
        <v>140</v>
      </c>
      <c r="AP74" s="1" t="s">
        <v>85</v>
      </c>
      <c r="AQ74" s="1" t="s">
        <v>3660</v>
      </c>
      <c r="AR74" s="38">
        <v>45057</v>
      </c>
      <c r="AS74" s="1" t="s">
        <v>85</v>
      </c>
      <c r="AT74" s="1" t="s">
        <v>85</v>
      </c>
      <c r="AU74" s="1" t="s">
        <v>85</v>
      </c>
      <c r="AV74" s="1" t="s">
        <v>85</v>
      </c>
      <c r="AW74" s="1" t="s">
        <v>85</v>
      </c>
      <c r="AX74" s="1" t="s">
        <v>85</v>
      </c>
      <c r="AY74" s="1" t="s">
        <v>85</v>
      </c>
      <c r="AZ74" s="1" t="s">
        <v>85</v>
      </c>
      <c r="BA74" s="1" t="s">
        <v>85</v>
      </c>
      <c r="BB74" s="1" t="s">
        <v>85</v>
      </c>
      <c r="BC74" s="1" t="s">
        <v>85</v>
      </c>
      <c r="BD74" s="1" t="s">
        <v>85</v>
      </c>
      <c r="BE74" s="1" t="s">
        <v>85</v>
      </c>
      <c r="BF74" s="1" t="s">
        <v>85</v>
      </c>
      <c r="BG74" s="1" t="s">
        <v>85</v>
      </c>
      <c r="BH74" s="1" t="s">
        <v>85</v>
      </c>
      <c r="BI74" s="1" t="s">
        <v>85</v>
      </c>
      <c r="BJ74" s="1" t="s">
        <v>85</v>
      </c>
      <c r="BK74" s="1" t="s">
        <v>85</v>
      </c>
      <c r="BL74" s="1" t="s">
        <v>85</v>
      </c>
      <c r="BM74" s="1" t="s">
        <v>3531</v>
      </c>
      <c r="BN74" s="1" t="s">
        <v>85</v>
      </c>
      <c r="BO74" s="1" t="s">
        <v>85</v>
      </c>
      <c r="BP74" s="1" t="s">
        <v>85</v>
      </c>
      <c r="BQ74" s="1" t="s">
        <v>85</v>
      </c>
      <c r="BR74" s="1" t="s">
        <v>85</v>
      </c>
      <c r="BS74" s="1" t="s">
        <v>85</v>
      </c>
      <c r="BT74" s="1" t="s">
        <v>85</v>
      </c>
      <c r="BU74" s="1" t="s">
        <v>85</v>
      </c>
      <c r="BV74" s="1" t="s">
        <v>85</v>
      </c>
      <c r="BW74" s="1" t="s">
        <v>85</v>
      </c>
      <c r="BX74" s="1" t="s">
        <v>85</v>
      </c>
      <c r="BY74" s="1" t="s">
        <v>85</v>
      </c>
      <c r="BZ74" s="1" t="s">
        <v>85</v>
      </c>
      <c r="CA74" s="1" t="s">
        <v>85</v>
      </c>
      <c r="CB74" s="1" t="s">
        <v>85</v>
      </c>
      <c r="CC74" s="1" t="s">
        <v>85</v>
      </c>
      <c r="CD74" s="1" t="s">
        <v>85</v>
      </c>
      <c r="CE74" s="1" t="s">
        <v>85</v>
      </c>
      <c r="CF74" s="1" t="s">
        <v>85</v>
      </c>
      <c r="CG74" s="1" t="s">
        <v>85</v>
      </c>
      <c r="CH74" s="1" t="s">
        <v>85</v>
      </c>
    </row>
    <row r="75" spans="1:86" ht="15.95">
      <c r="A75" s="1" t="s">
        <v>2177</v>
      </c>
      <c r="B75" s="1" t="s">
        <v>75</v>
      </c>
      <c r="C75" s="1" t="s">
        <v>103</v>
      </c>
      <c r="D75" s="1">
        <v>200</v>
      </c>
      <c r="E75" s="1" t="s">
        <v>3522</v>
      </c>
      <c r="F75" s="1" t="s">
        <v>3661</v>
      </c>
      <c r="G75" s="1">
        <v>200011</v>
      </c>
      <c r="H75" s="1" t="s">
        <v>85</v>
      </c>
      <c r="I75" s="1">
        <v>6801959824</v>
      </c>
      <c r="J75" s="38">
        <v>44222</v>
      </c>
      <c r="K75" s="1" t="s">
        <v>979</v>
      </c>
      <c r="L75" s="1" t="s">
        <v>3527</v>
      </c>
      <c r="M75" s="1" t="s">
        <v>915</v>
      </c>
      <c r="N75" s="1" t="s">
        <v>85</v>
      </c>
      <c r="O75" s="1" t="s">
        <v>1011</v>
      </c>
      <c r="P75" s="1" t="s">
        <v>83</v>
      </c>
      <c r="Q75" s="38">
        <v>45027</v>
      </c>
      <c r="R75" s="1" t="s">
        <v>85</v>
      </c>
      <c r="S75" s="1" t="s">
        <v>85</v>
      </c>
      <c r="T75" s="1" t="s">
        <v>85</v>
      </c>
      <c r="U75" s="1" t="s">
        <v>85</v>
      </c>
      <c r="V75" s="1">
        <v>10</v>
      </c>
      <c r="W75" s="1">
        <v>100</v>
      </c>
      <c r="X75" s="1">
        <v>0</v>
      </c>
      <c r="Y75" s="1" t="s">
        <v>3524</v>
      </c>
      <c r="Z75" s="1" t="s">
        <v>85</v>
      </c>
      <c r="AA75" s="1">
        <v>1</v>
      </c>
      <c r="AB75" s="1">
        <v>1</v>
      </c>
      <c r="AC75" s="1">
        <v>25</v>
      </c>
      <c r="AD75" s="1">
        <v>73</v>
      </c>
      <c r="AE75" s="1">
        <v>270</v>
      </c>
      <c r="AF75" s="1">
        <v>1</v>
      </c>
      <c r="AG75" s="1">
        <v>1</v>
      </c>
      <c r="AH75" s="1">
        <v>25</v>
      </c>
      <c r="AI75" s="1">
        <v>73</v>
      </c>
      <c r="AJ75" s="1">
        <v>270</v>
      </c>
      <c r="AK75" s="1">
        <v>1</v>
      </c>
      <c r="AL75" s="1">
        <v>1</v>
      </c>
      <c r="AM75" s="1">
        <v>85</v>
      </c>
      <c r="AN75" s="1">
        <v>13</v>
      </c>
      <c r="AO75" s="1">
        <v>210</v>
      </c>
      <c r="AP75" s="1" t="s">
        <v>85</v>
      </c>
      <c r="AQ75" s="1" t="s">
        <v>3660</v>
      </c>
      <c r="AR75" s="38">
        <v>45057</v>
      </c>
      <c r="AS75" s="1" t="s">
        <v>85</v>
      </c>
      <c r="AT75" s="1" t="s">
        <v>85</v>
      </c>
      <c r="AU75" s="1" t="s">
        <v>85</v>
      </c>
      <c r="AV75" s="1" t="s">
        <v>85</v>
      </c>
      <c r="AW75" s="1" t="s">
        <v>85</v>
      </c>
      <c r="AX75" s="1" t="s">
        <v>85</v>
      </c>
      <c r="AY75" s="1" t="s">
        <v>85</v>
      </c>
      <c r="AZ75" s="1" t="s">
        <v>85</v>
      </c>
      <c r="BA75" s="1" t="s">
        <v>85</v>
      </c>
      <c r="BB75" s="1" t="s">
        <v>85</v>
      </c>
      <c r="BC75" s="1" t="s">
        <v>85</v>
      </c>
      <c r="BD75" s="1" t="s">
        <v>85</v>
      </c>
      <c r="BE75" s="1" t="s">
        <v>85</v>
      </c>
      <c r="BF75" s="1" t="s">
        <v>85</v>
      </c>
      <c r="BG75" s="1" t="s">
        <v>85</v>
      </c>
      <c r="BH75" s="1" t="s">
        <v>85</v>
      </c>
      <c r="BI75" s="1" t="s">
        <v>85</v>
      </c>
      <c r="BJ75" s="1" t="s">
        <v>85</v>
      </c>
      <c r="BK75" s="1" t="s">
        <v>85</v>
      </c>
      <c r="BL75" s="1" t="s">
        <v>85</v>
      </c>
      <c r="BM75" s="1" t="s">
        <v>3531</v>
      </c>
      <c r="BN75" s="1" t="s">
        <v>85</v>
      </c>
      <c r="BO75" s="1" t="s">
        <v>85</v>
      </c>
      <c r="BP75" s="1" t="s">
        <v>85</v>
      </c>
      <c r="BQ75" s="1" t="s">
        <v>85</v>
      </c>
      <c r="BR75" s="1" t="s">
        <v>85</v>
      </c>
      <c r="BS75" s="1" t="s">
        <v>85</v>
      </c>
      <c r="BT75" s="1" t="s">
        <v>85</v>
      </c>
      <c r="BU75" s="1" t="s">
        <v>85</v>
      </c>
      <c r="BV75" s="1" t="s">
        <v>85</v>
      </c>
      <c r="BW75" s="1" t="s">
        <v>85</v>
      </c>
      <c r="BX75" s="1" t="s">
        <v>85</v>
      </c>
      <c r="BY75" s="1" t="s">
        <v>85</v>
      </c>
      <c r="BZ75" s="1" t="s">
        <v>85</v>
      </c>
      <c r="CA75" s="1" t="s">
        <v>85</v>
      </c>
      <c r="CB75" s="1" t="s">
        <v>85</v>
      </c>
      <c r="CC75" s="1" t="s">
        <v>85</v>
      </c>
      <c r="CD75" s="1" t="s">
        <v>85</v>
      </c>
      <c r="CE75" s="1" t="s">
        <v>85</v>
      </c>
      <c r="CF75" s="1" t="s">
        <v>85</v>
      </c>
      <c r="CG75" s="1" t="s">
        <v>85</v>
      </c>
      <c r="CH75" s="1" t="s">
        <v>85</v>
      </c>
    </row>
    <row r="76" spans="1:86" ht="15.95">
      <c r="A76" s="1" t="s">
        <v>1811</v>
      </c>
      <c r="B76" s="1" t="s">
        <v>130</v>
      </c>
      <c r="C76" s="1" t="s">
        <v>103</v>
      </c>
      <c r="D76" s="1">
        <v>109</v>
      </c>
      <c r="E76" s="1" t="s">
        <v>3522</v>
      </c>
      <c r="F76" s="1" t="s">
        <v>3658</v>
      </c>
      <c r="G76" s="1">
        <v>109012</v>
      </c>
      <c r="H76" s="1" t="s">
        <v>85</v>
      </c>
      <c r="I76" s="1">
        <v>6522762728</v>
      </c>
      <c r="J76" s="38">
        <v>45023</v>
      </c>
      <c r="K76" s="1" t="s">
        <v>926</v>
      </c>
      <c r="L76" s="1" t="s">
        <v>3527</v>
      </c>
      <c r="M76" s="1" t="s">
        <v>915</v>
      </c>
      <c r="N76" s="1" t="s">
        <v>85</v>
      </c>
      <c r="O76" s="1" t="s">
        <v>3560</v>
      </c>
      <c r="P76" s="1" t="s">
        <v>173</v>
      </c>
      <c r="Q76" s="1" t="s">
        <v>85</v>
      </c>
      <c r="R76" s="1" t="s">
        <v>85</v>
      </c>
      <c r="S76" s="1" t="s">
        <v>85</v>
      </c>
      <c r="T76" s="1" t="s">
        <v>85</v>
      </c>
      <c r="U76" s="1" t="s">
        <v>85</v>
      </c>
      <c r="V76" s="1">
        <v>90</v>
      </c>
      <c r="W76" s="1">
        <v>90</v>
      </c>
      <c r="X76" s="1">
        <v>10</v>
      </c>
      <c r="Y76" s="1" t="s">
        <v>3524</v>
      </c>
      <c r="Z76" s="1" t="s">
        <v>85</v>
      </c>
      <c r="AA76" s="1">
        <v>0</v>
      </c>
      <c r="AB76" s="1">
        <v>25</v>
      </c>
      <c r="AC76" s="1">
        <v>45</v>
      </c>
      <c r="AD76" s="1">
        <v>30</v>
      </c>
      <c r="AE76" s="1">
        <v>205</v>
      </c>
      <c r="AF76" s="1">
        <v>0</v>
      </c>
      <c r="AG76" s="1">
        <v>25</v>
      </c>
      <c r="AH76" s="1">
        <v>45</v>
      </c>
      <c r="AI76" s="1">
        <v>30</v>
      </c>
      <c r="AJ76" s="1">
        <v>205</v>
      </c>
      <c r="AK76" s="1">
        <v>0</v>
      </c>
      <c r="AL76" s="1">
        <v>25</v>
      </c>
      <c r="AM76" s="1">
        <v>55</v>
      </c>
      <c r="AN76" s="1">
        <v>20</v>
      </c>
      <c r="AO76" s="1">
        <v>195</v>
      </c>
      <c r="AP76" s="1" t="s">
        <v>85</v>
      </c>
      <c r="AQ76" s="1" t="s">
        <v>3632</v>
      </c>
      <c r="AR76" s="38">
        <v>45041</v>
      </c>
      <c r="AS76" s="1" t="s">
        <v>85</v>
      </c>
      <c r="AT76" s="1" t="s">
        <v>85</v>
      </c>
      <c r="AU76" s="1" t="s">
        <v>85</v>
      </c>
      <c r="AV76" s="1" t="s">
        <v>85</v>
      </c>
      <c r="AW76" s="1" t="s">
        <v>85</v>
      </c>
      <c r="AX76" s="1" t="s">
        <v>85</v>
      </c>
      <c r="AY76" s="1" t="s">
        <v>85</v>
      </c>
      <c r="AZ76" s="1" t="s">
        <v>85</v>
      </c>
      <c r="BA76" s="1" t="s">
        <v>85</v>
      </c>
      <c r="BB76" s="1" t="s">
        <v>85</v>
      </c>
      <c r="BC76" s="1" t="s">
        <v>85</v>
      </c>
      <c r="BD76" s="1" t="s">
        <v>85</v>
      </c>
      <c r="BE76" s="1" t="s">
        <v>85</v>
      </c>
      <c r="BF76" s="1" t="s">
        <v>85</v>
      </c>
      <c r="BG76" s="1" t="s">
        <v>85</v>
      </c>
      <c r="BH76" s="1" t="s">
        <v>85</v>
      </c>
      <c r="BI76" s="1" t="s">
        <v>85</v>
      </c>
      <c r="BJ76" s="1" t="s">
        <v>85</v>
      </c>
      <c r="BK76" s="1" t="s">
        <v>85</v>
      </c>
      <c r="BL76" s="1" t="s">
        <v>85</v>
      </c>
      <c r="BM76" s="1" t="s">
        <v>3531</v>
      </c>
      <c r="BN76" s="1" t="s">
        <v>85</v>
      </c>
      <c r="BO76" s="1" t="s">
        <v>85</v>
      </c>
      <c r="BP76" s="1" t="s">
        <v>85</v>
      </c>
      <c r="BQ76" s="1" t="s">
        <v>85</v>
      </c>
      <c r="BR76" s="1" t="s">
        <v>85</v>
      </c>
      <c r="BS76" s="1" t="s">
        <v>85</v>
      </c>
      <c r="BT76" s="1" t="s">
        <v>85</v>
      </c>
      <c r="BU76" s="1" t="s">
        <v>85</v>
      </c>
      <c r="BV76" s="1" t="s">
        <v>85</v>
      </c>
      <c r="BW76" s="1" t="s">
        <v>85</v>
      </c>
      <c r="BX76" s="1" t="s">
        <v>85</v>
      </c>
      <c r="BY76" s="1" t="s">
        <v>85</v>
      </c>
      <c r="BZ76" s="1" t="s">
        <v>85</v>
      </c>
      <c r="CA76" s="1" t="s">
        <v>85</v>
      </c>
      <c r="CB76" s="1" t="s">
        <v>85</v>
      </c>
      <c r="CC76" s="1" t="s">
        <v>85</v>
      </c>
      <c r="CD76" s="1" t="s">
        <v>85</v>
      </c>
      <c r="CE76" s="1" t="s">
        <v>85</v>
      </c>
      <c r="CF76" s="1" t="s">
        <v>85</v>
      </c>
      <c r="CG76" s="1" t="s">
        <v>85</v>
      </c>
      <c r="CH76" s="1" t="s">
        <v>85</v>
      </c>
    </row>
    <row r="77" spans="1:86" ht="15.95">
      <c r="A77" s="1" t="s">
        <v>1796</v>
      </c>
      <c r="B77" s="1" t="s">
        <v>130</v>
      </c>
      <c r="C77" s="1" t="s">
        <v>103</v>
      </c>
      <c r="D77" s="1">
        <v>109</v>
      </c>
      <c r="E77" s="1" t="s">
        <v>3522</v>
      </c>
      <c r="F77" s="1" t="s">
        <v>3662</v>
      </c>
      <c r="G77" s="1">
        <v>109008</v>
      </c>
      <c r="H77" s="1" t="s">
        <v>85</v>
      </c>
      <c r="I77" s="1">
        <v>6522762729</v>
      </c>
      <c r="J77" s="38">
        <v>45009</v>
      </c>
      <c r="K77" s="1" t="s">
        <v>85</v>
      </c>
      <c r="L77" s="1" t="s">
        <v>3527</v>
      </c>
      <c r="M77" s="1" t="s">
        <v>915</v>
      </c>
      <c r="N77" s="1" t="s">
        <v>85</v>
      </c>
      <c r="O77" s="1" t="s">
        <v>3560</v>
      </c>
      <c r="P77" s="1" t="s">
        <v>3534</v>
      </c>
      <c r="Q77" s="1" t="s">
        <v>85</v>
      </c>
      <c r="R77" s="1" t="s">
        <v>85</v>
      </c>
      <c r="S77" s="1" t="s">
        <v>85</v>
      </c>
      <c r="T77" s="1" t="s">
        <v>85</v>
      </c>
      <c r="U77" s="1" t="s">
        <v>85</v>
      </c>
      <c r="V77" s="1">
        <v>85</v>
      </c>
      <c r="W77" s="1">
        <v>99</v>
      </c>
      <c r="X77" s="1">
        <v>1</v>
      </c>
      <c r="Y77" s="1" t="s">
        <v>3524</v>
      </c>
      <c r="Z77" s="1" t="s">
        <v>85</v>
      </c>
      <c r="AA77" s="1">
        <v>0</v>
      </c>
      <c r="AB77" s="1">
        <v>8</v>
      </c>
      <c r="AC77" s="1">
        <v>77</v>
      </c>
      <c r="AD77" s="1">
        <v>15</v>
      </c>
      <c r="AE77" s="1">
        <v>207</v>
      </c>
      <c r="AF77" s="1">
        <v>2</v>
      </c>
      <c r="AG77" s="1">
        <v>6</v>
      </c>
      <c r="AH77" s="1">
        <v>77</v>
      </c>
      <c r="AI77" s="1">
        <v>15</v>
      </c>
      <c r="AJ77" s="1">
        <v>205</v>
      </c>
      <c r="AK77" s="1">
        <v>5</v>
      </c>
      <c r="AL77" s="1">
        <v>90</v>
      </c>
      <c r="AM77" s="1">
        <v>5</v>
      </c>
      <c r="AN77" s="1">
        <v>0</v>
      </c>
      <c r="AO77" s="1">
        <v>100</v>
      </c>
      <c r="AP77" s="1" t="s">
        <v>85</v>
      </c>
      <c r="AQ77" s="1" t="s">
        <v>3640</v>
      </c>
      <c r="AR77" s="38">
        <v>45052</v>
      </c>
      <c r="AS77" s="1" t="s">
        <v>85</v>
      </c>
      <c r="AT77" s="1" t="s">
        <v>85</v>
      </c>
      <c r="AU77" s="1" t="s">
        <v>85</v>
      </c>
      <c r="AV77" s="1" t="s">
        <v>85</v>
      </c>
      <c r="AW77" s="1" t="s">
        <v>85</v>
      </c>
      <c r="AX77" s="1" t="s">
        <v>85</v>
      </c>
      <c r="AY77" s="1" t="s">
        <v>85</v>
      </c>
      <c r="AZ77" s="1" t="s">
        <v>85</v>
      </c>
      <c r="BA77" s="1" t="s">
        <v>85</v>
      </c>
      <c r="BB77" s="1" t="s">
        <v>85</v>
      </c>
      <c r="BC77" s="1" t="s">
        <v>85</v>
      </c>
      <c r="BD77" s="1" t="s">
        <v>85</v>
      </c>
      <c r="BE77" s="1" t="s">
        <v>85</v>
      </c>
      <c r="BF77" s="1" t="s">
        <v>85</v>
      </c>
      <c r="BG77" s="1" t="s">
        <v>85</v>
      </c>
      <c r="BH77" s="1" t="s">
        <v>85</v>
      </c>
      <c r="BI77" s="1" t="s">
        <v>85</v>
      </c>
      <c r="BJ77" s="1" t="s">
        <v>85</v>
      </c>
      <c r="BK77" s="1" t="s">
        <v>85</v>
      </c>
      <c r="BL77" s="1" t="s">
        <v>85</v>
      </c>
      <c r="BM77" s="1" t="s">
        <v>3531</v>
      </c>
      <c r="BN77" s="1" t="s">
        <v>85</v>
      </c>
      <c r="BO77" s="1" t="s">
        <v>85</v>
      </c>
      <c r="BP77" s="1" t="s">
        <v>85</v>
      </c>
      <c r="BQ77" s="1" t="s">
        <v>85</v>
      </c>
      <c r="BR77" s="1" t="s">
        <v>85</v>
      </c>
      <c r="BS77" s="1" t="s">
        <v>85</v>
      </c>
      <c r="BT77" s="1" t="s">
        <v>85</v>
      </c>
      <c r="BU77" s="1" t="s">
        <v>85</v>
      </c>
      <c r="BV77" s="1" t="s">
        <v>85</v>
      </c>
      <c r="BW77" s="1" t="s">
        <v>85</v>
      </c>
      <c r="BX77" s="1" t="s">
        <v>85</v>
      </c>
      <c r="BY77" s="1" t="s">
        <v>85</v>
      </c>
      <c r="BZ77" s="1" t="s">
        <v>85</v>
      </c>
      <c r="CA77" s="1" t="s">
        <v>85</v>
      </c>
      <c r="CB77" s="1" t="s">
        <v>85</v>
      </c>
      <c r="CC77" s="1" t="s">
        <v>85</v>
      </c>
      <c r="CD77" s="1" t="s">
        <v>85</v>
      </c>
      <c r="CE77" s="1" t="s">
        <v>85</v>
      </c>
      <c r="CF77" s="1" t="s">
        <v>85</v>
      </c>
      <c r="CG77" s="1" t="s">
        <v>85</v>
      </c>
      <c r="CH77" s="1" t="s">
        <v>85</v>
      </c>
    </row>
    <row r="78" spans="1:86" ht="15.95">
      <c r="A78" s="1" t="s">
        <v>1756</v>
      </c>
      <c r="B78" s="1" t="s">
        <v>130</v>
      </c>
      <c r="C78" s="1" t="s">
        <v>103</v>
      </c>
      <c r="D78" s="1">
        <v>109</v>
      </c>
      <c r="E78" s="1" t="s">
        <v>3522</v>
      </c>
      <c r="F78" s="1" t="s">
        <v>3663</v>
      </c>
      <c r="G78" s="1">
        <v>109006</v>
      </c>
      <c r="H78" s="1" t="s">
        <v>85</v>
      </c>
      <c r="I78" s="1">
        <v>6522735615</v>
      </c>
      <c r="J78" s="38">
        <v>45020</v>
      </c>
      <c r="K78" s="1" t="s">
        <v>926</v>
      </c>
      <c r="L78" s="1" t="s">
        <v>3527</v>
      </c>
      <c r="M78" s="1" t="s">
        <v>915</v>
      </c>
      <c r="N78" s="1" t="s">
        <v>85</v>
      </c>
      <c r="O78" s="1" t="s">
        <v>3560</v>
      </c>
      <c r="P78" s="1" t="s">
        <v>173</v>
      </c>
      <c r="Q78" s="1" t="s">
        <v>85</v>
      </c>
      <c r="R78" s="1" t="s">
        <v>85</v>
      </c>
      <c r="S78" s="1" t="s">
        <v>85</v>
      </c>
      <c r="T78" s="1" t="s">
        <v>85</v>
      </c>
      <c r="U78" s="1" t="s">
        <v>85</v>
      </c>
      <c r="V78" s="1">
        <v>3</v>
      </c>
      <c r="W78" s="1">
        <v>98</v>
      </c>
      <c r="X78" s="1">
        <v>2</v>
      </c>
      <c r="Y78" s="1" t="s">
        <v>3524</v>
      </c>
      <c r="Z78" s="1" t="s">
        <v>85</v>
      </c>
      <c r="AA78" s="1">
        <v>1</v>
      </c>
      <c r="AB78" s="1">
        <v>3</v>
      </c>
      <c r="AC78" s="1">
        <v>84</v>
      </c>
      <c r="AD78" s="1">
        <v>12</v>
      </c>
      <c r="AE78" s="1">
        <v>207</v>
      </c>
      <c r="AF78" s="1">
        <v>1</v>
      </c>
      <c r="AG78" s="1">
        <v>3</v>
      </c>
      <c r="AH78" s="1">
        <v>84</v>
      </c>
      <c r="AI78" s="1">
        <v>12</v>
      </c>
      <c r="AJ78" s="1">
        <v>207</v>
      </c>
      <c r="AK78" s="1">
        <v>50</v>
      </c>
      <c r="AL78" s="1">
        <v>8</v>
      </c>
      <c r="AM78" s="1">
        <v>40</v>
      </c>
      <c r="AN78" s="1">
        <v>2</v>
      </c>
      <c r="AO78" s="1">
        <v>94</v>
      </c>
      <c r="AP78" s="1" t="s">
        <v>85</v>
      </c>
      <c r="AQ78" s="1" t="s">
        <v>3642</v>
      </c>
      <c r="AR78" s="38">
        <v>45035</v>
      </c>
      <c r="AS78" s="1" t="s">
        <v>85</v>
      </c>
      <c r="AT78" s="1" t="s">
        <v>85</v>
      </c>
      <c r="AU78" s="1" t="s">
        <v>85</v>
      </c>
      <c r="AV78" s="1" t="s">
        <v>85</v>
      </c>
      <c r="AW78" s="1" t="s">
        <v>85</v>
      </c>
      <c r="AX78" s="1" t="s">
        <v>85</v>
      </c>
      <c r="AY78" s="1" t="s">
        <v>85</v>
      </c>
      <c r="AZ78" s="1" t="s">
        <v>85</v>
      </c>
      <c r="BA78" s="1" t="s">
        <v>85</v>
      </c>
      <c r="BB78" s="1" t="s">
        <v>85</v>
      </c>
      <c r="BC78" s="1" t="s">
        <v>85</v>
      </c>
      <c r="BD78" s="1" t="s">
        <v>85</v>
      </c>
      <c r="BE78" s="1" t="s">
        <v>85</v>
      </c>
      <c r="BF78" s="1" t="s">
        <v>85</v>
      </c>
      <c r="BG78" s="1" t="s">
        <v>85</v>
      </c>
      <c r="BH78" s="1" t="s">
        <v>85</v>
      </c>
      <c r="BI78" s="1" t="s">
        <v>85</v>
      </c>
      <c r="BJ78" s="1" t="s">
        <v>85</v>
      </c>
      <c r="BK78" s="1" t="s">
        <v>85</v>
      </c>
      <c r="BL78" s="1" t="s">
        <v>85</v>
      </c>
      <c r="BM78" s="1" t="s">
        <v>3531</v>
      </c>
      <c r="BN78" s="1" t="s">
        <v>85</v>
      </c>
      <c r="BO78" s="1" t="s">
        <v>85</v>
      </c>
      <c r="BP78" s="1" t="s">
        <v>85</v>
      </c>
      <c r="BQ78" s="1" t="s">
        <v>85</v>
      </c>
      <c r="BR78" s="1" t="s">
        <v>85</v>
      </c>
      <c r="BS78" s="1" t="s">
        <v>85</v>
      </c>
      <c r="BT78" s="1" t="s">
        <v>85</v>
      </c>
      <c r="BU78" s="1" t="s">
        <v>85</v>
      </c>
      <c r="BV78" s="1" t="s">
        <v>85</v>
      </c>
      <c r="BW78" s="1" t="s">
        <v>85</v>
      </c>
      <c r="BX78" s="1" t="s">
        <v>85</v>
      </c>
      <c r="BY78" s="1" t="s">
        <v>85</v>
      </c>
      <c r="BZ78" s="1" t="s">
        <v>85</v>
      </c>
      <c r="CA78" s="1" t="s">
        <v>85</v>
      </c>
      <c r="CB78" s="1" t="s">
        <v>85</v>
      </c>
      <c r="CC78" s="1" t="s">
        <v>85</v>
      </c>
      <c r="CD78" s="1" t="s">
        <v>85</v>
      </c>
      <c r="CE78" s="1" t="s">
        <v>85</v>
      </c>
      <c r="CF78" s="1" t="s">
        <v>85</v>
      </c>
      <c r="CG78" s="1" t="s">
        <v>85</v>
      </c>
      <c r="CH78" s="1" t="s">
        <v>85</v>
      </c>
    </row>
    <row r="79" spans="1:86" ht="15.95">
      <c r="A79" s="1" t="s">
        <v>1768</v>
      </c>
      <c r="B79" s="1" t="s">
        <v>130</v>
      </c>
      <c r="C79" s="1" t="s">
        <v>103</v>
      </c>
      <c r="D79" s="1">
        <v>109</v>
      </c>
      <c r="E79" s="1" t="s">
        <v>3522</v>
      </c>
      <c r="F79" s="1" t="s">
        <v>3664</v>
      </c>
      <c r="G79" s="1">
        <v>109007</v>
      </c>
      <c r="H79" s="1" t="s">
        <v>85</v>
      </c>
      <c r="I79" s="1">
        <v>6522735614</v>
      </c>
      <c r="J79" s="38">
        <v>45021</v>
      </c>
      <c r="K79" s="1" t="s">
        <v>926</v>
      </c>
      <c r="L79" s="1" t="s">
        <v>3527</v>
      </c>
      <c r="M79" s="1" t="s">
        <v>915</v>
      </c>
      <c r="N79" s="1" t="s">
        <v>85</v>
      </c>
      <c r="O79" s="1" t="s">
        <v>3560</v>
      </c>
      <c r="P79" s="1" t="s">
        <v>173</v>
      </c>
      <c r="Q79" s="1" t="s">
        <v>85</v>
      </c>
      <c r="R79" s="1" t="s">
        <v>85</v>
      </c>
      <c r="S79" s="1" t="s">
        <v>85</v>
      </c>
      <c r="T79" s="1" t="s">
        <v>85</v>
      </c>
      <c r="U79" s="1" t="s">
        <v>85</v>
      </c>
      <c r="V79" s="1">
        <v>30</v>
      </c>
      <c r="W79" s="1">
        <v>98</v>
      </c>
      <c r="X79" s="1">
        <v>2</v>
      </c>
      <c r="Y79" s="1" t="s">
        <v>3524</v>
      </c>
      <c r="Z79" s="1" t="s">
        <v>85</v>
      </c>
      <c r="AA79" s="1">
        <v>1</v>
      </c>
      <c r="AB79" s="1">
        <v>5</v>
      </c>
      <c r="AC79" s="1">
        <v>86</v>
      </c>
      <c r="AD79" s="1">
        <v>8</v>
      </c>
      <c r="AE79" s="1">
        <v>201</v>
      </c>
      <c r="AF79" s="1">
        <v>1</v>
      </c>
      <c r="AG79" s="1">
        <v>5</v>
      </c>
      <c r="AH79" s="1">
        <v>86</v>
      </c>
      <c r="AI79" s="1">
        <v>8</v>
      </c>
      <c r="AJ79" s="1">
        <v>201</v>
      </c>
      <c r="AK79" s="1">
        <v>0</v>
      </c>
      <c r="AL79" s="1">
        <v>70</v>
      </c>
      <c r="AM79" s="1">
        <v>30</v>
      </c>
      <c r="AN79" s="1">
        <v>0</v>
      </c>
      <c r="AO79" s="1">
        <v>130</v>
      </c>
      <c r="AP79" s="1" t="s">
        <v>85</v>
      </c>
      <c r="AQ79" s="1" t="s">
        <v>3642</v>
      </c>
      <c r="AR79" s="38">
        <v>45035</v>
      </c>
      <c r="AS79" s="1" t="s">
        <v>85</v>
      </c>
      <c r="AT79" s="1" t="s">
        <v>85</v>
      </c>
      <c r="AU79" s="1" t="s">
        <v>85</v>
      </c>
      <c r="AV79" s="1" t="s">
        <v>85</v>
      </c>
      <c r="AW79" s="1" t="s">
        <v>85</v>
      </c>
      <c r="AX79" s="1" t="s">
        <v>85</v>
      </c>
      <c r="AY79" s="1" t="s">
        <v>85</v>
      </c>
      <c r="AZ79" s="1" t="s">
        <v>85</v>
      </c>
      <c r="BA79" s="1" t="s">
        <v>85</v>
      </c>
      <c r="BB79" s="1" t="s">
        <v>85</v>
      </c>
      <c r="BC79" s="1" t="s">
        <v>85</v>
      </c>
      <c r="BD79" s="1" t="s">
        <v>85</v>
      </c>
      <c r="BE79" s="1" t="s">
        <v>85</v>
      </c>
      <c r="BF79" s="1" t="s">
        <v>85</v>
      </c>
      <c r="BG79" s="1" t="s">
        <v>85</v>
      </c>
      <c r="BH79" s="1" t="s">
        <v>85</v>
      </c>
      <c r="BI79" s="1" t="s">
        <v>85</v>
      </c>
      <c r="BJ79" s="1" t="s">
        <v>85</v>
      </c>
      <c r="BK79" s="1" t="s">
        <v>85</v>
      </c>
      <c r="BL79" s="1" t="s">
        <v>85</v>
      </c>
      <c r="BM79" s="1" t="s">
        <v>3531</v>
      </c>
      <c r="BN79" s="1" t="s">
        <v>85</v>
      </c>
      <c r="BO79" s="1" t="s">
        <v>85</v>
      </c>
      <c r="BP79" s="1" t="s">
        <v>85</v>
      </c>
      <c r="BQ79" s="1" t="s">
        <v>85</v>
      </c>
      <c r="BR79" s="1" t="s">
        <v>85</v>
      </c>
      <c r="BS79" s="1" t="s">
        <v>85</v>
      </c>
      <c r="BT79" s="1" t="s">
        <v>85</v>
      </c>
      <c r="BU79" s="1" t="s">
        <v>85</v>
      </c>
      <c r="BV79" s="1" t="s">
        <v>85</v>
      </c>
      <c r="BW79" s="1" t="s">
        <v>85</v>
      </c>
      <c r="BX79" s="1" t="s">
        <v>85</v>
      </c>
      <c r="BY79" s="1" t="s">
        <v>85</v>
      </c>
      <c r="BZ79" s="1" t="s">
        <v>85</v>
      </c>
      <c r="CA79" s="1" t="s">
        <v>85</v>
      </c>
      <c r="CB79" s="1" t="s">
        <v>85</v>
      </c>
      <c r="CC79" s="1" t="s">
        <v>85</v>
      </c>
      <c r="CD79" s="1" t="s">
        <v>85</v>
      </c>
      <c r="CE79" s="1" t="s">
        <v>85</v>
      </c>
      <c r="CF79" s="1" t="s">
        <v>85</v>
      </c>
      <c r="CG79" s="1" t="s">
        <v>85</v>
      </c>
      <c r="CH79" s="1" t="s">
        <v>85</v>
      </c>
    </row>
    <row r="80" spans="1:86" ht="15.95">
      <c r="A80" s="1" t="s">
        <v>2540</v>
      </c>
      <c r="B80" s="1" t="s">
        <v>130</v>
      </c>
      <c r="C80" s="1" t="s">
        <v>103</v>
      </c>
      <c r="D80" s="1">
        <v>301</v>
      </c>
      <c r="E80" s="1" t="s">
        <v>3522</v>
      </c>
      <c r="F80" s="1" t="s">
        <v>3665</v>
      </c>
      <c r="G80" s="1">
        <v>301019</v>
      </c>
      <c r="H80" s="1" t="s">
        <v>85</v>
      </c>
      <c r="I80" s="1">
        <v>6219513003</v>
      </c>
      <c r="J80" s="38">
        <v>45034</v>
      </c>
      <c r="K80" s="1" t="s">
        <v>85</v>
      </c>
      <c r="L80" s="1" t="s">
        <v>3527</v>
      </c>
      <c r="M80" s="1" t="s">
        <v>906</v>
      </c>
      <c r="N80" s="1" t="s">
        <v>3558</v>
      </c>
      <c r="O80" s="1" t="s">
        <v>3666</v>
      </c>
      <c r="P80" s="1" t="s">
        <v>85</v>
      </c>
      <c r="Q80" s="1" t="s">
        <v>85</v>
      </c>
      <c r="R80" s="1" t="s">
        <v>85</v>
      </c>
      <c r="S80" s="1" t="s">
        <v>85</v>
      </c>
      <c r="T80" s="1" t="s">
        <v>85</v>
      </c>
      <c r="U80" s="1" t="s">
        <v>85</v>
      </c>
      <c r="V80" s="1">
        <v>70</v>
      </c>
      <c r="W80" s="1">
        <v>90</v>
      </c>
      <c r="X80" s="1">
        <v>10</v>
      </c>
      <c r="Y80" s="1" t="s">
        <v>3524</v>
      </c>
      <c r="Z80" s="1" t="s">
        <v>85</v>
      </c>
      <c r="AA80" s="1">
        <v>5</v>
      </c>
      <c r="AB80" s="1">
        <v>60</v>
      </c>
      <c r="AC80" s="1">
        <v>20</v>
      </c>
      <c r="AD80" s="1">
        <v>15</v>
      </c>
      <c r="AE80" s="1">
        <v>145</v>
      </c>
      <c r="AF80" s="1">
        <v>35</v>
      </c>
      <c r="AG80" s="1">
        <v>30</v>
      </c>
      <c r="AH80" s="1">
        <v>20</v>
      </c>
      <c r="AI80" s="1">
        <v>15</v>
      </c>
      <c r="AJ80" s="1">
        <v>115</v>
      </c>
      <c r="AK80" s="1">
        <v>5</v>
      </c>
      <c r="AL80" s="1">
        <v>85</v>
      </c>
      <c r="AM80" s="1">
        <v>10</v>
      </c>
      <c r="AN80" s="1">
        <v>0</v>
      </c>
      <c r="AO80" s="1">
        <v>105</v>
      </c>
      <c r="AP80" s="1" t="s">
        <v>85</v>
      </c>
      <c r="AQ80" s="1" t="s">
        <v>3653</v>
      </c>
      <c r="AR80" s="38">
        <v>45047</v>
      </c>
      <c r="AS80" s="1" t="s">
        <v>85</v>
      </c>
      <c r="AT80" s="1" t="s">
        <v>85</v>
      </c>
      <c r="AU80" s="1" t="s">
        <v>85</v>
      </c>
      <c r="AV80" s="1" t="s">
        <v>85</v>
      </c>
      <c r="AW80" s="1" t="s">
        <v>85</v>
      </c>
      <c r="AX80" s="1" t="s">
        <v>85</v>
      </c>
      <c r="AY80" s="1" t="s">
        <v>85</v>
      </c>
      <c r="AZ80" s="1" t="s">
        <v>85</v>
      </c>
      <c r="BA80" s="1" t="s">
        <v>85</v>
      </c>
      <c r="BB80" s="1" t="s">
        <v>85</v>
      </c>
      <c r="BC80" s="1" t="s">
        <v>85</v>
      </c>
      <c r="BD80" s="1" t="s">
        <v>85</v>
      </c>
      <c r="BE80" s="1" t="s">
        <v>85</v>
      </c>
      <c r="BF80" s="1" t="s">
        <v>85</v>
      </c>
      <c r="BG80" s="1" t="s">
        <v>85</v>
      </c>
      <c r="BH80" s="1" t="s">
        <v>85</v>
      </c>
      <c r="BI80" s="1" t="s">
        <v>85</v>
      </c>
      <c r="BJ80" s="1" t="s">
        <v>85</v>
      </c>
      <c r="BK80" s="1" t="s">
        <v>85</v>
      </c>
      <c r="BL80" s="1" t="s">
        <v>85</v>
      </c>
      <c r="BM80" s="1" t="s">
        <v>3531</v>
      </c>
      <c r="BN80" s="1" t="s">
        <v>85</v>
      </c>
      <c r="BO80" s="1" t="s">
        <v>85</v>
      </c>
      <c r="BP80" s="1" t="s">
        <v>85</v>
      </c>
      <c r="BQ80" s="1" t="s">
        <v>85</v>
      </c>
      <c r="BR80" s="1" t="s">
        <v>85</v>
      </c>
      <c r="BS80" s="1" t="s">
        <v>85</v>
      </c>
      <c r="BT80" s="1" t="s">
        <v>85</v>
      </c>
      <c r="BU80" s="1" t="s">
        <v>85</v>
      </c>
      <c r="BV80" s="1" t="s">
        <v>85</v>
      </c>
      <c r="BW80" s="1" t="s">
        <v>85</v>
      </c>
      <c r="BX80" s="1" t="s">
        <v>85</v>
      </c>
      <c r="BY80" s="1" t="s">
        <v>85</v>
      </c>
      <c r="BZ80" s="1" t="s">
        <v>85</v>
      </c>
      <c r="CA80" s="1" t="s">
        <v>85</v>
      </c>
      <c r="CB80" s="1" t="s">
        <v>85</v>
      </c>
      <c r="CC80" s="1" t="s">
        <v>85</v>
      </c>
      <c r="CD80" s="1" t="s">
        <v>85</v>
      </c>
      <c r="CE80" s="1" t="s">
        <v>85</v>
      </c>
      <c r="CF80" s="1" t="s">
        <v>85</v>
      </c>
      <c r="CG80" s="1" t="s">
        <v>85</v>
      </c>
      <c r="CH80" s="1" t="s">
        <v>85</v>
      </c>
    </row>
    <row r="81" spans="1:86" ht="15.95">
      <c r="A81" s="1" t="s">
        <v>1737</v>
      </c>
      <c r="B81" s="1" t="s">
        <v>130</v>
      </c>
      <c r="C81" s="1" t="s">
        <v>103</v>
      </c>
      <c r="D81" s="1">
        <v>109</v>
      </c>
      <c r="E81" s="1" t="s">
        <v>3522</v>
      </c>
      <c r="F81" s="1" t="s">
        <v>3667</v>
      </c>
      <c r="G81" s="1">
        <v>109004</v>
      </c>
      <c r="H81" s="1" t="s">
        <v>85</v>
      </c>
      <c r="I81" s="1">
        <v>6522839804</v>
      </c>
      <c r="J81" s="38">
        <v>45030</v>
      </c>
      <c r="K81" s="1" t="s">
        <v>926</v>
      </c>
      <c r="L81" s="1" t="s">
        <v>3527</v>
      </c>
      <c r="M81" s="1" t="s">
        <v>915</v>
      </c>
      <c r="N81" s="1" t="s">
        <v>85</v>
      </c>
      <c r="O81" s="1" t="s">
        <v>3560</v>
      </c>
      <c r="P81" s="1" t="s">
        <v>173</v>
      </c>
      <c r="Q81" s="1" t="s">
        <v>85</v>
      </c>
      <c r="R81" s="1" t="s">
        <v>85</v>
      </c>
      <c r="S81" s="1" t="s">
        <v>85</v>
      </c>
      <c r="T81" s="1" t="s">
        <v>85</v>
      </c>
      <c r="U81" s="1" t="s">
        <v>85</v>
      </c>
      <c r="V81" s="1">
        <v>40</v>
      </c>
      <c r="W81" s="1">
        <v>40</v>
      </c>
      <c r="X81" s="1">
        <v>60</v>
      </c>
      <c r="Y81" s="1" t="s">
        <v>3545</v>
      </c>
      <c r="Z81" s="1" t="s">
        <v>85</v>
      </c>
      <c r="AA81" s="1">
        <v>0</v>
      </c>
      <c r="AB81" s="1">
        <v>88</v>
      </c>
      <c r="AC81" s="1">
        <v>10</v>
      </c>
      <c r="AD81" s="1">
        <v>2</v>
      </c>
      <c r="AE81" s="1">
        <v>114</v>
      </c>
      <c r="AF81" s="1">
        <v>30</v>
      </c>
      <c r="AG81" s="1">
        <v>58</v>
      </c>
      <c r="AH81" s="1">
        <v>10</v>
      </c>
      <c r="AI81" s="1">
        <v>2</v>
      </c>
      <c r="AJ81" s="1">
        <v>84</v>
      </c>
      <c r="AK81" s="1">
        <v>0</v>
      </c>
      <c r="AL81" s="1">
        <v>100</v>
      </c>
      <c r="AM81" s="1">
        <v>0</v>
      </c>
      <c r="AN81" s="1">
        <v>0</v>
      </c>
      <c r="AO81" s="1">
        <v>100</v>
      </c>
      <c r="AP81" s="1" t="s">
        <v>85</v>
      </c>
      <c r="AQ81" s="1" t="s">
        <v>3653</v>
      </c>
      <c r="AR81" s="38">
        <v>45047</v>
      </c>
      <c r="AS81" s="1" t="s">
        <v>85</v>
      </c>
      <c r="AT81" s="1" t="s">
        <v>85</v>
      </c>
      <c r="AU81" s="1" t="s">
        <v>85</v>
      </c>
      <c r="AV81" s="1" t="s">
        <v>85</v>
      </c>
      <c r="AW81" s="1" t="s">
        <v>85</v>
      </c>
      <c r="AX81" s="1" t="s">
        <v>85</v>
      </c>
      <c r="AY81" s="1" t="s">
        <v>85</v>
      </c>
      <c r="AZ81" s="1" t="s">
        <v>85</v>
      </c>
      <c r="BA81" s="1" t="s">
        <v>85</v>
      </c>
      <c r="BB81" s="1" t="s">
        <v>85</v>
      </c>
      <c r="BC81" s="1" t="s">
        <v>85</v>
      </c>
      <c r="BD81" s="1" t="s">
        <v>85</v>
      </c>
      <c r="BE81" s="1" t="s">
        <v>85</v>
      </c>
      <c r="BF81" s="1" t="s">
        <v>85</v>
      </c>
      <c r="BG81" s="1" t="s">
        <v>85</v>
      </c>
      <c r="BH81" s="1" t="s">
        <v>85</v>
      </c>
      <c r="BI81" s="1" t="s">
        <v>85</v>
      </c>
      <c r="BJ81" s="1" t="s">
        <v>85</v>
      </c>
      <c r="BK81" s="1" t="s">
        <v>85</v>
      </c>
      <c r="BL81" s="1" t="s">
        <v>85</v>
      </c>
      <c r="BM81" s="1" t="s">
        <v>3531</v>
      </c>
      <c r="BN81" s="1" t="s">
        <v>85</v>
      </c>
      <c r="BO81" s="1" t="s">
        <v>85</v>
      </c>
      <c r="BP81" s="1" t="s">
        <v>85</v>
      </c>
      <c r="BQ81" s="1" t="s">
        <v>85</v>
      </c>
      <c r="BR81" s="1" t="s">
        <v>85</v>
      </c>
      <c r="BS81" s="1" t="s">
        <v>85</v>
      </c>
      <c r="BT81" s="1" t="s">
        <v>85</v>
      </c>
      <c r="BU81" s="1" t="s">
        <v>85</v>
      </c>
      <c r="BV81" s="1" t="s">
        <v>85</v>
      </c>
      <c r="BW81" s="1" t="s">
        <v>85</v>
      </c>
      <c r="BX81" s="1" t="s">
        <v>85</v>
      </c>
      <c r="BY81" s="1" t="s">
        <v>85</v>
      </c>
      <c r="BZ81" s="1" t="s">
        <v>85</v>
      </c>
      <c r="CA81" s="1" t="s">
        <v>85</v>
      </c>
      <c r="CB81" s="1" t="s">
        <v>85</v>
      </c>
      <c r="CC81" s="1" t="s">
        <v>85</v>
      </c>
      <c r="CD81" s="1" t="s">
        <v>85</v>
      </c>
      <c r="CE81" s="1" t="s">
        <v>85</v>
      </c>
      <c r="CF81" s="1" t="s">
        <v>85</v>
      </c>
      <c r="CG81" s="1" t="s">
        <v>85</v>
      </c>
      <c r="CH81" s="1" t="s">
        <v>85</v>
      </c>
    </row>
    <row r="82" spans="1:86" ht="15.95">
      <c r="A82" s="1" t="s">
        <v>1918</v>
      </c>
      <c r="B82" s="1" t="s">
        <v>130</v>
      </c>
      <c r="C82" s="1" t="s">
        <v>198</v>
      </c>
      <c r="D82" s="1">
        <v>115</v>
      </c>
      <c r="E82" s="1" t="s">
        <v>3522</v>
      </c>
      <c r="F82" s="1" t="s">
        <v>3668</v>
      </c>
      <c r="G82" s="1">
        <v>115006</v>
      </c>
      <c r="H82" s="1" t="s">
        <v>85</v>
      </c>
      <c r="I82" s="1">
        <v>6522505180</v>
      </c>
      <c r="J82" s="38">
        <v>44414</v>
      </c>
      <c r="K82" s="1" t="s">
        <v>3669</v>
      </c>
      <c r="L82" s="1" t="s">
        <v>85</v>
      </c>
      <c r="M82" s="1" t="s">
        <v>915</v>
      </c>
      <c r="N82" s="1" t="s">
        <v>85</v>
      </c>
      <c r="O82" s="1" t="s">
        <v>85</v>
      </c>
      <c r="P82" s="1" t="s">
        <v>451</v>
      </c>
      <c r="Q82" s="1" t="s">
        <v>85</v>
      </c>
      <c r="R82" s="1" t="s">
        <v>85</v>
      </c>
      <c r="S82" s="1" t="s">
        <v>85</v>
      </c>
      <c r="T82" s="1" t="s">
        <v>85</v>
      </c>
      <c r="U82" s="1" t="s">
        <v>85</v>
      </c>
      <c r="V82" s="1">
        <v>5</v>
      </c>
      <c r="W82" s="1">
        <v>90</v>
      </c>
      <c r="X82" s="1">
        <v>10</v>
      </c>
      <c r="Y82" s="1" t="s">
        <v>3545</v>
      </c>
      <c r="Z82" s="1" t="s">
        <v>85</v>
      </c>
      <c r="AA82" s="1">
        <v>0</v>
      </c>
      <c r="AB82" s="1">
        <v>3</v>
      </c>
      <c r="AC82" s="1">
        <v>95</v>
      </c>
      <c r="AD82" s="1">
        <v>2</v>
      </c>
      <c r="AE82" s="1">
        <v>199</v>
      </c>
      <c r="AF82" s="1">
        <v>0</v>
      </c>
      <c r="AG82" s="1">
        <v>3</v>
      </c>
      <c r="AH82" s="1">
        <v>95</v>
      </c>
      <c r="AI82" s="1">
        <v>2</v>
      </c>
      <c r="AJ82" s="1">
        <v>199</v>
      </c>
      <c r="AK82" s="1">
        <v>0</v>
      </c>
      <c r="AL82" s="1">
        <v>100</v>
      </c>
      <c r="AM82" s="1">
        <v>0</v>
      </c>
      <c r="AN82" s="1">
        <v>0</v>
      </c>
      <c r="AO82" s="1">
        <v>100</v>
      </c>
      <c r="AP82" s="1" t="s">
        <v>85</v>
      </c>
      <c r="AQ82" s="1" t="s">
        <v>3653</v>
      </c>
      <c r="AR82" s="38">
        <v>45051</v>
      </c>
      <c r="AS82" s="1" t="s">
        <v>85</v>
      </c>
      <c r="AT82" s="1" t="s">
        <v>85</v>
      </c>
      <c r="AU82" s="1" t="s">
        <v>85</v>
      </c>
      <c r="AV82" s="1" t="s">
        <v>85</v>
      </c>
      <c r="AW82" s="1" t="s">
        <v>85</v>
      </c>
      <c r="AX82" s="1" t="s">
        <v>85</v>
      </c>
      <c r="AY82" s="1" t="s">
        <v>85</v>
      </c>
      <c r="AZ82" s="1" t="s">
        <v>85</v>
      </c>
      <c r="BA82" s="1" t="s">
        <v>85</v>
      </c>
      <c r="BB82" s="1" t="s">
        <v>85</v>
      </c>
      <c r="BC82" s="1" t="s">
        <v>85</v>
      </c>
      <c r="BD82" s="1" t="s">
        <v>85</v>
      </c>
      <c r="BE82" s="1" t="s">
        <v>85</v>
      </c>
      <c r="BF82" s="1" t="s">
        <v>85</v>
      </c>
      <c r="BG82" s="1" t="s">
        <v>85</v>
      </c>
      <c r="BH82" s="1" t="s">
        <v>85</v>
      </c>
      <c r="BI82" s="1" t="s">
        <v>85</v>
      </c>
      <c r="BJ82" s="1" t="s">
        <v>85</v>
      </c>
      <c r="BK82" s="1" t="s">
        <v>85</v>
      </c>
      <c r="BL82" s="1" t="s">
        <v>85</v>
      </c>
      <c r="BM82" s="1" t="s">
        <v>3531</v>
      </c>
      <c r="BN82" s="1" t="s">
        <v>85</v>
      </c>
      <c r="BO82" s="1" t="s">
        <v>85</v>
      </c>
      <c r="BP82" s="1" t="s">
        <v>85</v>
      </c>
      <c r="BQ82" s="1" t="s">
        <v>85</v>
      </c>
      <c r="BR82" s="1" t="s">
        <v>85</v>
      </c>
      <c r="BS82" s="1" t="s">
        <v>85</v>
      </c>
      <c r="BT82" s="1" t="s">
        <v>85</v>
      </c>
      <c r="BU82" s="1" t="s">
        <v>85</v>
      </c>
      <c r="BV82" s="1" t="s">
        <v>85</v>
      </c>
      <c r="BW82" s="1" t="s">
        <v>85</v>
      </c>
      <c r="BX82" s="1" t="s">
        <v>85</v>
      </c>
      <c r="BY82" s="1" t="s">
        <v>85</v>
      </c>
      <c r="BZ82" s="1" t="s">
        <v>85</v>
      </c>
      <c r="CA82" s="1" t="s">
        <v>85</v>
      </c>
      <c r="CB82" s="1" t="s">
        <v>85</v>
      </c>
      <c r="CC82" s="1" t="s">
        <v>85</v>
      </c>
      <c r="CD82" s="1" t="s">
        <v>85</v>
      </c>
      <c r="CE82" s="1" t="s">
        <v>85</v>
      </c>
      <c r="CF82" s="1" t="s">
        <v>85</v>
      </c>
      <c r="CG82" s="1" t="s">
        <v>85</v>
      </c>
      <c r="CH82" s="1" t="s">
        <v>85</v>
      </c>
    </row>
    <row r="83" spans="1:86" ht="15.95">
      <c r="A83" s="1" t="s">
        <v>1933</v>
      </c>
      <c r="B83" s="1" t="s">
        <v>130</v>
      </c>
      <c r="C83" s="1" t="s">
        <v>198</v>
      </c>
      <c r="D83" s="1">
        <v>115</v>
      </c>
      <c r="E83" s="1" t="s">
        <v>3522</v>
      </c>
      <c r="F83" s="1" t="s">
        <v>3670</v>
      </c>
      <c r="G83" s="1">
        <v>115007</v>
      </c>
      <c r="H83" s="1" t="s">
        <v>3671</v>
      </c>
      <c r="I83" s="1">
        <v>6522505182</v>
      </c>
      <c r="J83" s="38">
        <v>44595</v>
      </c>
      <c r="K83" s="1" t="s">
        <v>85</v>
      </c>
      <c r="L83" s="1" t="s">
        <v>85</v>
      </c>
      <c r="M83" s="1" t="s">
        <v>85</v>
      </c>
      <c r="N83" s="1" t="s">
        <v>85</v>
      </c>
      <c r="O83" s="1" t="s">
        <v>85</v>
      </c>
      <c r="P83" s="1" t="s">
        <v>85</v>
      </c>
      <c r="Q83" s="1" t="s">
        <v>85</v>
      </c>
      <c r="R83" s="1" t="s">
        <v>85</v>
      </c>
      <c r="S83" s="1" t="s">
        <v>85</v>
      </c>
      <c r="T83" s="1" t="s">
        <v>85</v>
      </c>
      <c r="U83" s="1" t="s">
        <v>85</v>
      </c>
      <c r="V83" s="1">
        <v>80</v>
      </c>
      <c r="W83" s="1">
        <v>95</v>
      </c>
      <c r="X83" s="1">
        <v>5</v>
      </c>
      <c r="Y83" s="1" t="s">
        <v>3524</v>
      </c>
      <c r="Z83" s="1" t="s">
        <v>85</v>
      </c>
      <c r="AA83" s="1">
        <v>5</v>
      </c>
      <c r="AB83" s="1">
        <v>20</v>
      </c>
      <c r="AC83" s="1">
        <v>65</v>
      </c>
      <c r="AD83" s="1">
        <v>10</v>
      </c>
      <c r="AE83" s="1">
        <v>180</v>
      </c>
      <c r="AF83" s="1">
        <v>10</v>
      </c>
      <c r="AG83" s="1">
        <v>15</v>
      </c>
      <c r="AH83" s="1">
        <v>65</v>
      </c>
      <c r="AI83" s="1">
        <v>10</v>
      </c>
      <c r="AJ83" s="1">
        <v>175</v>
      </c>
      <c r="AK83" s="1">
        <v>5</v>
      </c>
      <c r="AL83" s="1">
        <v>85</v>
      </c>
      <c r="AM83" s="1">
        <v>10</v>
      </c>
      <c r="AN83" s="1">
        <v>0</v>
      </c>
      <c r="AO83" s="1">
        <v>105</v>
      </c>
      <c r="AP83" s="1" t="s">
        <v>85</v>
      </c>
      <c r="AQ83" s="1" t="s">
        <v>3653</v>
      </c>
      <c r="AR83" s="38">
        <v>45051</v>
      </c>
      <c r="AS83" s="1" t="s">
        <v>85</v>
      </c>
      <c r="AT83" s="1" t="s">
        <v>85</v>
      </c>
      <c r="AU83" s="1" t="s">
        <v>85</v>
      </c>
      <c r="AV83" s="1" t="s">
        <v>85</v>
      </c>
      <c r="AW83" s="1" t="s">
        <v>85</v>
      </c>
      <c r="AX83" s="1" t="s">
        <v>85</v>
      </c>
      <c r="AY83" s="1" t="s">
        <v>85</v>
      </c>
      <c r="AZ83" s="1" t="s">
        <v>85</v>
      </c>
      <c r="BA83" s="1" t="s">
        <v>85</v>
      </c>
      <c r="BB83" s="1" t="s">
        <v>85</v>
      </c>
      <c r="BC83" s="1" t="s">
        <v>85</v>
      </c>
      <c r="BD83" s="1" t="s">
        <v>85</v>
      </c>
      <c r="BE83" s="1" t="s">
        <v>85</v>
      </c>
      <c r="BF83" s="1" t="s">
        <v>85</v>
      </c>
      <c r="BG83" s="1" t="s">
        <v>85</v>
      </c>
      <c r="BH83" s="1" t="s">
        <v>85</v>
      </c>
      <c r="BI83" s="1" t="s">
        <v>85</v>
      </c>
      <c r="BJ83" s="1" t="s">
        <v>85</v>
      </c>
      <c r="BK83" s="1" t="s">
        <v>85</v>
      </c>
      <c r="BL83" s="1" t="s">
        <v>85</v>
      </c>
      <c r="BM83" s="1" t="s">
        <v>3531</v>
      </c>
      <c r="BN83" s="1" t="s">
        <v>85</v>
      </c>
      <c r="BO83" s="1" t="s">
        <v>85</v>
      </c>
      <c r="BP83" s="1" t="s">
        <v>85</v>
      </c>
      <c r="BQ83" s="1" t="s">
        <v>85</v>
      </c>
      <c r="BR83" s="1" t="s">
        <v>85</v>
      </c>
      <c r="BS83" s="1" t="s">
        <v>85</v>
      </c>
      <c r="BT83" s="1" t="s">
        <v>85</v>
      </c>
      <c r="BU83" s="1" t="s">
        <v>85</v>
      </c>
      <c r="BV83" s="1" t="s">
        <v>85</v>
      </c>
      <c r="BW83" s="1" t="s">
        <v>85</v>
      </c>
      <c r="BX83" s="1" t="s">
        <v>85</v>
      </c>
      <c r="BY83" s="1" t="s">
        <v>85</v>
      </c>
      <c r="BZ83" s="1" t="s">
        <v>85</v>
      </c>
      <c r="CA83" s="1" t="s">
        <v>85</v>
      </c>
      <c r="CB83" s="1" t="s">
        <v>85</v>
      </c>
      <c r="CC83" s="1" t="s">
        <v>85</v>
      </c>
      <c r="CD83" s="1" t="s">
        <v>85</v>
      </c>
      <c r="CE83" s="1" t="s">
        <v>85</v>
      </c>
      <c r="CF83" s="1" t="s">
        <v>85</v>
      </c>
      <c r="CG83" s="1" t="s">
        <v>85</v>
      </c>
      <c r="CH83" s="1" t="s">
        <v>85</v>
      </c>
    </row>
    <row r="84" spans="1:86" ht="15.95">
      <c r="A84" s="1" t="s">
        <v>2670</v>
      </c>
      <c r="B84" s="1" t="s">
        <v>130</v>
      </c>
      <c r="C84" s="1" t="s">
        <v>198</v>
      </c>
      <c r="D84" s="1">
        <v>302</v>
      </c>
      <c r="E84" s="1" t="s">
        <v>3522</v>
      </c>
      <c r="F84" s="1" t="s">
        <v>3672</v>
      </c>
      <c r="G84" s="1">
        <v>302017</v>
      </c>
      <c r="H84" s="1" t="s">
        <v>3673</v>
      </c>
      <c r="I84" s="1">
        <v>6220203046</v>
      </c>
      <c r="J84" s="38">
        <v>45034</v>
      </c>
      <c r="K84" s="1" t="s">
        <v>85</v>
      </c>
      <c r="L84" s="1" t="s">
        <v>3527</v>
      </c>
      <c r="M84" s="1" t="s">
        <v>915</v>
      </c>
      <c r="N84" s="1" t="s">
        <v>85</v>
      </c>
      <c r="O84" s="1" t="s">
        <v>3586</v>
      </c>
      <c r="P84" s="1" t="s">
        <v>83</v>
      </c>
      <c r="Q84" s="1" t="s">
        <v>85</v>
      </c>
      <c r="R84" s="1" t="s">
        <v>85</v>
      </c>
      <c r="S84" s="1" t="s">
        <v>85</v>
      </c>
      <c r="T84" s="1" t="s">
        <v>85</v>
      </c>
      <c r="U84" s="1" t="s">
        <v>85</v>
      </c>
      <c r="V84" s="1">
        <v>100</v>
      </c>
      <c r="W84" s="1">
        <v>10</v>
      </c>
      <c r="X84" s="1">
        <v>90</v>
      </c>
      <c r="Y84" s="1" t="s">
        <v>3545</v>
      </c>
      <c r="Z84" s="1" t="s">
        <v>85</v>
      </c>
      <c r="AA84" s="1">
        <v>2</v>
      </c>
      <c r="AB84" s="1">
        <v>3</v>
      </c>
      <c r="AC84" s="1">
        <v>95</v>
      </c>
      <c r="AD84" s="1">
        <v>0</v>
      </c>
      <c r="AE84" s="1">
        <v>193</v>
      </c>
      <c r="AF84" s="1">
        <v>2</v>
      </c>
      <c r="AG84" s="1">
        <v>3</v>
      </c>
      <c r="AH84" s="1">
        <v>95</v>
      </c>
      <c r="AI84" s="1">
        <v>0</v>
      </c>
      <c r="AJ84" s="1">
        <v>193</v>
      </c>
      <c r="AK84" s="1">
        <v>10</v>
      </c>
      <c r="AL84" s="1">
        <v>50</v>
      </c>
      <c r="AM84" s="1">
        <v>40</v>
      </c>
      <c r="AN84" s="1">
        <v>0</v>
      </c>
      <c r="AO84" s="1">
        <v>130</v>
      </c>
      <c r="AP84" s="1" t="s">
        <v>85</v>
      </c>
      <c r="AQ84" s="1" t="s">
        <v>3674</v>
      </c>
      <c r="AR84" s="38">
        <v>45062</v>
      </c>
      <c r="AS84" s="1" t="s">
        <v>85</v>
      </c>
      <c r="AT84" s="1" t="s">
        <v>85</v>
      </c>
      <c r="AU84" s="1" t="s">
        <v>85</v>
      </c>
      <c r="AV84" s="1" t="s">
        <v>85</v>
      </c>
      <c r="AW84" s="1" t="s">
        <v>85</v>
      </c>
      <c r="AX84" s="1" t="s">
        <v>85</v>
      </c>
      <c r="AY84" s="1" t="s">
        <v>85</v>
      </c>
      <c r="AZ84" s="1" t="s">
        <v>85</v>
      </c>
      <c r="BA84" s="1" t="s">
        <v>85</v>
      </c>
      <c r="BB84" s="1" t="s">
        <v>85</v>
      </c>
      <c r="BC84" s="1" t="s">
        <v>85</v>
      </c>
      <c r="BD84" s="1" t="s">
        <v>85</v>
      </c>
      <c r="BE84" s="1" t="s">
        <v>85</v>
      </c>
      <c r="BF84" s="1" t="s">
        <v>85</v>
      </c>
      <c r="BG84" s="1" t="s">
        <v>85</v>
      </c>
      <c r="BH84" s="1" t="s">
        <v>85</v>
      </c>
      <c r="BI84" s="1" t="s">
        <v>85</v>
      </c>
      <c r="BJ84" s="1" t="s">
        <v>85</v>
      </c>
      <c r="BK84" s="1" t="s">
        <v>85</v>
      </c>
      <c r="BL84" s="1" t="s">
        <v>85</v>
      </c>
      <c r="BM84" s="1" t="s">
        <v>3531</v>
      </c>
      <c r="BN84" s="1" t="s">
        <v>85</v>
      </c>
      <c r="BO84" s="1" t="s">
        <v>85</v>
      </c>
      <c r="BP84" s="1" t="s">
        <v>85</v>
      </c>
      <c r="BQ84" s="1" t="s">
        <v>85</v>
      </c>
      <c r="BR84" s="1" t="s">
        <v>85</v>
      </c>
      <c r="BS84" s="1" t="s">
        <v>85</v>
      </c>
      <c r="BT84" s="1" t="s">
        <v>85</v>
      </c>
      <c r="BU84" s="1" t="s">
        <v>85</v>
      </c>
      <c r="BV84" s="1" t="s">
        <v>85</v>
      </c>
      <c r="BW84" s="1" t="s">
        <v>85</v>
      </c>
      <c r="BX84" s="1" t="s">
        <v>85</v>
      </c>
      <c r="BY84" s="1" t="s">
        <v>85</v>
      </c>
      <c r="BZ84" s="1" t="s">
        <v>85</v>
      </c>
      <c r="CA84" s="1" t="s">
        <v>85</v>
      </c>
      <c r="CB84" s="1" t="s">
        <v>85</v>
      </c>
      <c r="CC84" s="1" t="s">
        <v>85</v>
      </c>
      <c r="CD84" s="1" t="s">
        <v>85</v>
      </c>
      <c r="CE84" s="1" t="s">
        <v>85</v>
      </c>
      <c r="CF84" s="1" t="s">
        <v>85</v>
      </c>
      <c r="CG84" s="1" t="s">
        <v>85</v>
      </c>
      <c r="CH84" s="1" t="s">
        <v>85</v>
      </c>
    </row>
    <row r="85" spans="1:86" ht="15.95">
      <c r="A85" s="1" t="s">
        <v>1786</v>
      </c>
      <c r="B85" s="1" t="s">
        <v>130</v>
      </c>
      <c r="C85" s="1" t="s">
        <v>198</v>
      </c>
      <c r="D85" s="1">
        <v>109</v>
      </c>
      <c r="E85" s="1" t="s">
        <v>3522</v>
      </c>
      <c r="F85" s="1" t="s">
        <v>3675</v>
      </c>
      <c r="G85" s="1">
        <v>109008</v>
      </c>
      <c r="H85" s="1" t="s">
        <v>936</v>
      </c>
      <c r="I85" s="1">
        <v>6522839810</v>
      </c>
      <c r="J85" s="38">
        <v>45036</v>
      </c>
      <c r="K85" s="1" t="s">
        <v>926</v>
      </c>
      <c r="L85" s="1" t="s">
        <v>3527</v>
      </c>
      <c r="M85" s="1" t="s">
        <v>915</v>
      </c>
      <c r="N85" s="1" t="s">
        <v>85</v>
      </c>
      <c r="O85" s="1" t="s">
        <v>3586</v>
      </c>
      <c r="P85" s="1" t="s">
        <v>3534</v>
      </c>
      <c r="Q85" s="1" t="s">
        <v>85</v>
      </c>
      <c r="R85" s="1" t="s">
        <v>85</v>
      </c>
      <c r="S85" s="1" t="s">
        <v>85</v>
      </c>
      <c r="T85" s="1" t="s">
        <v>85</v>
      </c>
      <c r="U85" s="1" t="s">
        <v>85</v>
      </c>
      <c r="V85" s="1">
        <v>95</v>
      </c>
      <c r="W85" s="1">
        <v>100</v>
      </c>
      <c r="X85" s="1">
        <v>0</v>
      </c>
      <c r="Y85" s="1" t="s">
        <v>3545</v>
      </c>
      <c r="Z85" s="1" t="s">
        <v>85</v>
      </c>
      <c r="AA85" s="1">
        <v>1</v>
      </c>
      <c r="AB85" s="1">
        <v>48</v>
      </c>
      <c r="AC85" s="1">
        <v>46</v>
      </c>
      <c r="AD85" s="1">
        <v>5</v>
      </c>
      <c r="AE85" s="1">
        <v>155</v>
      </c>
      <c r="AF85" s="1">
        <v>3</v>
      </c>
      <c r="AG85" s="1">
        <v>46</v>
      </c>
      <c r="AH85" s="1">
        <v>46</v>
      </c>
      <c r="AI85" s="1">
        <v>5</v>
      </c>
      <c r="AJ85" s="1">
        <v>153</v>
      </c>
      <c r="AK85" s="1">
        <v>1</v>
      </c>
      <c r="AL85" s="1">
        <v>89</v>
      </c>
      <c r="AM85" s="1">
        <v>10</v>
      </c>
      <c r="AN85" s="1">
        <v>0</v>
      </c>
      <c r="AO85" s="1">
        <v>109</v>
      </c>
      <c r="AP85" s="1" t="s">
        <v>85</v>
      </c>
      <c r="AQ85" s="1" t="s">
        <v>3660</v>
      </c>
      <c r="AR85" s="38">
        <v>45057</v>
      </c>
      <c r="AS85" s="1" t="s">
        <v>85</v>
      </c>
      <c r="AT85" s="1" t="s">
        <v>85</v>
      </c>
      <c r="AU85" s="1" t="s">
        <v>85</v>
      </c>
      <c r="AV85" s="1" t="s">
        <v>85</v>
      </c>
      <c r="AW85" s="1" t="s">
        <v>85</v>
      </c>
      <c r="AX85" s="1" t="s">
        <v>85</v>
      </c>
      <c r="AY85" s="1" t="s">
        <v>85</v>
      </c>
      <c r="AZ85" s="1" t="s">
        <v>85</v>
      </c>
      <c r="BA85" s="1" t="s">
        <v>85</v>
      </c>
      <c r="BB85" s="1" t="s">
        <v>85</v>
      </c>
      <c r="BC85" s="1" t="s">
        <v>85</v>
      </c>
      <c r="BD85" s="1" t="s">
        <v>85</v>
      </c>
      <c r="BE85" s="1" t="s">
        <v>85</v>
      </c>
      <c r="BF85" s="1" t="s">
        <v>85</v>
      </c>
      <c r="BG85" s="1" t="s">
        <v>85</v>
      </c>
      <c r="BH85" s="1" t="s">
        <v>85</v>
      </c>
      <c r="BI85" s="1" t="s">
        <v>85</v>
      </c>
      <c r="BJ85" s="1" t="s">
        <v>85</v>
      </c>
      <c r="BK85" s="1" t="s">
        <v>85</v>
      </c>
      <c r="BL85" s="1" t="s">
        <v>85</v>
      </c>
      <c r="BM85" s="1" t="s">
        <v>3531</v>
      </c>
      <c r="BN85" s="1" t="s">
        <v>85</v>
      </c>
      <c r="BO85" s="1" t="s">
        <v>85</v>
      </c>
      <c r="BP85" s="1" t="s">
        <v>85</v>
      </c>
      <c r="BQ85" s="1" t="s">
        <v>85</v>
      </c>
      <c r="BR85" s="1" t="s">
        <v>85</v>
      </c>
      <c r="BS85" s="1" t="s">
        <v>85</v>
      </c>
      <c r="BT85" s="1" t="s">
        <v>85</v>
      </c>
      <c r="BU85" s="1" t="s">
        <v>85</v>
      </c>
      <c r="BV85" s="1" t="s">
        <v>85</v>
      </c>
      <c r="BW85" s="1" t="s">
        <v>85</v>
      </c>
      <c r="BX85" s="1" t="s">
        <v>85</v>
      </c>
      <c r="BY85" s="1" t="s">
        <v>85</v>
      </c>
      <c r="BZ85" s="1" t="s">
        <v>85</v>
      </c>
      <c r="CA85" s="1" t="s">
        <v>85</v>
      </c>
      <c r="CB85" s="1" t="s">
        <v>85</v>
      </c>
      <c r="CC85" s="1" t="s">
        <v>85</v>
      </c>
      <c r="CD85" s="1" t="s">
        <v>85</v>
      </c>
      <c r="CE85" s="1" t="s">
        <v>85</v>
      </c>
      <c r="CF85" s="1" t="s">
        <v>85</v>
      </c>
      <c r="CG85" s="1" t="s">
        <v>85</v>
      </c>
      <c r="CH85" s="1" t="s">
        <v>85</v>
      </c>
    </row>
    <row r="86" spans="1:86" ht="15.95">
      <c r="A86" s="1" t="s">
        <v>1908</v>
      </c>
      <c r="B86" s="1" t="s">
        <v>75</v>
      </c>
      <c r="C86" s="1" t="s">
        <v>198</v>
      </c>
      <c r="D86" s="1">
        <v>115</v>
      </c>
      <c r="E86" s="1" t="s">
        <v>3522</v>
      </c>
      <c r="F86" s="1">
        <v>115005</v>
      </c>
      <c r="G86" s="1">
        <v>115005</v>
      </c>
      <c r="H86" s="1" t="s">
        <v>85</v>
      </c>
      <c r="I86" s="1">
        <v>6522505183</v>
      </c>
      <c r="J86" s="38">
        <v>43270</v>
      </c>
      <c r="K86" s="1" t="s">
        <v>85</v>
      </c>
      <c r="L86" s="1" t="s">
        <v>85</v>
      </c>
      <c r="M86" s="1" t="s">
        <v>85</v>
      </c>
      <c r="N86" s="1" t="s">
        <v>85</v>
      </c>
      <c r="O86" s="1" t="s">
        <v>85</v>
      </c>
      <c r="P86" s="1" t="s">
        <v>85</v>
      </c>
      <c r="Q86" s="1" t="s">
        <v>85</v>
      </c>
      <c r="R86" s="1" t="s">
        <v>85</v>
      </c>
      <c r="S86" s="1" t="s">
        <v>85</v>
      </c>
      <c r="T86" s="1" t="s">
        <v>85</v>
      </c>
      <c r="U86" s="1" t="s">
        <v>85</v>
      </c>
      <c r="V86" s="1">
        <v>75</v>
      </c>
      <c r="W86" s="1">
        <v>90</v>
      </c>
      <c r="X86" s="1">
        <v>10</v>
      </c>
      <c r="Y86" s="1" t="s">
        <v>3524</v>
      </c>
      <c r="Z86" s="1" t="s">
        <v>85</v>
      </c>
      <c r="AA86" s="1">
        <v>0</v>
      </c>
      <c r="AB86" s="1">
        <v>30</v>
      </c>
      <c r="AC86" s="1">
        <v>70</v>
      </c>
      <c r="AD86" s="1">
        <v>0</v>
      </c>
      <c r="AE86" s="1">
        <v>170</v>
      </c>
      <c r="AF86" s="1">
        <v>25</v>
      </c>
      <c r="AG86" s="1">
        <v>70</v>
      </c>
      <c r="AH86" s="1">
        <v>5</v>
      </c>
      <c r="AI86" s="1">
        <v>0</v>
      </c>
      <c r="AJ86" s="1">
        <v>80</v>
      </c>
      <c r="AK86" s="1">
        <v>0</v>
      </c>
      <c r="AL86" s="1">
        <v>30</v>
      </c>
      <c r="AM86" s="1">
        <v>70</v>
      </c>
      <c r="AN86" s="1">
        <v>0</v>
      </c>
      <c r="AO86" s="1">
        <v>170</v>
      </c>
      <c r="AP86" s="1" t="s">
        <v>85</v>
      </c>
      <c r="AQ86" s="1" t="s">
        <v>3640</v>
      </c>
      <c r="AR86" s="38">
        <v>45052</v>
      </c>
      <c r="AS86" s="1" t="s">
        <v>85</v>
      </c>
      <c r="AT86" s="1" t="s">
        <v>85</v>
      </c>
      <c r="AU86" s="1" t="s">
        <v>85</v>
      </c>
      <c r="AV86" s="1" t="s">
        <v>85</v>
      </c>
      <c r="AW86" s="1" t="s">
        <v>85</v>
      </c>
      <c r="AX86" s="1" t="s">
        <v>85</v>
      </c>
      <c r="AY86" s="1" t="s">
        <v>85</v>
      </c>
      <c r="AZ86" s="1" t="s">
        <v>85</v>
      </c>
      <c r="BA86" s="1" t="s">
        <v>85</v>
      </c>
      <c r="BB86" s="1" t="s">
        <v>85</v>
      </c>
      <c r="BC86" s="1" t="s">
        <v>85</v>
      </c>
      <c r="BD86" s="1" t="s">
        <v>85</v>
      </c>
      <c r="BE86" s="1" t="s">
        <v>85</v>
      </c>
      <c r="BF86" s="1" t="s">
        <v>85</v>
      </c>
      <c r="BG86" s="1" t="s">
        <v>85</v>
      </c>
      <c r="BH86" s="1" t="s">
        <v>85</v>
      </c>
      <c r="BI86" s="1" t="s">
        <v>85</v>
      </c>
      <c r="BJ86" s="1" t="s">
        <v>85</v>
      </c>
      <c r="BK86" s="1" t="s">
        <v>85</v>
      </c>
      <c r="BL86" s="1" t="s">
        <v>85</v>
      </c>
      <c r="BM86" s="1" t="s">
        <v>3531</v>
      </c>
      <c r="BN86" s="1" t="s">
        <v>85</v>
      </c>
      <c r="BO86" s="1" t="s">
        <v>85</v>
      </c>
      <c r="BP86" s="1" t="s">
        <v>85</v>
      </c>
      <c r="BQ86" s="1" t="s">
        <v>85</v>
      </c>
      <c r="BR86" s="1" t="s">
        <v>85</v>
      </c>
      <c r="BS86" s="1" t="s">
        <v>85</v>
      </c>
      <c r="BT86" s="1" t="s">
        <v>85</v>
      </c>
      <c r="BU86" s="1" t="s">
        <v>85</v>
      </c>
      <c r="BV86" s="1" t="s">
        <v>85</v>
      </c>
      <c r="BW86" s="1" t="s">
        <v>85</v>
      </c>
      <c r="BX86" s="1" t="s">
        <v>85</v>
      </c>
      <c r="BY86" s="1" t="s">
        <v>85</v>
      </c>
      <c r="BZ86" s="1" t="s">
        <v>85</v>
      </c>
      <c r="CA86" s="1" t="s">
        <v>85</v>
      </c>
      <c r="CB86" s="1" t="s">
        <v>85</v>
      </c>
      <c r="CC86" s="1" t="s">
        <v>85</v>
      </c>
      <c r="CD86" s="1" t="s">
        <v>85</v>
      </c>
      <c r="CE86" s="1" t="s">
        <v>85</v>
      </c>
      <c r="CF86" s="1" t="s">
        <v>85</v>
      </c>
      <c r="CG86" s="1" t="s">
        <v>85</v>
      </c>
      <c r="CH86" s="1" t="s">
        <v>85</v>
      </c>
    </row>
    <row r="87" spans="1:86" ht="15.95">
      <c r="A87" s="1" t="s">
        <v>1958</v>
      </c>
      <c r="B87" s="1" t="s">
        <v>130</v>
      </c>
      <c r="C87" s="1" t="s">
        <v>198</v>
      </c>
      <c r="D87" s="1">
        <v>115</v>
      </c>
      <c r="E87" s="1" t="s">
        <v>3549</v>
      </c>
      <c r="F87" s="1" t="s">
        <v>3676</v>
      </c>
      <c r="G87" s="1">
        <v>115009</v>
      </c>
      <c r="H87" s="1" t="s">
        <v>85</v>
      </c>
      <c r="I87" s="1">
        <v>6522505179</v>
      </c>
      <c r="J87" s="38">
        <v>44141</v>
      </c>
      <c r="K87" s="1" t="s">
        <v>85</v>
      </c>
      <c r="L87" s="1" t="s">
        <v>85</v>
      </c>
      <c r="M87" s="1" t="s">
        <v>85</v>
      </c>
      <c r="N87" s="1" t="s">
        <v>85</v>
      </c>
      <c r="O87" s="1" t="s">
        <v>85</v>
      </c>
      <c r="P87" s="1" t="s">
        <v>85</v>
      </c>
      <c r="Q87" s="1" t="s">
        <v>85</v>
      </c>
      <c r="R87" s="1" t="s">
        <v>85</v>
      </c>
      <c r="S87" s="1" t="s">
        <v>85</v>
      </c>
      <c r="T87" s="1" t="s">
        <v>85</v>
      </c>
      <c r="U87" s="1" t="s">
        <v>85</v>
      </c>
      <c r="V87" s="1" t="s">
        <v>85</v>
      </c>
      <c r="W87" s="1" t="s">
        <v>85</v>
      </c>
      <c r="X87" s="1" t="s">
        <v>85</v>
      </c>
      <c r="Y87" s="1" t="s">
        <v>85</v>
      </c>
      <c r="Z87" s="1" t="s">
        <v>3677</v>
      </c>
      <c r="AA87" s="1" t="s">
        <v>85</v>
      </c>
      <c r="AB87" s="1" t="s">
        <v>85</v>
      </c>
      <c r="AC87" s="1" t="s">
        <v>85</v>
      </c>
      <c r="AD87" s="1" t="s">
        <v>85</v>
      </c>
      <c r="AE87" s="1" t="s">
        <v>85</v>
      </c>
      <c r="AF87" s="1" t="s">
        <v>85</v>
      </c>
      <c r="AG87" s="1" t="s">
        <v>85</v>
      </c>
      <c r="AH87" s="1" t="s">
        <v>85</v>
      </c>
      <c r="AI87" s="1" t="s">
        <v>85</v>
      </c>
      <c r="AJ87" s="1" t="s">
        <v>85</v>
      </c>
      <c r="AK87" s="1" t="s">
        <v>85</v>
      </c>
      <c r="AL87" s="1" t="s">
        <v>85</v>
      </c>
      <c r="AM87" s="1" t="s">
        <v>85</v>
      </c>
      <c r="AN87" s="1" t="s">
        <v>85</v>
      </c>
      <c r="AO87" s="1" t="s">
        <v>85</v>
      </c>
      <c r="AP87" s="1" t="s">
        <v>3677</v>
      </c>
      <c r="AQ87" s="1" t="s">
        <v>3624</v>
      </c>
      <c r="AR87" s="38">
        <v>45071</v>
      </c>
      <c r="AS87" s="1" t="s">
        <v>85</v>
      </c>
      <c r="AT87" s="1" t="s">
        <v>85</v>
      </c>
      <c r="AU87" s="1" t="s">
        <v>85</v>
      </c>
      <c r="AV87" s="1" t="s">
        <v>85</v>
      </c>
      <c r="AW87" s="1" t="s">
        <v>85</v>
      </c>
      <c r="AX87" s="1" t="s">
        <v>85</v>
      </c>
      <c r="AY87" s="1" t="s">
        <v>85</v>
      </c>
      <c r="AZ87" s="1" t="s">
        <v>85</v>
      </c>
      <c r="BA87" s="1" t="s">
        <v>85</v>
      </c>
      <c r="BB87" s="1" t="s">
        <v>85</v>
      </c>
      <c r="BC87" s="1" t="s">
        <v>85</v>
      </c>
      <c r="BD87" s="1" t="s">
        <v>85</v>
      </c>
      <c r="BE87" s="1" t="s">
        <v>85</v>
      </c>
      <c r="BF87" s="1" t="s">
        <v>85</v>
      </c>
      <c r="BG87" s="1" t="s">
        <v>85</v>
      </c>
      <c r="BH87" s="1" t="s">
        <v>85</v>
      </c>
      <c r="BI87" s="1" t="s">
        <v>85</v>
      </c>
      <c r="BJ87" s="1" t="s">
        <v>85</v>
      </c>
      <c r="BK87" s="1" t="s">
        <v>85</v>
      </c>
      <c r="BL87" s="1" t="s">
        <v>85</v>
      </c>
      <c r="BM87" s="1" t="s">
        <v>85</v>
      </c>
      <c r="BN87" s="1" t="s">
        <v>85</v>
      </c>
      <c r="BO87" s="1" t="s">
        <v>85</v>
      </c>
      <c r="BP87" s="1" t="s">
        <v>85</v>
      </c>
      <c r="BQ87" s="1" t="s">
        <v>85</v>
      </c>
      <c r="BR87" s="1" t="s">
        <v>85</v>
      </c>
      <c r="BS87" s="1" t="s">
        <v>85</v>
      </c>
      <c r="BT87" s="1" t="s">
        <v>85</v>
      </c>
      <c r="BU87" s="1" t="s">
        <v>85</v>
      </c>
      <c r="BV87" s="1" t="s">
        <v>85</v>
      </c>
      <c r="BW87" s="1" t="s">
        <v>85</v>
      </c>
      <c r="BX87" s="1" t="s">
        <v>85</v>
      </c>
      <c r="BY87" s="1" t="s">
        <v>85</v>
      </c>
      <c r="BZ87" s="1" t="s">
        <v>85</v>
      </c>
      <c r="CA87" s="1" t="s">
        <v>85</v>
      </c>
      <c r="CB87" s="1" t="s">
        <v>85</v>
      </c>
      <c r="CC87" s="1" t="s">
        <v>85</v>
      </c>
      <c r="CD87" s="1" t="s">
        <v>85</v>
      </c>
      <c r="CE87" s="1" t="s">
        <v>85</v>
      </c>
      <c r="CF87" s="1" t="s">
        <v>85</v>
      </c>
      <c r="CG87" s="1" t="s">
        <v>85</v>
      </c>
      <c r="CH87" s="1" t="s">
        <v>85</v>
      </c>
    </row>
    <row r="88" spans="1:86" ht="15.95">
      <c r="A88" s="1"/>
      <c r="B88" s="1"/>
      <c r="C88" s="1"/>
      <c r="D88" s="1"/>
      <c r="E88" s="1" t="s">
        <v>3522</v>
      </c>
      <c r="F88" s="1" t="s">
        <v>3676</v>
      </c>
      <c r="G88" s="1">
        <v>115009</v>
      </c>
      <c r="H88" s="1" t="s">
        <v>85</v>
      </c>
      <c r="I88" s="1">
        <v>6522505179</v>
      </c>
      <c r="J88" s="38">
        <v>44141</v>
      </c>
      <c r="K88" s="1" t="s">
        <v>85</v>
      </c>
      <c r="L88" s="1" t="s">
        <v>85</v>
      </c>
      <c r="M88" s="1" t="s">
        <v>85</v>
      </c>
      <c r="N88" s="1" t="s">
        <v>85</v>
      </c>
      <c r="O88" s="1" t="s">
        <v>85</v>
      </c>
      <c r="P88" s="1" t="s">
        <v>85</v>
      </c>
      <c r="Q88" s="1" t="s">
        <v>85</v>
      </c>
      <c r="R88" s="1" t="s">
        <v>85</v>
      </c>
      <c r="S88" s="1" t="s">
        <v>85</v>
      </c>
      <c r="T88" s="1" t="s">
        <v>85</v>
      </c>
      <c r="U88" s="1" t="s">
        <v>85</v>
      </c>
      <c r="V88" s="1" t="s">
        <v>85</v>
      </c>
      <c r="W88" s="1" t="s">
        <v>85</v>
      </c>
      <c r="X88" s="1" t="s">
        <v>85</v>
      </c>
      <c r="Y88" s="1" t="s">
        <v>85</v>
      </c>
      <c r="Z88" s="1" t="s">
        <v>3678</v>
      </c>
      <c r="AA88" s="1" t="s">
        <v>85</v>
      </c>
      <c r="AB88" s="1" t="s">
        <v>85</v>
      </c>
      <c r="AC88" s="1" t="s">
        <v>85</v>
      </c>
      <c r="AD88" s="1" t="s">
        <v>85</v>
      </c>
      <c r="AE88" s="1" t="s">
        <v>85</v>
      </c>
      <c r="AF88" s="1" t="s">
        <v>85</v>
      </c>
      <c r="AG88" s="1" t="s">
        <v>85</v>
      </c>
      <c r="AH88" s="1" t="s">
        <v>85</v>
      </c>
      <c r="AI88" s="1" t="s">
        <v>85</v>
      </c>
      <c r="AJ88" s="1" t="s">
        <v>85</v>
      </c>
      <c r="AK88" s="1" t="s">
        <v>85</v>
      </c>
      <c r="AL88" s="1" t="s">
        <v>85</v>
      </c>
      <c r="AM88" s="1" t="s">
        <v>85</v>
      </c>
      <c r="AN88" s="1" t="s">
        <v>85</v>
      </c>
      <c r="AO88" s="1" t="s">
        <v>85</v>
      </c>
      <c r="AP88" s="1" t="s">
        <v>3678</v>
      </c>
      <c r="AQ88" s="1" t="s">
        <v>3674</v>
      </c>
      <c r="AR88" s="38">
        <v>45062</v>
      </c>
      <c r="AS88" s="1" t="s">
        <v>85</v>
      </c>
      <c r="AT88" s="1" t="s">
        <v>85</v>
      </c>
      <c r="AU88" s="1" t="s">
        <v>85</v>
      </c>
      <c r="AV88" s="1" t="s">
        <v>85</v>
      </c>
      <c r="AW88" s="1" t="s">
        <v>85</v>
      </c>
      <c r="AX88" s="1" t="s">
        <v>85</v>
      </c>
      <c r="AY88" s="1" t="s">
        <v>85</v>
      </c>
      <c r="AZ88" s="1" t="s">
        <v>85</v>
      </c>
      <c r="BA88" s="1" t="s">
        <v>85</v>
      </c>
      <c r="BB88" s="1" t="s">
        <v>85</v>
      </c>
      <c r="BC88" s="1" t="s">
        <v>85</v>
      </c>
      <c r="BD88" s="1" t="s">
        <v>85</v>
      </c>
      <c r="BE88" s="1" t="s">
        <v>85</v>
      </c>
      <c r="BF88" s="1" t="s">
        <v>85</v>
      </c>
      <c r="BG88" s="1" t="s">
        <v>85</v>
      </c>
      <c r="BH88" s="1" t="s">
        <v>85</v>
      </c>
      <c r="BI88" s="1" t="s">
        <v>85</v>
      </c>
      <c r="BJ88" s="1" t="s">
        <v>85</v>
      </c>
      <c r="BK88" s="1" t="s">
        <v>85</v>
      </c>
      <c r="BL88" s="1" t="s">
        <v>85</v>
      </c>
      <c r="BM88" s="1" t="s">
        <v>3538</v>
      </c>
      <c r="BN88" s="1" t="s">
        <v>3678</v>
      </c>
      <c r="BO88" s="1" t="s">
        <v>85</v>
      </c>
      <c r="BP88" s="1" t="s">
        <v>85</v>
      </c>
      <c r="BQ88" s="1" t="s">
        <v>85</v>
      </c>
      <c r="BR88" s="1" t="s">
        <v>85</v>
      </c>
      <c r="BS88" s="1" t="s">
        <v>85</v>
      </c>
      <c r="BT88" s="1" t="s">
        <v>85</v>
      </c>
      <c r="BU88" s="1" t="s">
        <v>85</v>
      </c>
      <c r="BV88" s="1" t="s">
        <v>85</v>
      </c>
      <c r="BW88" s="1" t="s">
        <v>85</v>
      </c>
      <c r="BX88" s="1" t="s">
        <v>85</v>
      </c>
      <c r="BY88" s="1" t="s">
        <v>85</v>
      </c>
      <c r="BZ88" s="1" t="s">
        <v>85</v>
      </c>
      <c r="CA88" s="1" t="s">
        <v>85</v>
      </c>
      <c r="CB88" s="1" t="s">
        <v>85</v>
      </c>
      <c r="CC88" s="1" t="s">
        <v>85</v>
      </c>
      <c r="CD88" s="1" t="s">
        <v>85</v>
      </c>
      <c r="CE88" s="1" t="s">
        <v>85</v>
      </c>
      <c r="CF88" s="1" t="s">
        <v>85</v>
      </c>
      <c r="CG88" s="1" t="s">
        <v>85</v>
      </c>
      <c r="CH88" s="1" t="s">
        <v>85</v>
      </c>
    </row>
    <row r="89" spans="1:86" ht="15.95">
      <c r="A89" s="1" t="s">
        <v>2567</v>
      </c>
      <c r="B89" s="1" t="s">
        <v>130</v>
      </c>
      <c r="C89" s="1" t="s">
        <v>198</v>
      </c>
      <c r="D89" s="1">
        <v>301</v>
      </c>
      <c r="E89" s="1" t="s">
        <v>3522</v>
      </c>
      <c r="F89" s="1" t="s">
        <v>3679</v>
      </c>
      <c r="G89" s="1">
        <v>301020</v>
      </c>
      <c r="H89" s="1" t="s">
        <v>85</v>
      </c>
      <c r="I89" s="1">
        <v>6220376967</v>
      </c>
      <c r="J89" s="38">
        <v>45044</v>
      </c>
      <c r="K89" s="1" t="s">
        <v>85</v>
      </c>
      <c r="L89" s="1" t="s">
        <v>3527</v>
      </c>
      <c r="M89" s="1" t="s">
        <v>915</v>
      </c>
      <c r="N89" s="1" t="s">
        <v>85</v>
      </c>
      <c r="O89" s="1" t="s">
        <v>3680</v>
      </c>
      <c r="P89" s="1" t="s">
        <v>83</v>
      </c>
      <c r="Q89" s="1" t="s">
        <v>85</v>
      </c>
      <c r="R89" s="1" t="s">
        <v>85</v>
      </c>
      <c r="S89" s="1" t="s">
        <v>85</v>
      </c>
      <c r="T89" s="1" t="s">
        <v>85</v>
      </c>
      <c r="U89" s="1" t="s">
        <v>85</v>
      </c>
      <c r="V89" s="1">
        <v>85</v>
      </c>
      <c r="W89" s="1">
        <v>100</v>
      </c>
      <c r="X89" s="1">
        <v>0</v>
      </c>
      <c r="Y89" s="1" t="s">
        <v>3524</v>
      </c>
      <c r="Z89" s="1" t="s">
        <v>85</v>
      </c>
      <c r="AA89" s="1">
        <v>2</v>
      </c>
      <c r="AB89" s="1">
        <v>13</v>
      </c>
      <c r="AC89" s="1">
        <v>45</v>
      </c>
      <c r="AD89" s="1">
        <v>40</v>
      </c>
      <c r="AE89" s="1">
        <v>223</v>
      </c>
      <c r="AF89" s="1">
        <v>2</v>
      </c>
      <c r="AG89" s="1">
        <v>3</v>
      </c>
      <c r="AH89" s="1">
        <v>55</v>
      </c>
      <c r="AI89" s="1">
        <v>40</v>
      </c>
      <c r="AJ89" s="1">
        <v>233</v>
      </c>
      <c r="AK89" s="1">
        <v>5</v>
      </c>
      <c r="AL89" s="1">
        <v>25</v>
      </c>
      <c r="AM89" s="1">
        <v>70</v>
      </c>
      <c r="AN89" s="1">
        <v>0</v>
      </c>
      <c r="AO89" s="1">
        <v>165</v>
      </c>
      <c r="AP89" s="1" t="s">
        <v>85</v>
      </c>
      <c r="AQ89" s="1" t="s">
        <v>3660</v>
      </c>
      <c r="AR89" s="38">
        <v>45058</v>
      </c>
      <c r="AS89" s="1" t="s">
        <v>85</v>
      </c>
      <c r="AT89" s="1" t="s">
        <v>85</v>
      </c>
      <c r="AU89" s="1" t="s">
        <v>85</v>
      </c>
      <c r="AV89" s="1" t="s">
        <v>85</v>
      </c>
      <c r="AW89" s="1" t="s">
        <v>85</v>
      </c>
      <c r="AX89" s="1" t="s">
        <v>85</v>
      </c>
      <c r="AY89" s="1" t="s">
        <v>85</v>
      </c>
      <c r="AZ89" s="1" t="s">
        <v>85</v>
      </c>
      <c r="BA89" s="1" t="s">
        <v>85</v>
      </c>
      <c r="BB89" s="1" t="s">
        <v>85</v>
      </c>
      <c r="BC89" s="1" t="s">
        <v>85</v>
      </c>
      <c r="BD89" s="1" t="s">
        <v>85</v>
      </c>
      <c r="BE89" s="1" t="s">
        <v>85</v>
      </c>
      <c r="BF89" s="1" t="s">
        <v>85</v>
      </c>
      <c r="BG89" s="1" t="s">
        <v>85</v>
      </c>
      <c r="BH89" s="1" t="s">
        <v>85</v>
      </c>
      <c r="BI89" s="1" t="s">
        <v>85</v>
      </c>
      <c r="BJ89" s="1" t="s">
        <v>85</v>
      </c>
      <c r="BK89" s="1" t="s">
        <v>85</v>
      </c>
      <c r="BL89" s="1" t="s">
        <v>85</v>
      </c>
      <c r="BM89" s="1" t="s">
        <v>3531</v>
      </c>
      <c r="BN89" s="1" t="s">
        <v>85</v>
      </c>
      <c r="BO89" s="1" t="s">
        <v>85</v>
      </c>
      <c r="BP89" s="1" t="s">
        <v>85</v>
      </c>
      <c r="BQ89" s="1" t="s">
        <v>85</v>
      </c>
      <c r="BR89" s="1" t="s">
        <v>85</v>
      </c>
      <c r="BS89" s="1" t="s">
        <v>85</v>
      </c>
      <c r="BT89" s="1" t="s">
        <v>85</v>
      </c>
      <c r="BU89" s="1" t="s">
        <v>85</v>
      </c>
      <c r="BV89" s="1" t="s">
        <v>85</v>
      </c>
      <c r="BW89" s="1" t="s">
        <v>85</v>
      </c>
      <c r="BX89" s="1" t="s">
        <v>85</v>
      </c>
      <c r="BY89" s="1" t="s">
        <v>85</v>
      </c>
      <c r="BZ89" s="1" t="s">
        <v>85</v>
      </c>
      <c r="CA89" s="1" t="s">
        <v>85</v>
      </c>
      <c r="CB89" s="1" t="s">
        <v>85</v>
      </c>
      <c r="CC89" s="1" t="s">
        <v>85</v>
      </c>
      <c r="CD89" s="1" t="s">
        <v>85</v>
      </c>
      <c r="CE89" s="1" t="s">
        <v>85</v>
      </c>
      <c r="CF89" s="1" t="s">
        <v>85</v>
      </c>
      <c r="CG89" s="1" t="s">
        <v>85</v>
      </c>
      <c r="CH89" s="1" t="s">
        <v>85</v>
      </c>
    </row>
    <row r="90" spans="1:86" ht="15.95">
      <c r="A90" s="1" t="s">
        <v>1821</v>
      </c>
      <c r="B90" s="1" t="s">
        <v>130</v>
      </c>
      <c r="C90" s="1" t="s">
        <v>198</v>
      </c>
      <c r="D90" s="1">
        <v>109</v>
      </c>
      <c r="E90" s="1" t="s">
        <v>3522</v>
      </c>
      <c r="F90" s="1" t="s">
        <v>3681</v>
      </c>
      <c r="G90" s="1">
        <v>109013</v>
      </c>
      <c r="H90" s="1" t="s">
        <v>85</v>
      </c>
      <c r="I90" s="1">
        <v>6522336223</v>
      </c>
      <c r="J90" s="38">
        <v>44902</v>
      </c>
      <c r="K90" s="1" t="s">
        <v>85</v>
      </c>
      <c r="L90" s="1" t="s">
        <v>3527</v>
      </c>
      <c r="M90" s="1" t="s">
        <v>906</v>
      </c>
      <c r="N90" s="1" t="s">
        <v>3536</v>
      </c>
      <c r="O90" s="1" t="s">
        <v>3682</v>
      </c>
      <c r="P90" s="1" t="s">
        <v>85</v>
      </c>
      <c r="Q90" s="1" t="s">
        <v>85</v>
      </c>
      <c r="R90" s="1" t="s">
        <v>85</v>
      </c>
      <c r="S90" s="1" t="s">
        <v>85</v>
      </c>
      <c r="T90" s="1" t="s">
        <v>85</v>
      </c>
      <c r="U90" s="1" t="s">
        <v>85</v>
      </c>
      <c r="V90" s="1">
        <v>25</v>
      </c>
      <c r="W90" s="1">
        <v>100</v>
      </c>
      <c r="X90" s="1">
        <v>0</v>
      </c>
      <c r="Y90" s="1" t="s">
        <v>3524</v>
      </c>
      <c r="Z90" s="1" t="s">
        <v>85</v>
      </c>
      <c r="AA90" s="1">
        <v>0</v>
      </c>
      <c r="AB90" s="1">
        <v>35</v>
      </c>
      <c r="AC90" s="1">
        <v>60</v>
      </c>
      <c r="AD90" s="1">
        <v>5</v>
      </c>
      <c r="AE90" s="1">
        <v>170</v>
      </c>
      <c r="AF90" s="1">
        <v>5</v>
      </c>
      <c r="AG90" s="1">
        <v>30</v>
      </c>
      <c r="AH90" s="1">
        <v>60</v>
      </c>
      <c r="AI90" s="1">
        <v>5</v>
      </c>
      <c r="AJ90" s="1">
        <v>165</v>
      </c>
      <c r="AK90" s="1">
        <v>0</v>
      </c>
      <c r="AL90" s="1">
        <v>50</v>
      </c>
      <c r="AM90" s="1">
        <v>50</v>
      </c>
      <c r="AN90" s="1">
        <v>0</v>
      </c>
      <c r="AO90" s="1">
        <v>150</v>
      </c>
      <c r="AP90" s="1" t="s">
        <v>85</v>
      </c>
      <c r="AQ90" s="1" t="s">
        <v>3660</v>
      </c>
      <c r="AR90" s="38">
        <v>45057</v>
      </c>
      <c r="AS90" s="1" t="s">
        <v>85</v>
      </c>
      <c r="AT90" s="1" t="s">
        <v>85</v>
      </c>
      <c r="AU90" s="1" t="s">
        <v>85</v>
      </c>
      <c r="AV90" s="1" t="s">
        <v>85</v>
      </c>
      <c r="AW90" s="1" t="s">
        <v>85</v>
      </c>
      <c r="AX90" s="1" t="s">
        <v>85</v>
      </c>
      <c r="AY90" s="1" t="s">
        <v>85</v>
      </c>
      <c r="AZ90" s="1" t="s">
        <v>85</v>
      </c>
      <c r="BA90" s="1" t="s">
        <v>85</v>
      </c>
      <c r="BB90" s="1" t="s">
        <v>85</v>
      </c>
      <c r="BC90" s="1" t="s">
        <v>85</v>
      </c>
      <c r="BD90" s="1" t="s">
        <v>85</v>
      </c>
      <c r="BE90" s="1" t="s">
        <v>85</v>
      </c>
      <c r="BF90" s="1" t="s">
        <v>85</v>
      </c>
      <c r="BG90" s="1" t="s">
        <v>85</v>
      </c>
      <c r="BH90" s="1" t="s">
        <v>85</v>
      </c>
      <c r="BI90" s="1" t="s">
        <v>85</v>
      </c>
      <c r="BJ90" s="1" t="s">
        <v>85</v>
      </c>
      <c r="BK90" s="1" t="s">
        <v>85</v>
      </c>
      <c r="BL90" s="1" t="s">
        <v>85</v>
      </c>
      <c r="BM90" s="1" t="s">
        <v>3531</v>
      </c>
      <c r="BN90" s="1" t="s">
        <v>85</v>
      </c>
      <c r="BO90" s="1" t="s">
        <v>85</v>
      </c>
      <c r="BP90" s="1" t="s">
        <v>85</v>
      </c>
      <c r="BQ90" s="1" t="s">
        <v>85</v>
      </c>
      <c r="BR90" s="1" t="s">
        <v>85</v>
      </c>
      <c r="BS90" s="1" t="s">
        <v>85</v>
      </c>
      <c r="BT90" s="1" t="s">
        <v>85</v>
      </c>
      <c r="BU90" s="1" t="s">
        <v>85</v>
      </c>
      <c r="BV90" s="1" t="s">
        <v>85</v>
      </c>
      <c r="BW90" s="1" t="s">
        <v>85</v>
      </c>
      <c r="BX90" s="1" t="s">
        <v>85</v>
      </c>
      <c r="BY90" s="1" t="s">
        <v>85</v>
      </c>
      <c r="BZ90" s="1" t="s">
        <v>85</v>
      </c>
      <c r="CA90" s="1" t="s">
        <v>85</v>
      </c>
      <c r="CB90" s="1" t="s">
        <v>85</v>
      </c>
      <c r="CC90" s="1" t="s">
        <v>85</v>
      </c>
      <c r="CD90" s="1" t="s">
        <v>85</v>
      </c>
      <c r="CE90" s="1" t="s">
        <v>85</v>
      </c>
      <c r="CF90" s="1" t="s">
        <v>85</v>
      </c>
      <c r="CG90" s="1" t="s">
        <v>85</v>
      </c>
      <c r="CH90" s="1" t="s">
        <v>85</v>
      </c>
    </row>
    <row r="91" spans="1:86" ht="15.95">
      <c r="A91" s="1" t="s">
        <v>1948</v>
      </c>
      <c r="B91" s="1" t="s">
        <v>130</v>
      </c>
      <c r="C91" s="1" t="s">
        <v>198</v>
      </c>
      <c r="D91" s="1">
        <v>115</v>
      </c>
      <c r="E91" s="1" t="s">
        <v>3549</v>
      </c>
      <c r="F91" s="1">
        <v>115008</v>
      </c>
      <c r="G91" s="1">
        <v>115008</v>
      </c>
      <c r="H91" s="1" t="s">
        <v>85</v>
      </c>
      <c r="I91" s="1">
        <v>6522505186</v>
      </c>
      <c r="J91" s="38">
        <v>43934</v>
      </c>
      <c r="K91" s="1" t="s">
        <v>85</v>
      </c>
      <c r="L91" s="1" t="s">
        <v>85</v>
      </c>
      <c r="M91" s="1" t="s">
        <v>85</v>
      </c>
      <c r="N91" s="1" t="s">
        <v>85</v>
      </c>
      <c r="O91" s="1" t="s">
        <v>85</v>
      </c>
      <c r="P91" s="1" t="s">
        <v>85</v>
      </c>
      <c r="Q91" s="1" t="s">
        <v>85</v>
      </c>
      <c r="R91" s="1" t="s">
        <v>85</v>
      </c>
      <c r="S91" s="1" t="s">
        <v>85</v>
      </c>
      <c r="T91" s="1" t="s">
        <v>85</v>
      </c>
      <c r="U91" s="1" t="s">
        <v>85</v>
      </c>
      <c r="V91" s="1" t="s">
        <v>85</v>
      </c>
      <c r="W91" s="1" t="s">
        <v>85</v>
      </c>
      <c r="X91" s="1" t="s">
        <v>85</v>
      </c>
      <c r="Y91" s="1" t="s">
        <v>85</v>
      </c>
      <c r="Z91" s="1" t="s">
        <v>3683</v>
      </c>
      <c r="AA91" s="1" t="s">
        <v>85</v>
      </c>
      <c r="AB91" s="1" t="s">
        <v>85</v>
      </c>
      <c r="AC91" s="1" t="s">
        <v>85</v>
      </c>
      <c r="AD91" s="1" t="s">
        <v>85</v>
      </c>
      <c r="AE91" s="1" t="s">
        <v>85</v>
      </c>
      <c r="AF91" s="1" t="s">
        <v>85</v>
      </c>
      <c r="AG91" s="1" t="s">
        <v>85</v>
      </c>
      <c r="AH91" s="1" t="s">
        <v>85</v>
      </c>
      <c r="AI91" s="1" t="s">
        <v>85</v>
      </c>
      <c r="AJ91" s="1" t="s">
        <v>85</v>
      </c>
      <c r="AK91" s="1" t="s">
        <v>85</v>
      </c>
      <c r="AL91" s="1" t="s">
        <v>85</v>
      </c>
      <c r="AM91" s="1" t="s">
        <v>85</v>
      </c>
      <c r="AN91" s="1" t="s">
        <v>85</v>
      </c>
      <c r="AO91" s="1" t="s">
        <v>85</v>
      </c>
      <c r="AP91" s="1" t="s">
        <v>3684</v>
      </c>
      <c r="AQ91" s="1" t="s">
        <v>3660</v>
      </c>
      <c r="AR91" s="38">
        <v>45062</v>
      </c>
      <c r="AS91" s="1" t="s">
        <v>85</v>
      </c>
      <c r="AT91" s="1" t="s">
        <v>85</v>
      </c>
      <c r="AU91" s="1" t="s">
        <v>85</v>
      </c>
      <c r="AV91" s="1" t="s">
        <v>85</v>
      </c>
      <c r="AW91" s="1" t="s">
        <v>85</v>
      </c>
      <c r="AX91" s="1" t="s">
        <v>85</v>
      </c>
      <c r="AY91" s="1" t="s">
        <v>85</v>
      </c>
      <c r="AZ91" s="1" t="s">
        <v>85</v>
      </c>
      <c r="BA91" s="1" t="s">
        <v>85</v>
      </c>
      <c r="BB91" s="1" t="s">
        <v>85</v>
      </c>
      <c r="BC91" s="1" t="s">
        <v>85</v>
      </c>
      <c r="BD91" s="1" t="s">
        <v>85</v>
      </c>
      <c r="BE91" s="1" t="s">
        <v>85</v>
      </c>
      <c r="BF91" s="1" t="s">
        <v>85</v>
      </c>
      <c r="BG91" s="1" t="s">
        <v>85</v>
      </c>
      <c r="BH91" s="1" t="s">
        <v>85</v>
      </c>
      <c r="BI91" s="1" t="s">
        <v>85</v>
      </c>
      <c r="BJ91" s="1" t="s">
        <v>85</v>
      </c>
      <c r="BK91" s="1" t="s">
        <v>85</v>
      </c>
      <c r="BL91" s="1" t="s">
        <v>85</v>
      </c>
      <c r="BM91" s="1" t="s">
        <v>3538</v>
      </c>
      <c r="BN91" s="1" t="s">
        <v>3684</v>
      </c>
      <c r="BO91" s="1" t="s">
        <v>85</v>
      </c>
      <c r="BP91" s="1" t="s">
        <v>85</v>
      </c>
      <c r="BQ91" s="1" t="s">
        <v>85</v>
      </c>
      <c r="BR91" s="1" t="s">
        <v>85</v>
      </c>
      <c r="BS91" s="1" t="s">
        <v>85</v>
      </c>
      <c r="BT91" s="1" t="s">
        <v>85</v>
      </c>
      <c r="BU91" s="1" t="s">
        <v>85</v>
      </c>
      <c r="BV91" s="1" t="s">
        <v>85</v>
      </c>
      <c r="BW91" s="1" t="s">
        <v>85</v>
      </c>
      <c r="BX91" s="1" t="s">
        <v>85</v>
      </c>
      <c r="BY91" s="1" t="s">
        <v>85</v>
      </c>
      <c r="BZ91" s="1" t="s">
        <v>85</v>
      </c>
      <c r="CA91" s="1" t="s">
        <v>85</v>
      </c>
      <c r="CB91" s="1" t="s">
        <v>85</v>
      </c>
      <c r="CC91" s="1" t="s">
        <v>85</v>
      </c>
      <c r="CD91" s="1" t="s">
        <v>85</v>
      </c>
      <c r="CE91" s="1" t="s">
        <v>85</v>
      </c>
      <c r="CF91" s="1" t="s">
        <v>85</v>
      </c>
      <c r="CG91" s="1" t="s">
        <v>85</v>
      </c>
      <c r="CH91" s="1" t="s">
        <v>85</v>
      </c>
    </row>
    <row r="92" spans="1:86" ht="15.95">
      <c r="A92" s="1"/>
      <c r="B92" s="1"/>
      <c r="C92" s="1"/>
      <c r="D92" s="1"/>
      <c r="E92" s="1" t="s">
        <v>3522</v>
      </c>
      <c r="F92" s="1">
        <v>115008</v>
      </c>
      <c r="G92" s="1">
        <v>115008</v>
      </c>
      <c r="H92" s="1" t="s">
        <v>85</v>
      </c>
      <c r="I92" s="1">
        <v>6522505186</v>
      </c>
      <c r="J92" s="38">
        <v>43934</v>
      </c>
      <c r="K92" s="1" t="s">
        <v>85</v>
      </c>
      <c r="L92" s="1" t="s">
        <v>85</v>
      </c>
      <c r="M92" s="1" t="s">
        <v>85</v>
      </c>
      <c r="N92" s="1" t="s">
        <v>85</v>
      </c>
      <c r="O92" s="1" t="s">
        <v>85</v>
      </c>
      <c r="P92" s="1" t="s">
        <v>85</v>
      </c>
      <c r="Q92" s="1" t="s">
        <v>85</v>
      </c>
      <c r="R92" s="1" t="s">
        <v>85</v>
      </c>
      <c r="S92" s="1" t="s">
        <v>85</v>
      </c>
      <c r="T92" s="1" t="s">
        <v>85</v>
      </c>
      <c r="U92" s="1" t="s">
        <v>85</v>
      </c>
      <c r="V92" s="1" t="s">
        <v>85</v>
      </c>
      <c r="W92" s="1" t="s">
        <v>85</v>
      </c>
      <c r="X92" s="1" t="s">
        <v>85</v>
      </c>
      <c r="Y92" s="1" t="s">
        <v>85</v>
      </c>
      <c r="Z92" s="1" t="s">
        <v>3685</v>
      </c>
      <c r="AA92" s="1" t="s">
        <v>85</v>
      </c>
      <c r="AB92" s="1" t="s">
        <v>85</v>
      </c>
      <c r="AC92" s="1" t="s">
        <v>85</v>
      </c>
      <c r="AD92" s="1" t="s">
        <v>85</v>
      </c>
      <c r="AE92" s="1" t="s">
        <v>85</v>
      </c>
      <c r="AF92" s="1" t="s">
        <v>85</v>
      </c>
      <c r="AG92" s="1" t="s">
        <v>85</v>
      </c>
      <c r="AH92" s="1" t="s">
        <v>85</v>
      </c>
      <c r="AI92" s="1" t="s">
        <v>85</v>
      </c>
      <c r="AJ92" s="1" t="s">
        <v>85</v>
      </c>
      <c r="AK92" s="1" t="s">
        <v>85</v>
      </c>
      <c r="AL92" s="1" t="s">
        <v>85</v>
      </c>
      <c r="AM92" s="1" t="s">
        <v>85</v>
      </c>
      <c r="AN92" s="1" t="s">
        <v>85</v>
      </c>
      <c r="AO92" s="1" t="s">
        <v>85</v>
      </c>
      <c r="AP92" s="1" t="s">
        <v>3686</v>
      </c>
      <c r="AQ92" s="1" t="s">
        <v>3660</v>
      </c>
      <c r="AR92" s="38">
        <v>45058</v>
      </c>
      <c r="AS92" s="1" t="s">
        <v>85</v>
      </c>
      <c r="AT92" s="1" t="s">
        <v>85</v>
      </c>
      <c r="AU92" s="1" t="s">
        <v>85</v>
      </c>
      <c r="AV92" s="1" t="s">
        <v>85</v>
      </c>
      <c r="AW92" s="1" t="s">
        <v>85</v>
      </c>
      <c r="AX92" s="1" t="s">
        <v>85</v>
      </c>
      <c r="AY92" s="1" t="s">
        <v>85</v>
      </c>
      <c r="AZ92" s="1" t="s">
        <v>85</v>
      </c>
      <c r="BA92" s="1" t="s">
        <v>85</v>
      </c>
      <c r="BB92" s="1" t="s">
        <v>85</v>
      </c>
      <c r="BC92" s="1" t="s">
        <v>85</v>
      </c>
      <c r="BD92" s="1" t="s">
        <v>85</v>
      </c>
      <c r="BE92" s="1" t="s">
        <v>85</v>
      </c>
      <c r="BF92" s="1" t="s">
        <v>85</v>
      </c>
      <c r="BG92" s="1" t="s">
        <v>85</v>
      </c>
      <c r="BH92" s="1" t="s">
        <v>85</v>
      </c>
      <c r="BI92" s="1" t="s">
        <v>85</v>
      </c>
      <c r="BJ92" s="1" t="s">
        <v>85</v>
      </c>
      <c r="BK92" s="1" t="s">
        <v>85</v>
      </c>
      <c r="BL92" s="1" t="s">
        <v>85</v>
      </c>
      <c r="BM92" s="1" t="s">
        <v>3538</v>
      </c>
      <c r="BN92" s="1" t="s">
        <v>3687</v>
      </c>
      <c r="BO92" s="1" t="s">
        <v>85</v>
      </c>
      <c r="BP92" s="1" t="s">
        <v>85</v>
      </c>
      <c r="BQ92" s="1" t="s">
        <v>85</v>
      </c>
      <c r="BR92" s="1" t="s">
        <v>85</v>
      </c>
      <c r="BS92" s="1" t="s">
        <v>85</v>
      </c>
      <c r="BT92" s="1" t="s">
        <v>85</v>
      </c>
      <c r="BU92" s="1" t="s">
        <v>85</v>
      </c>
      <c r="BV92" s="1" t="s">
        <v>85</v>
      </c>
      <c r="BW92" s="1" t="s">
        <v>85</v>
      </c>
      <c r="BX92" s="1" t="s">
        <v>85</v>
      </c>
      <c r="BY92" s="1" t="s">
        <v>85</v>
      </c>
      <c r="BZ92" s="1" t="s">
        <v>85</v>
      </c>
      <c r="CA92" s="1" t="s">
        <v>85</v>
      </c>
      <c r="CB92" s="1" t="s">
        <v>85</v>
      </c>
      <c r="CC92" s="1" t="s">
        <v>85</v>
      </c>
      <c r="CD92" s="1" t="s">
        <v>85</v>
      </c>
      <c r="CE92" s="1" t="s">
        <v>85</v>
      </c>
      <c r="CF92" s="1" t="s">
        <v>85</v>
      </c>
      <c r="CG92" s="1" t="s">
        <v>85</v>
      </c>
      <c r="CH92" s="1" t="s">
        <v>85</v>
      </c>
    </row>
    <row r="93" spans="1:86" ht="15.95">
      <c r="A93" s="1" t="s">
        <v>1831</v>
      </c>
      <c r="B93" s="1" t="s">
        <v>130</v>
      </c>
      <c r="C93" s="1" t="s">
        <v>198</v>
      </c>
      <c r="D93" s="1">
        <v>109</v>
      </c>
      <c r="E93" s="1" t="s">
        <v>3522</v>
      </c>
      <c r="F93" s="1" t="s">
        <v>3688</v>
      </c>
      <c r="G93" s="1">
        <v>109014</v>
      </c>
      <c r="H93" s="1" t="s">
        <v>85</v>
      </c>
      <c r="I93" s="1">
        <v>6522336213</v>
      </c>
      <c r="J93" s="38">
        <v>44841</v>
      </c>
      <c r="K93" s="1" t="s">
        <v>85</v>
      </c>
      <c r="L93" s="1" t="s">
        <v>3527</v>
      </c>
      <c r="M93" s="1" t="s">
        <v>915</v>
      </c>
      <c r="N93" s="1" t="s">
        <v>85</v>
      </c>
      <c r="O93" s="1" t="s">
        <v>3586</v>
      </c>
      <c r="P93" s="1" t="s">
        <v>83</v>
      </c>
      <c r="Q93" s="1" t="s">
        <v>85</v>
      </c>
      <c r="R93" s="1" t="s">
        <v>85</v>
      </c>
      <c r="S93" s="1" t="s">
        <v>85</v>
      </c>
      <c r="T93" s="1" t="s">
        <v>85</v>
      </c>
      <c r="U93" s="1" t="s">
        <v>85</v>
      </c>
      <c r="V93" s="1">
        <v>10</v>
      </c>
      <c r="W93" s="1">
        <v>97</v>
      </c>
      <c r="X93" s="1">
        <v>3</v>
      </c>
      <c r="Y93" s="1" t="s">
        <v>3524</v>
      </c>
      <c r="Z93" s="1" t="s">
        <v>85</v>
      </c>
      <c r="AA93" s="1">
        <v>0</v>
      </c>
      <c r="AB93" s="1">
        <v>40</v>
      </c>
      <c r="AC93" s="1">
        <v>57</v>
      </c>
      <c r="AD93" s="1">
        <v>3</v>
      </c>
      <c r="AE93" s="1">
        <v>163</v>
      </c>
      <c r="AF93" s="1">
        <v>15</v>
      </c>
      <c r="AG93" s="1">
        <v>25</v>
      </c>
      <c r="AH93" s="1">
        <v>57</v>
      </c>
      <c r="AI93" s="1">
        <v>3</v>
      </c>
      <c r="AJ93" s="1">
        <v>148</v>
      </c>
      <c r="AK93" s="1">
        <v>0</v>
      </c>
      <c r="AL93" s="1">
        <v>98</v>
      </c>
      <c r="AM93" s="1">
        <v>2</v>
      </c>
      <c r="AN93" s="1">
        <v>0</v>
      </c>
      <c r="AO93" s="1">
        <v>102</v>
      </c>
      <c r="AP93" s="1" t="s">
        <v>85</v>
      </c>
      <c r="AQ93" s="1" t="s">
        <v>3640</v>
      </c>
      <c r="AR93" s="38">
        <v>45062</v>
      </c>
      <c r="AS93" s="1" t="s">
        <v>85</v>
      </c>
      <c r="AT93" s="1" t="s">
        <v>85</v>
      </c>
      <c r="AU93" s="1" t="s">
        <v>85</v>
      </c>
      <c r="AV93" s="1" t="s">
        <v>85</v>
      </c>
      <c r="AW93" s="1" t="s">
        <v>85</v>
      </c>
      <c r="AX93" s="1" t="s">
        <v>85</v>
      </c>
      <c r="AY93" s="1" t="s">
        <v>85</v>
      </c>
      <c r="AZ93" s="1" t="s">
        <v>85</v>
      </c>
      <c r="BA93" s="1" t="s">
        <v>85</v>
      </c>
      <c r="BB93" s="1" t="s">
        <v>85</v>
      </c>
      <c r="BC93" s="1" t="s">
        <v>85</v>
      </c>
      <c r="BD93" s="1" t="s">
        <v>85</v>
      </c>
      <c r="BE93" s="1" t="s">
        <v>85</v>
      </c>
      <c r="BF93" s="1" t="s">
        <v>85</v>
      </c>
      <c r="BG93" s="1" t="s">
        <v>85</v>
      </c>
      <c r="BH93" s="1" t="s">
        <v>85</v>
      </c>
      <c r="BI93" s="1" t="s">
        <v>85</v>
      </c>
      <c r="BJ93" s="1" t="s">
        <v>85</v>
      </c>
      <c r="BK93" s="1" t="s">
        <v>85</v>
      </c>
      <c r="BL93" s="1" t="s">
        <v>85</v>
      </c>
      <c r="BM93" s="1" t="s">
        <v>3531</v>
      </c>
      <c r="BN93" s="1" t="s">
        <v>85</v>
      </c>
      <c r="BO93" s="1" t="s">
        <v>85</v>
      </c>
      <c r="BP93" s="1" t="s">
        <v>85</v>
      </c>
      <c r="BQ93" s="1" t="s">
        <v>85</v>
      </c>
      <c r="BR93" s="1" t="s">
        <v>85</v>
      </c>
      <c r="BS93" s="1" t="s">
        <v>85</v>
      </c>
      <c r="BT93" s="1" t="s">
        <v>85</v>
      </c>
      <c r="BU93" s="1" t="s">
        <v>85</v>
      </c>
      <c r="BV93" s="1" t="s">
        <v>85</v>
      </c>
      <c r="BW93" s="1" t="s">
        <v>85</v>
      </c>
      <c r="BX93" s="1" t="s">
        <v>85</v>
      </c>
      <c r="BY93" s="1" t="s">
        <v>85</v>
      </c>
      <c r="BZ93" s="1" t="s">
        <v>85</v>
      </c>
      <c r="CA93" s="1" t="s">
        <v>85</v>
      </c>
      <c r="CB93" s="1" t="s">
        <v>85</v>
      </c>
      <c r="CC93" s="1" t="s">
        <v>85</v>
      </c>
      <c r="CD93" s="1" t="s">
        <v>85</v>
      </c>
      <c r="CE93" s="1" t="s">
        <v>85</v>
      </c>
      <c r="CF93" s="1" t="s">
        <v>85</v>
      </c>
      <c r="CG93" s="1" t="s">
        <v>85</v>
      </c>
      <c r="CH93" s="1" t="s">
        <v>85</v>
      </c>
    </row>
    <row r="94" spans="1:86" ht="15.95">
      <c r="A94" s="1" t="s">
        <v>2562</v>
      </c>
      <c r="B94" s="1" t="s">
        <v>130</v>
      </c>
      <c r="C94" s="1" t="s">
        <v>198</v>
      </c>
      <c r="D94" s="1">
        <v>301</v>
      </c>
      <c r="E94" s="1" t="s">
        <v>3522</v>
      </c>
      <c r="F94" s="1" t="s">
        <v>3689</v>
      </c>
      <c r="G94" s="1">
        <v>301020</v>
      </c>
      <c r="H94" s="1" t="s">
        <v>85</v>
      </c>
      <c r="I94" s="1">
        <v>6220742402</v>
      </c>
      <c r="J94" s="38">
        <v>42530</v>
      </c>
      <c r="K94" s="1" t="s">
        <v>85</v>
      </c>
      <c r="L94" s="1" t="s">
        <v>3527</v>
      </c>
      <c r="M94" s="1" t="s">
        <v>906</v>
      </c>
      <c r="N94" s="1" t="s">
        <v>3558</v>
      </c>
      <c r="O94" s="1" t="s">
        <v>3586</v>
      </c>
      <c r="P94" s="1" t="s">
        <v>85</v>
      </c>
      <c r="Q94" s="1" t="s">
        <v>85</v>
      </c>
      <c r="R94" s="1" t="s">
        <v>85</v>
      </c>
      <c r="S94" s="1" t="s">
        <v>85</v>
      </c>
      <c r="T94" s="1" t="s">
        <v>85</v>
      </c>
      <c r="U94" s="1" t="s">
        <v>85</v>
      </c>
      <c r="V94" s="1">
        <v>20</v>
      </c>
      <c r="W94" s="1">
        <v>98</v>
      </c>
      <c r="X94" s="1">
        <v>2</v>
      </c>
      <c r="Y94" s="1" t="s">
        <v>3524</v>
      </c>
      <c r="Z94" s="1" t="s">
        <v>85</v>
      </c>
      <c r="AA94" s="1">
        <v>0</v>
      </c>
      <c r="AB94" s="1">
        <v>80</v>
      </c>
      <c r="AC94" s="1">
        <v>20</v>
      </c>
      <c r="AD94" s="1">
        <v>0</v>
      </c>
      <c r="AE94" s="1">
        <v>120</v>
      </c>
      <c r="AF94" s="1">
        <v>35</v>
      </c>
      <c r="AG94" s="1">
        <v>45</v>
      </c>
      <c r="AH94" s="1">
        <v>20</v>
      </c>
      <c r="AI94" s="1">
        <v>0</v>
      </c>
      <c r="AJ94" s="1">
        <v>85</v>
      </c>
      <c r="AK94" s="1">
        <v>0</v>
      </c>
      <c r="AL94" s="1">
        <v>98</v>
      </c>
      <c r="AM94" s="1">
        <v>2</v>
      </c>
      <c r="AN94" s="1">
        <v>0</v>
      </c>
      <c r="AO94" s="1">
        <v>102</v>
      </c>
      <c r="AP94" s="1" t="s">
        <v>85</v>
      </c>
      <c r="AQ94" s="1" t="s">
        <v>3640</v>
      </c>
      <c r="AR94" s="38">
        <v>45065</v>
      </c>
      <c r="AS94" s="1" t="s">
        <v>85</v>
      </c>
      <c r="AT94" s="1" t="s">
        <v>85</v>
      </c>
      <c r="AU94" s="1" t="s">
        <v>85</v>
      </c>
      <c r="AV94" s="1" t="s">
        <v>85</v>
      </c>
      <c r="AW94" s="1" t="s">
        <v>85</v>
      </c>
      <c r="AX94" s="1" t="s">
        <v>85</v>
      </c>
      <c r="AY94" s="1" t="s">
        <v>85</v>
      </c>
      <c r="AZ94" s="1" t="s">
        <v>85</v>
      </c>
      <c r="BA94" s="1" t="s">
        <v>85</v>
      </c>
      <c r="BB94" s="1" t="s">
        <v>85</v>
      </c>
      <c r="BC94" s="1" t="s">
        <v>85</v>
      </c>
      <c r="BD94" s="1" t="s">
        <v>85</v>
      </c>
      <c r="BE94" s="1" t="s">
        <v>85</v>
      </c>
      <c r="BF94" s="1" t="s">
        <v>85</v>
      </c>
      <c r="BG94" s="1" t="s">
        <v>85</v>
      </c>
      <c r="BH94" s="1" t="s">
        <v>85</v>
      </c>
      <c r="BI94" s="1" t="s">
        <v>85</v>
      </c>
      <c r="BJ94" s="1" t="s">
        <v>85</v>
      </c>
      <c r="BK94" s="1" t="s">
        <v>85</v>
      </c>
      <c r="BL94" s="1" t="s">
        <v>85</v>
      </c>
      <c r="BM94" s="1" t="s">
        <v>3531</v>
      </c>
      <c r="BN94" s="1" t="s">
        <v>85</v>
      </c>
      <c r="BO94" s="1" t="s">
        <v>85</v>
      </c>
      <c r="BP94" s="1" t="s">
        <v>85</v>
      </c>
      <c r="BQ94" s="1" t="s">
        <v>85</v>
      </c>
      <c r="BR94" s="1" t="s">
        <v>85</v>
      </c>
      <c r="BS94" s="1" t="s">
        <v>85</v>
      </c>
      <c r="BT94" s="1" t="s">
        <v>85</v>
      </c>
      <c r="BU94" s="1" t="s">
        <v>85</v>
      </c>
      <c r="BV94" s="1" t="s">
        <v>85</v>
      </c>
      <c r="BW94" s="1" t="s">
        <v>85</v>
      </c>
      <c r="BX94" s="1" t="s">
        <v>85</v>
      </c>
      <c r="BY94" s="1" t="s">
        <v>85</v>
      </c>
      <c r="BZ94" s="1" t="s">
        <v>85</v>
      </c>
      <c r="CA94" s="1" t="s">
        <v>85</v>
      </c>
      <c r="CB94" s="1" t="s">
        <v>85</v>
      </c>
      <c r="CC94" s="1" t="s">
        <v>85</v>
      </c>
      <c r="CD94" s="1" t="s">
        <v>85</v>
      </c>
      <c r="CE94" s="1" t="s">
        <v>85</v>
      </c>
      <c r="CF94" s="1" t="s">
        <v>85</v>
      </c>
      <c r="CG94" s="1" t="s">
        <v>85</v>
      </c>
      <c r="CH94" s="1" t="s">
        <v>85</v>
      </c>
    </row>
    <row r="95" spans="1:86" ht="15.95">
      <c r="A95" s="1" t="s">
        <v>2338</v>
      </c>
      <c r="B95" s="1" t="s">
        <v>75</v>
      </c>
      <c r="C95" s="1" t="s">
        <v>198</v>
      </c>
      <c r="D95" s="1">
        <v>202</v>
      </c>
      <c r="E95" s="1" t="s">
        <v>3522</v>
      </c>
      <c r="F95" s="1" t="s">
        <v>3690</v>
      </c>
      <c r="G95" s="1">
        <v>202002</v>
      </c>
      <c r="H95" s="1" t="s">
        <v>936</v>
      </c>
      <c r="I95" s="1">
        <v>6802068205</v>
      </c>
      <c r="J95" s="38">
        <v>43871</v>
      </c>
      <c r="K95" s="1" t="s">
        <v>1037</v>
      </c>
      <c r="L95" s="1" t="s">
        <v>3527</v>
      </c>
      <c r="M95" s="1" t="s">
        <v>906</v>
      </c>
      <c r="N95" s="1" t="s">
        <v>3558</v>
      </c>
      <c r="O95" s="1" t="s">
        <v>3691</v>
      </c>
      <c r="P95" s="1" t="s">
        <v>85</v>
      </c>
      <c r="Q95" s="38">
        <v>45055</v>
      </c>
      <c r="R95" s="1" t="s">
        <v>85</v>
      </c>
      <c r="S95" s="1" t="s">
        <v>85</v>
      </c>
      <c r="T95" s="1" t="s">
        <v>85</v>
      </c>
      <c r="U95" s="1" t="s">
        <v>85</v>
      </c>
      <c r="V95" s="1">
        <v>60</v>
      </c>
      <c r="W95" s="1">
        <v>95</v>
      </c>
      <c r="X95" s="1">
        <v>5</v>
      </c>
      <c r="Y95" s="1" t="s">
        <v>3524</v>
      </c>
      <c r="Z95" s="1" t="s">
        <v>85</v>
      </c>
      <c r="AA95" s="1">
        <v>0</v>
      </c>
      <c r="AB95" s="1">
        <v>62</v>
      </c>
      <c r="AC95" s="1">
        <v>37</v>
      </c>
      <c r="AD95" s="1">
        <v>1</v>
      </c>
      <c r="AE95" s="1">
        <v>139</v>
      </c>
      <c r="AF95" s="1">
        <v>34</v>
      </c>
      <c r="AG95" s="1">
        <v>28</v>
      </c>
      <c r="AH95" s="1">
        <v>37</v>
      </c>
      <c r="AI95" s="1">
        <v>1</v>
      </c>
      <c r="AJ95" s="1">
        <v>105</v>
      </c>
      <c r="AK95" s="1">
        <v>0</v>
      </c>
      <c r="AL95" s="1">
        <v>95</v>
      </c>
      <c r="AM95" s="1">
        <v>5</v>
      </c>
      <c r="AN95" s="1">
        <v>0</v>
      </c>
      <c r="AO95" s="1">
        <v>105</v>
      </c>
      <c r="AP95" s="1" t="s">
        <v>85</v>
      </c>
      <c r="AQ95" s="1" t="s">
        <v>3640</v>
      </c>
      <c r="AR95" s="38">
        <v>45065</v>
      </c>
      <c r="AS95" s="1" t="s">
        <v>85</v>
      </c>
      <c r="AT95" s="1" t="s">
        <v>85</v>
      </c>
      <c r="AU95" s="1" t="s">
        <v>85</v>
      </c>
      <c r="AV95" s="1" t="s">
        <v>85</v>
      </c>
      <c r="AW95" s="1" t="s">
        <v>85</v>
      </c>
      <c r="AX95" s="1" t="s">
        <v>85</v>
      </c>
      <c r="AY95" s="1" t="s">
        <v>85</v>
      </c>
      <c r="AZ95" s="1" t="s">
        <v>85</v>
      </c>
      <c r="BA95" s="1" t="s">
        <v>85</v>
      </c>
      <c r="BB95" s="1" t="s">
        <v>85</v>
      </c>
      <c r="BC95" s="1" t="s">
        <v>85</v>
      </c>
      <c r="BD95" s="1" t="s">
        <v>85</v>
      </c>
      <c r="BE95" s="1" t="s">
        <v>85</v>
      </c>
      <c r="BF95" s="1" t="s">
        <v>85</v>
      </c>
      <c r="BG95" s="1" t="s">
        <v>85</v>
      </c>
      <c r="BH95" s="1" t="s">
        <v>85</v>
      </c>
      <c r="BI95" s="1" t="s">
        <v>85</v>
      </c>
      <c r="BJ95" s="1" t="s">
        <v>85</v>
      </c>
      <c r="BK95" s="1" t="s">
        <v>85</v>
      </c>
      <c r="BL95" s="1" t="s">
        <v>85</v>
      </c>
      <c r="BM95" s="1" t="s">
        <v>3531</v>
      </c>
      <c r="BN95" s="1" t="s">
        <v>85</v>
      </c>
      <c r="BO95" s="1" t="s">
        <v>85</v>
      </c>
      <c r="BP95" s="1" t="s">
        <v>85</v>
      </c>
      <c r="BQ95" s="1" t="s">
        <v>85</v>
      </c>
      <c r="BR95" s="1" t="s">
        <v>85</v>
      </c>
      <c r="BS95" s="1" t="s">
        <v>85</v>
      </c>
      <c r="BT95" s="1" t="s">
        <v>85</v>
      </c>
      <c r="BU95" s="1" t="s">
        <v>85</v>
      </c>
      <c r="BV95" s="1" t="s">
        <v>85</v>
      </c>
      <c r="BW95" s="1" t="s">
        <v>85</v>
      </c>
      <c r="BX95" s="1" t="s">
        <v>85</v>
      </c>
      <c r="BY95" s="1" t="s">
        <v>85</v>
      </c>
      <c r="BZ95" s="1" t="s">
        <v>85</v>
      </c>
      <c r="CA95" s="1" t="s">
        <v>85</v>
      </c>
      <c r="CB95" s="1" t="s">
        <v>85</v>
      </c>
      <c r="CC95" s="1" t="s">
        <v>85</v>
      </c>
      <c r="CD95" s="1" t="s">
        <v>85</v>
      </c>
      <c r="CE95" s="1" t="s">
        <v>85</v>
      </c>
      <c r="CF95" s="1" t="s">
        <v>85</v>
      </c>
      <c r="CG95" s="1" t="s">
        <v>85</v>
      </c>
      <c r="CH95" s="1" t="s">
        <v>85</v>
      </c>
    </row>
    <row r="96" spans="1:86" ht="15.95">
      <c r="A96" s="1" t="s">
        <v>2745</v>
      </c>
      <c r="B96" s="1" t="s">
        <v>130</v>
      </c>
      <c r="C96" s="1" t="s">
        <v>198</v>
      </c>
      <c r="D96" s="1">
        <v>304</v>
      </c>
      <c r="E96" s="1" t="s">
        <v>3522</v>
      </c>
      <c r="F96" s="40">
        <v>45174</v>
      </c>
      <c r="G96" s="1">
        <v>304010</v>
      </c>
      <c r="H96" s="1" t="s">
        <v>85</v>
      </c>
      <c r="I96" s="1">
        <v>6219512970</v>
      </c>
      <c r="J96" s="38">
        <v>45055</v>
      </c>
      <c r="K96" s="1" t="s">
        <v>85</v>
      </c>
      <c r="L96" s="1" t="s">
        <v>3527</v>
      </c>
      <c r="M96" s="1" t="s">
        <v>915</v>
      </c>
      <c r="N96" s="1" t="s">
        <v>85</v>
      </c>
      <c r="O96" s="1" t="s">
        <v>85</v>
      </c>
      <c r="P96" s="1" t="s">
        <v>85</v>
      </c>
      <c r="Q96" s="1" t="s">
        <v>85</v>
      </c>
      <c r="R96" s="1" t="s">
        <v>85</v>
      </c>
      <c r="S96" s="1" t="s">
        <v>85</v>
      </c>
      <c r="T96" s="1" t="s">
        <v>85</v>
      </c>
      <c r="U96" s="1" t="s">
        <v>85</v>
      </c>
      <c r="V96" s="1">
        <v>5</v>
      </c>
      <c r="W96" s="1">
        <v>95</v>
      </c>
      <c r="X96" s="1">
        <v>5</v>
      </c>
      <c r="Y96" s="1" t="s">
        <v>3545</v>
      </c>
      <c r="Z96" s="1" t="s">
        <v>85</v>
      </c>
      <c r="AA96" s="1">
        <v>1</v>
      </c>
      <c r="AB96" s="1">
        <v>5</v>
      </c>
      <c r="AC96" s="1">
        <v>84</v>
      </c>
      <c r="AD96" s="1">
        <v>10</v>
      </c>
      <c r="AE96" s="1">
        <v>203</v>
      </c>
      <c r="AF96" s="1">
        <v>5</v>
      </c>
      <c r="AG96" s="1">
        <v>1</v>
      </c>
      <c r="AH96" s="1">
        <v>84</v>
      </c>
      <c r="AI96" s="1">
        <v>10</v>
      </c>
      <c r="AJ96" s="1">
        <v>199</v>
      </c>
      <c r="AK96" s="1">
        <v>10</v>
      </c>
      <c r="AL96" s="1">
        <v>70</v>
      </c>
      <c r="AM96" s="1">
        <v>20</v>
      </c>
      <c r="AN96" s="1">
        <v>0</v>
      </c>
      <c r="AO96" s="1">
        <v>110</v>
      </c>
      <c r="AP96" s="1" t="s">
        <v>85</v>
      </c>
      <c r="AQ96" s="1" t="s">
        <v>3632</v>
      </c>
      <c r="AR96" s="38">
        <v>45090</v>
      </c>
      <c r="AS96" s="1" t="s">
        <v>85</v>
      </c>
      <c r="AT96" s="1" t="s">
        <v>85</v>
      </c>
      <c r="AU96" s="1" t="s">
        <v>85</v>
      </c>
      <c r="AV96" s="1" t="s">
        <v>85</v>
      </c>
      <c r="AW96" s="1" t="s">
        <v>85</v>
      </c>
      <c r="AX96" s="1" t="s">
        <v>85</v>
      </c>
      <c r="AY96" s="1" t="s">
        <v>85</v>
      </c>
      <c r="AZ96" s="1" t="s">
        <v>85</v>
      </c>
      <c r="BA96" s="1" t="s">
        <v>85</v>
      </c>
      <c r="BB96" s="1" t="s">
        <v>85</v>
      </c>
      <c r="BC96" s="1" t="s">
        <v>85</v>
      </c>
      <c r="BD96" s="1" t="s">
        <v>85</v>
      </c>
      <c r="BE96" s="1" t="s">
        <v>85</v>
      </c>
      <c r="BF96" s="1" t="s">
        <v>85</v>
      </c>
      <c r="BG96" s="1" t="s">
        <v>85</v>
      </c>
      <c r="BH96" s="1" t="s">
        <v>85</v>
      </c>
      <c r="BI96" s="1" t="s">
        <v>85</v>
      </c>
      <c r="BJ96" s="1" t="s">
        <v>85</v>
      </c>
      <c r="BK96" s="1" t="s">
        <v>85</v>
      </c>
      <c r="BL96" s="1" t="s">
        <v>85</v>
      </c>
      <c r="BM96" s="1" t="s">
        <v>3531</v>
      </c>
      <c r="BN96" s="1" t="s">
        <v>85</v>
      </c>
      <c r="BO96" s="1" t="s">
        <v>85</v>
      </c>
      <c r="BP96" s="1" t="s">
        <v>85</v>
      </c>
      <c r="BQ96" s="1" t="s">
        <v>85</v>
      </c>
      <c r="BR96" s="1" t="s">
        <v>85</v>
      </c>
      <c r="BS96" s="1" t="s">
        <v>85</v>
      </c>
      <c r="BT96" s="1" t="s">
        <v>85</v>
      </c>
      <c r="BU96" s="1" t="s">
        <v>85</v>
      </c>
      <c r="BV96" s="1" t="s">
        <v>85</v>
      </c>
      <c r="BW96" s="1" t="s">
        <v>85</v>
      </c>
      <c r="BX96" s="1" t="s">
        <v>85</v>
      </c>
      <c r="BY96" s="1" t="s">
        <v>85</v>
      </c>
      <c r="BZ96" s="1" t="s">
        <v>85</v>
      </c>
      <c r="CA96" s="1" t="s">
        <v>85</v>
      </c>
      <c r="CB96" s="1" t="s">
        <v>85</v>
      </c>
      <c r="CC96" s="1" t="s">
        <v>85</v>
      </c>
      <c r="CD96" s="1" t="s">
        <v>85</v>
      </c>
      <c r="CE96" s="1" t="s">
        <v>85</v>
      </c>
      <c r="CF96" s="1" t="s">
        <v>85</v>
      </c>
      <c r="CG96" s="1" t="s">
        <v>85</v>
      </c>
      <c r="CH96" s="1" t="s">
        <v>85</v>
      </c>
    </row>
    <row r="97" spans="1:86" ht="15.95">
      <c r="A97" s="1" t="s">
        <v>1801</v>
      </c>
      <c r="B97" s="1" t="s">
        <v>130</v>
      </c>
      <c r="C97" s="1" t="s">
        <v>198</v>
      </c>
      <c r="D97" s="1">
        <v>109</v>
      </c>
      <c r="E97" s="1" t="s">
        <v>3522</v>
      </c>
      <c r="F97" s="1" t="s">
        <v>3692</v>
      </c>
      <c r="G97" s="1">
        <v>109012</v>
      </c>
      <c r="H97" s="1" t="s">
        <v>85</v>
      </c>
      <c r="I97" s="1">
        <v>6522839812</v>
      </c>
      <c r="J97" s="38">
        <v>45050</v>
      </c>
      <c r="K97" s="1" t="s">
        <v>926</v>
      </c>
      <c r="L97" s="1" t="s">
        <v>3527</v>
      </c>
      <c r="M97" s="1" t="s">
        <v>915</v>
      </c>
      <c r="N97" s="1" t="s">
        <v>85</v>
      </c>
      <c r="O97" s="1" t="s">
        <v>3586</v>
      </c>
      <c r="P97" s="1" t="s">
        <v>173</v>
      </c>
      <c r="Q97" s="1" t="s">
        <v>85</v>
      </c>
      <c r="R97" s="1" t="s">
        <v>85</v>
      </c>
      <c r="S97" s="1" t="s">
        <v>85</v>
      </c>
      <c r="T97" s="1" t="s">
        <v>85</v>
      </c>
      <c r="U97" s="1" t="s">
        <v>85</v>
      </c>
      <c r="V97" s="1" t="s">
        <v>85</v>
      </c>
      <c r="W97" s="1" t="s">
        <v>85</v>
      </c>
      <c r="X97" s="1" t="s">
        <v>85</v>
      </c>
      <c r="Y97" s="1" t="s">
        <v>85</v>
      </c>
      <c r="Z97" s="1" t="s">
        <v>3693</v>
      </c>
      <c r="AA97" s="1" t="s">
        <v>85</v>
      </c>
      <c r="AB97" s="1" t="s">
        <v>85</v>
      </c>
      <c r="AC97" s="1" t="s">
        <v>85</v>
      </c>
      <c r="AD97" s="1" t="s">
        <v>85</v>
      </c>
      <c r="AE97" s="1" t="s">
        <v>85</v>
      </c>
      <c r="AF97" s="1" t="s">
        <v>85</v>
      </c>
      <c r="AG97" s="1" t="s">
        <v>85</v>
      </c>
      <c r="AH97" s="1" t="s">
        <v>85</v>
      </c>
      <c r="AI97" s="1" t="s">
        <v>85</v>
      </c>
      <c r="AJ97" s="1" t="s">
        <v>85</v>
      </c>
      <c r="AK97" s="1" t="s">
        <v>85</v>
      </c>
      <c r="AL97" s="1" t="s">
        <v>85</v>
      </c>
      <c r="AM97" s="1" t="s">
        <v>85</v>
      </c>
      <c r="AN97" s="1" t="s">
        <v>85</v>
      </c>
      <c r="AO97" s="1" t="s">
        <v>85</v>
      </c>
      <c r="AP97" s="1" t="s">
        <v>3693</v>
      </c>
      <c r="AQ97" s="1" t="s">
        <v>3624</v>
      </c>
      <c r="AR97" s="38">
        <v>45069</v>
      </c>
      <c r="AS97" s="1" t="s">
        <v>85</v>
      </c>
      <c r="AT97" s="1" t="s">
        <v>85</v>
      </c>
      <c r="AU97" s="1" t="s">
        <v>85</v>
      </c>
      <c r="AV97" s="1" t="s">
        <v>85</v>
      </c>
      <c r="AW97" s="1" t="s">
        <v>85</v>
      </c>
      <c r="AX97" s="1" t="s">
        <v>85</v>
      </c>
      <c r="AY97" s="1" t="s">
        <v>85</v>
      </c>
      <c r="AZ97" s="1" t="s">
        <v>85</v>
      </c>
      <c r="BA97" s="1" t="s">
        <v>85</v>
      </c>
      <c r="BB97" s="1" t="s">
        <v>85</v>
      </c>
      <c r="BC97" s="1" t="s">
        <v>85</v>
      </c>
      <c r="BD97" s="1" t="s">
        <v>85</v>
      </c>
      <c r="BE97" s="1" t="s">
        <v>85</v>
      </c>
      <c r="BF97" s="1" t="s">
        <v>85</v>
      </c>
      <c r="BG97" s="1" t="s">
        <v>85</v>
      </c>
      <c r="BH97" s="1" t="s">
        <v>85</v>
      </c>
      <c r="BI97" s="1" t="s">
        <v>85</v>
      </c>
      <c r="BJ97" s="1" t="s">
        <v>85</v>
      </c>
      <c r="BK97" s="1" t="s">
        <v>85</v>
      </c>
      <c r="BL97" s="1" t="s">
        <v>85</v>
      </c>
      <c r="BM97" s="1" t="s">
        <v>3531</v>
      </c>
      <c r="BN97" s="1" t="s">
        <v>85</v>
      </c>
      <c r="BO97" s="1" t="s">
        <v>85</v>
      </c>
      <c r="BP97" s="1" t="s">
        <v>85</v>
      </c>
      <c r="BQ97" s="1" t="s">
        <v>85</v>
      </c>
      <c r="BR97" s="1" t="s">
        <v>85</v>
      </c>
      <c r="BS97" s="1" t="s">
        <v>85</v>
      </c>
      <c r="BT97" s="1" t="s">
        <v>85</v>
      </c>
      <c r="BU97" s="1" t="s">
        <v>85</v>
      </c>
      <c r="BV97" s="1" t="s">
        <v>85</v>
      </c>
      <c r="BW97" s="1" t="s">
        <v>85</v>
      </c>
      <c r="BX97" s="1" t="s">
        <v>85</v>
      </c>
      <c r="BY97" s="1" t="s">
        <v>85</v>
      </c>
      <c r="BZ97" s="1" t="s">
        <v>85</v>
      </c>
      <c r="CA97" s="1" t="s">
        <v>85</v>
      </c>
      <c r="CB97" s="1" t="s">
        <v>85</v>
      </c>
      <c r="CC97" s="1" t="s">
        <v>85</v>
      </c>
      <c r="CD97" s="1" t="s">
        <v>85</v>
      </c>
      <c r="CE97" s="1" t="s">
        <v>85</v>
      </c>
      <c r="CF97" s="1" t="s">
        <v>85</v>
      </c>
      <c r="CG97" s="1" t="s">
        <v>85</v>
      </c>
      <c r="CH97" s="1" t="s">
        <v>85</v>
      </c>
    </row>
    <row r="98" spans="1:86" ht="15.95">
      <c r="A98" s="1" t="s">
        <v>3694</v>
      </c>
      <c r="B98" s="1" t="s">
        <v>130</v>
      </c>
      <c r="C98" s="1" t="s">
        <v>198</v>
      </c>
      <c r="D98" s="1">
        <v>104</v>
      </c>
      <c r="E98" s="1" t="s">
        <v>3549</v>
      </c>
      <c r="F98" s="1">
        <v>6521799403</v>
      </c>
      <c r="G98" s="1">
        <v>104019</v>
      </c>
      <c r="H98" s="1" t="s">
        <v>3695</v>
      </c>
      <c r="I98" s="1">
        <v>6521799403</v>
      </c>
      <c r="J98" s="38">
        <v>45061</v>
      </c>
      <c r="K98" s="1" t="s">
        <v>914</v>
      </c>
      <c r="L98" s="1" t="s">
        <v>3527</v>
      </c>
      <c r="M98" s="1" t="s">
        <v>915</v>
      </c>
      <c r="N98" s="1" t="s">
        <v>85</v>
      </c>
      <c r="O98" s="1" t="s">
        <v>3560</v>
      </c>
      <c r="P98" s="1" t="s">
        <v>451</v>
      </c>
      <c r="Q98" s="1" t="s">
        <v>85</v>
      </c>
      <c r="R98" s="1" t="s">
        <v>85</v>
      </c>
      <c r="S98" s="1" t="s">
        <v>85</v>
      </c>
      <c r="T98" s="1" t="s">
        <v>85</v>
      </c>
      <c r="U98" s="1" t="s">
        <v>85</v>
      </c>
      <c r="V98" s="1">
        <v>75</v>
      </c>
      <c r="W98" s="1">
        <v>98</v>
      </c>
      <c r="X98" s="1">
        <v>2</v>
      </c>
      <c r="Y98" s="1" t="s">
        <v>3524</v>
      </c>
      <c r="Z98" s="1" t="s">
        <v>3696</v>
      </c>
      <c r="AA98" s="1">
        <v>0</v>
      </c>
      <c r="AB98" s="1">
        <v>2</v>
      </c>
      <c r="AC98" s="1">
        <v>48</v>
      </c>
      <c r="AD98" s="1">
        <v>50</v>
      </c>
      <c r="AE98" s="1">
        <v>248</v>
      </c>
      <c r="AF98" s="1">
        <v>0</v>
      </c>
      <c r="AG98" s="1">
        <v>2</v>
      </c>
      <c r="AH98" s="1">
        <v>48</v>
      </c>
      <c r="AI98" s="1">
        <v>50</v>
      </c>
      <c r="AJ98" s="1">
        <v>248</v>
      </c>
      <c r="AK98" s="1">
        <v>5</v>
      </c>
      <c r="AL98" s="1">
        <v>77</v>
      </c>
      <c r="AM98" s="1">
        <v>15</v>
      </c>
      <c r="AN98" s="1">
        <v>3</v>
      </c>
      <c r="AO98" s="1">
        <v>116</v>
      </c>
      <c r="AP98" s="1" t="s">
        <v>3696</v>
      </c>
      <c r="AQ98" s="1" t="s">
        <v>3660</v>
      </c>
      <c r="AR98" s="38">
        <v>45106</v>
      </c>
      <c r="AS98" s="1" t="s">
        <v>85</v>
      </c>
      <c r="AT98" s="1" t="s">
        <v>85</v>
      </c>
      <c r="AU98" s="1" t="s">
        <v>85</v>
      </c>
      <c r="AV98" s="1" t="s">
        <v>85</v>
      </c>
      <c r="AW98" s="1" t="s">
        <v>85</v>
      </c>
      <c r="AX98" s="1" t="s">
        <v>85</v>
      </c>
      <c r="AY98" s="1" t="s">
        <v>85</v>
      </c>
      <c r="AZ98" s="1" t="s">
        <v>85</v>
      </c>
      <c r="BA98" s="1" t="s">
        <v>85</v>
      </c>
      <c r="BB98" s="1" t="s">
        <v>85</v>
      </c>
      <c r="BC98" s="1" t="s">
        <v>85</v>
      </c>
      <c r="BD98" s="1" t="s">
        <v>85</v>
      </c>
      <c r="BE98" s="1" t="s">
        <v>85</v>
      </c>
      <c r="BF98" s="1" t="s">
        <v>85</v>
      </c>
      <c r="BG98" s="1" t="s">
        <v>85</v>
      </c>
      <c r="BH98" s="1" t="s">
        <v>85</v>
      </c>
      <c r="BI98" s="1" t="s">
        <v>85</v>
      </c>
      <c r="BJ98" s="1" t="s">
        <v>85</v>
      </c>
      <c r="BK98" s="1" t="s">
        <v>85</v>
      </c>
      <c r="BL98" s="1" t="s">
        <v>85</v>
      </c>
      <c r="BM98" s="1" t="s">
        <v>3531</v>
      </c>
      <c r="BN98" s="1" t="s">
        <v>3696</v>
      </c>
      <c r="BO98" s="1" t="s">
        <v>85</v>
      </c>
      <c r="BP98" s="1" t="s">
        <v>85</v>
      </c>
      <c r="BQ98" s="1" t="s">
        <v>85</v>
      </c>
      <c r="BR98" s="1" t="s">
        <v>85</v>
      </c>
      <c r="BS98" s="1" t="s">
        <v>85</v>
      </c>
      <c r="BT98" s="1" t="s">
        <v>85</v>
      </c>
      <c r="BU98" s="1" t="s">
        <v>85</v>
      </c>
      <c r="BV98" s="1" t="s">
        <v>85</v>
      </c>
      <c r="BW98" s="1" t="s">
        <v>85</v>
      </c>
      <c r="BX98" s="1" t="s">
        <v>85</v>
      </c>
      <c r="BY98" s="1" t="s">
        <v>85</v>
      </c>
      <c r="BZ98" s="1" t="s">
        <v>85</v>
      </c>
      <c r="CA98" s="1" t="s">
        <v>85</v>
      </c>
      <c r="CB98" s="1" t="s">
        <v>85</v>
      </c>
      <c r="CC98" s="1" t="s">
        <v>85</v>
      </c>
      <c r="CD98" s="1" t="s">
        <v>85</v>
      </c>
      <c r="CE98" s="1" t="s">
        <v>85</v>
      </c>
      <c r="CF98" s="1" t="s">
        <v>85</v>
      </c>
      <c r="CG98" s="1" t="s">
        <v>85</v>
      </c>
      <c r="CH98" s="1" t="s">
        <v>85</v>
      </c>
    </row>
    <row r="99" spans="1:86" ht="15.95">
      <c r="A99" s="1" t="s">
        <v>2277</v>
      </c>
      <c r="B99" s="1" t="s">
        <v>130</v>
      </c>
      <c r="C99" s="1" t="s">
        <v>198</v>
      </c>
      <c r="D99" s="1">
        <v>201</v>
      </c>
      <c r="E99" s="1" t="s">
        <v>3522</v>
      </c>
      <c r="F99" s="1" t="s">
        <v>3697</v>
      </c>
      <c r="G99" s="1">
        <v>201041</v>
      </c>
      <c r="H99" s="1" t="s">
        <v>3698</v>
      </c>
      <c r="I99" s="1">
        <v>6801757021</v>
      </c>
      <c r="J99" s="38">
        <v>45061</v>
      </c>
      <c r="K99" s="1" t="s">
        <v>926</v>
      </c>
      <c r="L99" s="1" t="s">
        <v>3527</v>
      </c>
      <c r="M99" s="1" t="s">
        <v>915</v>
      </c>
      <c r="N99" s="1" t="s">
        <v>85</v>
      </c>
      <c r="O99" s="1" t="s">
        <v>3666</v>
      </c>
      <c r="P99" s="1" t="s">
        <v>83</v>
      </c>
      <c r="Q99" s="1" t="s">
        <v>85</v>
      </c>
      <c r="R99" s="1" t="s">
        <v>85</v>
      </c>
      <c r="S99" s="1" t="s">
        <v>85</v>
      </c>
      <c r="T99" s="1" t="s">
        <v>85</v>
      </c>
      <c r="U99" s="1" t="s">
        <v>85</v>
      </c>
      <c r="V99" s="1">
        <v>100</v>
      </c>
      <c r="W99" s="1">
        <v>100</v>
      </c>
      <c r="X99" s="1">
        <v>0</v>
      </c>
      <c r="Y99" s="1" t="s">
        <v>3524</v>
      </c>
      <c r="Z99" s="1" t="s">
        <v>85</v>
      </c>
      <c r="AA99" s="1">
        <v>0</v>
      </c>
      <c r="AB99" s="1">
        <v>28</v>
      </c>
      <c r="AC99" s="1">
        <v>70</v>
      </c>
      <c r="AD99" s="1">
        <v>2</v>
      </c>
      <c r="AE99" s="1">
        <v>174</v>
      </c>
      <c r="AF99" s="1">
        <v>0</v>
      </c>
      <c r="AG99" s="1">
        <v>18</v>
      </c>
      <c r="AH99" s="1">
        <v>80</v>
      </c>
      <c r="AI99" s="1">
        <v>2</v>
      </c>
      <c r="AJ99" s="1">
        <v>184</v>
      </c>
      <c r="AK99" s="1">
        <v>60</v>
      </c>
      <c r="AL99" s="1">
        <v>30</v>
      </c>
      <c r="AM99" s="1">
        <v>10</v>
      </c>
      <c r="AN99" s="1">
        <v>0</v>
      </c>
      <c r="AO99" s="1">
        <v>50</v>
      </c>
      <c r="AP99" s="1" t="s">
        <v>85</v>
      </c>
      <c r="AQ99" s="1" t="s">
        <v>3660</v>
      </c>
      <c r="AR99" s="38">
        <v>45070</v>
      </c>
      <c r="AS99" s="1" t="s">
        <v>85</v>
      </c>
      <c r="AT99" s="1" t="s">
        <v>85</v>
      </c>
      <c r="AU99" s="1" t="s">
        <v>85</v>
      </c>
      <c r="AV99" s="1" t="s">
        <v>85</v>
      </c>
      <c r="AW99" s="1" t="s">
        <v>85</v>
      </c>
      <c r="AX99" s="1" t="s">
        <v>85</v>
      </c>
      <c r="AY99" s="1" t="s">
        <v>85</v>
      </c>
      <c r="AZ99" s="1" t="s">
        <v>85</v>
      </c>
      <c r="BA99" s="1" t="s">
        <v>85</v>
      </c>
      <c r="BB99" s="1" t="s">
        <v>85</v>
      </c>
      <c r="BC99" s="1" t="s">
        <v>85</v>
      </c>
      <c r="BD99" s="1" t="s">
        <v>85</v>
      </c>
      <c r="BE99" s="1" t="s">
        <v>85</v>
      </c>
      <c r="BF99" s="1" t="s">
        <v>85</v>
      </c>
      <c r="BG99" s="1" t="s">
        <v>85</v>
      </c>
      <c r="BH99" s="1" t="s">
        <v>85</v>
      </c>
      <c r="BI99" s="1" t="s">
        <v>85</v>
      </c>
      <c r="BJ99" s="1" t="s">
        <v>85</v>
      </c>
      <c r="BK99" s="1" t="s">
        <v>85</v>
      </c>
      <c r="BL99" s="1" t="s">
        <v>85</v>
      </c>
      <c r="BM99" s="1" t="s">
        <v>3531</v>
      </c>
      <c r="BN99" s="1" t="s">
        <v>85</v>
      </c>
      <c r="BO99" s="1" t="s">
        <v>85</v>
      </c>
      <c r="BP99" s="1" t="s">
        <v>85</v>
      </c>
      <c r="BQ99" s="1" t="s">
        <v>85</v>
      </c>
      <c r="BR99" s="1" t="s">
        <v>85</v>
      </c>
      <c r="BS99" s="1" t="s">
        <v>85</v>
      </c>
      <c r="BT99" s="1" t="s">
        <v>85</v>
      </c>
      <c r="BU99" s="1" t="s">
        <v>85</v>
      </c>
      <c r="BV99" s="1" t="s">
        <v>85</v>
      </c>
      <c r="BW99" s="1" t="s">
        <v>85</v>
      </c>
      <c r="BX99" s="1" t="s">
        <v>85</v>
      </c>
      <c r="BY99" s="1" t="s">
        <v>85</v>
      </c>
      <c r="BZ99" s="1" t="s">
        <v>85</v>
      </c>
      <c r="CA99" s="1" t="s">
        <v>85</v>
      </c>
      <c r="CB99" s="1" t="s">
        <v>85</v>
      </c>
      <c r="CC99" s="1" t="s">
        <v>85</v>
      </c>
      <c r="CD99" s="1" t="s">
        <v>85</v>
      </c>
      <c r="CE99" s="1" t="s">
        <v>85</v>
      </c>
      <c r="CF99" s="1" t="s">
        <v>85</v>
      </c>
      <c r="CG99" s="1" t="s">
        <v>85</v>
      </c>
      <c r="CH99" s="1" t="s">
        <v>85</v>
      </c>
    </row>
    <row r="100" spans="1:86" ht="15.95">
      <c r="A100" s="1" t="s">
        <v>2344</v>
      </c>
      <c r="B100" s="1" t="s">
        <v>130</v>
      </c>
      <c r="C100" s="1" t="s">
        <v>198</v>
      </c>
      <c r="D100" s="1">
        <v>202</v>
      </c>
      <c r="E100" s="1" t="s">
        <v>3522</v>
      </c>
      <c r="F100" s="1">
        <v>202002</v>
      </c>
      <c r="G100" s="1">
        <v>202002</v>
      </c>
      <c r="H100" s="1" t="s">
        <v>85</v>
      </c>
      <c r="I100" s="1">
        <v>6802068216</v>
      </c>
      <c r="J100" s="38">
        <v>45064</v>
      </c>
      <c r="K100" s="1" t="s">
        <v>926</v>
      </c>
      <c r="L100" s="1" t="s">
        <v>85</v>
      </c>
      <c r="M100" s="1" t="s">
        <v>915</v>
      </c>
      <c r="N100" s="1" t="s">
        <v>85</v>
      </c>
      <c r="O100" s="1" t="s">
        <v>3666</v>
      </c>
      <c r="P100" s="1" t="s">
        <v>173</v>
      </c>
      <c r="Q100" s="1" t="s">
        <v>85</v>
      </c>
      <c r="R100" s="1" t="s">
        <v>85</v>
      </c>
      <c r="S100" s="1" t="s">
        <v>85</v>
      </c>
      <c r="T100" s="1" t="s">
        <v>85</v>
      </c>
      <c r="U100" s="1" t="s">
        <v>85</v>
      </c>
      <c r="V100" s="1">
        <v>75</v>
      </c>
      <c r="W100" s="1">
        <v>98</v>
      </c>
      <c r="X100" s="1">
        <v>2</v>
      </c>
      <c r="Y100" s="1" t="s">
        <v>3524</v>
      </c>
      <c r="Z100" s="1" t="s">
        <v>85</v>
      </c>
      <c r="AA100" s="1">
        <v>0</v>
      </c>
      <c r="AB100" s="1">
        <v>91</v>
      </c>
      <c r="AC100" s="1">
        <v>8</v>
      </c>
      <c r="AD100" s="1">
        <v>1</v>
      </c>
      <c r="AE100" s="1">
        <v>110</v>
      </c>
      <c r="AF100" s="1">
        <v>0</v>
      </c>
      <c r="AG100" s="1">
        <v>91</v>
      </c>
      <c r="AH100" s="1">
        <v>8</v>
      </c>
      <c r="AI100" s="1">
        <v>1</v>
      </c>
      <c r="AJ100" s="1">
        <v>110</v>
      </c>
      <c r="AK100" s="1">
        <v>0</v>
      </c>
      <c r="AL100" s="1">
        <v>100</v>
      </c>
      <c r="AM100" s="1">
        <v>0</v>
      </c>
      <c r="AN100" s="1">
        <v>0</v>
      </c>
      <c r="AO100" s="1">
        <v>100</v>
      </c>
      <c r="AP100" s="1" t="s">
        <v>85</v>
      </c>
      <c r="AQ100" s="1" t="s">
        <v>3642</v>
      </c>
      <c r="AR100" s="38">
        <v>45079</v>
      </c>
      <c r="AS100" s="1" t="s">
        <v>85</v>
      </c>
      <c r="AT100" s="1" t="s">
        <v>85</v>
      </c>
      <c r="AU100" s="1" t="s">
        <v>85</v>
      </c>
      <c r="AV100" s="1" t="s">
        <v>85</v>
      </c>
      <c r="AW100" s="1" t="s">
        <v>85</v>
      </c>
      <c r="AX100" s="1" t="s">
        <v>85</v>
      </c>
      <c r="AY100" s="1" t="s">
        <v>85</v>
      </c>
      <c r="AZ100" s="1" t="s">
        <v>85</v>
      </c>
      <c r="BA100" s="1" t="s">
        <v>85</v>
      </c>
      <c r="BB100" s="1" t="s">
        <v>85</v>
      </c>
      <c r="BC100" s="1" t="s">
        <v>85</v>
      </c>
      <c r="BD100" s="1" t="s">
        <v>85</v>
      </c>
      <c r="BE100" s="1" t="s">
        <v>85</v>
      </c>
      <c r="BF100" s="1" t="s">
        <v>85</v>
      </c>
      <c r="BG100" s="1" t="s">
        <v>85</v>
      </c>
      <c r="BH100" s="1" t="s">
        <v>85</v>
      </c>
      <c r="BI100" s="1" t="s">
        <v>85</v>
      </c>
      <c r="BJ100" s="1" t="s">
        <v>85</v>
      </c>
      <c r="BK100" s="1" t="s">
        <v>85</v>
      </c>
      <c r="BL100" s="1" t="s">
        <v>85</v>
      </c>
      <c r="BM100" s="1" t="s">
        <v>3531</v>
      </c>
      <c r="BN100" s="1" t="s">
        <v>85</v>
      </c>
      <c r="BO100" s="1" t="s">
        <v>85</v>
      </c>
      <c r="BP100" s="1" t="s">
        <v>85</v>
      </c>
      <c r="BQ100" s="1" t="s">
        <v>85</v>
      </c>
      <c r="BR100" s="1" t="s">
        <v>85</v>
      </c>
      <c r="BS100" s="1" t="s">
        <v>85</v>
      </c>
      <c r="BT100" s="1" t="s">
        <v>85</v>
      </c>
      <c r="BU100" s="1" t="s">
        <v>85</v>
      </c>
      <c r="BV100" s="1" t="s">
        <v>85</v>
      </c>
      <c r="BW100" s="1" t="s">
        <v>85</v>
      </c>
      <c r="BX100" s="1" t="s">
        <v>85</v>
      </c>
      <c r="BY100" s="1" t="s">
        <v>85</v>
      </c>
      <c r="BZ100" s="1" t="s">
        <v>85</v>
      </c>
      <c r="CA100" s="1" t="s">
        <v>85</v>
      </c>
      <c r="CB100" s="1" t="s">
        <v>85</v>
      </c>
      <c r="CC100" s="1" t="s">
        <v>85</v>
      </c>
      <c r="CD100" s="1" t="s">
        <v>85</v>
      </c>
      <c r="CE100" s="1" t="s">
        <v>85</v>
      </c>
      <c r="CF100" s="1" t="s">
        <v>85</v>
      </c>
      <c r="CG100" s="1" t="s">
        <v>85</v>
      </c>
      <c r="CH100" s="1" t="s">
        <v>85</v>
      </c>
    </row>
    <row r="101" spans="1:86" ht="15.95">
      <c r="A101" s="1" t="s">
        <v>2354</v>
      </c>
      <c r="B101" s="1" t="s">
        <v>75</v>
      </c>
      <c r="C101" s="1" t="s">
        <v>198</v>
      </c>
      <c r="D101" s="1">
        <v>202</v>
      </c>
      <c r="E101" s="1" t="s">
        <v>3522</v>
      </c>
      <c r="F101" s="1">
        <v>35395</v>
      </c>
      <c r="G101" s="1">
        <v>202003</v>
      </c>
      <c r="H101" s="1" t="s">
        <v>3699</v>
      </c>
      <c r="I101" s="1">
        <v>6802068204</v>
      </c>
      <c r="J101" s="38">
        <v>44481</v>
      </c>
      <c r="K101" s="1" t="s">
        <v>3700</v>
      </c>
      <c r="L101" s="1" t="s">
        <v>3527</v>
      </c>
      <c r="M101" s="1" t="s">
        <v>906</v>
      </c>
      <c r="N101" s="1" t="s">
        <v>3536</v>
      </c>
      <c r="O101" s="1" t="s">
        <v>3666</v>
      </c>
      <c r="P101" s="1" t="s">
        <v>85</v>
      </c>
      <c r="Q101" s="38">
        <v>45064</v>
      </c>
      <c r="R101" s="1" t="s">
        <v>85</v>
      </c>
      <c r="S101" s="1" t="s">
        <v>85</v>
      </c>
      <c r="T101" s="1" t="s">
        <v>85</v>
      </c>
      <c r="U101" s="1" t="s">
        <v>85</v>
      </c>
      <c r="V101" s="1">
        <v>55</v>
      </c>
      <c r="W101" s="1">
        <v>90</v>
      </c>
      <c r="X101" s="1">
        <v>10</v>
      </c>
      <c r="Y101" s="1" t="s">
        <v>3545</v>
      </c>
      <c r="Z101" s="1" t="s">
        <v>3701</v>
      </c>
      <c r="AA101" s="1">
        <v>5</v>
      </c>
      <c r="AB101" s="1">
        <v>25</v>
      </c>
      <c r="AC101" s="1">
        <v>65</v>
      </c>
      <c r="AD101" s="1">
        <v>5</v>
      </c>
      <c r="AE101" s="1">
        <v>170</v>
      </c>
      <c r="AF101" s="1">
        <v>5</v>
      </c>
      <c r="AG101" s="1">
        <v>25</v>
      </c>
      <c r="AH101" s="1">
        <v>65</v>
      </c>
      <c r="AI101" s="1">
        <v>5</v>
      </c>
      <c r="AJ101" s="1">
        <v>170</v>
      </c>
      <c r="AK101" s="1">
        <v>10</v>
      </c>
      <c r="AL101" s="1">
        <v>25</v>
      </c>
      <c r="AM101" s="1">
        <v>65</v>
      </c>
      <c r="AN101" s="1">
        <v>0</v>
      </c>
      <c r="AO101" s="1">
        <v>155</v>
      </c>
      <c r="AP101" s="1" t="s">
        <v>85</v>
      </c>
      <c r="AQ101" s="1" t="s">
        <v>3702</v>
      </c>
      <c r="AR101" s="38">
        <v>45084</v>
      </c>
      <c r="AS101" s="1" t="s">
        <v>85</v>
      </c>
      <c r="AT101" s="1" t="s">
        <v>85</v>
      </c>
      <c r="AU101" s="1" t="s">
        <v>85</v>
      </c>
      <c r="AV101" s="1" t="s">
        <v>85</v>
      </c>
      <c r="AW101" s="1" t="s">
        <v>85</v>
      </c>
      <c r="AX101" s="1" t="s">
        <v>85</v>
      </c>
      <c r="AY101" s="1" t="s">
        <v>85</v>
      </c>
      <c r="AZ101" s="1" t="s">
        <v>85</v>
      </c>
      <c r="BA101" s="1" t="s">
        <v>85</v>
      </c>
      <c r="BB101" s="1" t="s">
        <v>85</v>
      </c>
      <c r="BC101" s="1" t="s">
        <v>85</v>
      </c>
      <c r="BD101" s="1" t="s">
        <v>85</v>
      </c>
      <c r="BE101" s="1" t="s">
        <v>85</v>
      </c>
      <c r="BF101" s="1" t="s">
        <v>85</v>
      </c>
      <c r="BG101" s="1" t="s">
        <v>85</v>
      </c>
      <c r="BH101" s="1" t="s">
        <v>85</v>
      </c>
      <c r="BI101" s="1" t="s">
        <v>85</v>
      </c>
      <c r="BJ101" s="1" t="s">
        <v>85</v>
      </c>
      <c r="BK101" s="1" t="s">
        <v>85</v>
      </c>
      <c r="BL101" s="1" t="s">
        <v>85</v>
      </c>
      <c r="BM101" s="1" t="s">
        <v>3531</v>
      </c>
      <c r="BN101" s="1" t="s">
        <v>85</v>
      </c>
      <c r="BO101" s="1" t="s">
        <v>85</v>
      </c>
      <c r="BP101" s="1" t="s">
        <v>85</v>
      </c>
      <c r="BQ101" s="1" t="s">
        <v>85</v>
      </c>
      <c r="BR101" s="1" t="s">
        <v>85</v>
      </c>
      <c r="BS101" s="1" t="s">
        <v>85</v>
      </c>
      <c r="BT101" s="1" t="s">
        <v>85</v>
      </c>
      <c r="BU101" s="1" t="s">
        <v>85</v>
      </c>
      <c r="BV101" s="1" t="s">
        <v>85</v>
      </c>
      <c r="BW101" s="1" t="s">
        <v>85</v>
      </c>
      <c r="BX101" s="1" t="s">
        <v>85</v>
      </c>
      <c r="BY101" s="1" t="s">
        <v>85</v>
      </c>
      <c r="BZ101" s="1" t="s">
        <v>85</v>
      </c>
      <c r="CA101" s="1" t="s">
        <v>85</v>
      </c>
      <c r="CB101" s="1" t="s">
        <v>85</v>
      </c>
      <c r="CC101" s="1" t="s">
        <v>85</v>
      </c>
      <c r="CD101" s="1" t="s">
        <v>85</v>
      </c>
      <c r="CE101" s="1" t="s">
        <v>85</v>
      </c>
      <c r="CF101" s="1" t="s">
        <v>85</v>
      </c>
      <c r="CG101" s="1" t="s">
        <v>85</v>
      </c>
      <c r="CH101" s="1" t="s">
        <v>85</v>
      </c>
    </row>
    <row r="102" spans="1:86" ht="15.95">
      <c r="A102" s="1" t="s">
        <v>2298</v>
      </c>
      <c r="B102" s="1" t="s">
        <v>130</v>
      </c>
      <c r="C102" s="1" t="s">
        <v>198</v>
      </c>
      <c r="D102" s="1">
        <v>201</v>
      </c>
      <c r="E102" s="1" t="s">
        <v>3522</v>
      </c>
      <c r="F102" s="1" t="s">
        <v>3703</v>
      </c>
      <c r="G102" s="1">
        <v>201043</v>
      </c>
      <c r="H102" s="1" t="s">
        <v>3704</v>
      </c>
      <c r="I102" s="1">
        <v>6802022894</v>
      </c>
      <c r="J102" s="38">
        <v>45068</v>
      </c>
      <c r="K102" s="1" t="s">
        <v>926</v>
      </c>
      <c r="L102" s="1" t="s">
        <v>3527</v>
      </c>
      <c r="M102" s="1" t="s">
        <v>915</v>
      </c>
      <c r="N102" s="1" t="s">
        <v>85</v>
      </c>
      <c r="O102" s="1" t="s">
        <v>3560</v>
      </c>
      <c r="P102" s="1" t="s">
        <v>83</v>
      </c>
      <c r="Q102" s="1" t="s">
        <v>85</v>
      </c>
      <c r="R102" s="1" t="s">
        <v>85</v>
      </c>
      <c r="S102" s="1" t="s">
        <v>85</v>
      </c>
      <c r="T102" s="1" t="s">
        <v>85</v>
      </c>
      <c r="U102" s="1" t="s">
        <v>85</v>
      </c>
      <c r="V102" s="1">
        <v>90</v>
      </c>
      <c r="W102" s="1">
        <v>80</v>
      </c>
      <c r="X102" s="1">
        <v>20</v>
      </c>
      <c r="Y102" s="1" t="s">
        <v>3524</v>
      </c>
      <c r="Z102" s="1" t="s">
        <v>85</v>
      </c>
      <c r="AA102" s="1">
        <v>0</v>
      </c>
      <c r="AB102" s="1">
        <v>0</v>
      </c>
      <c r="AC102" s="1">
        <v>5</v>
      </c>
      <c r="AD102" s="1">
        <v>95</v>
      </c>
      <c r="AE102" s="1">
        <v>295</v>
      </c>
      <c r="AF102" s="1">
        <v>0</v>
      </c>
      <c r="AG102" s="1">
        <v>0</v>
      </c>
      <c r="AH102" s="1">
        <v>5</v>
      </c>
      <c r="AI102" s="1">
        <v>95</v>
      </c>
      <c r="AJ102" s="1">
        <v>295</v>
      </c>
      <c r="AK102" s="1">
        <v>0</v>
      </c>
      <c r="AL102" s="1">
        <v>95</v>
      </c>
      <c r="AM102" s="1">
        <v>5</v>
      </c>
      <c r="AN102" s="1">
        <v>0</v>
      </c>
      <c r="AO102" s="1">
        <v>105</v>
      </c>
      <c r="AP102" s="1" t="s">
        <v>85</v>
      </c>
      <c r="AQ102" s="1" t="s">
        <v>3653</v>
      </c>
      <c r="AR102" s="38">
        <v>45089</v>
      </c>
      <c r="AS102" s="1" t="s">
        <v>85</v>
      </c>
      <c r="AT102" s="1" t="s">
        <v>85</v>
      </c>
      <c r="AU102" s="1" t="s">
        <v>85</v>
      </c>
      <c r="AV102" s="1" t="s">
        <v>85</v>
      </c>
      <c r="AW102" s="1" t="s">
        <v>85</v>
      </c>
      <c r="AX102" s="1" t="s">
        <v>85</v>
      </c>
      <c r="AY102" s="1" t="s">
        <v>85</v>
      </c>
      <c r="AZ102" s="1" t="s">
        <v>85</v>
      </c>
      <c r="BA102" s="1" t="s">
        <v>85</v>
      </c>
      <c r="BB102" s="1" t="s">
        <v>85</v>
      </c>
      <c r="BC102" s="1" t="s">
        <v>85</v>
      </c>
      <c r="BD102" s="1" t="s">
        <v>85</v>
      </c>
      <c r="BE102" s="1" t="s">
        <v>85</v>
      </c>
      <c r="BF102" s="1" t="s">
        <v>85</v>
      </c>
      <c r="BG102" s="1" t="s">
        <v>85</v>
      </c>
      <c r="BH102" s="1" t="s">
        <v>85</v>
      </c>
      <c r="BI102" s="1" t="s">
        <v>85</v>
      </c>
      <c r="BJ102" s="1" t="s">
        <v>85</v>
      </c>
      <c r="BK102" s="1" t="s">
        <v>85</v>
      </c>
      <c r="BL102" s="1" t="s">
        <v>85</v>
      </c>
      <c r="BM102" s="1" t="s">
        <v>3531</v>
      </c>
      <c r="BN102" s="1" t="s">
        <v>85</v>
      </c>
      <c r="BO102" s="1" t="s">
        <v>85</v>
      </c>
      <c r="BP102" s="1" t="s">
        <v>85</v>
      </c>
      <c r="BQ102" s="1" t="s">
        <v>85</v>
      </c>
      <c r="BR102" s="1" t="s">
        <v>85</v>
      </c>
      <c r="BS102" s="1" t="s">
        <v>85</v>
      </c>
      <c r="BT102" s="1" t="s">
        <v>85</v>
      </c>
      <c r="BU102" s="1" t="s">
        <v>85</v>
      </c>
      <c r="BV102" s="1" t="s">
        <v>85</v>
      </c>
      <c r="BW102" s="1" t="s">
        <v>85</v>
      </c>
      <c r="BX102" s="1" t="s">
        <v>85</v>
      </c>
      <c r="BY102" s="1" t="s">
        <v>85</v>
      </c>
      <c r="BZ102" s="1" t="s">
        <v>85</v>
      </c>
      <c r="CA102" s="1" t="s">
        <v>85</v>
      </c>
      <c r="CB102" s="1" t="s">
        <v>85</v>
      </c>
      <c r="CC102" s="1" t="s">
        <v>85</v>
      </c>
      <c r="CD102" s="1" t="s">
        <v>85</v>
      </c>
      <c r="CE102" s="1" t="s">
        <v>85</v>
      </c>
      <c r="CF102" s="1" t="s">
        <v>85</v>
      </c>
      <c r="CG102" s="1" t="s">
        <v>85</v>
      </c>
      <c r="CH102" s="1" t="s">
        <v>85</v>
      </c>
    </row>
    <row r="103" spans="1:86" ht="15.95">
      <c r="A103" s="1" t="s">
        <v>1968</v>
      </c>
      <c r="B103" s="1" t="s">
        <v>75</v>
      </c>
      <c r="C103" s="1" t="s">
        <v>198</v>
      </c>
      <c r="D103" s="1">
        <v>115</v>
      </c>
      <c r="E103" s="1" t="s">
        <v>3522</v>
      </c>
      <c r="F103" s="1" t="s">
        <v>3705</v>
      </c>
      <c r="G103" s="1">
        <v>115011</v>
      </c>
      <c r="H103" s="1" t="s">
        <v>3706</v>
      </c>
      <c r="I103" s="1">
        <v>6522505187</v>
      </c>
      <c r="J103" s="38">
        <v>44201</v>
      </c>
      <c r="K103" s="1" t="s">
        <v>930</v>
      </c>
      <c r="L103" s="1" t="s">
        <v>3527</v>
      </c>
      <c r="M103" s="1" t="s">
        <v>906</v>
      </c>
      <c r="N103" s="1" t="s">
        <v>3536</v>
      </c>
      <c r="O103" s="1" t="s">
        <v>85</v>
      </c>
      <c r="P103" s="1" t="s">
        <v>85</v>
      </c>
      <c r="Q103" s="38">
        <v>45055</v>
      </c>
      <c r="R103" s="1" t="s">
        <v>85</v>
      </c>
      <c r="S103" s="1" t="s">
        <v>85</v>
      </c>
      <c r="T103" s="1" t="s">
        <v>85</v>
      </c>
      <c r="U103" s="1" t="s">
        <v>85</v>
      </c>
      <c r="V103" s="1">
        <v>45</v>
      </c>
      <c r="W103" s="1">
        <v>98</v>
      </c>
      <c r="X103" s="1">
        <v>2</v>
      </c>
      <c r="Y103" s="1" t="s">
        <v>3524</v>
      </c>
      <c r="Z103" s="1" t="s">
        <v>85</v>
      </c>
      <c r="AA103" s="1">
        <v>0</v>
      </c>
      <c r="AB103" s="1">
        <v>50</v>
      </c>
      <c r="AC103" s="1">
        <v>50</v>
      </c>
      <c r="AD103" s="1">
        <v>0</v>
      </c>
      <c r="AE103" s="1">
        <v>150</v>
      </c>
      <c r="AF103" s="1">
        <v>45</v>
      </c>
      <c r="AG103" s="1">
        <v>5</v>
      </c>
      <c r="AH103" s="1">
        <v>50</v>
      </c>
      <c r="AI103" s="1">
        <v>0</v>
      </c>
      <c r="AJ103" s="1">
        <v>105</v>
      </c>
      <c r="AK103" s="1">
        <v>0</v>
      </c>
      <c r="AL103" s="1">
        <v>95</v>
      </c>
      <c r="AM103" s="1">
        <v>5</v>
      </c>
      <c r="AN103" s="1">
        <v>0</v>
      </c>
      <c r="AO103" s="1">
        <v>105</v>
      </c>
      <c r="AP103" s="1" t="s">
        <v>85</v>
      </c>
      <c r="AQ103" s="1" t="s">
        <v>3642</v>
      </c>
      <c r="AR103" s="38">
        <v>45078</v>
      </c>
      <c r="AS103" s="1" t="s">
        <v>85</v>
      </c>
      <c r="AT103" s="1" t="s">
        <v>85</v>
      </c>
      <c r="AU103" s="1" t="s">
        <v>85</v>
      </c>
      <c r="AV103" s="1" t="s">
        <v>85</v>
      </c>
      <c r="AW103" s="1" t="s">
        <v>85</v>
      </c>
      <c r="AX103" s="1" t="s">
        <v>85</v>
      </c>
      <c r="AY103" s="1" t="s">
        <v>85</v>
      </c>
      <c r="AZ103" s="1" t="s">
        <v>85</v>
      </c>
      <c r="BA103" s="1" t="s">
        <v>85</v>
      </c>
      <c r="BB103" s="1" t="s">
        <v>85</v>
      </c>
      <c r="BC103" s="1" t="s">
        <v>85</v>
      </c>
      <c r="BD103" s="1" t="s">
        <v>85</v>
      </c>
      <c r="BE103" s="1" t="s">
        <v>85</v>
      </c>
      <c r="BF103" s="1" t="s">
        <v>85</v>
      </c>
      <c r="BG103" s="1" t="s">
        <v>85</v>
      </c>
      <c r="BH103" s="1" t="s">
        <v>85</v>
      </c>
      <c r="BI103" s="1" t="s">
        <v>85</v>
      </c>
      <c r="BJ103" s="1" t="s">
        <v>85</v>
      </c>
      <c r="BK103" s="1" t="s">
        <v>85</v>
      </c>
      <c r="BL103" s="1" t="s">
        <v>85</v>
      </c>
      <c r="BM103" s="1" t="s">
        <v>3531</v>
      </c>
      <c r="BN103" s="1" t="s">
        <v>85</v>
      </c>
      <c r="BO103" s="1" t="s">
        <v>85</v>
      </c>
      <c r="BP103" s="1" t="s">
        <v>85</v>
      </c>
      <c r="BQ103" s="1" t="s">
        <v>85</v>
      </c>
      <c r="BR103" s="1" t="s">
        <v>85</v>
      </c>
      <c r="BS103" s="1" t="s">
        <v>85</v>
      </c>
      <c r="BT103" s="1" t="s">
        <v>85</v>
      </c>
      <c r="BU103" s="1" t="s">
        <v>85</v>
      </c>
      <c r="BV103" s="1" t="s">
        <v>85</v>
      </c>
      <c r="BW103" s="1" t="s">
        <v>85</v>
      </c>
      <c r="BX103" s="1" t="s">
        <v>85</v>
      </c>
      <c r="BY103" s="1" t="s">
        <v>85</v>
      </c>
      <c r="BZ103" s="1" t="s">
        <v>85</v>
      </c>
      <c r="CA103" s="1" t="s">
        <v>85</v>
      </c>
      <c r="CB103" s="1" t="s">
        <v>85</v>
      </c>
      <c r="CC103" s="1" t="s">
        <v>85</v>
      </c>
      <c r="CD103" s="1" t="s">
        <v>85</v>
      </c>
      <c r="CE103" s="1" t="s">
        <v>85</v>
      </c>
      <c r="CF103" s="1" t="s">
        <v>85</v>
      </c>
      <c r="CG103" s="1" t="s">
        <v>85</v>
      </c>
      <c r="CH103" s="1" t="s">
        <v>85</v>
      </c>
    </row>
    <row r="104" spans="1:86" ht="15.95">
      <c r="A104" s="1" t="s">
        <v>1973</v>
      </c>
      <c r="B104" s="1" t="s">
        <v>130</v>
      </c>
      <c r="C104" s="1" t="s">
        <v>198</v>
      </c>
      <c r="D104" s="1">
        <v>115</v>
      </c>
      <c r="E104" s="1" t="s">
        <v>3522</v>
      </c>
      <c r="F104" s="1">
        <v>115011</v>
      </c>
      <c r="G104" s="1">
        <v>115011</v>
      </c>
      <c r="H104" s="1" t="s">
        <v>85</v>
      </c>
      <c r="I104" s="1">
        <v>6523279356</v>
      </c>
      <c r="J104" s="38">
        <v>45065</v>
      </c>
      <c r="K104" s="1" t="s">
        <v>3707</v>
      </c>
      <c r="L104" s="1" t="s">
        <v>3527</v>
      </c>
      <c r="M104" s="1" t="s">
        <v>915</v>
      </c>
      <c r="N104" s="1" t="s">
        <v>85</v>
      </c>
      <c r="O104" s="1" t="s">
        <v>85</v>
      </c>
      <c r="P104" s="1" t="s">
        <v>213</v>
      </c>
      <c r="Q104" s="1" t="s">
        <v>85</v>
      </c>
      <c r="R104" s="1" t="s">
        <v>85</v>
      </c>
      <c r="S104" s="1" t="s">
        <v>85</v>
      </c>
      <c r="T104" s="1" t="s">
        <v>85</v>
      </c>
      <c r="U104" s="1" t="s">
        <v>85</v>
      </c>
      <c r="V104" s="1">
        <v>50</v>
      </c>
      <c r="W104" s="1">
        <v>90</v>
      </c>
      <c r="X104" s="1">
        <v>10</v>
      </c>
      <c r="Y104" s="1" t="s">
        <v>3524</v>
      </c>
      <c r="Z104" s="1" t="s">
        <v>85</v>
      </c>
      <c r="AA104" s="1">
        <v>0</v>
      </c>
      <c r="AB104" s="1">
        <v>5</v>
      </c>
      <c r="AC104" s="1">
        <v>15</v>
      </c>
      <c r="AD104" s="1">
        <v>80</v>
      </c>
      <c r="AE104" s="1">
        <v>275</v>
      </c>
      <c r="AF104" s="1">
        <v>0</v>
      </c>
      <c r="AG104" s="1">
        <v>5</v>
      </c>
      <c r="AH104" s="1">
        <v>15</v>
      </c>
      <c r="AI104" s="1">
        <v>80</v>
      </c>
      <c r="AJ104" s="1">
        <v>275</v>
      </c>
      <c r="AK104" s="1">
        <v>0</v>
      </c>
      <c r="AL104" s="1">
        <v>95</v>
      </c>
      <c r="AM104" s="1">
        <v>5</v>
      </c>
      <c r="AN104" s="1">
        <v>0</v>
      </c>
      <c r="AO104" s="1">
        <v>105</v>
      </c>
      <c r="AP104" s="1" t="s">
        <v>85</v>
      </c>
      <c r="AQ104" s="1" t="s">
        <v>3653</v>
      </c>
      <c r="AR104" s="38">
        <v>45089</v>
      </c>
      <c r="AS104" s="1" t="s">
        <v>85</v>
      </c>
      <c r="AT104" s="1" t="s">
        <v>85</v>
      </c>
      <c r="AU104" s="1" t="s">
        <v>85</v>
      </c>
      <c r="AV104" s="1" t="s">
        <v>85</v>
      </c>
      <c r="AW104" s="1" t="s">
        <v>85</v>
      </c>
      <c r="AX104" s="1" t="s">
        <v>85</v>
      </c>
      <c r="AY104" s="1" t="s">
        <v>85</v>
      </c>
      <c r="AZ104" s="1" t="s">
        <v>85</v>
      </c>
      <c r="BA104" s="1" t="s">
        <v>85</v>
      </c>
      <c r="BB104" s="1" t="s">
        <v>85</v>
      </c>
      <c r="BC104" s="1" t="s">
        <v>85</v>
      </c>
      <c r="BD104" s="1" t="s">
        <v>85</v>
      </c>
      <c r="BE104" s="1" t="s">
        <v>85</v>
      </c>
      <c r="BF104" s="1" t="s">
        <v>85</v>
      </c>
      <c r="BG104" s="1" t="s">
        <v>85</v>
      </c>
      <c r="BH104" s="1" t="s">
        <v>85</v>
      </c>
      <c r="BI104" s="1" t="s">
        <v>85</v>
      </c>
      <c r="BJ104" s="1" t="s">
        <v>85</v>
      </c>
      <c r="BK104" s="1" t="s">
        <v>85</v>
      </c>
      <c r="BL104" s="1" t="s">
        <v>85</v>
      </c>
      <c r="BM104" s="1" t="s">
        <v>3531</v>
      </c>
      <c r="BN104" s="1" t="s">
        <v>85</v>
      </c>
      <c r="BO104" s="1" t="s">
        <v>85</v>
      </c>
      <c r="BP104" s="1" t="s">
        <v>85</v>
      </c>
      <c r="BQ104" s="1" t="s">
        <v>85</v>
      </c>
      <c r="BR104" s="1" t="s">
        <v>85</v>
      </c>
      <c r="BS104" s="1" t="s">
        <v>85</v>
      </c>
      <c r="BT104" s="1" t="s">
        <v>85</v>
      </c>
      <c r="BU104" s="1" t="s">
        <v>85</v>
      </c>
      <c r="BV104" s="1" t="s">
        <v>85</v>
      </c>
      <c r="BW104" s="1" t="s">
        <v>85</v>
      </c>
      <c r="BX104" s="1" t="s">
        <v>85</v>
      </c>
      <c r="BY104" s="1" t="s">
        <v>85</v>
      </c>
      <c r="BZ104" s="1" t="s">
        <v>85</v>
      </c>
      <c r="CA104" s="1" t="s">
        <v>85</v>
      </c>
      <c r="CB104" s="1" t="s">
        <v>85</v>
      </c>
      <c r="CC104" s="1" t="s">
        <v>85</v>
      </c>
      <c r="CD104" s="1" t="s">
        <v>85</v>
      </c>
      <c r="CE104" s="1" t="s">
        <v>85</v>
      </c>
      <c r="CF104" s="1" t="s">
        <v>85</v>
      </c>
      <c r="CG104" s="1" t="s">
        <v>85</v>
      </c>
      <c r="CH104" s="1" t="s">
        <v>85</v>
      </c>
    </row>
    <row r="105" spans="1:86" ht="15.95">
      <c r="A105" s="1" t="s">
        <v>207</v>
      </c>
      <c r="B105" s="1" t="s">
        <v>130</v>
      </c>
      <c r="C105" s="1" t="s">
        <v>103</v>
      </c>
      <c r="D105" s="1">
        <v>115</v>
      </c>
      <c r="E105" s="1" t="s">
        <v>3522</v>
      </c>
      <c r="F105" s="1" t="s">
        <v>3708</v>
      </c>
      <c r="G105" s="1">
        <v>115001</v>
      </c>
      <c r="H105" s="1" t="s">
        <v>3709</v>
      </c>
      <c r="I105" s="1">
        <v>6522505184</v>
      </c>
      <c r="J105" s="38">
        <v>44735</v>
      </c>
      <c r="K105" s="1" t="s">
        <v>928</v>
      </c>
      <c r="L105" s="1" t="s">
        <v>3527</v>
      </c>
      <c r="M105" s="1" t="s">
        <v>915</v>
      </c>
      <c r="N105" s="1" t="s">
        <v>85</v>
      </c>
      <c r="O105" s="1" t="s">
        <v>85</v>
      </c>
      <c r="P105" s="1" t="s">
        <v>213</v>
      </c>
      <c r="Q105" s="1" t="s">
        <v>85</v>
      </c>
      <c r="R105" s="1" t="s">
        <v>85</v>
      </c>
      <c r="S105" s="1" t="s">
        <v>85</v>
      </c>
      <c r="T105" s="1" t="s">
        <v>85</v>
      </c>
      <c r="U105" s="1" t="s">
        <v>85</v>
      </c>
      <c r="V105" s="1">
        <v>35</v>
      </c>
      <c r="W105" s="1">
        <v>95</v>
      </c>
      <c r="X105" s="1">
        <v>5</v>
      </c>
      <c r="Y105" s="1" t="s">
        <v>3524</v>
      </c>
      <c r="Z105" s="1" t="s">
        <v>85</v>
      </c>
      <c r="AA105" s="1">
        <v>15</v>
      </c>
      <c r="AB105" s="1">
        <v>30</v>
      </c>
      <c r="AC105" s="1">
        <v>35</v>
      </c>
      <c r="AD105" s="1">
        <v>20</v>
      </c>
      <c r="AE105" s="1">
        <v>160</v>
      </c>
      <c r="AF105" s="1">
        <v>15</v>
      </c>
      <c r="AG105" s="1">
        <v>30</v>
      </c>
      <c r="AH105" s="1">
        <v>35</v>
      </c>
      <c r="AI105" s="1">
        <v>20</v>
      </c>
      <c r="AJ105" s="1">
        <v>160</v>
      </c>
      <c r="AK105" s="1">
        <v>5</v>
      </c>
      <c r="AL105" s="1">
        <v>80</v>
      </c>
      <c r="AM105" s="1">
        <v>15</v>
      </c>
      <c r="AN105" s="1">
        <v>0</v>
      </c>
      <c r="AO105" s="1">
        <v>110</v>
      </c>
      <c r="AP105" s="1" t="s">
        <v>85</v>
      </c>
      <c r="AQ105" s="1" t="s">
        <v>3653</v>
      </c>
      <c r="AR105" s="38">
        <v>45089</v>
      </c>
      <c r="AS105" s="1" t="s">
        <v>85</v>
      </c>
      <c r="AT105" s="1" t="s">
        <v>85</v>
      </c>
      <c r="AU105" s="1" t="s">
        <v>85</v>
      </c>
      <c r="AV105" s="1" t="s">
        <v>85</v>
      </c>
      <c r="AW105" s="1" t="s">
        <v>85</v>
      </c>
      <c r="AX105" s="1" t="s">
        <v>85</v>
      </c>
      <c r="AY105" s="1" t="s">
        <v>85</v>
      </c>
      <c r="AZ105" s="1" t="s">
        <v>85</v>
      </c>
      <c r="BA105" s="1" t="s">
        <v>85</v>
      </c>
      <c r="BB105" s="1" t="s">
        <v>85</v>
      </c>
      <c r="BC105" s="1" t="s">
        <v>85</v>
      </c>
      <c r="BD105" s="1" t="s">
        <v>85</v>
      </c>
      <c r="BE105" s="1" t="s">
        <v>85</v>
      </c>
      <c r="BF105" s="1" t="s">
        <v>85</v>
      </c>
      <c r="BG105" s="1" t="s">
        <v>85</v>
      </c>
      <c r="BH105" s="1" t="s">
        <v>85</v>
      </c>
      <c r="BI105" s="1" t="s">
        <v>85</v>
      </c>
      <c r="BJ105" s="1" t="s">
        <v>85</v>
      </c>
      <c r="BK105" s="1" t="s">
        <v>85</v>
      </c>
      <c r="BL105" s="1" t="s">
        <v>85</v>
      </c>
      <c r="BM105" s="1" t="s">
        <v>3531</v>
      </c>
      <c r="BN105" s="1" t="s">
        <v>85</v>
      </c>
      <c r="BO105" s="1" t="s">
        <v>85</v>
      </c>
      <c r="BP105" s="1" t="s">
        <v>85</v>
      </c>
      <c r="BQ105" s="1" t="s">
        <v>85</v>
      </c>
      <c r="BR105" s="1" t="s">
        <v>85</v>
      </c>
      <c r="BS105" s="1" t="s">
        <v>85</v>
      </c>
      <c r="BT105" s="1" t="s">
        <v>85</v>
      </c>
      <c r="BU105" s="1" t="s">
        <v>85</v>
      </c>
      <c r="BV105" s="1" t="s">
        <v>85</v>
      </c>
      <c r="BW105" s="1" t="s">
        <v>85</v>
      </c>
      <c r="BX105" s="1" t="s">
        <v>85</v>
      </c>
      <c r="BY105" s="1" t="s">
        <v>85</v>
      </c>
      <c r="BZ105" s="1" t="s">
        <v>85</v>
      </c>
      <c r="CA105" s="1" t="s">
        <v>85</v>
      </c>
      <c r="CB105" s="1" t="s">
        <v>85</v>
      </c>
      <c r="CC105" s="1" t="s">
        <v>85</v>
      </c>
      <c r="CD105" s="1" t="s">
        <v>85</v>
      </c>
      <c r="CE105" s="1" t="s">
        <v>85</v>
      </c>
      <c r="CF105" s="1" t="s">
        <v>85</v>
      </c>
      <c r="CG105" s="1" t="s">
        <v>85</v>
      </c>
      <c r="CH105" s="1" t="s">
        <v>85</v>
      </c>
    </row>
    <row r="106" spans="1:86" ht="15.95">
      <c r="A106" s="1" t="s">
        <v>2188</v>
      </c>
      <c r="B106" s="1" t="s">
        <v>75</v>
      </c>
      <c r="C106" s="1" t="s">
        <v>198</v>
      </c>
      <c r="D106" s="1">
        <v>200</v>
      </c>
      <c r="E106" s="1" t="s">
        <v>3522</v>
      </c>
      <c r="F106" s="1">
        <v>200014</v>
      </c>
      <c r="G106" s="1">
        <v>200014</v>
      </c>
      <c r="H106" s="1" t="s">
        <v>3710</v>
      </c>
      <c r="I106" s="1">
        <v>6802238622</v>
      </c>
      <c r="J106" s="38">
        <v>44904</v>
      </c>
      <c r="K106" s="1" t="s">
        <v>979</v>
      </c>
      <c r="L106" s="1" t="s">
        <v>3527</v>
      </c>
      <c r="M106" s="1" t="s">
        <v>915</v>
      </c>
      <c r="N106" s="1" t="s">
        <v>85</v>
      </c>
      <c r="O106" s="1" t="s">
        <v>85</v>
      </c>
      <c r="P106" s="1" t="s">
        <v>3589</v>
      </c>
      <c r="Q106" s="38">
        <v>45076</v>
      </c>
      <c r="R106" s="1" t="s">
        <v>85</v>
      </c>
      <c r="S106" s="1" t="s">
        <v>85</v>
      </c>
      <c r="T106" s="1" t="s">
        <v>85</v>
      </c>
      <c r="U106" s="1" t="s">
        <v>85</v>
      </c>
      <c r="V106" s="1">
        <v>85</v>
      </c>
      <c r="W106" s="1">
        <v>45</v>
      </c>
      <c r="X106" s="1">
        <v>55</v>
      </c>
      <c r="Y106" s="1" t="s">
        <v>3524</v>
      </c>
      <c r="Z106" s="1" t="s">
        <v>85</v>
      </c>
      <c r="AA106" s="1">
        <v>0</v>
      </c>
      <c r="AB106" s="1">
        <v>48</v>
      </c>
      <c r="AC106" s="1">
        <v>40</v>
      </c>
      <c r="AD106" s="1">
        <v>12</v>
      </c>
      <c r="AE106" s="1">
        <v>164</v>
      </c>
      <c r="AF106" s="1">
        <v>30</v>
      </c>
      <c r="AG106" s="1">
        <v>18</v>
      </c>
      <c r="AH106" s="1">
        <v>40</v>
      </c>
      <c r="AI106" s="1">
        <v>12</v>
      </c>
      <c r="AJ106" s="1">
        <v>134</v>
      </c>
      <c r="AK106" s="1">
        <v>0</v>
      </c>
      <c r="AL106" s="1">
        <v>85</v>
      </c>
      <c r="AM106" s="1">
        <v>15</v>
      </c>
      <c r="AN106" s="1">
        <v>0</v>
      </c>
      <c r="AO106" s="1">
        <v>115</v>
      </c>
      <c r="AP106" s="1" t="s">
        <v>85</v>
      </c>
      <c r="AQ106" s="1" t="s">
        <v>3653</v>
      </c>
      <c r="AR106" s="38">
        <v>45089</v>
      </c>
      <c r="AS106" s="1" t="s">
        <v>85</v>
      </c>
      <c r="AT106" s="1" t="s">
        <v>85</v>
      </c>
      <c r="AU106" s="1" t="s">
        <v>85</v>
      </c>
      <c r="AV106" s="1" t="s">
        <v>85</v>
      </c>
      <c r="AW106" s="1" t="s">
        <v>85</v>
      </c>
      <c r="AX106" s="1" t="s">
        <v>85</v>
      </c>
      <c r="AY106" s="1" t="s">
        <v>85</v>
      </c>
      <c r="AZ106" s="1" t="s">
        <v>85</v>
      </c>
      <c r="BA106" s="1" t="s">
        <v>85</v>
      </c>
      <c r="BB106" s="1" t="s">
        <v>85</v>
      </c>
      <c r="BC106" s="1" t="s">
        <v>85</v>
      </c>
      <c r="BD106" s="1" t="s">
        <v>85</v>
      </c>
      <c r="BE106" s="1" t="s">
        <v>85</v>
      </c>
      <c r="BF106" s="1" t="s">
        <v>85</v>
      </c>
      <c r="BG106" s="1" t="s">
        <v>85</v>
      </c>
      <c r="BH106" s="1" t="s">
        <v>85</v>
      </c>
      <c r="BI106" s="1" t="s">
        <v>85</v>
      </c>
      <c r="BJ106" s="1" t="s">
        <v>85</v>
      </c>
      <c r="BK106" s="1" t="s">
        <v>85</v>
      </c>
      <c r="BL106" s="1" t="s">
        <v>85</v>
      </c>
      <c r="BM106" s="1" t="s">
        <v>3531</v>
      </c>
      <c r="BN106" s="1" t="s">
        <v>85</v>
      </c>
      <c r="BO106" s="1" t="s">
        <v>85</v>
      </c>
      <c r="BP106" s="1" t="s">
        <v>85</v>
      </c>
      <c r="BQ106" s="1" t="s">
        <v>85</v>
      </c>
      <c r="BR106" s="1" t="s">
        <v>85</v>
      </c>
      <c r="BS106" s="1" t="s">
        <v>85</v>
      </c>
      <c r="BT106" s="1" t="s">
        <v>85</v>
      </c>
      <c r="BU106" s="1" t="s">
        <v>85</v>
      </c>
      <c r="BV106" s="1" t="s">
        <v>85</v>
      </c>
      <c r="BW106" s="1" t="s">
        <v>85</v>
      </c>
      <c r="BX106" s="1" t="s">
        <v>85</v>
      </c>
      <c r="BY106" s="1" t="s">
        <v>85</v>
      </c>
      <c r="BZ106" s="1" t="s">
        <v>85</v>
      </c>
      <c r="CA106" s="1" t="s">
        <v>85</v>
      </c>
      <c r="CB106" s="1" t="s">
        <v>85</v>
      </c>
      <c r="CC106" s="1" t="s">
        <v>85</v>
      </c>
      <c r="CD106" s="1" t="s">
        <v>85</v>
      </c>
      <c r="CE106" s="1" t="s">
        <v>85</v>
      </c>
      <c r="CF106" s="1" t="s">
        <v>85</v>
      </c>
      <c r="CG106" s="1" t="s">
        <v>85</v>
      </c>
      <c r="CH106" s="1" t="s">
        <v>85</v>
      </c>
    </row>
    <row r="107" spans="1:86" ht="15.95">
      <c r="A107" s="1" t="s">
        <v>446</v>
      </c>
      <c r="B107" s="1" t="s">
        <v>130</v>
      </c>
      <c r="C107" s="1" t="s">
        <v>198</v>
      </c>
      <c r="D107" s="1">
        <v>302</v>
      </c>
      <c r="E107" s="1" t="s">
        <v>3522</v>
      </c>
      <c r="F107" s="1" t="s">
        <v>3711</v>
      </c>
      <c r="G107" s="1">
        <v>302016</v>
      </c>
      <c r="H107" s="1" t="s">
        <v>85</v>
      </c>
      <c r="I107" s="1">
        <v>6220441674</v>
      </c>
      <c r="J107" s="38">
        <v>45054</v>
      </c>
      <c r="K107" s="1" t="s">
        <v>85</v>
      </c>
      <c r="L107" s="1" t="s">
        <v>3527</v>
      </c>
      <c r="M107" s="1" t="s">
        <v>915</v>
      </c>
      <c r="N107" s="1" t="s">
        <v>85</v>
      </c>
      <c r="O107" s="1" t="s">
        <v>966</v>
      </c>
      <c r="P107" s="1" t="s">
        <v>451</v>
      </c>
      <c r="Q107" s="1" t="s">
        <v>85</v>
      </c>
      <c r="R107" s="1" t="s">
        <v>85</v>
      </c>
      <c r="S107" s="1" t="s">
        <v>85</v>
      </c>
      <c r="T107" s="1" t="s">
        <v>85</v>
      </c>
      <c r="U107" s="1" t="s">
        <v>85</v>
      </c>
      <c r="V107" s="1">
        <v>85</v>
      </c>
      <c r="W107" s="1">
        <v>90</v>
      </c>
      <c r="X107" s="1">
        <v>10</v>
      </c>
      <c r="Y107" s="1" t="s">
        <v>3524</v>
      </c>
      <c r="Z107" s="1" t="s">
        <v>85</v>
      </c>
      <c r="AA107" s="1">
        <v>5</v>
      </c>
      <c r="AB107" s="1">
        <v>58</v>
      </c>
      <c r="AC107" s="1">
        <v>35</v>
      </c>
      <c r="AD107" s="1">
        <v>2</v>
      </c>
      <c r="AE107" s="1">
        <v>134</v>
      </c>
      <c r="AF107" s="1">
        <v>50</v>
      </c>
      <c r="AG107" s="1">
        <v>15</v>
      </c>
      <c r="AH107" s="1">
        <v>33</v>
      </c>
      <c r="AI107" s="1">
        <v>2</v>
      </c>
      <c r="AJ107" s="1">
        <v>87</v>
      </c>
      <c r="AK107" s="1">
        <v>5</v>
      </c>
      <c r="AL107" s="1">
        <v>60</v>
      </c>
      <c r="AM107" s="1">
        <v>35</v>
      </c>
      <c r="AN107" s="1">
        <v>0</v>
      </c>
      <c r="AO107" s="1">
        <v>130</v>
      </c>
      <c r="AP107" s="1" t="s">
        <v>85</v>
      </c>
      <c r="AQ107" s="1" t="s">
        <v>3627</v>
      </c>
      <c r="AR107" s="38">
        <v>45104</v>
      </c>
      <c r="AS107" s="1" t="s">
        <v>85</v>
      </c>
      <c r="AT107" s="1" t="s">
        <v>85</v>
      </c>
      <c r="AU107" s="1" t="s">
        <v>85</v>
      </c>
      <c r="AV107" s="1" t="s">
        <v>85</v>
      </c>
      <c r="AW107" s="1" t="s">
        <v>85</v>
      </c>
      <c r="AX107" s="1" t="s">
        <v>85</v>
      </c>
      <c r="AY107" s="1" t="s">
        <v>85</v>
      </c>
      <c r="AZ107" s="1" t="s">
        <v>85</v>
      </c>
      <c r="BA107" s="1" t="s">
        <v>85</v>
      </c>
      <c r="BB107" s="1" t="s">
        <v>85</v>
      </c>
      <c r="BC107" s="1" t="s">
        <v>85</v>
      </c>
      <c r="BD107" s="1" t="s">
        <v>85</v>
      </c>
      <c r="BE107" s="1" t="s">
        <v>85</v>
      </c>
      <c r="BF107" s="1" t="s">
        <v>85</v>
      </c>
      <c r="BG107" s="1" t="s">
        <v>85</v>
      </c>
      <c r="BH107" s="1" t="s">
        <v>85</v>
      </c>
      <c r="BI107" s="1" t="s">
        <v>85</v>
      </c>
      <c r="BJ107" s="1" t="s">
        <v>85</v>
      </c>
      <c r="BK107" s="1" t="s">
        <v>85</v>
      </c>
      <c r="BL107" s="1" t="s">
        <v>85</v>
      </c>
      <c r="BM107" s="1" t="s">
        <v>3531</v>
      </c>
      <c r="BN107" s="1" t="s">
        <v>85</v>
      </c>
      <c r="BO107" s="1" t="s">
        <v>85</v>
      </c>
      <c r="BP107" s="1" t="s">
        <v>85</v>
      </c>
      <c r="BQ107" s="1" t="s">
        <v>85</v>
      </c>
      <c r="BR107" s="1" t="s">
        <v>85</v>
      </c>
      <c r="BS107" s="1" t="s">
        <v>85</v>
      </c>
      <c r="BT107" s="1" t="s">
        <v>85</v>
      </c>
      <c r="BU107" s="1" t="s">
        <v>85</v>
      </c>
      <c r="BV107" s="1" t="s">
        <v>85</v>
      </c>
      <c r="BW107" s="1" t="s">
        <v>85</v>
      </c>
      <c r="BX107" s="1" t="s">
        <v>85</v>
      </c>
      <c r="BY107" s="1" t="s">
        <v>85</v>
      </c>
      <c r="BZ107" s="1" t="s">
        <v>85</v>
      </c>
      <c r="CA107" s="1" t="s">
        <v>85</v>
      </c>
      <c r="CB107" s="1" t="s">
        <v>85</v>
      </c>
      <c r="CC107" s="1" t="s">
        <v>85</v>
      </c>
      <c r="CD107" s="1" t="s">
        <v>85</v>
      </c>
      <c r="CE107" s="1" t="s">
        <v>85</v>
      </c>
      <c r="CF107" s="1" t="s">
        <v>85</v>
      </c>
      <c r="CG107" s="1" t="s">
        <v>85</v>
      </c>
      <c r="CH107" s="1" t="s">
        <v>85</v>
      </c>
    </row>
    <row r="108" spans="1:86" ht="15.95">
      <c r="A108" s="1" t="s">
        <v>2586</v>
      </c>
      <c r="B108" s="1" t="s">
        <v>130</v>
      </c>
      <c r="C108" s="1" t="s">
        <v>198</v>
      </c>
      <c r="D108" s="1">
        <v>301</v>
      </c>
      <c r="E108" s="1" t="s">
        <v>3522</v>
      </c>
      <c r="F108" s="1" t="s">
        <v>3712</v>
      </c>
      <c r="G108" s="1">
        <v>301024</v>
      </c>
      <c r="H108" s="1" t="s">
        <v>85</v>
      </c>
      <c r="I108" s="1">
        <v>6220380927</v>
      </c>
      <c r="J108" s="38">
        <v>45068</v>
      </c>
      <c r="K108" s="1" t="s">
        <v>85</v>
      </c>
      <c r="L108" s="1" t="s">
        <v>3527</v>
      </c>
      <c r="M108" s="1" t="s">
        <v>915</v>
      </c>
      <c r="N108" s="1" t="s">
        <v>85</v>
      </c>
      <c r="O108" s="1" t="s">
        <v>3691</v>
      </c>
      <c r="P108" s="1" t="s">
        <v>173</v>
      </c>
      <c r="Q108" s="1" t="s">
        <v>85</v>
      </c>
      <c r="R108" s="1" t="s">
        <v>85</v>
      </c>
      <c r="S108" s="1" t="s">
        <v>85</v>
      </c>
      <c r="T108" s="1" t="s">
        <v>85</v>
      </c>
      <c r="U108" s="1" t="s">
        <v>85</v>
      </c>
      <c r="V108" s="1">
        <v>25</v>
      </c>
      <c r="W108" s="1">
        <v>5</v>
      </c>
      <c r="X108" s="1">
        <v>95</v>
      </c>
      <c r="Y108" s="1" t="s">
        <v>3545</v>
      </c>
      <c r="Z108" s="1" t="s">
        <v>3713</v>
      </c>
      <c r="AA108" s="1">
        <v>0</v>
      </c>
      <c r="AB108" s="1">
        <v>0</v>
      </c>
      <c r="AC108" s="1">
        <v>55</v>
      </c>
      <c r="AD108" s="1">
        <v>45</v>
      </c>
      <c r="AE108" s="1">
        <v>245</v>
      </c>
      <c r="AF108" s="1">
        <v>0</v>
      </c>
      <c r="AG108" s="1">
        <v>0</v>
      </c>
      <c r="AH108" s="1">
        <v>55</v>
      </c>
      <c r="AI108" s="1">
        <v>45</v>
      </c>
      <c r="AJ108" s="1">
        <v>245</v>
      </c>
      <c r="AK108" s="1">
        <v>0</v>
      </c>
      <c r="AL108" s="1">
        <v>85</v>
      </c>
      <c r="AM108" s="1">
        <v>15</v>
      </c>
      <c r="AN108" s="1">
        <v>0</v>
      </c>
      <c r="AO108" s="1">
        <v>115</v>
      </c>
      <c r="AP108" s="1" t="s">
        <v>85</v>
      </c>
      <c r="AQ108" s="1" t="s">
        <v>3653</v>
      </c>
      <c r="AR108" s="38">
        <v>45089</v>
      </c>
      <c r="AS108" s="1" t="s">
        <v>85</v>
      </c>
      <c r="AT108" s="1" t="s">
        <v>85</v>
      </c>
      <c r="AU108" s="1" t="s">
        <v>85</v>
      </c>
      <c r="AV108" s="1" t="s">
        <v>85</v>
      </c>
      <c r="AW108" s="1" t="s">
        <v>85</v>
      </c>
      <c r="AX108" s="1" t="s">
        <v>85</v>
      </c>
      <c r="AY108" s="1" t="s">
        <v>85</v>
      </c>
      <c r="AZ108" s="1" t="s">
        <v>85</v>
      </c>
      <c r="BA108" s="1" t="s">
        <v>85</v>
      </c>
      <c r="BB108" s="1" t="s">
        <v>85</v>
      </c>
      <c r="BC108" s="1" t="s">
        <v>85</v>
      </c>
      <c r="BD108" s="1" t="s">
        <v>85</v>
      </c>
      <c r="BE108" s="1" t="s">
        <v>85</v>
      </c>
      <c r="BF108" s="1" t="s">
        <v>85</v>
      </c>
      <c r="BG108" s="1" t="s">
        <v>85</v>
      </c>
      <c r="BH108" s="1" t="s">
        <v>85</v>
      </c>
      <c r="BI108" s="1" t="s">
        <v>85</v>
      </c>
      <c r="BJ108" s="1" t="s">
        <v>85</v>
      </c>
      <c r="BK108" s="1" t="s">
        <v>85</v>
      </c>
      <c r="BL108" s="1" t="s">
        <v>85</v>
      </c>
      <c r="BM108" s="1" t="s">
        <v>3531</v>
      </c>
      <c r="BN108" s="1" t="s">
        <v>85</v>
      </c>
      <c r="BO108" s="1" t="s">
        <v>85</v>
      </c>
      <c r="BP108" s="1" t="s">
        <v>85</v>
      </c>
      <c r="BQ108" s="1" t="s">
        <v>85</v>
      </c>
      <c r="BR108" s="1" t="s">
        <v>85</v>
      </c>
      <c r="BS108" s="1" t="s">
        <v>85</v>
      </c>
      <c r="BT108" s="1" t="s">
        <v>85</v>
      </c>
      <c r="BU108" s="1" t="s">
        <v>85</v>
      </c>
      <c r="BV108" s="1" t="s">
        <v>85</v>
      </c>
      <c r="BW108" s="1" t="s">
        <v>85</v>
      </c>
      <c r="BX108" s="1" t="s">
        <v>85</v>
      </c>
      <c r="BY108" s="1" t="s">
        <v>85</v>
      </c>
      <c r="BZ108" s="1" t="s">
        <v>85</v>
      </c>
      <c r="CA108" s="1" t="s">
        <v>85</v>
      </c>
      <c r="CB108" s="1" t="s">
        <v>85</v>
      </c>
      <c r="CC108" s="1" t="s">
        <v>85</v>
      </c>
      <c r="CD108" s="1" t="s">
        <v>85</v>
      </c>
      <c r="CE108" s="1" t="s">
        <v>85</v>
      </c>
      <c r="CF108" s="1" t="s">
        <v>85</v>
      </c>
      <c r="CG108" s="1" t="s">
        <v>85</v>
      </c>
      <c r="CH108" s="1" t="s">
        <v>85</v>
      </c>
    </row>
    <row r="109" spans="1:86" ht="15.95">
      <c r="A109" s="1" t="s">
        <v>1836</v>
      </c>
      <c r="B109" s="1" t="s">
        <v>130</v>
      </c>
      <c r="C109" s="1" t="s">
        <v>198</v>
      </c>
      <c r="D109" s="1">
        <v>109</v>
      </c>
      <c r="E109" s="1" t="s">
        <v>3522</v>
      </c>
      <c r="F109" s="1" t="s">
        <v>3714</v>
      </c>
      <c r="G109" s="1">
        <v>109014</v>
      </c>
      <c r="H109" s="1" t="s">
        <v>85</v>
      </c>
      <c r="I109" s="1">
        <v>6523257536</v>
      </c>
      <c r="J109" s="38">
        <v>45054</v>
      </c>
      <c r="K109" s="1" t="s">
        <v>926</v>
      </c>
      <c r="L109" s="1" t="s">
        <v>3527</v>
      </c>
      <c r="M109" s="1" t="s">
        <v>915</v>
      </c>
      <c r="N109" s="1" t="s">
        <v>85</v>
      </c>
      <c r="O109" s="1" t="s">
        <v>3560</v>
      </c>
      <c r="P109" s="1" t="s">
        <v>3715</v>
      </c>
      <c r="Q109" s="1" t="s">
        <v>85</v>
      </c>
      <c r="R109" s="1" t="s">
        <v>85</v>
      </c>
      <c r="S109" s="1" t="s">
        <v>85</v>
      </c>
      <c r="T109" s="1" t="s">
        <v>85</v>
      </c>
      <c r="U109" s="1" t="s">
        <v>85</v>
      </c>
      <c r="V109" s="1">
        <v>35</v>
      </c>
      <c r="W109" s="1">
        <v>95</v>
      </c>
      <c r="X109" s="1">
        <v>5</v>
      </c>
      <c r="Y109" s="1" t="s">
        <v>3524</v>
      </c>
      <c r="Z109" s="1" t="s">
        <v>85</v>
      </c>
      <c r="AA109" s="1">
        <v>3</v>
      </c>
      <c r="AB109" s="1">
        <v>12</v>
      </c>
      <c r="AC109" s="1">
        <v>70</v>
      </c>
      <c r="AD109" s="1">
        <v>15</v>
      </c>
      <c r="AE109" s="1">
        <v>197</v>
      </c>
      <c r="AF109" s="1">
        <v>5</v>
      </c>
      <c r="AG109" s="1">
        <v>10</v>
      </c>
      <c r="AH109" s="1">
        <v>70</v>
      </c>
      <c r="AI109" s="1">
        <v>15</v>
      </c>
      <c r="AJ109" s="1">
        <v>195</v>
      </c>
      <c r="AK109" s="1">
        <v>3</v>
      </c>
      <c r="AL109" s="1">
        <v>92</v>
      </c>
      <c r="AM109" s="1">
        <v>5</v>
      </c>
      <c r="AN109" s="1">
        <v>0</v>
      </c>
      <c r="AO109" s="1">
        <v>102</v>
      </c>
      <c r="AP109" s="1" t="s">
        <v>85</v>
      </c>
      <c r="AQ109" s="1" t="s">
        <v>3653</v>
      </c>
      <c r="AR109" s="38">
        <v>45089</v>
      </c>
      <c r="AS109" s="1" t="s">
        <v>85</v>
      </c>
      <c r="AT109" s="1" t="s">
        <v>85</v>
      </c>
      <c r="AU109" s="1" t="s">
        <v>85</v>
      </c>
      <c r="AV109" s="1" t="s">
        <v>85</v>
      </c>
      <c r="AW109" s="1" t="s">
        <v>85</v>
      </c>
      <c r="AX109" s="1" t="s">
        <v>85</v>
      </c>
      <c r="AY109" s="1" t="s">
        <v>85</v>
      </c>
      <c r="AZ109" s="1" t="s">
        <v>85</v>
      </c>
      <c r="BA109" s="1" t="s">
        <v>85</v>
      </c>
      <c r="BB109" s="1" t="s">
        <v>85</v>
      </c>
      <c r="BC109" s="1" t="s">
        <v>85</v>
      </c>
      <c r="BD109" s="1" t="s">
        <v>85</v>
      </c>
      <c r="BE109" s="1" t="s">
        <v>85</v>
      </c>
      <c r="BF109" s="1" t="s">
        <v>85</v>
      </c>
      <c r="BG109" s="1" t="s">
        <v>85</v>
      </c>
      <c r="BH109" s="1" t="s">
        <v>85</v>
      </c>
      <c r="BI109" s="1" t="s">
        <v>85</v>
      </c>
      <c r="BJ109" s="1" t="s">
        <v>85</v>
      </c>
      <c r="BK109" s="1" t="s">
        <v>85</v>
      </c>
      <c r="BL109" s="1" t="s">
        <v>85</v>
      </c>
      <c r="BM109" s="1" t="s">
        <v>3531</v>
      </c>
      <c r="BN109" s="1" t="s">
        <v>85</v>
      </c>
      <c r="BO109" s="1" t="s">
        <v>85</v>
      </c>
      <c r="BP109" s="1" t="s">
        <v>85</v>
      </c>
      <c r="BQ109" s="1" t="s">
        <v>85</v>
      </c>
      <c r="BR109" s="1" t="s">
        <v>85</v>
      </c>
      <c r="BS109" s="1" t="s">
        <v>85</v>
      </c>
      <c r="BT109" s="1" t="s">
        <v>85</v>
      </c>
      <c r="BU109" s="1" t="s">
        <v>85</v>
      </c>
      <c r="BV109" s="1" t="s">
        <v>85</v>
      </c>
      <c r="BW109" s="1" t="s">
        <v>85</v>
      </c>
      <c r="BX109" s="1" t="s">
        <v>85</v>
      </c>
      <c r="BY109" s="1" t="s">
        <v>85</v>
      </c>
      <c r="BZ109" s="1" t="s">
        <v>85</v>
      </c>
      <c r="CA109" s="1" t="s">
        <v>85</v>
      </c>
      <c r="CB109" s="1" t="s">
        <v>85</v>
      </c>
      <c r="CC109" s="1" t="s">
        <v>85</v>
      </c>
      <c r="CD109" s="1" t="s">
        <v>85</v>
      </c>
      <c r="CE109" s="1" t="s">
        <v>85</v>
      </c>
      <c r="CF109" s="1" t="s">
        <v>85</v>
      </c>
      <c r="CG109" s="1" t="s">
        <v>85</v>
      </c>
      <c r="CH109" s="1" t="s">
        <v>85</v>
      </c>
    </row>
    <row r="110" spans="1:86" ht="15.95">
      <c r="A110" s="1" t="s">
        <v>2359</v>
      </c>
      <c r="B110" s="1" t="s">
        <v>130</v>
      </c>
      <c r="C110" s="1" t="s">
        <v>198</v>
      </c>
      <c r="D110" s="1">
        <v>202</v>
      </c>
      <c r="E110" s="1" t="s">
        <v>3522</v>
      </c>
      <c r="F110" s="1">
        <v>202003</v>
      </c>
      <c r="G110" s="1">
        <v>202003</v>
      </c>
      <c r="H110" s="1" t="s">
        <v>85</v>
      </c>
      <c r="I110" s="1">
        <v>6802068215</v>
      </c>
      <c r="J110" s="38">
        <v>45070</v>
      </c>
      <c r="K110" s="1" t="s">
        <v>3700</v>
      </c>
      <c r="L110" s="1" t="s">
        <v>3527</v>
      </c>
      <c r="M110" s="1" t="s">
        <v>906</v>
      </c>
      <c r="N110" s="1" t="s">
        <v>3558</v>
      </c>
      <c r="O110" s="1" t="s">
        <v>3691</v>
      </c>
      <c r="P110" s="1" t="s">
        <v>85</v>
      </c>
      <c r="Q110" s="1" t="s">
        <v>85</v>
      </c>
      <c r="R110" s="1" t="s">
        <v>85</v>
      </c>
      <c r="S110" s="1" t="s">
        <v>85</v>
      </c>
      <c r="T110" s="1" t="s">
        <v>85</v>
      </c>
      <c r="U110" s="1" t="s">
        <v>85</v>
      </c>
      <c r="V110" s="1">
        <v>65</v>
      </c>
      <c r="W110" s="1">
        <v>95</v>
      </c>
      <c r="X110" s="1">
        <v>5</v>
      </c>
      <c r="Y110" s="1" t="s">
        <v>3524</v>
      </c>
      <c r="Z110" s="1" t="s">
        <v>85</v>
      </c>
      <c r="AA110" s="1">
        <v>5</v>
      </c>
      <c r="AB110" s="1">
        <v>15</v>
      </c>
      <c r="AC110" s="1">
        <v>30</v>
      </c>
      <c r="AD110" s="1">
        <v>50</v>
      </c>
      <c r="AE110" s="1">
        <v>225</v>
      </c>
      <c r="AF110" s="1">
        <v>5</v>
      </c>
      <c r="AG110" s="1">
        <v>15</v>
      </c>
      <c r="AH110" s="1">
        <v>30</v>
      </c>
      <c r="AI110" s="1">
        <v>50</v>
      </c>
      <c r="AJ110" s="1">
        <v>225</v>
      </c>
      <c r="AK110" s="1">
        <v>0</v>
      </c>
      <c r="AL110" s="1">
        <v>100</v>
      </c>
      <c r="AM110" s="1">
        <v>0</v>
      </c>
      <c r="AN110" s="1">
        <v>0</v>
      </c>
      <c r="AO110" s="1">
        <v>100</v>
      </c>
      <c r="AP110" s="1" t="s">
        <v>85</v>
      </c>
      <c r="AQ110" s="1" t="s">
        <v>3653</v>
      </c>
      <c r="AR110" s="38">
        <v>45089</v>
      </c>
      <c r="AS110" s="1" t="s">
        <v>85</v>
      </c>
      <c r="AT110" s="1" t="s">
        <v>85</v>
      </c>
      <c r="AU110" s="1" t="s">
        <v>85</v>
      </c>
      <c r="AV110" s="1" t="s">
        <v>85</v>
      </c>
      <c r="AW110" s="1" t="s">
        <v>85</v>
      </c>
      <c r="AX110" s="1" t="s">
        <v>85</v>
      </c>
      <c r="AY110" s="1" t="s">
        <v>85</v>
      </c>
      <c r="AZ110" s="1" t="s">
        <v>85</v>
      </c>
      <c r="BA110" s="1" t="s">
        <v>85</v>
      </c>
      <c r="BB110" s="1" t="s">
        <v>85</v>
      </c>
      <c r="BC110" s="1" t="s">
        <v>85</v>
      </c>
      <c r="BD110" s="1" t="s">
        <v>85</v>
      </c>
      <c r="BE110" s="1" t="s">
        <v>85</v>
      </c>
      <c r="BF110" s="1" t="s">
        <v>85</v>
      </c>
      <c r="BG110" s="1" t="s">
        <v>85</v>
      </c>
      <c r="BH110" s="1" t="s">
        <v>85</v>
      </c>
      <c r="BI110" s="1" t="s">
        <v>85</v>
      </c>
      <c r="BJ110" s="1" t="s">
        <v>85</v>
      </c>
      <c r="BK110" s="1" t="s">
        <v>85</v>
      </c>
      <c r="BL110" s="1" t="s">
        <v>85</v>
      </c>
      <c r="BM110" s="1" t="s">
        <v>3531</v>
      </c>
      <c r="BN110" s="1" t="s">
        <v>85</v>
      </c>
      <c r="BO110" s="1" t="s">
        <v>85</v>
      </c>
      <c r="BP110" s="1" t="s">
        <v>85</v>
      </c>
      <c r="BQ110" s="1" t="s">
        <v>85</v>
      </c>
      <c r="BR110" s="1" t="s">
        <v>85</v>
      </c>
      <c r="BS110" s="1" t="s">
        <v>85</v>
      </c>
      <c r="BT110" s="1" t="s">
        <v>85</v>
      </c>
      <c r="BU110" s="1" t="s">
        <v>85</v>
      </c>
      <c r="BV110" s="1" t="s">
        <v>85</v>
      </c>
      <c r="BW110" s="1" t="s">
        <v>85</v>
      </c>
      <c r="BX110" s="1" t="s">
        <v>85</v>
      </c>
      <c r="BY110" s="1" t="s">
        <v>85</v>
      </c>
      <c r="BZ110" s="1" t="s">
        <v>85</v>
      </c>
      <c r="CA110" s="1" t="s">
        <v>85</v>
      </c>
      <c r="CB110" s="1" t="s">
        <v>85</v>
      </c>
      <c r="CC110" s="1" t="s">
        <v>85</v>
      </c>
      <c r="CD110" s="1" t="s">
        <v>85</v>
      </c>
      <c r="CE110" s="1" t="s">
        <v>85</v>
      </c>
      <c r="CF110" s="1" t="s">
        <v>85</v>
      </c>
      <c r="CG110" s="1" t="s">
        <v>85</v>
      </c>
      <c r="CH110" s="1" t="s">
        <v>85</v>
      </c>
    </row>
    <row r="111" spans="1:86" ht="15.95">
      <c r="A111" s="1" t="s">
        <v>3043</v>
      </c>
      <c r="B111" s="1" t="s">
        <v>75</v>
      </c>
      <c r="C111" s="1" t="s">
        <v>198</v>
      </c>
      <c r="D111" s="1">
        <v>409</v>
      </c>
      <c r="E111" s="1" t="s">
        <v>3522</v>
      </c>
      <c r="F111" s="1" t="s">
        <v>3716</v>
      </c>
      <c r="G111" s="1">
        <v>409018</v>
      </c>
      <c r="H111" s="1">
        <v>6220922994</v>
      </c>
      <c r="I111" s="1">
        <v>6220922994</v>
      </c>
      <c r="J111" s="38">
        <v>43444</v>
      </c>
      <c r="K111" s="1" t="s">
        <v>979</v>
      </c>
      <c r="L111" s="1" t="s">
        <v>3527</v>
      </c>
      <c r="M111" s="1" t="s">
        <v>906</v>
      </c>
      <c r="N111" s="1" t="s">
        <v>3717</v>
      </c>
      <c r="O111" s="1" t="s">
        <v>3552</v>
      </c>
      <c r="P111" s="1" t="s">
        <v>85</v>
      </c>
      <c r="Q111" s="38">
        <v>45077</v>
      </c>
      <c r="R111" s="1" t="s">
        <v>85</v>
      </c>
      <c r="S111" s="1" t="s">
        <v>85</v>
      </c>
      <c r="T111" s="1" t="s">
        <v>85</v>
      </c>
      <c r="U111" s="1" t="s">
        <v>85</v>
      </c>
      <c r="V111" s="1">
        <v>1</v>
      </c>
      <c r="W111" s="1">
        <v>40</v>
      </c>
      <c r="X111" s="1">
        <v>60</v>
      </c>
      <c r="Y111" s="1" t="s">
        <v>3545</v>
      </c>
      <c r="Z111" s="1" t="s">
        <v>85</v>
      </c>
      <c r="AA111" s="1">
        <v>1</v>
      </c>
      <c r="AB111" s="1">
        <v>10</v>
      </c>
      <c r="AC111" s="1">
        <v>84</v>
      </c>
      <c r="AD111" s="1">
        <v>5</v>
      </c>
      <c r="AE111" s="1">
        <v>193</v>
      </c>
      <c r="AF111" s="1">
        <v>1</v>
      </c>
      <c r="AG111" s="1">
        <v>10</v>
      </c>
      <c r="AH111" s="1">
        <v>84</v>
      </c>
      <c r="AI111" s="1">
        <v>5</v>
      </c>
      <c r="AJ111" s="1">
        <v>193</v>
      </c>
      <c r="AK111" s="1">
        <v>65</v>
      </c>
      <c r="AL111" s="1">
        <v>15</v>
      </c>
      <c r="AM111" s="1">
        <v>20</v>
      </c>
      <c r="AN111" s="1">
        <v>0</v>
      </c>
      <c r="AO111" s="1">
        <v>55</v>
      </c>
      <c r="AP111" s="1" t="s">
        <v>85</v>
      </c>
      <c r="AQ111" s="1" t="s">
        <v>3660</v>
      </c>
      <c r="AR111" s="38">
        <v>45086</v>
      </c>
      <c r="AS111" s="1" t="s">
        <v>85</v>
      </c>
      <c r="AT111" s="1" t="s">
        <v>85</v>
      </c>
      <c r="AU111" s="1" t="s">
        <v>85</v>
      </c>
      <c r="AV111" s="1" t="s">
        <v>85</v>
      </c>
      <c r="AW111" s="1" t="s">
        <v>85</v>
      </c>
      <c r="AX111" s="1" t="s">
        <v>85</v>
      </c>
      <c r="AY111" s="1" t="s">
        <v>85</v>
      </c>
      <c r="AZ111" s="1" t="s">
        <v>85</v>
      </c>
      <c r="BA111" s="1" t="s">
        <v>85</v>
      </c>
      <c r="BB111" s="1" t="s">
        <v>85</v>
      </c>
      <c r="BC111" s="1" t="s">
        <v>85</v>
      </c>
      <c r="BD111" s="1" t="s">
        <v>85</v>
      </c>
      <c r="BE111" s="1" t="s">
        <v>85</v>
      </c>
      <c r="BF111" s="1" t="s">
        <v>85</v>
      </c>
      <c r="BG111" s="1" t="s">
        <v>85</v>
      </c>
      <c r="BH111" s="1" t="s">
        <v>85</v>
      </c>
      <c r="BI111" s="1" t="s">
        <v>85</v>
      </c>
      <c r="BJ111" s="1" t="s">
        <v>85</v>
      </c>
      <c r="BK111" s="1" t="s">
        <v>85</v>
      </c>
      <c r="BL111" s="1" t="s">
        <v>85</v>
      </c>
      <c r="BM111" s="1" t="s">
        <v>3531</v>
      </c>
      <c r="BN111" s="1" t="s">
        <v>85</v>
      </c>
      <c r="BO111" s="1" t="s">
        <v>85</v>
      </c>
      <c r="BP111" s="1" t="s">
        <v>85</v>
      </c>
      <c r="BQ111" s="1" t="s">
        <v>85</v>
      </c>
      <c r="BR111" s="1" t="s">
        <v>85</v>
      </c>
      <c r="BS111" s="1" t="s">
        <v>85</v>
      </c>
      <c r="BT111" s="1" t="s">
        <v>85</v>
      </c>
      <c r="BU111" s="1" t="s">
        <v>85</v>
      </c>
      <c r="BV111" s="1" t="s">
        <v>85</v>
      </c>
      <c r="BW111" s="1" t="s">
        <v>85</v>
      </c>
      <c r="BX111" s="1" t="s">
        <v>85</v>
      </c>
      <c r="BY111" s="1" t="s">
        <v>85</v>
      </c>
      <c r="BZ111" s="1" t="s">
        <v>85</v>
      </c>
      <c r="CA111" s="1" t="s">
        <v>85</v>
      </c>
      <c r="CB111" s="1" t="s">
        <v>85</v>
      </c>
      <c r="CC111" s="1" t="s">
        <v>85</v>
      </c>
      <c r="CD111" s="1" t="s">
        <v>85</v>
      </c>
      <c r="CE111" s="1" t="s">
        <v>85</v>
      </c>
      <c r="CF111" s="1" t="s">
        <v>85</v>
      </c>
      <c r="CG111" s="1" t="s">
        <v>85</v>
      </c>
      <c r="CH111" s="1" t="s">
        <v>85</v>
      </c>
    </row>
    <row r="112" spans="1:86" ht="15.95">
      <c r="A112" s="1" t="s">
        <v>2685</v>
      </c>
      <c r="B112" s="1" t="s">
        <v>130</v>
      </c>
      <c r="C112" s="1" t="s">
        <v>198</v>
      </c>
      <c r="D112" s="1">
        <v>302</v>
      </c>
      <c r="E112" s="1" t="s">
        <v>3522</v>
      </c>
      <c r="F112" s="1" t="s">
        <v>3718</v>
      </c>
      <c r="G112" s="1">
        <v>302022</v>
      </c>
      <c r="H112" s="1" t="s">
        <v>85</v>
      </c>
      <c r="I112" s="1">
        <v>6220537579</v>
      </c>
      <c r="J112" s="38">
        <v>44900</v>
      </c>
      <c r="K112" s="1" t="s">
        <v>85</v>
      </c>
      <c r="L112" s="1" t="s">
        <v>3527</v>
      </c>
      <c r="M112" s="1" t="s">
        <v>915</v>
      </c>
      <c r="N112" s="1" t="s">
        <v>85</v>
      </c>
      <c r="O112" s="1" t="s">
        <v>85</v>
      </c>
      <c r="P112" s="1" t="s">
        <v>220</v>
      </c>
      <c r="Q112" s="1" t="s">
        <v>85</v>
      </c>
      <c r="R112" s="1" t="s">
        <v>85</v>
      </c>
      <c r="S112" s="1" t="s">
        <v>85</v>
      </c>
      <c r="T112" s="1" t="s">
        <v>85</v>
      </c>
      <c r="U112" s="1" t="s">
        <v>85</v>
      </c>
      <c r="V112" s="1">
        <v>15</v>
      </c>
      <c r="W112" s="1">
        <v>95</v>
      </c>
      <c r="X112" s="1">
        <v>5</v>
      </c>
      <c r="Y112" s="1" t="s">
        <v>3524</v>
      </c>
      <c r="Z112" s="1" t="s">
        <v>85</v>
      </c>
      <c r="AA112" s="1">
        <v>5</v>
      </c>
      <c r="AB112" s="1">
        <v>20</v>
      </c>
      <c r="AC112" s="1">
        <v>60</v>
      </c>
      <c r="AD112" s="1">
        <v>15</v>
      </c>
      <c r="AE112" s="1">
        <v>185</v>
      </c>
      <c r="AF112" s="1">
        <v>10</v>
      </c>
      <c r="AG112" s="1">
        <v>15</v>
      </c>
      <c r="AH112" s="1">
        <v>60</v>
      </c>
      <c r="AI112" s="1">
        <v>15</v>
      </c>
      <c r="AJ112" s="1">
        <v>180</v>
      </c>
      <c r="AK112" s="1">
        <v>5</v>
      </c>
      <c r="AL112" s="1">
        <v>75</v>
      </c>
      <c r="AM112" s="1">
        <v>20</v>
      </c>
      <c r="AN112" s="1">
        <v>0</v>
      </c>
      <c r="AO112" s="1">
        <v>115</v>
      </c>
      <c r="AP112" s="1" t="s">
        <v>85</v>
      </c>
      <c r="AQ112" s="1" t="s">
        <v>3653</v>
      </c>
      <c r="AR112" s="38">
        <v>45092</v>
      </c>
      <c r="AS112" s="1" t="s">
        <v>85</v>
      </c>
      <c r="AT112" s="1" t="s">
        <v>85</v>
      </c>
      <c r="AU112" s="1" t="s">
        <v>85</v>
      </c>
      <c r="AV112" s="1" t="s">
        <v>85</v>
      </c>
      <c r="AW112" s="1" t="s">
        <v>85</v>
      </c>
      <c r="AX112" s="1" t="s">
        <v>85</v>
      </c>
      <c r="AY112" s="1" t="s">
        <v>85</v>
      </c>
      <c r="AZ112" s="1" t="s">
        <v>85</v>
      </c>
      <c r="BA112" s="1" t="s">
        <v>85</v>
      </c>
      <c r="BB112" s="1" t="s">
        <v>85</v>
      </c>
      <c r="BC112" s="1" t="s">
        <v>85</v>
      </c>
      <c r="BD112" s="1" t="s">
        <v>85</v>
      </c>
      <c r="BE112" s="1" t="s">
        <v>85</v>
      </c>
      <c r="BF112" s="1" t="s">
        <v>85</v>
      </c>
      <c r="BG112" s="1" t="s">
        <v>85</v>
      </c>
      <c r="BH112" s="1" t="s">
        <v>85</v>
      </c>
      <c r="BI112" s="1" t="s">
        <v>85</v>
      </c>
      <c r="BJ112" s="1" t="s">
        <v>85</v>
      </c>
      <c r="BK112" s="1" t="s">
        <v>85</v>
      </c>
      <c r="BL112" s="1" t="s">
        <v>85</v>
      </c>
      <c r="BM112" s="1" t="s">
        <v>3531</v>
      </c>
      <c r="BN112" s="1" t="s">
        <v>85</v>
      </c>
      <c r="BO112" s="1" t="s">
        <v>85</v>
      </c>
      <c r="BP112" s="1" t="s">
        <v>85</v>
      </c>
      <c r="BQ112" s="1" t="s">
        <v>85</v>
      </c>
      <c r="BR112" s="1" t="s">
        <v>85</v>
      </c>
      <c r="BS112" s="1" t="s">
        <v>85</v>
      </c>
      <c r="BT112" s="1" t="s">
        <v>85</v>
      </c>
      <c r="BU112" s="1" t="s">
        <v>85</v>
      </c>
      <c r="BV112" s="1" t="s">
        <v>85</v>
      </c>
      <c r="BW112" s="1" t="s">
        <v>85</v>
      </c>
      <c r="BX112" s="1" t="s">
        <v>85</v>
      </c>
      <c r="BY112" s="1" t="s">
        <v>85</v>
      </c>
      <c r="BZ112" s="1" t="s">
        <v>85</v>
      </c>
      <c r="CA112" s="1" t="s">
        <v>85</v>
      </c>
      <c r="CB112" s="1" t="s">
        <v>85</v>
      </c>
      <c r="CC112" s="1" t="s">
        <v>85</v>
      </c>
      <c r="CD112" s="1" t="s">
        <v>85</v>
      </c>
      <c r="CE112" s="1" t="s">
        <v>85</v>
      </c>
      <c r="CF112" s="1" t="s">
        <v>85</v>
      </c>
      <c r="CG112" s="1" t="s">
        <v>85</v>
      </c>
      <c r="CH112" s="1" t="s">
        <v>85</v>
      </c>
    </row>
    <row r="113" spans="1:86" ht="15.95">
      <c r="A113" s="1" t="s">
        <v>2203</v>
      </c>
      <c r="B113" s="1" t="s">
        <v>130</v>
      </c>
      <c r="C113" s="1" t="s">
        <v>198</v>
      </c>
      <c r="D113" s="1">
        <v>200</v>
      </c>
      <c r="E113" s="1" t="s">
        <v>3549</v>
      </c>
      <c r="F113" s="1">
        <v>200015</v>
      </c>
      <c r="G113" s="1">
        <v>200015</v>
      </c>
      <c r="H113" s="1" t="s">
        <v>3710</v>
      </c>
      <c r="I113" s="1">
        <v>6802023984</v>
      </c>
      <c r="J113" s="38">
        <v>45086</v>
      </c>
      <c r="K113" s="1" t="s">
        <v>924</v>
      </c>
      <c r="L113" s="1" t="s">
        <v>3527</v>
      </c>
      <c r="M113" s="1" t="s">
        <v>915</v>
      </c>
      <c r="N113" s="1" t="s">
        <v>85</v>
      </c>
      <c r="O113" s="1" t="s">
        <v>3560</v>
      </c>
      <c r="P113" s="1" t="s">
        <v>83</v>
      </c>
      <c r="Q113" s="1" t="s">
        <v>85</v>
      </c>
      <c r="R113" s="1" t="s">
        <v>85</v>
      </c>
      <c r="S113" s="1" t="s">
        <v>85</v>
      </c>
      <c r="T113" s="1" t="s">
        <v>85</v>
      </c>
      <c r="U113" s="1" t="s">
        <v>85</v>
      </c>
      <c r="V113" s="1">
        <v>7</v>
      </c>
      <c r="W113" s="1">
        <v>85</v>
      </c>
      <c r="X113" s="1">
        <v>15</v>
      </c>
      <c r="Y113" s="1" t="s">
        <v>3524</v>
      </c>
      <c r="Z113" s="1" t="s">
        <v>85</v>
      </c>
      <c r="AA113" s="1">
        <v>10</v>
      </c>
      <c r="AB113" s="1">
        <v>20</v>
      </c>
      <c r="AC113" s="1">
        <v>60</v>
      </c>
      <c r="AD113" s="1">
        <v>10</v>
      </c>
      <c r="AE113" s="1">
        <v>170</v>
      </c>
      <c r="AF113" s="1">
        <v>5</v>
      </c>
      <c r="AG113" s="1">
        <v>25</v>
      </c>
      <c r="AH113" s="1">
        <v>60</v>
      </c>
      <c r="AI113" s="1">
        <v>10</v>
      </c>
      <c r="AJ113" s="1">
        <v>175</v>
      </c>
      <c r="AK113" s="1">
        <v>30</v>
      </c>
      <c r="AL113" s="1">
        <v>60</v>
      </c>
      <c r="AM113" s="1">
        <v>10</v>
      </c>
      <c r="AN113" s="1">
        <v>0</v>
      </c>
      <c r="AO113" s="1">
        <v>80</v>
      </c>
      <c r="AP113" s="1" t="s">
        <v>85</v>
      </c>
      <c r="AQ113" s="1" t="s">
        <v>3702</v>
      </c>
      <c r="AR113" s="38">
        <v>45112</v>
      </c>
      <c r="AS113" s="1" t="s">
        <v>85</v>
      </c>
      <c r="AT113" s="1" t="s">
        <v>85</v>
      </c>
      <c r="AU113" s="1" t="s">
        <v>85</v>
      </c>
      <c r="AV113" s="1" t="s">
        <v>85</v>
      </c>
      <c r="AW113" s="1" t="s">
        <v>85</v>
      </c>
      <c r="AX113" s="1" t="s">
        <v>85</v>
      </c>
      <c r="AY113" s="1" t="s">
        <v>85</v>
      </c>
      <c r="AZ113" s="1" t="s">
        <v>85</v>
      </c>
      <c r="BA113" s="1" t="s">
        <v>85</v>
      </c>
      <c r="BB113" s="1" t="s">
        <v>85</v>
      </c>
      <c r="BC113" s="1" t="s">
        <v>85</v>
      </c>
      <c r="BD113" s="1" t="s">
        <v>85</v>
      </c>
      <c r="BE113" s="1" t="s">
        <v>85</v>
      </c>
      <c r="BF113" s="1" t="s">
        <v>85</v>
      </c>
      <c r="BG113" s="1" t="s">
        <v>85</v>
      </c>
      <c r="BH113" s="1" t="s">
        <v>85</v>
      </c>
      <c r="BI113" s="1" t="s">
        <v>85</v>
      </c>
      <c r="BJ113" s="1" t="s">
        <v>85</v>
      </c>
      <c r="BK113" s="1" t="s">
        <v>85</v>
      </c>
      <c r="BL113" s="1" t="s">
        <v>85</v>
      </c>
      <c r="BM113" s="1" t="s">
        <v>3531</v>
      </c>
      <c r="BN113" s="1" t="s">
        <v>85</v>
      </c>
      <c r="BO113" s="1" t="s">
        <v>85</v>
      </c>
      <c r="BP113" s="1" t="s">
        <v>85</v>
      </c>
      <c r="BQ113" s="1" t="s">
        <v>85</v>
      </c>
      <c r="BR113" s="1" t="s">
        <v>85</v>
      </c>
      <c r="BS113" s="1" t="s">
        <v>85</v>
      </c>
      <c r="BT113" s="1" t="s">
        <v>85</v>
      </c>
      <c r="BU113" s="1" t="s">
        <v>85</v>
      </c>
      <c r="BV113" s="1" t="s">
        <v>85</v>
      </c>
      <c r="BW113" s="1" t="s">
        <v>85</v>
      </c>
      <c r="BX113" s="1" t="s">
        <v>85</v>
      </c>
      <c r="BY113" s="1" t="s">
        <v>85</v>
      </c>
      <c r="BZ113" s="1" t="s">
        <v>85</v>
      </c>
      <c r="CA113" s="1" t="s">
        <v>85</v>
      </c>
      <c r="CB113" s="1" t="s">
        <v>85</v>
      </c>
      <c r="CC113" s="1" t="s">
        <v>85</v>
      </c>
      <c r="CD113" s="1" t="s">
        <v>85</v>
      </c>
      <c r="CE113" s="1" t="s">
        <v>85</v>
      </c>
      <c r="CF113" s="1" t="s">
        <v>85</v>
      </c>
      <c r="CG113" s="1" t="s">
        <v>85</v>
      </c>
      <c r="CH113" s="1" t="s">
        <v>85</v>
      </c>
    </row>
    <row r="114" spans="1:86" ht="15.95">
      <c r="A114" s="1"/>
      <c r="B114" s="1"/>
      <c r="C114" s="1"/>
      <c r="D114" s="1"/>
      <c r="E114" s="1" t="s">
        <v>3522</v>
      </c>
      <c r="F114" s="1">
        <v>200015</v>
      </c>
      <c r="G114" s="1">
        <v>200015</v>
      </c>
      <c r="H114" s="1" t="s">
        <v>3710</v>
      </c>
      <c r="I114" s="1">
        <v>6802023984</v>
      </c>
      <c r="J114" s="38">
        <v>45086</v>
      </c>
      <c r="K114" s="1" t="s">
        <v>924</v>
      </c>
      <c r="L114" s="1" t="s">
        <v>3527</v>
      </c>
      <c r="M114" s="1" t="s">
        <v>915</v>
      </c>
      <c r="N114" s="1" t="s">
        <v>85</v>
      </c>
      <c r="O114" s="1" t="s">
        <v>3560</v>
      </c>
      <c r="P114" s="1" t="s">
        <v>83</v>
      </c>
      <c r="Q114" s="1" t="s">
        <v>85</v>
      </c>
      <c r="R114" s="1" t="s">
        <v>85</v>
      </c>
      <c r="S114" s="1" t="s">
        <v>85</v>
      </c>
      <c r="T114" s="1" t="s">
        <v>85</v>
      </c>
      <c r="U114" s="1" t="s">
        <v>85</v>
      </c>
      <c r="V114" s="1" t="s">
        <v>85</v>
      </c>
      <c r="W114" s="1" t="s">
        <v>85</v>
      </c>
      <c r="X114" s="1" t="s">
        <v>85</v>
      </c>
      <c r="Y114" s="1" t="s">
        <v>85</v>
      </c>
      <c r="Z114" s="1" t="s">
        <v>3719</v>
      </c>
      <c r="AA114" s="1" t="s">
        <v>85</v>
      </c>
      <c r="AB114" s="1" t="s">
        <v>85</v>
      </c>
      <c r="AC114" s="1" t="s">
        <v>85</v>
      </c>
      <c r="AD114" s="1" t="s">
        <v>85</v>
      </c>
      <c r="AE114" s="1" t="s">
        <v>85</v>
      </c>
      <c r="AF114" s="1" t="s">
        <v>85</v>
      </c>
      <c r="AG114" s="1" t="s">
        <v>85</v>
      </c>
      <c r="AH114" s="1" t="s">
        <v>85</v>
      </c>
      <c r="AI114" s="1" t="s">
        <v>85</v>
      </c>
      <c r="AJ114" s="1" t="s">
        <v>85</v>
      </c>
      <c r="AK114" s="1" t="s">
        <v>85</v>
      </c>
      <c r="AL114" s="1" t="s">
        <v>85</v>
      </c>
      <c r="AM114" s="1" t="s">
        <v>85</v>
      </c>
      <c r="AN114" s="1" t="s">
        <v>85</v>
      </c>
      <c r="AO114" s="1" t="s">
        <v>85</v>
      </c>
      <c r="AP114" s="1" t="s">
        <v>3719</v>
      </c>
      <c r="AQ114" s="1" t="s">
        <v>3627</v>
      </c>
      <c r="AR114" s="38">
        <v>45105</v>
      </c>
      <c r="AS114" s="1" t="s">
        <v>85</v>
      </c>
      <c r="AT114" s="1" t="s">
        <v>85</v>
      </c>
      <c r="AU114" s="1" t="s">
        <v>85</v>
      </c>
      <c r="AV114" s="1" t="s">
        <v>85</v>
      </c>
      <c r="AW114" s="1" t="s">
        <v>85</v>
      </c>
      <c r="AX114" s="1" t="s">
        <v>85</v>
      </c>
      <c r="AY114" s="1" t="s">
        <v>85</v>
      </c>
      <c r="AZ114" s="1" t="s">
        <v>85</v>
      </c>
      <c r="BA114" s="1" t="s">
        <v>85</v>
      </c>
      <c r="BB114" s="1" t="s">
        <v>85</v>
      </c>
      <c r="BC114" s="1" t="s">
        <v>85</v>
      </c>
      <c r="BD114" s="1" t="s">
        <v>85</v>
      </c>
      <c r="BE114" s="1" t="s">
        <v>85</v>
      </c>
      <c r="BF114" s="1" t="s">
        <v>85</v>
      </c>
      <c r="BG114" s="1" t="s">
        <v>85</v>
      </c>
      <c r="BH114" s="1" t="s">
        <v>85</v>
      </c>
      <c r="BI114" s="1" t="s">
        <v>85</v>
      </c>
      <c r="BJ114" s="1" t="s">
        <v>85</v>
      </c>
      <c r="BK114" s="1" t="s">
        <v>85</v>
      </c>
      <c r="BL114" s="1" t="s">
        <v>85</v>
      </c>
      <c r="BM114" s="1" t="s">
        <v>3538</v>
      </c>
      <c r="BN114" s="1" t="s">
        <v>3719</v>
      </c>
      <c r="BO114" s="1" t="s">
        <v>85</v>
      </c>
      <c r="BP114" s="1" t="s">
        <v>85</v>
      </c>
      <c r="BQ114" s="1" t="s">
        <v>85</v>
      </c>
      <c r="BR114" s="1" t="s">
        <v>85</v>
      </c>
      <c r="BS114" s="1" t="s">
        <v>85</v>
      </c>
      <c r="BT114" s="1" t="s">
        <v>85</v>
      </c>
      <c r="BU114" s="1" t="s">
        <v>85</v>
      </c>
      <c r="BV114" s="1" t="s">
        <v>85</v>
      </c>
      <c r="BW114" s="1" t="s">
        <v>85</v>
      </c>
      <c r="BX114" s="1" t="s">
        <v>85</v>
      </c>
      <c r="BY114" s="1" t="s">
        <v>85</v>
      </c>
      <c r="BZ114" s="1" t="s">
        <v>85</v>
      </c>
      <c r="CA114" s="1" t="s">
        <v>85</v>
      </c>
      <c r="CB114" s="1" t="s">
        <v>85</v>
      </c>
      <c r="CC114" s="1" t="s">
        <v>85</v>
      </c>
      <c r="CD114" s="1" t="s">
        <v>85</v>
      </c>
      <c r="CE114" s="1" t="s">
        <v>85</v>
      </c>
      <c r="CF114" s="1" t="s">
        <v>85</v>
      </c>
      <c r="CG114" s="1" t="s">
        <v>85</v>
      </c>
      <c r="CH114" s="1" t="s">
        <v>85</v>
      </c>
    </row>
    <row r="115" spans="1:86" ht="15.95">
      <c r="A115" s="1" t="s">
        <v>1585</v>
      </c>
      <c r="B115" s="1" t="s">
        <v>130</v>
      </c>
      <c r="C115" s="1" t="s">
        <v>103</v>
      </c>
      <c r="D115" s="1">
        <v>106</v>
      </c>
      <c r="E115" s="1" t="s">
        <v>3522</v>
      </c>
      <c r="F115" s="1">
        <v>6518848276</v>
      </c>
      <c r="G115" s="1">
        <v>106007</v>
      </c>
      <c r="H115" s="1" t="s">
        <v>85</v>
      </c>
      <c r="I115" s="1">
        <v>6518848276</v>
      </c>
      <c r="J115" s="38">
        <v>44972</v>
      </c>
      <c r="K115" s="1" t="s">
        <v>914</v>
      </c>
      <c r="L115" s="1" t="s">
        <v>3527</v>
      </c>
      <c r="M115" s="1" t="s">
        <v>915</v>
      </c>
      <c r="N115" s="1" t="s">
        <v>85</v>
      </c>
      <c r="O115" s="1" t="s">
        <v>3560</v>
      </c>
      <c r="P115" s="1" t="s">
        <v>173</v>
      </c>
      <c r="Q115" s="1" t="s">
        <v>85</v>
      </c>
      <c r="R115" s="1" t="s">
        <v>85</v>
      </c>
      <c r="S115" s="1" t="s">
        <v>85</v>
      </c>
      <c r="T115" s="1" t="s">
        <v>85</v>
      </c>
      <c r="U115" s="1" t="s">
        <v>85</v>
      </c>
      <c r="V115" s="1">
        <v>20</v>
      </c>
      <c r="W115" s="1">
        <v>92</v>
      </c>
      <c r="X115" s="1">
        <v>8</v>
      </c>
      <c r="Y115" s="1" t="s">
        <v>3524</v>
      </c>
      <c r="Z115" s="1" t="s">
        <v>85</v>
      </c>
      <c r="AA115" s="1">
        <v>2</v>
      </c>
      <c r="AB115" s="1">
        <v>18</v>
      </c>
      <c r="AC115" s="1">
        <v>60</v>
      </c>
      <c r="AD115" s="1">
        <v>20</v>
      </c>
      <c r="AE115" s="1">
        <v>198</v>
      </c>
      <c r="AF115" s="1">
        <v>2</v>
      </c>
      <c r="AG115" s="1">
        <v>8</v>
      </c>
      <c r="AH115" s="1">
        <v>60</v>
      </c>
      <c r="AI115" s="1">
        <v>30</v>
      </c>
      <c r="AJ115" s="1">
        <v>218</v>
      </c>
      <c r="AK115" s="1">
        <v>2</v>
      </c>
      <c r="AL115" s="1">
        <v>33</v>
      </c>
      <c r="AM115" s="1">
        <v>65</v>
      </c>
      <c r="AN115" s="1">
        <v>0</v>
      </c>
      <c r="AO115" s="1">
        <v>163</v>
      </c>
      <c r="AP115" s="1" t="s">
        <v>85</v>
      </c>
      <c r="AQ115" s="1" t="s">
        <v>3624</v>
      </c>
      <c r="AR115" s="38">
        <v>45103</v>
      </c>
      <c r="AS115" s="1" t="s">
        <v>85</v>
      </c>
      <c r="AT115" s="1" t="s">
        <v>85</v>
      </c>
      <c r="AU115" s="1" t="s">
        <v>85</v>
      </c>
      <c r="AV115" s="1" t="s">
        <v>85</v>
      </c>
      <c r="AW115" s="1" t="s">
        <v>85</v>
      </c>
      <c r="AX115" s="1" t="s">
        <v>85</v>
      </c>
      <c r="AY115" s="1" t="s">
        <v>85</v>
      </c>
      <c r="AZ115" s="1" t="s">
        <v>85</v>
      </c>
      <c r="BA115" s="1" t="s">
        <v>85</v>
      </c>
      <c r="BB115" s="1" t="s">
        <v>85</v>
      </c>
      <c r="BC115" s="1" t="s">
        <v>85</v>
      </c>
      <c r="BD115" s="1" t="s">
        <v>85</v>
      </c>
      <c r="BE115" s="1" t="s">
        <v>85</v>
      </c>
      <c r="BF115" s="1" t="s">
        <v>85</v>
      </c>
      <c r="BG115" s="1" t="s">
        <v>85</v>
      </c>
      <c r="BH115" s="1" t="s">
        <v>85</v>
      </c>
      <c r="BI115" s="1" t="s">
        <v>85</v>
      </c>
      <c r="BJ115" s="1" t="s">
        <v>85</v>
      </c>
      <c r="BK115" s="1" t="s">
        <v>85</v>
      </c>
      <c r="BL115" s="1" t="s">
        <v>85</v>
      </c>
      <c r="BM115" s="1" t="s">
        <v>3531</v>
      </c>
      <c r="BN115" s="1" t="s">
        <v>85</v>
      </c>
      <c r="BO115" s="1" t="s">
        <v>85</v>
      </c>
      <c r="BP115" s="1" t="s">
        <v>85</v>
      </c>
      <c r="BQ115" s="1" t="s">
        <v>85</v>
      </c>
      <c r="BR115" s="1" t="s">
        <v>85</v>
      </c>
      <c r="BS115" s="1" t="s">
        <v>85</v>
      </c>
      <c r="BT115" s="1" t="s">
        <v>85</v>
      </c>
      <c r="BU115" s="1" t="s">
        <v>85</v>
      </c>
      <c r="BV115" s="1" t="s">
        <v>85</v>
      </c>
      <c r="BW115" s="1" t="s">
        <v>85</v>
      </c>
      <c r="BX115" s="1" t="s">
        <v>85</v>
      </c>
      <c r="BY115" s="1" t="s">
        <v>85</v>
      </c>
      <c r="BZ115" s="1" t="s">
        <v>85</v>
      </c>
      <c r="CA115" s="1" t="s">
        <v>85</v>
      </c>
      <c r="CB115" s="1" t="s">
        <v>85</v>
      </c>
      <c r="CC115" s="1" t="s">
        <v>85</v>
      </c>
      <c r="CD115" s="1" t="s">
        <v>85</v>
      </c>
      <c r="CE115" s="1" t="s">
        <v>85</v>
      </c>
      <c r="CF115" s="1" t="s">
        <v>85</v>
      </c>
      <c r="CG115" s="1" t="s">
        <v>85</v>
      </c>
      <c r="CH115" s="1" t="s">
        <v>85</v>
      </c>
    </row>
    <row r="116" spans="1:86" ht="15.95">
      <c r="A116" s="1" t="s">
        <v>1579</v>
      </c>
      <c r="B116" s="1" t="s">
        <v>130</v>
      </c>
      <c r="C116" s="1" t="s">
        <v>103</v>
      </c>
      <c r="D116" s="1">
        <v>106</v>
      </c>
      <c r="E116" s="1" t="s">
        <v>3522</v>
      </c>
      <c r="F116" s="1">
        <v>6520687773</v>
      </c>
      <c r="G116" s="1">
        <v>106007</v>
      </c>
      <c r="H116" s="1" t="s">
        <v>85</v>
      </c>
      <c r="I116" s="1">
        <v>6520687773</v>
      </c>
      <c r="J116" s="38">
        <v>45020</v>
      </c>
      <c r="K116" s="1" t="s">
        <v>914</v>
      </c>
      <c r="L116" s="1" t="s">
        <v>3527</v>
      </c>
      <c r="M116" s="1" t="s">
        <v>915</v>
      </c>
      <c r="N116" s="1" t="s">
        <v>85</v>
      </c>
      <c r="O116" s="1" t="s">
        <v>3560</v>
      </c>
      <c r="P116" s="1" t="s">
        <v>173</v>
      </c>
      <c r="Q116" s="1" t="s">
        <v>85</v>
      </c>
      <c r="R116" s="1" t="s">
        <v>85</v>
      </c>
      <c r="S116" s="1" t="s">
        <v>85</v>
      </c>
      <c r="T116" s="1" t="s">
        <v>85</v>
      </c>
      <c r="U116" s="1" t="s">
        <v>85</v>
      </c>
      <c r="V116" s="1">
        <v>100</v>
      </c>
      <c r="W116" s="1">
        <v>10</v>
      </c>
      <c r="X116" s="1">
        <v>90</v>
      </c>
      <c r="Y116" s="1" t="s">
        <v>3545</v>
      </c>
      <c r="Z116" s="1" t="s">
        <v>85</v>
      </c>
      <c r="AA116" s="1">
        <v>3</v>
      </c>
      <c r="AB116" s="1">
        <v>7</v>
      </c>
      <c r="AC116" s="1">
        <v>75</v>
      </c>
      <c r="AD116" s="1">
        <v>15</v>
      </c>
      <c r="AE116" s="1">
        <v>202</v>
      </c>
      <c r="AF116" s="1">
        <v>40</v>
      </c>
      <c r="AG116" s="1">
        <v>5</v>
      </c>
      <c r="AH116" s="1">
        <v>40</v>
      </c>
      <c r="AI116" s="1">
        <v>15</v>
      </c>
      <c r="AJ116" s="1">
        <v>130</v>
      </c>
      <c r="AK116" s="1">
        <v>3</v>
      </c>
      <c r="AL116" s="1">
        <v>45</v>
      </c>
      <c r="AM116" s="1">
        <v>50</v>
      </c>
      <c r="AN116" s="1">
        <v>2</v>
      </c>
      <c r="AO116" s="1">
        <v>151</v>
      </c>
      <c r="AP116" s="1" t="s">
        <v>85</v>
      </c>
      <c r="AQ116" s="1" t="s">
        <v>3720</v>
      </c>
      <c r="AR116" s="38">
        <v>45114</v>
      </c>
      <c r="AS116" s="1" t="s">
        <v>85</v>
      </c>
      <c r="AT116" s="1" t="s">
        <v>85</v>
      </c>
      <c r="AU116" s="1" t="s">
        <v>85</v>
      </c>
      <c r="AV116" s="1" t="s">
        <v>85</v>
      </c>
      <c r="AW116" s="1" t="s">
        <v>85</v>
      </c>
      <c r="AX116" s="1" t="s">
        <v>85</v>
      </c>
      <c r="AY116" s="1" t="s">
        <v>85</v>
      </c>
      <c r="AZ116" s="1" t="s">
        <v>85</v>
      </c>
      <c r="BA116" s="1" t="s">
        <v>85</v>
      </c>
      <c r="BB116" s="1" t="s">
        <v>85</v>
      </c>
      <c r="BC116" s="1" t="s">
        <v>85</v>
      </c>
      <c r="BD116" s="1" t="s">
        <v>85</v>
      </c>
      <c r="BE116" s="1" t="s">
        <v>85</v>
      </c>
      <c r="BF116" s="1" t="s">
        <v>85</v>
      </c>
      <c r="BG116" s="1" t="s">
        <v>85</v>
      </c>
      <c r="BH116" s="1" t="s">
        <v>85</v>
      </c>
      <c r="BI116" s="1" t="s">
        <v>85</v>
      </c>
      <c r="BJ116" s="1" t="s">
        <v>85</v>
      </c>
      <c r="BK116" s="1" t="s">
        <v>85</v>
      </c>
      <c r="BL116" s="1" t="s">
        <v>85</v>
      </c>
      <c r="BM116" s="1" t="s">
        <v>3531</v>
      </c>
      <c r="BN116" s="1" t="s">
        <v>85</v>
      </c>
      <c r="BO116" s="1" t="s">
        <v>85</v>
      </c>
      <c r="BP116" s="1" t="s">
        <v>85</v>
      </c>
      <c r="BQ116" s="1" t="s">
        <v>85</v>
      </c>
      <c r="BR116" s="1" t="s">
        <v>85</v>
      </c>
      <c r="BS116" s="1" t="s">
        <v>85</v>
      </c>
      <c r="BT116" s="1" t="s">
        <v>85</v>
      </c>
      <c r="BU116" s="1" t="s">
        <v>85</v>
      </c>
      <c r="BV116" s="1" t="s">
        <v>85</v>
      </c>
      <c r="BW116" s="1" t="s">
        <v>85</v>
      </c>
      <c r="BX116" s="1" t="s">
        <v>85</v>
      </c>
      <c r="BY116" s="1" t="s">
        <v>85</v>
      </c>
      <c r="BZ116" s="1" t="s">
        <v>85</v>
      </c>
      <c r="CA116" s="1" t="s">
        <v>85</v>
      </c>
      <c r="CB116" s="1" t="s">
        <v>85</v>
      </c>
      <c r="CC116" s="1" t="s">
        <v>85</v>
      </c>
      <c r="CD116" s="1" t="s">
        <v>85</v>
      </c>
      <c r="CE116" s="1" t="s">
        <v>85</v>
      </c>
      <c r="CF116" s="1" t="s">
        <v>85</v>
      </c>
      <c r="CG116" s="1" t="s">
        <v>85</v>
      </c>
      <c r="CH116" s="1" t="s">
        <v>85</v>
      </c>
    </row>
    <row r="117" spans="1:86" ht="15.95">
      <c r="A117" s="1" t="s">
        <v>1590</v>
      </c>
      <c r="B117" s="1" t="s">
        <v>75</v>
      </c>
      <c r="C117" s="1" t="s">
        <v>103</v>
      </c>
      <c r="D117" s="1">
        <v>106</v>
      </c>
      <c r="E117" s="1" t="s">
        <v>3522</v>
      </c>
      <c r="F117" s="1" t="s">
        <v>3721</v>
      </c>
      <c r="G117" s="1">
        <v>106010</v>
      </c>
      <c r="H117" s="1" t="s">
        <v>85</v>
      </c>
      <c r="I117" s="1">
        <v>6521763175</v>
      </c>
      <c r="J117" s="38">
        <v>44223</v>
      </c>
      <c r="K117" s="1" t="s">
        <v>1037</v>
      </c>
      <c r="L117" s="1" t="s">
        <v>3527</v>
      </c>
      <c r="M117" s="1" t="s">
        <v>915</v>
      </c>
      <c r="N117" s="1" t="s">
        <v>85</v>
      </c>
      <c r="O117" s="1" t="s">
        <v>3560</v>
      </c>
      <c r="P117" s="1" t="s">
        <v>173</v>
      </c>
      <c r="Q117" s="38">
        <v>45048</v>
      </c>
      <c r="R117" s="1" t="s">
        <v>85</v>
      </c>
      <c r="S117" s="1" t="s">
        <v>85</v>
      </c>
      <c r="T117" s="1" t="s">
        <v>85</v>
      </c>
      <c r="U117" s="1" t="s">
        <v>85</v>
      </c>
      <c r="V117" s="1">
        <v>30</v>
      </c>
      <c r="W117" s="1">
        <v>95</v>
      </c>
      <c r="X117" s="1">
        <v>5</v>
      </c>
      <c r="Y117" s="1" t="s">
        <v>3524</v>
      </c>
      <c r="Z117" s="1" t="s">
        <v>85</v>
      </c>
      <c r="AA117" s="1">
        <v>2</v>
      </c>
      <c r="AB117" s="1">
        <v>18</v>
      </c>
      <c r="AC117" s="1">
        <v>75</v>
      </c>
      <c r="AD117" s="1">
        <v>5</v>
      </c>
      <c r="AE117" s="1">
        <v>183</v>
      </c>
      <c r="AF117" s="1">
        <v>8</v>
      </c>
      <c r="AG117" s="1">
        <v>12</v>
      </c>
      <c r="AH117" s="1">
        <v>75</v>
      </c>
      <c r="AI117" s="1">
        <v>5</v>
      </c>
      <c r="AJ117" s="1">
        <v>177</v>
      </c>
      <c r="AK117" s="1">
        <v>2</v>
      </c>
      <c r="AL117" s="1">
        <v>18</v>
      </c>
      <c r="AM117" s="1">
        <v>75</v>
      </c>
      <c r="AN117" s="1">
        <v>5</v>
      </c>
      <c r="AO117" s="1">
        <v>183</v>
      </c>
      <c r="AP117" s="1" t="s">
        <v>85</v>
      </c>
      <c r="AQ117" s="1" t="s">
        <v>3627</v>
      </c>
      <c r="AR117" s="38">
        <v>45105</v>
      </c>
      <c r="AS117" s="1" t="s">
        <v>85</v>
      </c>
      <c r="AT117" s="1" t="s">
        <v>85</v>
      </c>
      <c r="AU117" s="1" t="s">
        <v>85</v>
      </c>
      <c r="AV117" s="1" t="s">
        <v>85</v>
      </c>
      <c r="AW117" s="1" t="s">
        <v>85</v>
      </c>
      <c r="AX117" s="1" t="s">
        <v>85</v>
      </c>
      <c r="AY117" s="1" t="s">
        <v>85</v>
      </c>
      <c r="AZ117" s="1" t="s">
        <v>85</v>
      </c>
      <c r="BA117" s="1" t="s">
        <v>85</v>
      </c>
      <c r="BB117" s="1" t="s">
        <v>85</v>
      </c>
      <c r="BC117" s="1" t="s">
        <v>85</v>
      </c>
      <c r="BD117" s="1" t="s">
        <v>85</v>
      </c>
      <c r="BE117" s="1" t="s">
        <v>85</v>
      </c>
      <c r="BF117" s="1" t="s">
        <v>85</v>
      </c>
      <c r="BG117" s="1" t="s">
        <v>85</v>
      </c>
      <c r="BH117" s="1" t="s">
        <v>85</v>
      </c>
      <c r="BI117" s="1" t="s">
        <v>85</v>
      </c>
      <c r="BJ117" s="1" t="s">
        <v>85</v>
      </c>
      <c r="BK117" s="1" t="s">
        <v>85</v>
      </c>
      <c r="BL117" s="1" t="s">
        <v>85</v>
      </c>
      <c r="BM117" s="1" t="s">
        <v>3531</v>
      </c>
      <c r="BN117" s="1" t="s">
        <v>85</v>
      </c>
      <c r="BO117" s="1" t="s">
        <v>85</v>
      </c>
      <c r="BP117" s="1" t="s">
        <v>85</v>
      </c>
      <c r="BQ117" s="1" t="s">
        <v>85</v>
      </c>
      <c r="BR117" s="1" t="s">
        <v>85</v>
      </c>
      <c r="BS117" s="1" t="s">
        <v>85</v>
      </c>
      <c r="BT117" s="1" t="s">
        <v>85</v>
      </c>
      <c r="BU117" s="1" t="s">
        <v>85</v>
      </c>
      <c r="BV117" s="1" t="s">
        <v>85</v>
      </c>
      <c r="BW117" s="1" t="s">
        <v>85</v>
      </c>
      <c r="BX117" s="1" t="s">
        <v>85</v>
      </c>
      <c r="BY117" s="1" t="s">
        <v>85</v>
      </c>
      <c r="BZ117" s="1" t="s">
        <v>85</v>
      </c>
      <c r="CA117" s="1" t="s">
        <v>85</v>
      </c>
      <c r="CB117" s="1" t="s">
        <v>85</v>
      </c>
      <c r="CC117" s="1" t="s">
        <v>85</v>
      </c>
      <c r="CD117" s="1" t="s">
        <v>85</v>
      </c>
      <c r="CE117" s="1" t="s">
        <v>85</v>
      </c>
      <c r="CF117" s="1" t="s">
        <v>85</v>
      </c>
      <c r="CG117" s="1" t="s">
        <v>85</v>
      </c>
      <c r="CH117" s="1" t="s">
        <v>85</v>
      </c>
    </row>
    <row r="118" spans="1:86" ht="15.95">
      <c r="A118" s="1" t="s">
        <v>1600</v>
      </c>
      <c r="B118" s="1" t="s">
        <v>130</v>
      </c>
      <c r="C118" s="1" t="s">
        <v>103</v>
      </c>
      <c r="D118" s="1">
        <v>106</v>
      </c>
      <c r="E118" s="1" t="s">
        <v>3522</v>
      </c>
      <c r="F118" s="1">
        <v>6521763189</v>
      </c>
      <c r="G118" s="1">
        <v>106011</v>
      </c>
      <c r="H118" s="1" t="s">
        <v>85</v>
      </c>
      <c r="I118" s="1">
        <v>6521763189</v>
      </c>
      <c r="J118" s="38">
        <v>45027</v>
      </c>
      <c r="K118" s="1" t="s">
        <v>3722</v>
      </c>
      <c r="L118" s="1" t="s">
        <v>3527</v>
      </c>
      <c r="M118" s="1" t="s">
        <v>915</v>
      </c>
      <c r="N118" s="1" t="s">
        <v>85</v>
      </c>
      <c r="O118" s="1" t="s">
        <v>3560</v>
      </c>
      <c r="P118" s="1" t="s">
        <v>173</v>
      </c>
      <c r="Q118" s="1" t="s">
        <v>85</v>
      </c>
      <c r="R118" s="1" t="s">
        <v>85</v>
      </c>
      <c r="S118" s="1" t="s">
        <v>85</v>
      </c>
      <c r="T118" s="1" t="s">
        <v>85</v>
      </c>
      <c r="U118" s="1" t="s">
        <v>85</v>
      </c>
      <c r="V118" s="1">
        <v>65</v>
      </c>
      <c r="W118" s="1">
        <v>25</v>
      </c>
      <c r="X118" s="1">
        <v>75</v>
      </c>
      <c r="Y118" s="1" t="s">
        <v>3524</v>
      </c>
      <c r="Z118" s="1" t="s">
        <v>85</v>
      </c>
      <c r="AA118" s="1">
        <v>0</v>
      </c>
      <c r="AB118" s="1">
        <v>16</v>
      </c>
      <c r="AC118" s="1">
        <v>80</v>
      </c>
      <c r="AD118" s="1">
        <v>4</v>
      </c>
      <c r="AE118" s="1">
        <v>188</v>
      </c>
      <c r="AF118" s="1">
        <v>8</v>
      </c>
      <c r="AG118" s="1">
        <v>8</v>
      </c>
      <c r="AH118" s="1">
        <v>80</v>
      </c>
      <c r="AI118" s="1">
        <v>4</v>
      </c>
      <c r="AJ118" s="1">
        <v>180</v>
      </c>
      <c r="AK118" s="1">
        <v>0</v>
      </c>
      <c r="AL118" s="1">
        <v>30</v>
      </c>
      <c r="AM118" s="1">
        <v>70</v>
      </c>
      <c r="AN118" s="1">
        <v>0</v>
      </c>
      <c r="AO118" s="1">
        <v>170</v>
      </c>
      <c r="AP118" s="1" t="s">
        <v>85</v>
      </c>
      <c r="AQ118" s="1" t="s">
        <v>3627</v>
      </c>
      <c r="AR118" s="38">
        <v>45104</v>
      </c>
      <c r="AS118" s="1" t="s">
        <v>85</v>
      </c>
      <c r="AT118" s="1" t="s">
        <v>85</v>
      </c>
      <c r="AU118" s="1" t="s">
        <v>85</v>
      </c>
      <c r="AV118" s="1" t="s">
        <v>85</v>
      </c>
      <c r="AW118" s="1" t="s">
        <v>85</v>
      </c>
      <c r="AX118" s="1" t="s">
        <v>85</v>
      </c>
      <c r="AY118" s="1" t="s">
        <v>85</v>
      </c>
      <c r="AZ118" s="1" t="s">
        <v>85</v>
      </c>
      <c r="BA118" s="1" t="s">
        <v>85</v>
      </c>
      <c r="BB118" s="1" t="s">
        <v>85</v>
      </c>
      <c r="BC118" s="1" t="s">
        <v>85</v>
      </c>
      <c r="BD118" s="1" t="s">
        <v>85</v>
      </c>
      <c r="BE118" s="1" t="s">
        <v>85</v>
      </c>
      <c r="BF118" s="1" t="s">
        <v>85</v>
      </c>
      <c r="BG118" s="1" t="s">
        <v>85</v>
      </c>
      <c r="BH118" s="1" t="s">
        <v>85</v>
      </c>
      <c r="BI118" s="1" t="s">
        <v>85</v>
      </c>
      <c r="BJ118" s="1" t="s">
        <v>85</v>
      </c>
      <c r="BK118" s="1" t="s">
        <v>85</v>
      </c>
      <c r="BL118" s="1" t="s">
        <v>85</v>
      </c>
      <c r="BM118" s="1" t="s">
        <v>3531</v>
      </c>
      <c r="BN118" s="1" t="s">
        <v>85</v>
      </c>
      <c r="BO118" s="1" t="s">
        <v>85</v>
      </c>
      <c r="BP118" s="1" t="s">
        <v>85</v>
      </c>
      <c r="BQ118" s="1" t="s">
        <v>85</v>
      </c>
      <c r="BR118" s="1" t="s">
        <v>85</v>
      </c>
      <c r="BS118" s="1" t="s">
        <v>85</v>
      </c>
      <c r="BT118" s="1" t="s">
        <v>85</v>
      </c>
      <c r="BU118" s="1" t="s">
        <v>85</v>
      </c>
      <c r="BV118" s="1" t="s">
        <v>85</v>
      </c>
      <c r="BW118" s="1" t="s">
        <v>85</v>
      </c>
      <c r="BX118" s="1" t="s">
        <v>85</v>
      </c>
      <c r="BY118" s="1" t="s">
        <v>85</v>
      </c>
      <c r="BZ118" s="1" t="s">
        <v>85</v>
      </c>
      <c r="CA118" s="1" t="s">
        <v>85</v>
      </c>
      <c r="CB118" s="1" t="s">
        <v>85</v>
      </c>
      <c r="CC118" s="1" t="s">
        <v>85</v>
      </c>
      <c r="CD118" s="1" t="s">
        <v>85</v>
      </c>
      <c r="CE118" s="1" t="s">
        <v>85</v>
      </c>
      <c r="CF118" s="1" t="s">
        <v>85</v>
      </c>
      <c r="CG118" s="1" t="s">
        <v>85</v>
      </c>
      <c r="CH118" s="1" t="s">
        <v>85</v>
      </c>
    </row>
    <row r="119" spans="1:86" ht="15.95">
      <c r="A119" s="1" t="s">
        <v>3723</v>
      </c>
      <c r="B119" s="1" t="s">
        <v>130</v>
      </c>
      <c r="C119" s="1" t="s">
        <v>103</v>
      </c>
      <c r="D119" s="1">
        <v>106</v>
      </c>
      <c r="E119" s="1" t="s">
        <v>3549</v>
      </c>
      <c r="F119" s="1">
        <v>6523282220</v>
      </c>
      <c r="G119" s="1">
        <v>106011</v>
      </c>
      <c r="H119" s="1" t="s">
        <v>85</v>
      </c>
      <c r="I119" s="1">
        <v>6523282220</v>
      </c>
      <c r="J119" s="38">
        <v>45055</v>
      </c>
      <c r="K119" s="1" t="s">
        <v>3722</v>
      </c>
      <c r="L119" s="1" t="s">
        <v>3527</v>
      </c>
      <c r="M119" s="1" t="s">
        <v>915</v>
      </c>
      <c r="N119" s="1" t="s">
        <v>85</v>
      </c>
      <c r="O119" s="1" t="s">
        <v>3560</v>
      </c>
      <c r="P119" s="1" t="s">
        <v>173</v>
      </c>
      <c r="Q119" s="1" t="s">
        <v>85</v>
      </c>
      <c r="R119" s="1" t="s">
        <v>85</v>
      </c>
      <c r="S119" s="1" t="s">
        <v>85</v>
      </c>
      <c r="T119" s="1" t="s">
        <v>85</v>
      </c>
      <c r="U119" s="1" t="s">
        <v>85</v>
      </c>
      <c r="V119" s="1" t="s">
        <v>85</v>
      </c>
      <c r="W119" s="1" t="s">
        <v>85</v>
      </c>
      <c r="X119" s="1" t="s">
        <v>85</v>
      </c>
      <c r="Y119" s="1" t="s">
        <v>85</v>
      </c>
      <c r="Z119" s="1" t="s">
        <v>3724</v>
      </c>
      <c r="AA119" s="1" t="s">
        <v>85</v>
      </c>
      <c r="AB119" s="1" t="s">
        <v>85</v>
      </c>
      <c r="AC119" s="1" t="s">
        <v>85</v>
      </c>
      <c r="AD119" s="1" t="s">
        <v>85</v>
      </c>
      <c r="AE119" s="1" t="s">
        <v>85</v>
      </c>
      <c r="AF119" s="1" t="s">
        <v>85</v>
      </c>
      <c r="AG119" s="1" t="s">
        <v>85</v>
      </c>
      <c r="AH119" s="1" t="s">
        <v>85</v>
      </c>
      <c r="AI119" s="1" t="s">
        <v>85</v>
      </c>
      <c r="AJ119" s="1" t="s">
        <v>85</v>
      </c>
      <c r="AK119" s="1" t="s">
        <v>85</v>
      </c>
      <c r="AL119" s="1" t="s">
        <v>85</v>
      </c>
      <c r="AM119" s="1" t="s">
        <v>85</v>
      </c>
      <c r="AN119" s="1" t="s">
        <v>85</v>
      </c>
      <c r="AO119" s="1" t="s">
        <v>85</v>
      </c>
      <c r="AP119" s="1" t="s">
        <v>3724</v>
      </c>
      <c r="AQ119" s="1" t="s">
        <v>3624</v>
      </c>
      <c r="AR119" s="38">
        <v>45107</v>
      </c>
      <c r="AS119" s="1" t="s">
        <v>85</v>
      </c>
      <c r="AT119" s="1" t="s">
        <v>85</v>
      </c>
      <c r="AU119" s="1" t="s">
        <v>85</v>
      </c>
      <c r="AV119" s="1" t="s">
        <v>85</v>
      </c>
      <c r="AW119" s="1" t="s">
        <v>85</v>
      </c>
      <c r="AX119" s="1" t="s">
        <v>85</v>
      </c>
      <c r="AY119" s="1" t="s">
        <v>85</v>
      </c>
      <c r="AZ119" s="1" t="s">
        <v>85</v>
      </c>
      <c r="BA119" s="1" t="s">
        <v>85</v>
      </c>
      <c r="BB119" s="1" t="s">
        <v>85</v>
      </c>
      <c r="BC119" s="1" t="s">
        <v>85</v>
      </c>
      <c r="BD119" s="1" t="s">
        <v>85</v>
      </c>
      <c r="BE119" s="1" t="s">
        <v>85</v>
      </c>
      <c r="BF119" s="1" t="s">
        <v>85</v>
      </c>
      <c r="BG119" s="1" t="s">
        <v>85</v>
      </c>
      <c r="BH119" s="1" t="s">
        <v>85</v>
      </c>
      <c r="BI119" s="1" t="s">
        <v>85</v>
      </c>
      <c r="BJ119" s="1" t="s">
        <v>85</v>
      </c>
      <c r="BK119" s="1" t="s">
        <v>85</v>
      </c>
      <c r="BL119" s="1" t="s">
        <v>85</v>
      </c>
      <c r="BM119" s="1" t="s">
        <v>3531</v>
      </c>
      <c r="BN119" s="1" t="s">
        <v>85</v>
      </c>
      <c r="BO119" s="1" t="s">
        <v>85</v>
      </c>
      <c r="BP119" s="1" t="s">
        <v>85</v>
      </c>
      <c r="BQ119" s="1" t="s">
        <v>85</v>
      </c>
      <c r="BR119" s="1" t="s">
        <v>85</v>
      </c>
      <c r="BS119" s="1" t="s">
        <v>85</v>
      </c>
      <c r="BT119" s="1" t="s">
        <v>85</v>
      </c>
      <c r="BU119" s="1" t="s">
        <v>85</v>
      </c>
      <c r="BV119" s="1" t="s">
        <v>85</v>
      </c>
      <c r="BW119" s="1" t="s">
        <v>85</v>
      </c>
      <c r="BX119" s="1" t="s">
        <v>85</v>
      </c>
      <c r="BY119" s="1" t="s">
        <v>85</v>
      </c>
      <c r="BZ119" s="1" t="s">
        <v>85</v>
      </c>
      <c r="CA119" s="1" t="s">
        <v>85</v>
      </c>
      <c r="CB119" s="1" t="s">
        <v>85</v>
      </c>
      <c r="CC119" s="1" t="s">
        <v>85</v>
      </c>
      <c r="CD119" s="1" t="s">
        <v>85</v>
      </c>
      <c r="CE119" s="1" t="s">
        <v>85</v>
      </c>
      <c r="CF119" s="1" t="s">
        <v>85</v>
      </c>
      <c r="CG119" s="1" t="s">
        <v>85</v>
      </c>
      <c r="CH119" s="1" t="s">
        <v>85</v>
      </c>
    </row>
    <row r="120" spans="1:86" ht="15.95">
      <c r="A120" s="1" t="s">
        <v>1595</v>
      </c>
      <c r="B120" s="1" t="s">
        <v>75</v>
      </c>
      <c r="C120" s="1" t="s">
        <v>103</v>
      </c>
      <c r="D120" s="1">
        <v>106</v>
      </c>
      <c r="E120" s="1" t="s">
        <v>3522</v>
      </c>
      <c r="F120" s="1" t="s">
        <v>3725</v>
      </c>
      <c r="G120" s="1">
        <v>106011</v>
      </c>
      <c r="H120" s="1" t="s">
        <v>85</v>
      </c>
      <c r="I120" s="1">
        <v>6521763180</v>
      </c>
      <c r="J120" s="38">
        <v>43925</v>
      </c>
      <c r="K120" s="1" t="s">
        <v>979</v>
      </c>
      <c r="L120" s="1" t="s">
        <v>3527</v>
      </c>
      <c r="M120" s="1" t="s">
        <v>906</v>
      </c>
      <c r="N120" s="1" t="s">
        <v>3536</v>
      </c>
      <c r="O120" s="1" t="s">
        <v>3560</v>
      </c>
      <c r="P120" s="1" t="s">
        <v>85</v>
      </c>
      <c r="Q120" s="38">
        <v>45070</v>
      </c>
      <c r="R120" s="1" t="s">
        <v>85</v>
      </c>
      <c r="S120" s="1" t="s">
        <v>85</v>
      </c>
      <c r="T120" s="1" t="s">
        <v>85</v>
      </c>
      <c r="U120" s="1" t="s">
        <v>85</v>
      </c>
      <c r="V120" s="1">
        <v>55</v>
      </c>
      <c r="W120" s="1">
        <v>90</v>
      </c>
      <c r="X120" s="1">
        <v>10</v>
      </c>
      <c r="Y120" s="1" t="s">
        <v>3524</v>
      </c>
      <c r="Z120" s="1" t="s">
        <v>85</v>
      </c>
      <c r="AA120" s="1">
        <v>0</v>
      </c>
      <c r="AB120" s="1">
        <v>40</v>
      </c>
      <c r="AC120" s="1">
        <v>55</v>
      </c>
      <c r="AD120" s="1">
        <v>5</v>
      </c>
      <c r="AE120" s="1">
        <v>165</v>
      </c>
      <c r="AF120" s="1">
        <v>15</v>
      </c>
      <c r="AG120" s="1">
        <v>25</v>
      </c>
      <c r="AH120" s="1">
        <v>55</v>
      </c>
      <c r="AI120" s="1">
        <v>5</v>
      </c>
      <c r="AJ120" s="1">
        <v>150</v>
      </c>
      <c r="AK120" s="1">
        <v>0</v>
      </c>
      <c r="AL120" s="1">
        <v>60</v>
      </c>
      <c r="AM120" s="1">
        <v>40</v>
      </c>
      <c r="AN120" s="1">
        <v>0</v>
      </c>
      <c r="AO120" s="1">
        <v>140</v>
      </c>
      <c r="AP120" s="1" t="s">
        <v>85</v>
      </c>
      <c r="AQ120" s="1" t="s">
        <v>3627</v>
      </c>
      <c r="AR120" s="38">
        <v>45105</v>
      </c>
      <c r="AS120" s="1" t="s">
        <v>85</v>
      </c>
      <c r="AT120" s="1" t="s">
        <v>85</v>
      </c>
      <c r="AU120" s="1" t="s">
        <v>85</v>
      </c>
      <c r="AV120" s="1" t="s">
        <v>85</v>
      </c>
      <c r="AW120" s="1" t="s">
        <v>85</v>
      </c>
      <c r="AX120" s="1" t="s">
        <v>85</v>
      </c>
      <c r="AY120" s="1" t="s">
        <v>85</v>
      </c>
      <c r="AZ120" s="1" t="s">
        <v>85</v>
      </c>
      <c r="BA120" s="1" t="s">
        <v>85</v>
      </c>
      <c r="BB120" s="1" t="s">
        <v>85</v>
      </c>
      <c r="BC120" s="1" t="s">
        <v>85</v>
      </c>
      <c r="BD120" s="1" t="s">
        <v>85</v>
      </c>
      <c r="BE120" s="1" t="s">
        <v>85</v>
      </c>
      <c r="BF120" s="1" t="s">
        <v>85</v>
      </c>
      <c r="BG120" s="1" t="s">
        <v>85</v>
      </c>
      <c r="BH120" s="1" t="s">
        <v>85</v>
      </c>
      <c r="BI120" s="1" t="s">
        <v>85</v>
      </c>
      <c r="BJ120" s="1" t="s">
        <v>85</v>
      </c>
      <c r="BK120" s="1" t="s">
        <v>85</v>
      </c>
      <c r="BL120" s="1" t="s">
        <v>85</v>
      </c>
      <c r="BM120" s="1" t="s">
        <v>3531</v>
      </c>
      <c r="BN120" s="1" t="s">
        <v>85</v>
      </c>
      <c r="BO120" s="1" t="s">
        <v>85</v>
      </c>
      <c r="BP120" s="1" t="s">
        <v>85</v>
      </c>
      <c r="BQ120" s="1" t="s">
        <v>85</v>
      </c>
      <c r="BR120" s="1" t="s">
        <v>85</v>
      </c>
      <c r="BS120" s="1" t="s">
        <v>85</v>
      </c>
      <c r="BT120" s="1" t="s">
        <v>85</v>
      </c>
      <c r="BU120" s="1" t="s">
        <v>85</v>
      </c>
      <c r="BV120" s="1" t="s">
        <v>85</v>
      </c>
      <c r="BW120" s="1" t="s">
        <v>85</v>
      </c>
      <c r="BX120" s="1" t="s">
        <v>85</v>
      </c>
      <c r="BY120" s="1" t="s">
        <v>85</v>
      </c>
      <c r="BZ120" s="1" t="s">
        <v>85</v>
      </c>
      <c r="CA120" s="1" t="s">
        <v>85</v>
      </c>
      <c r="CB120" s="1" t="s">
        <v>85</v>
      </c>
      <c r="CC120" s="1" t="s">
        <v>85</v>
      </c>
      <c r="CD120" s="1" t="s">
        <v>85</v>
      </c>
      <c r="CE120" s="1" t="s">
        <v>85</v>
      </c>
      <c r="CF120" s="1" t="s">
        <v>85</v>
      </c>
      <c r="CG120" s="1" t="s">
        <v>85</v>
      </c>
      <c r="CH120" s="1" t="s">
        <v>85</v>
      </c>
    </row>
    <row r="121" spans="1:86" ht="15.95">
      <c r="A121" s="1" t="s">
        <v>1611</v>
      </c>
      <c r="B121" s="1" t="s">
        <v>130</v>
      </c>
      <c r="C121" s="1" t="s">
        <v>103</v>
      </c>
      <c r="D121" s="1">
        <v>106</v>
      </c>
      <c r="E121" s="1" t="s">
        <v>3522</v>
      </c>
      <c r="F121" s="1">
        <v>6521763190</v>
      </c>
      <c r="G121" s="1">
        <v>106012</v>
      </c>
      <c r="H121" s="1" t="s">
        <v>85</v>
      </c>
      <c r="I121" s="1">
        <v>6521763190</v>
      </c>
      <c r="J121" s="38">
        <v>45043</v>
      </c>
      <c r="K121" s="1" t="s">
        <v>3722</v>
      </c>
      <c r="L121" s="1" t="s">
        <v>3527</v>
      </c>
      <c r="M121" s="1" t="s">
        <v>915</v>
      </c>
      <c r="N121" s="1" t="s">
        <v>85</v>
      </c>
      <c r="O121" s="1" t="s">
        <v>3586</v>
      </c>
      <c r="P121" s="1" t="s">
        <v>173</v>
      </c>
      <c r="Q121" s="1" t="s">
        <v>85</v>
      </c>
      <c r="R121" s="1" t="s">
        <v>85</v>
      </c>
      <c r="S121" s="1" t="s">
        <v>85</v>
      </c>
      <c r="T121" s="1" t="s">
        <v>85</v>
      </c>
      <c r="U121" s="1" t="s">
        <v>85</v>
      </c>
      <c r="V121" s="1">
        <v>80</v>
      </c>
      <c r="W121" s="1">
        <v>98</v>
      </c>
      <c r="X121" s="1">
        <v>2</v>
      </c>
      <c r="Y121" s="1" t="s">
        <v>3524</v>
      </c>
      <c r="Z121" s="1" t="s">
        <v>85</v>
      </c>
      <c r="AA121" s="1">
        <v>2</v>
      </c>
      <c r="AB121" s="1">
        <v>78</v>
      </c>
      <c r="AC121" s="1">
        <v>20</v>
      </c>
      <c r="AD121" s="1">
        <v>0</v>
      </c>
      <c r="AE121" s="1">
        <v>118</v>
      </c>
      <c r="AF121" s="1">
        <v>98</v>
      </c>
      <c r="AG121" s="1">
        <v>1</v>
      </c>
      <c r="AH121" s="1">
        <v>1</v>
      </c>
      <c r="AI121" s="1">
        <v>0</v>
      </c>
      <c r="AJ121" s="1">
        <v>3</v>
      </c>
      <c r="AK121" s="1">
        <v>2</v>
      </c>
      <c r="AL121" s="1">
        <v>78</v>
      </c>
      <c r="AM121" s="1">
        <v>20</v>
      </c>
      <c r="AN121" s="1">
        <v>0</v>
      </c>
      <c r="AO121" s="1">
        <v>118</v>
      </c>
      <c r="AP121" s="1" t="s">
        <v>85</v>
      </c>
      <c r="AQ121" s="1" t="s">
        <v>3627</v>
      </c>
      <c r="AR121" s="38">
        <v>45105</v>
      </c>
      <c r="AS121" s="1" t="s">
        <v>85</v>
      </c>
      <c r="AT121" s="1" t="s">
        <v>85</v>
      </c>
      <c r="AU121" s="1" t="s">
        <v>85</v>
      </c>
      <c r="AV121" s="1" t="s">
        <v>85</v>
      </c>
      <c r="AW121" s="1" t="s">
        <v>85</v>
      </c>
      <c r="AX121" s="1" t="s">
        <v>85</v>
      </c>
      <c r="AY121" s="1" t="s">
        <v>85</v>
      </c>
      <c r="AZ121" s="1" t="s">
        <v>85</v>
      </c>
      <c r="BA121" s="1" t="s">
        <v>85</v>
      </c>
      <c r="BB121" s="1" t="s">
        <v>85</v>
      </c>
      <c r="BC121" s="1" t="s">
        <v>85</v>
      </c>
      <c r="BD121" s="1" t="s">
        <v>85</v>
      </c>
      <c r="BE121" s="1" t="s">
        <v>85</v>
      </c>
      <c r="BF121" s="1" t="s">
        <v>85</v>
      </c>
      <c r="BG121" s="1" t="s">
        <v>85</v>
      </c>
      <c r="BH121" s="1" t="s">
        <v>85</v>
      </c>
      <c r="BI121" s="1" t="s">
        <v>85</v>
      </c>
      <c r="BJ121" s="1" t="s">
        <v>85</v>
      </c>
      <c r="BK121" s="1" t="s">
        <v>85</v>
      </c>
      <c r="BL121" s="1" t="s">
        <v>85</v>
      </c>
      <c r="BM121" s="1" t="s">
        <v>3531</v>
      </c>
      <c r="BN121" s="1" t="s">
        <v>85</v>
      </c>
      <c r="BO121" s="1" t="s">
        <v>85</v>
      </c>
      <c r="BP121" s="1" t="s">
        <v>85</v>
      </c>
      <c r="BQ121" s="1" t="s">
        <v>85</v>
      </c>
      <c r="BR121" s="1" t="s">
        <v>85</v>
      </c>
      <c r="BS121" s="1" t="s">
        <v>85</v>
      </c>
      <c r="BT121" s="1" t="s">
        <v>85</v>
      </c>
      <c r="BU121" s="1" t="s">
        <v>85</v>
      </c>
      <c r="BV121" s="1" t="s">
        <v>85</v>
      </c>
      <c r="BW121" s="1" t="s">
        <v>85</v>
      </c>
      <c r="BX121" s="1" t="s">
        <v>85</v>
      </c>
      <c r="BY121" s="1" t="s">
        <v>85</v>
      </c>
      <c r="BZ121" s="1" t="s">
        <v>85</v>
      </c>
      <c r="CA121" s="1" t="s">
        <v>85</v>
      </c>
      <c r="CB121" s="1" t="s">
        <v>85</v>
      </c>
      <c r="CC121" s="1" t="s">
        <v>85</v>
      </c>
      <c r="CD121" s="1" t="s">
        <v>85</v>
      </c>
      <c r="CE121" s="1" t="s">
        <v>85</v>
      </c>
      <c r="CF121" s="1" t="s">
        <v>85</v>
      </c>
      <c r="CG121" s="1" t="s">
        <v>85</v>
      </c>
      <c r="CH121" s="1" t="s">
        <v>85</v>
      </c>
    </row>
    <row r="122" spans="1:86" ht="15.95">
      <c r="A122" s="1" t="s">
        <v>1637</v>
      </c>
      <c r="B122" s="1" t="s">
        <v>130</v>
      </c>
      <c r="C122" s="1" t="s">
        <v>198</v>
      </c>
      <c r="D122" s="1">
        <v>106</v>
      </c>
      <c r="E122" s="1" t="s">
        <v>3522</v>
      </c>
      <c r="F122" s="1">
        <v>6521763192</v>
      </c>
      <c r="G122" s="1">
        <v>106014</v>
      </c>
      <c r="H122" s="1" t="s">
        <v>85</v>
      </c>
      <c r="I122" s="1">
        <v>6521763192</v>
      </c>
      <c r="J122" s="38">
        <v>45055</v>
      </c>
      <c r="K122" s="1" t="s">
        <v>3722</v>
      </c>
      <c r="L122" s="1" t="s">
        <v>3527</v>
      </c>
      <c r="M122" s="1" t="s">
        <v>915</v>
      </c>
      <c r="N122" s="1" t="s">
        <v>85</v>
      </c>
      <c r="O122" s="1" t="s">
        <v>3586</v>
      </c>
      <c r="P122" s="1" t="s">
        <v>173</v>
      </c>
      <c r="Q122" s="1" t="s">
        <v>85</v>
      </c>
      <c r="R122" s="1" t="s">
        <v>85</v>
      </c>
      <c r="S122" s="1" t="s">
        <v>85</v>
      </c>
      <c r="T122" s="1" t="s">
        <v>85</v>
      </c>
      <c r="U122" s="1" t="s">
        <v>85</v>
      </c>
      <c r="V122" s="1">
        <v>60</v>
      </c>
      <c r="W122" s="1">
        <v>75</v>
      </c>
      <c r="X122" s="1">
        <v>25</v>
      </c>
      <c r="Y122" s="1" t="s">
        <v>3524</v>
      </c>
      <c r="Z122" s="1" t="s">
        <v>85</v>
      </c>
      <c r="AA122" s="1">
        <v>0</v>
      </c>
      <c r="AB122" s="1">
        <v>17</v>
      </c>
      <c r="AC122" s="1">
        <v>80</v>
      </c>
      <c r="AD122" s="1">
        <v>3</v>
      </c>
      <c r="AE122" s="1">
        <v>186</v>
      </c>
      <c r="AF122" s="1">
        <v>5</v>
      </c>
      <c r="AG122" s="1">
        <v>12</v>
      </c>
      <c r="AH122" s="1">
        <v>80</v>
      </c>
      <c r="AI122" s="1">
        <v>3</v>
      </c>
      <c r="AJ122" s="1">
        <v>181</v>
      </c>
      <c r="AK122" s="1">
        <v>0</v>
      </c>
      <c r="AL122" s="1">
        <v>85</v>
      </c>
      <c r="AM122" s="1">
        <v>15</v>
      </c>
      <c r="AN122" s="1">
        <v>0</v>
      </c>
      <c r="AO122" s="1">
        <v>115</v>
      </c>
      <c r="AP122" s="1" t="s">
        <v>85</v>
      </c>
      <c r="AQ122" s="1" t="s">
        <v>3627</v>
      </c>
      <c r="AR122" s="38">
        <v>45104</v>
      </c>
      <c r="AS122" s="1" t="s">
        <v>85</v>
      </c>
      <c r="AT122" s="1" t="s">
        <v>85</v>
      </c>
      <c r="AU122" s="1" t="s">
        <v>85</v>
      </c>
      <c r="AV122" s="1" t="s">
        <v>85</v>
      </c>
      <c r="AW122" s="1" t="s">
        <v>85</v>
      </c>
      <c r="AX122" s="1" t="s">
        <v>85</v>
      </c>
      <c r="AY122" s="1" t="s">
        <v>85</v>
      </c>
      <c r="AZ122" s="1" t="s">
        <v>85</v>
      </c>
      <c r="BA122" s="1" t="s">
        <v>85</v>
      </c>
      <c r="BB122" s="1" t="s">
        <v>85</v>
      </c>
      <c r="BC122" s="1" t="s">
        <v>85</v>
      </c>
      <c r="BD122" s="1" t="s">
        <v>85</v>
      </c>
      <c r="BE122" s="1" t="s">
        <v>85</v>
      </c>
      <c r="BF122" s="1" t="s">
        <v>85</v>
      </c>
      <c r="BG122" s="1" t="s">
        <v>85</v>
      </c>
      <c r="BH122" s="1" t="s">
        <v>85</v>
      </c>
      <c r="BI122" s="1" t="s">
        <v>85</v>
      </c>
      <c r="BJ122" s="1" t="s">
        <v>85</v>
      </c>
      <c r="BK122" s="1" t="s">
        <v>85</v>
      </c>
      <c r="BL122" s="1" t="s">
        <v>85</v>
      </c>
      <c r="BM122" s="1" t="s">
        <v>3531</v>
      </c>
      <c r="BN122" s="1" t="s">
        <v>85</v>
      </c>
      <c r="BO122" s="1" t="s">
        <v>85</v>
      </c>
      <c r="BP122" s="1" t="s">
        <v>85</v>
      </c>
      <c r="BQ122" s="1" t="s">
        <v>85</v>
      </c>
      <c r="BR122" s="1" t="s">
        <v>85</v>
      </c>
      <c r="BS122" s="1" t="s">
        <v>85</v>
      </c>
      <c r="BT122" s="1" t="s">
        <v>85</v>
      </c>
      <c r="BU122" s="1" t="s">
        <v>85</v>
      </c>
      <c r="BV122" s="1" t="s">
        <v>85</v>
      </c>
      <c r="BW122" s="1" t="s">
        <v>85</v>
      </c>
      <c r="BX122" s="1" t="s">
        <v>85</v>
      </c>
      <c r="BY122" s="1" t="s">
        <v>85</v>
      </c>
      <c r="BZ122" s="1" t="s">
        <v>85</v>
      </c>
      <c r="CA122" s="1" t="s">
        <v>85</v>
      </c>
      <c r="CB122" s="1" t="s">
        <v>85</v>
      </c>
      <c r="CC122" s="1" t="s">
        <v>85</v>
      </c>
      <c r="CD122" s="1" t="s">
        <v>85</v>
      </c>
      <c r="CE122" s="1" t="s">
        <v>85</v>
      </c>
      <c r="CF122" s="1" t="s">
        <v>85</v>
      </c>
      <c r="CG122" s="1" t="s">
        <v>85</v>
      </c>
      <c r="CH122" s="1" t="s">
        <v>85</v>
      </c>
    </row>
    <row r="123" spans="1:86" ht="15.95">
      <c r="A123" s="1" t="s">
        <v>1626</v>
      </c>
      <c r="B123" s="1" t="s">
        <v>130</v>
      </c>
      <c r="C123" s="1" t="s">
        <v>103</v>
      </c>
      <c r="D123" s="1">
        <v>106</v>
      </c>
      <c r="E123" s="1" t="s">
        <v>3522</v>
      </c>
      <c r="F123" s="1">
        <v>6518848275</v>
      </c>
      <c r="G123" s="1">
        <v>106013</v>
      </c>
      <c r="H123" s="1" t="s">
        <v>85</v>
      </c>
      <c r="I123" s="1">
        <v>6518848275</v>
      </c>
      <c r="J123" s="38">
        <v>45048</v>
      </c>
      <c r="K123" s="1" t="s">
        <v>3722</v>
      </c>
      <c r="L123" s="1" t="s">
        <v>3527</v>
      </c>
      <c r="M123" s="1" t="s">
        <v>915</v>
      </c>
      <c r="N123" s="1" t="s">
        <v>85</v>
      </c>
      <c r="O123" s="1" t="s">
        <v>3560</v>
      </c>
      <c r="P123" s="1" t="s">
        <v>83</v>
      </c>
      <c r="Q123" s="1" t="s">
        <v>85</v>
      </c>
      <c r="R123" s="1" t="s">
        <v>85</v>
      </c>
      <c r="S123" s="1" t="s">
        <v>85</v>
      </c>
      <c r="T123" s="1" t="s">
        <v>85</v>
      </c>
      <c r="U123" s="1" t="s">
        <v>85</v>
      </c>
      <c r="V123" s="1">
        <v>75</v>
      </c>
      <c r="W123" s="1">
        <v>50</v>
      </c>
      <c r="X123" s="1">
        <v>50</v>
      </c>
      <c r="Y123" s="1" t="s">
        <v>3524</v>
      </c>
      <c r="Z123" s="1" t="s">
        <v>85</v>
      </c>
      <c r="AA123" s="1">
        <v>0</v>
      </c>
      <c r="AB123" s="1">
        <v>13</v>
      </c>
      <c r="AC123" s="1">
        <v>85</v>
      </c>
      <c r="AD123" s="1">
        <v>2</v>
      </c>
      <c r="AE123" s="1">
        <v>189</v>
      </c>
      <c r="AF123" s="1">
        <v>8</v>
      </c>
      <c r="AG123" s="1">
        <v>5</v>
      </c>
      <c r="AH123" s="1">
        <v>85</v>
      </c>
      <c r="AI123" s="1">
        <v>2</v>
      </c>
      <c r="AJ123" s="1">
        <v>181</v>
      </c>
      <c r="AK123" s="1">
        <v>0</v>
      </c>
      <c r="AL123" s="1">
        <v>60</v>
      </c>
      <c r="AM123" s="1">
        <v>40</v>
      </c>
      <c r="AN123" s="1">
        <v>0</v>
      </c>
      <c r="AO123" s="1">
        <v>140</v>
      </c>
      <c r="AP123" s="1" t="s">
        <v>85</v>
      </c>
      <c r="AQ123" s="1" t="s">
        <v>3627</v>
      </c>
      <c r="AR123" s="38">
        <v>45104</v>
      </c>
      <c r="AS123" s="1" t="s">
        <v>85</v>
      </c>
      <c r="AT123" s="1" t="s">
        <v>85</v>
      </c>
      <c r="AU123" s="1" t="s">
        <v>85</v>
      </c>
      <c r="AV123" s="1" t="s">
        <v>85</v>
      </c>
      <c r="AW123" s="1" t="s">
        <v>85</v>
      </c>
      <c r="AX123" s="1" t="s">
        <v>85</v>
      </c>
      <c r="AY123" s="1" t="s">
        <v>85</v>
      </c>
      <c r="AZ123" s="1" t="s">
        <v>85</v>
      </c>
      <c r="BA123" s="1" t="s">
        <v>85</v>
      </c>
      <c r="BB123" s="1" t="s">
        <v>85</v>
      </c>
      <c r="BC123" s="1" t="s">
        <v>85</v>
      </c>
      <c r="BD123" s="1" t="s">
        <v>85</v>
      </c>
      <c r="BE123" s="1" t="s">
        <v>85</v>
      </c>
      <c r="BF123" s="1" t="s">
        <v>85</v>
      </c>
      <c r="BG123" s="1" t="s">
        <v>85</v>
      </c>
      <c r="BH123" s="1" t="s">
        <v>85</v>
      </c>
      <c r="BI123" s="1" t="s">
        <v>85</v>
      </c>
      <c r="BJ123" s="1" t="s">
        <v>85</v>
      </c>
      <c r="BK123" s="1" t="s">
        <v>85</v>
      </c>
      <c r="BL123" s="1" t="s">
        <v>85</v>
      </c>
      <c r="BM123" s="1" t="s">
        <v>3531</v>
      </c>
      <c r="BN123" s="1" t="s">
        <v>85</v>
      </c>
      <c r="BO123" s="1" t="s">
        <v>85</v>
      </c>
      <c r="BP123" s="1" t="s">
        <v>85</v>
      </c>
      <c r="BQ123" s="1" t="s">
        <v>85</v>
      </c>
      <c r="BR123" s="1" t="s">
        <v>85</v>
      </c>
      <c r="BS123" s="1" t="s">
        <v>85</v>
      </c>
      <c r="BT123" s="1" t="s">
        <v>85</v>
      </c>
      <c r="BU123" s="1" t="s">
        <v>85</v>
      </c>
      <c r="BV123" s="1" t="s">
        <v>85</v>
      </c>
      <c r="BW123" s="1" t="s">
        <v>85</v>
      </c>
      <c r="BX123" s="1" t="s">
        <v>85</v>
      </c>
      <c r="BY123" s="1" t="s">
        <v>85</v>
      </c>
      <c r="BZ123" s="1" t="s">
        <v>85</v>
      </c>
      <c r="CA123" s="1" t="s">
        <v>85</v>
      </c>
      <c r="CB123" s="1" t="s">
        <v>85</v>
      </c>
      <c r="CC123" s="1" t="s">
        <v>85</v>
      </c>
      <c r="CD123" s="1" t="s">
        <v>85</v>
      </c>
      <c r="CE123" s="1" t="s">
        <v>85</v>
      </c>
      <c r="CF123" s="1" t="s">
        <v>85</v>
      </c>
      <c r="CG123" s="1" t="s">
        <v>85</v>
      </c>
      <c r="CH123" s="1" t="s">
        <v>85</v>
      </c>
    </row>
    <row r="124" spans="1:86" ht="15.95">
      <c r="A124" s="1" t="s">
        <v>1663</v>
      </c>
      <c r="B124" s="1" t="s">
        <v>130</v>
      </c>
      <c r="C124" s="1" t="s">
        <v>103</v>
      </c>
      <c r="D124" s="1">
        <v>106</v>
      </c>
      <c r="E124" s="1" t="s">
        <v>3549</v>
      </c>
      <c r="F124" s="1">
        <v>6521763191</v>
      </c>
      <c r="G124" s="1">
        <v>106017</v>
      </c>
      <c r="H124" s="1" t="s">
        <v>85</v>
      </c>
      <c r="I124" s="1">
        <v>6521763191</v>
      </c>
      <c r="J124" s="38">
        <v>45064</v>
      </c>
      <c r="K124" s="1" t="s">
        <v>3722</v>
      </c>
      <c r="L124" s="1" t="s">
        <v>3527</v>
      </c>
      <c r="M124" s="1" t="s">
        <v>915</v>
      </c>
      <c r="N124" s="1" t="s">
        <v>85</v>
      </c>
      <c r="O124" s="1" t="s">
        <v>3560</v>
      </c>
      <c r="P124" s="1" t="s">
        <v>213</v>
      </c>
      <c r="Q124" s="1" t="s">
        <v>85</v>
      </c>
      <c r="R124" s="1" t="s">
        <v>85</v>
      </c>
      <c r="S124" s="1" t="s">
        <v>85</v>
      </c>
      <c r="T124" s="1" t="s">
        <v>85</v>
      </c>
      <c r="U124" s="1" t="s">
        <v>85</v>
      </c>
      <c r="V124" s="1" t="s">
        <v>85</v>
      </c>
      <c r="W124" s="1" t="s">
        <v>85</v>
      </c>
      <c r="X124" s="1" t="s">
        <v>85</v>
      </c>
      <c r="Y124" s="1" t="s">
        <v>85</v>
      </c>
      <c r="Z124" s="1" t="s">
        <v>3726</v>
      </c>
      <c r="AA124" s="1" t="s">
        <v>85</v>
      </c>
      <c r="AB124" s="1" t="s">
        <v>85</v>
      </c>
      <c r="AC124" s="1" t="s">
        <v>85</v>
      </c>
      <c r="AD124" s="1" t="s">
        <v>85</v>
      </c>
      <c r="AE124" s="1" t="s">
        <v>85</v>
      </c>
      <c r="AF124" s="1" t="s">
        <v>85</v>
      </c>
      <c r="AG124" s="1" t="s">
        <v>85</v>
      </c>
      <c r="AH124" s="1" t="s">
        <v>85</v>
      </c>
      <c r="AI124" s="1" t="s">
        <v>85</v>
      </c>
      <c r="AJ124" s="1" t="s">
        <v>85</v>
      </c>
      <c r="AK124" s="1" t="s">
        <v>85</v>
      </c>
      <c r="AL124" s="1" t="s">
        <v>85</v>
      </c>
      <c r="AM124" s="1" t="s">
        <v>85</v>
      </c>
      <c r="AN124" s="1" t="s">
        <v>85</v>
      </c>
      <c r="AO124" s="1" t="s">
        <v>85</v>
      </c>
      <c r="AP124" s="1" t="s">
        <v>3726</v>
      </c>
      <c r="AQ124" s="1" t="s">
        <v>3632</v>
      </c>
      <c r="AR124" s="38">
        <v>45110</v>
      </c>
      <c r="AS124" s="1" t="s">
        <v>85</v>
      </c>
      <c r="AT124" s="1" t="s">
        <v>85</v>
      </c>
      <c r="AU124" s="1" t="s">
        <v>85</v>
      </c>
      <c r="AV124" s="1" t="s">
        <v>85</v>
      </c>
      <c r="AW124" s="1" t="s">
        <v>85</v>
      </c>
      <c r="AX124" s="1" t="s">
        <v>85</v>
      </c>
      <c r="AY124" s="1" t="s">
        <v>85</v>
      </c>
      <c r="AZ124" s="1" t="s">
        <v>85</v>
      </c>
      <c r="BA124" s="1" t="s">
        <v>85</v>
      </c>
      <c r="BB124" s="1" t="s">
        <v>85</v>
      </c>
      <c r="BC124" s="1" t="s">
        <v>85</v>
      </c>
      <c r="BD124" s="1" t="s">
        <v>85</v>
      </c>
      <c r="BE124" s="1" t="s">
        <v>85</v>
      </c>
      <c r="BF124" s="1" t="s">
        <v>85</v>
      </c>
      <c r="BG124" s="1" t="s">
        <v>85</v>
      </c>
      <c r="BH124" s="1" t="s">
        <v>85</v>
      </c>
      <c r="BI124" s="1" t="s">
        <v>85</v>
      </c>
      <c r="BJ124" s="1" t="s">
        <v>85</v>
      </c>
      <c r="BK124" s="1" t="s">
        <v>85</v>
      </c>
      <c r="BL124" s="1" t="s">
        <v>85</v>
      </c>
      <c r="BM124" s="1" t="s">
        <v>3538</v>
      </c>
      <c r="BN124" s="1" t="s">
        <v>3726</v>
      </c>
      <c r="BO124" s="1" t="s">
        <v>85</v>
      </c>
      <c r="BP124" s="1" t="s">
        <v>85</v>
      </c>
      <c r="BQ124" s="1" t="s">
        <v>85</v>
      </c>
      <c r="BR124" s="1" t="s">
        <v>85</v>
      </c>
      <c r="BS124" s="1" t="s">
        <v>85</v>
      </c>
      <c r="BT124" s="1" t="s">
        <v>85</v>
      </c>
      <c r="BU124" s="1" t="s">
        <v>85</v>
      </c>
      <c r="BV124" s="1" t="s">
        <v>85</v>
      </c>
      <c r="BW124" s="1" t="s">
        <v>85</v>
      </c>
      <c r="BX124" s="1" t="s">
        <v>85</v>
      </c>
      <c r="BY124" s="1" t="s">
        <v>85</v>
      </c>
      <c r="BZ124" s="1" t="s">
        <v>85</v>
      </c>
      <c r="CA124" s="1" t="s">
        <v>85</v>
      </c>
      <c r="CB124" s="1" t="s">
        <v>85</v>
      </c>
      <c r="CC124" s="1" t="s">
        <v>85</v>
      </c>
      <c r="CD124" s="1" t="s">
        <v>85</v>
      </c>
      <c r="CE124" s="1" t="s">
        <v>85</v>
      </c>
      <c r="CF124" s="1" t="s">
        <v>85</v>
      </c>
      <c r="CG124" s="1" t="s">
        <v>85</v>
      </c>
      <c r="CH124" s="1" t="s">
        <v>85</v>
      </c>
    </row>
    <row r="125" spans="1:86" ht="15.95">
      <c r="A125" s="1" t="s">
        <v>1663</v>
      </c>
      <c r="B125" s="1" t="s">
        <v>130</v>
      </c>
      <c r="C125" s="1" t="s">
        <v>103</v>
      </c>
      <c r="D125" s="1">
        <v>106</v>
      </c>
      <c r="E125" s="1" t="s">
        <v>3522</v>
      </c>
      <c r="F125" s="1">
        <v>6521763191</v>
      </c>
      <c r="G125" s="1">
        <v>106017</v>
      </c>
      <c r="H125" s="1" t="s">
        <v>85</v>
      </c>
      <c r="I125" s="1">
        <v>6521763191</v>
      </c>
      <c r="J125" s="38">
        <v>45064</v>
      </c>
      <c r="K125" s="1" t="s">
        <v>3722</v>
      </c>
      <c r="L125" s="1" t="s">
        <v>3527</v>
      </c>
      <c r="M125" s="1" t="s">
        <v>915</v>
      </c>
      <c r="N125" s="1" t="s">
        <v>85</v>
      </c>
      <c r="O125" s="1" t="s">
        <v>3560</v>
      </c>
      <c r="P125" s="1" t="s">
        <v>213</v>
      </c>
      <c r="Q125" s="1" t="s">
        <v>85</v>
      </c>
      <c r="R125" s="1" t="s">
        <v>85</v>
      </c>
      <c r="S125" s="1" t="s">
        <v>85</v>
      </c>
      <c r="T125" s="1" t="s">
        <v>85</v>
      </c>
      <c r="U125" s="1" t="s">
        <v>85</v>
      </c>
      <c r="V125" s="1" t="s">
        <v>85</v>
      </c>
      <c r="W125" s="1" t="s">
        <v>85</v>
      </c>
      <c r="X125" s="1" t="s">
        <v>85</v>
      </c>
      <c r="Y125" s="1" t="s">
        <v>85</v>
      </c>
      <c r="Z125" s="1" t="s">
        <v>3727</v>
      </c>
      <c r="AA125" s="1" t="s">
        <v>85</v>
      </c>
      <c r="AB125" s="1" t="s">
        <v>85</v>
      </c>
      <c r="AC125" s="1" t="s">
        <v>85</v>
      </c>
      <c r="AD125" s="1" t="s">
        <v>85</v>
      </c>
      <c r="AE125" s="1" t="s">
        <v>85</v>
      </c>
      <c r="AF125" s="1" t="s">
        <v>85</v>
      </c>
      <c r="AG125" s="1" t="s">
        <v>85</v>
      </c>
      <c r="AH125" s="1" t="s">
        <v>85</v>
      </c>
      <c r="AI125" s="1" t="s">
        <v>85</v>
      </c>
      <c r="AJ125" s="1" t="s">
        <v>85</v>
      </c>
      <c r="AK125" s="1" t="s">
        <v>85</v>
      </c>
      <c r="AL125" s="1" t="s">
        <v>85</v>
      </c>
      <c r="AM125" s="1" t="s">
        <v>85</v>
      </c>
      <c r="AN125" s="1" t="s">
        <v>85</v>
      </c>
      <c r="AO125" s="1" t="s">
        <v>85</v>
      </c>
      <c r="AP125" s="1" t="s">
        <v>3727</v>
      </c>
      <c r="AQ125" s="1" t="s">
        <v>3627</v>
      </c>
      <c r="AR125" s="38">
        <v>45104</v>
      </c>
      <c r="AS125" s="1" t="s">
        <v>85</v>
      </c>
      <c r="AT125" s="1" t="s">
        <v>85</v>
      </c>
      <c r="AU125" s="1" t="s">
        <v>85</v>
      </c>
      <c r="AV125" s="1" t="s">
        <v>85</v>
      </c>
      <c r="AW125" s="1" t="s">
        <v>85</v>
      </c>
      <c r="AX125" s="1" t="s">
        <v>85</v>
      </c>
      <c r="AY125" s="1" t="s">
        <v>85</v>
      </c>
      <c r="AZ125" s="1" t="s">
        <v>85</v>
      </c>
      <c r="BA125" s="1" t="s">
        <v>85</v>
      </c>
      <c r="BB125" s="1" t="s">
        <v>85</v>
      </c>
      <c r="BC125" s="1" t="s">
        <v>85</v>
      </c>
      <c r="BD125" s="1" t="s">
        <v>85</v>
      </c>
      <c r="BE125" s="1" t="s">
        <v>85</v>
      </c>
      <c r="BF125" s="1" t="s">
        <v>85</v>
      </c>
      <c r="BG125" s="1" t="s">
        <v>85</v>
      </c>
      <c r="BH125" s="1" t="s">
        <v>85</v>
      </c>
      <c r="BI125" s="1" t="s">
        <v>85</v>
      </c>
      <c r="BJ125" s="1" t="s">
        <v>85</v>
      </c>
      <c r="BK125" s="1" t="s">
        <v>85</v>
      </c>
      <c r="BL125" s="1" t="s">
        <v>85</v>
      </c>
      <c r="BM125" s="1" t="s">
        <v>3538</v>
      </c>
      <c r="BN125" s="1" t="s">
        <v>3727</v>
      </c>
      <c r="BO125" s="1" t="s">
        <v>85</v>
      </c>
      <c r="BP125" s="1" t="s">
        <v>85</v>
      </c>
      <c r="BQ125" s="1" t="s">
        <v>85</v>
      </c>
      <c r="BR125" s="1" t="s">
        <v>85</v>
      </c>
      <c r="BS125" s="1" t="s">
        <v>85</v>
      </c>
      <c r="BT125" s="1" t="s">
        <v>85</v>
      </c>
      <c r="BU125" s="1" t="s">
        <v>85</v>
      </c>
      <c r="BV125" s="1" t="s">
        <v>85</v>
      </c>
      <c r="BW125" s="1" t="s">
        <v>85</v>
      </c>
      <c r="BX125" s="1" t="s">
        <v>85</v>
      </c>
      <c r="BY125" s="1" t="s">
        <v>85</v>
      </c>
      <c r="BZ125" s="1" t="s">
        <v>85</v>
      </c>
      <c r="CA125" s="1" t="s">
        <v>85</v>
      </c>
      <c r="CB125" s="1" t="s">
        <v>85</v>
      </c>
      <c r="CC125" s="1" t="s">
        <v>85</v>
      </c>
      <c r="CD125" s="1" t="s">
        <v>85</v>
      </c>
      <c r="CE125" s="1" t="s">
        <v>85</v>
      </c>
      <c r="CF125" s="1" t="s">
        <v>85</v>
      </c>
      <c r="CG125" s="1" t="s">
        <v>85</v>
      </c>
      <c r="CH125" s="1" t="s">
        <v>85</v>
      </c>
    </row>
    <row r="126" spans="1:86" ht="15.95">
      <c r="A126" s="1" t="s">
        <v>1621</v>
      </c>
      <c r="B126" s="1" t="s">
        <v>75</v>
      </c>
      <c r="C126" s="1" t="s">
        <v>103</v>
      </c>
      <c r="D126" s="1">
        <v>106</v>
      </c>
      <c r="E126" s="1" t="s">
        <v>3522</v>
      </c>
      <c r="F126" s="1" t="s">
        <v>3728</v>
      </c>
      <c r="G126" s="1">
        <v>106013</v>
      </c>
      <c r="H126" s="1" t="s">
        <v>85</v>
      </c>
      <c r="I126" s="1">
        <v>6521763178</v>
      </c>
      <c r="J126" s="38">
        <v>44348</v>
      </c>
      <c r="K126" s="1" t="s">
        <v>3729</v>
      </c>
      <c r="L126" s="1" t="s">
        <v>3527</v>
      </c>
      <c r="M126" s="1" t="s">
        <v>915</v>
      </c>
      <c r="N126" s="1" t="s">
        <v>85</v>
      </c>
      <c r="O126" s="1" t="s">
        <v>3560</v>
      </c>
      <c r="P126" s="1" t="s">
        <v>173</v>
      </c>
      <c r="Q126" s="38">
        <v>45056</v>
      </c>
      <c r="R126" s="1" t="s">
        <v>85</v>
      </c>
      <c r="S126" s="1" t="s">
        <v>85</v>
      </c>
      <c r="T126" s="1" t="s">
        <v>85</v>
      </c>
      <c r="U126" s="1" t="s">
        <v>85</v>
      </c>
      <c r="V126" s="1">
        <v>60</v>
      </c>
      <c r="W126" s="1">
        <v>35</v>
      </c>
      <c r="X126" s="1">
        <v>65</v>
      </c>
      <c r="Y126" s="1" t="s">
        <v>3545</v>
      </c>
      <c r="Z126" s="1" t="s">
        <v>85</v>
      </c>
      <c r="AA126" s="1">
        <v>10</v>
      </c>
      <c r="AB126" s="1">
        <v>60</v>
      </c>
      <c r="AC126" s="1">
        <v>29</v>
      </c>
      <c r="AD126" s="1">
        <v>1</v>
      </c>
      <c r="AE126" s="1">
        <v>121</v>
      </c>
      <c r="AF126" s="1">
        <v>50</v>
      </c>
      <c r="AG126" s="1">
        <v>25</v>
      </c>
      <c r="AH126" s="1">
        <v>24</v>
      </c>
      <c r="AI126" s="1">
        <v>1</v>
      </c>
      <c r="AJ126" s="1">
        <v>76</v>
      </c>
      <c r="AK126" s="1">
        <v>50</v>
      </c>
      <c r="AL126" s="1">
        <v>45</v>
      </c>
      <c r="AM126" s="1">
        <v>5</v>
      </c>
      <c r="AN126" s="1">
        <v>0</v>
      </c>
      <c r="AO126" s="1">
        <v>55</v>
      </c>
      <c r="AP126" s="1" t="s">
        <v>85</v>
      </c>
      <c r="AQ126" s="1" t="s">
        <v>3720</v>
      </c>
      <c r="AR126" s="38">
        <v>45114</v>
      </c>
      <c r="AS126" s="1" t="s">
        <v>85</v>
      </c>
      <c r="AT126" s="1" t="s">
        <v>85</v>
      </c>
      <c r="AU126" s="1" t="s">
        <v>85</v>
      </c>
      <c r="AV126" s="1" t="s">
        <v>85</v>
      </c>
      <c r="AW126" s="1" t="s">
        <v>85</v>
      </c>
      <c r="AX126" s="1" t="s">
        <v>85</v>
      </c>
      <c r="AY126" s="1" t="s">
        <v>85</v>
      </c>
      <c r="AZ126" s="1" t="s">
        <v>85</v>
      </c>
      <c r="BA126" s="1" t="s">
        <v>85</v>
      </c>
      <c r="BB126" s="1" t="s">
        <v>85</v>
      </c>
      <c r="BC126" s="1" t="s">
        <v>85</v>
      </c>
      <c r="BD126" s="1" t="s">
        <v>85</v>
      </c>
      <c r="BE126" s="1" t="s">
        <v>85</v>
      </c>
      <c r="BF126" s="1" t="s">
        <v>85</v>
      </c>
      <c r="BG126" s="1" t="s">
        <v>85</v>
      </c>
      <c r="BH126" s="1" t="s">
        <v>85</v>
      </c>
      <c r="BI126" s="1" t="s">
        <v>85</v>
      </c>
      <c r="BJ126" s="1" t="s">
        <v>85</v>
      </c>
      <c r="BK126" s="1" t="s">
        <v>85</v>
      </c>
      <c r="BL126" s="1" t="s">
        <v>85</v>
      </c>
      <c r="BM126" s="1" t="s">
        <v>3531</v>
      </c>
      <c r="BN126" s="1" t="s">
        <v>85</v>
      </c>
      <c r="BO126" s="1" t="s">
        <v>85</v>
      </c>
      <c r="BP126" s="1" t="s">
        <v>85</v>
      </c>
      <c r="BQ126" s="1" t="s">
        <v>85</v>
      </c>
      <c r="BR126" s="1" t="s">
        <v>85</v>
      </c>
      <c r="BS126" s="1" t="s">
        <v>85</v>
      </c>
      <c r="BT126" s="1" t="s">
        <v>85</v>
      </c>
      <c r="BU126" s="1" t="s">
        <v>85</v>
      </c>
      <c r="BV126" s="1" t="s">
        <v>85</v>
      </c>
      <c r="BW126" s="1" t="s">
        <v>85</v>
      </c>
      <c r="BX126" s="1" t="s">
        <v>85</v>
      </c>
      <c r="BY126" s="1" t="s">
        <v>85</v>
      </c>
      <c r="BZ126" s="1" t="s">
        <v>85</v>
      </c>
      <c r="CA126" s="1" t="s">
        <v>85</v>
      </c>
      <c r="CB126" s="1" t="s">
        <v>85</v>
      </c>
      <c r="CC126" s="1" t="s">
        <v>85</v>
      </c>
      <c r="CD126" s="1" t="s">
        <v>85</v>
      </c>
      <c r="CE126" s="1" t="s">
        <v>85</v>
      </c>
      <c r="CF126" s="1" t="s">
        <v>85</v>
      </c>
      <c r="CG126" s="1" t="s">
        <v>85</v>
      </c>
      <c r="CH126" s="1" t="s">
        <v>85</v>
      </c>
    </row>
    <row r="127" spans="1:86" ht="15.95">
      <c r="A127" s="1" t="s">
        <v>1616</v>
      </c>
      <c r="B127" s="1" t="s">
        <v>130</v>
      </c>
      <c r="C127" s="1" t="s">
        <v>103</v>
      </c>
      <c r="D127" s="1">
        <v>106</v>
      </c>
      <c r="E127" s="1" t="s">
        <v>3549</v>
      </c>
      <c r="F127" s="1">
        <v>6523282222</v>
      </c>
      <c r="G127" s="1">
        <v>106013</v>
      </c>
      <c r="H127" s="1" t="s">
        <v>85</v>
      </c>
      <c r="I127" s="1">
        <v>6523282222</v>
      </c>
      <c r="J127" s="38">
        <v>45082</v>
      </c>
      <c r="K127" s="1" t="s">
        <v>3722</v>
      </c>
      <c r="L127" s="1" t="s">
        <v>3527</v>
      </c>
      <c r="M127" s="1" t="s">
        <v>915</v>
      </c>
      <c r="N127" s="1" t="s">
        <v>85</v>
      </c>
      <c r="O127" s="1" t="s">
        <v>3560</v>
      </c>
      <c r="P127" s="1" t="s">
        <v>83</v>
      </c>
      <c r="Q127" s="1" t="s">
        <v>85</v>
      </c>
      <c r="R127" s="1" t="s">
        <v>85</v>
      </c>
      <c r="S127" s="1" t="s">
        <v>85</v>
      </c>
      <c r="T127" s="1" t="s">
        <v>85</v>
      </c>
      <c r="U127" s="1" t="s">
        <v>85</v>
      </c>
      <c r="V127" s="1" t="s">
        <v>85</v>
      </c>
      <c r="W127" s="1" t="s">
        <v>85</v>
      </c>
      <c r="X127" s="1" t="s">
        <v>85</v>
      </c>
      <c r="Y127" s="1" t="s">
        <v>85</v>
      </c>
      <c r="Z127" s="1" t="s">
        <v>3726</v>
      </c>
      <c r="AA127" s="1" t="s">
        <v>85</v>
      </c>
      <c r="AB127" s="1" t="s">
        <v>85</v>
      </c>
      <c r="AC127" s="1" t="s">
        <v>85</v>
      </c>
      <c r="AD127" s="1" t="s">
        <v>85</v>
      </c>
      <c r="AE127" s="1" t="s">
        <v>85</v>
      </c>
      <c r="AF127" s="1" t="s">
        <v>85</v>
      </c>
      <c r="AG127" s="1" t="s">
        <v>85</v>
      </c>
      <c r="AH127" s="1" t="s">
        <v>85</v>
      </c>
      <c r="AI127" s="1" t="s">
        <v>85</v>
      </c>
      <c r="AJ127" s="1" t="s">
        <v>85</v>
      </c>
      <c r="AK127" s="1" t="s">
        <v>85</v>
      </c>
      <c r="AL127" s="1" t="s">
        <v>85</v>
      </c>
      <c r="AM127" s="1" t="s">
        <v>85</v>
      </c>
      <c r="AN127" s="1" t="s">
        <v>85</v>
      </c>
      <c r="AO127" s="1" t="s">
        <v>85</v>
      </c>
      <c r="AP127" s="1" t="s">
        <v>3726</v>
      </c>
      <c r="AQ127" s="1" t="s">
        <v>3632</v>
      </c>
      <c r="AR127" s="38">
        <v>45110</v>
      </c>
      <c r="AS127" s="1" t="s">
        <v>85</v>
      </c>
      <c r="AT127" s="1" t="s">
        <v>85</v>
      </c>
      <c r="AU127" s="1" t="s">
        <v>85</v>
      </c>
      <c r="AV127" s="1" t="s">
        <v>85</v>
      </c>
      <c r="AW127" s="1" t="s">
        <v>85</v>
      </c>
      <c r="AX127" s="1" t="s">
        <v>85</v>
      </c>
      <c r="AY127" s="1" t="s">
        <v>85</v>
      </c>
      <c r="AZ127" s="1" t="s">
        <v>85</v>
      </c>
      <c r="BA127" s="1" t="s">
        <v>85</v>
      </c>
      <c r="BB127" s="1" t="s">
        <v>85</v>
      </c>
      <c r="BC127" s="1" t="s">
        <v>85</v>
      </c>
      <c r="BD127" s="1" t="s">
        <v>85</v>
      </c>
      <c r="BE127" s="1" t="s">
        <v>85</v>
      </c>
      <c r="BF127" s="1" t="s">
        <v>85</v>
      </c>
      <c r="BG127" s="1" t="s">
        <v>85</v>
      </c>
      <c r="BH127" s="1" t="s">
        <v>85</v>
      </c>
      <c r="BI127" s="1" t="s">
        <v>85</v>
      </c>
      <c r="BJ127" s="1" t="s">
        <v>85</v>
      </c>
      <c r="BK127" s="1" t="s">
        <v>85</v>
      </c>
      <c r="BL127" s="1" t="s">
        <v>85</v>
      </c>
      <c r="BM127" s="1" t="s">
        <v>3538</v>
      </c>
      <c r="BN127" s="1" t="s">
        <v>3726</v>
      </c>
      <c r="BO127" s="1" t="s">
        <v>85</v>
      </c>
      <c r="BP127" s="1" t="s">
        <v>85</v>
      </c>
      <c r="BQ127" s="1" t="s">
        <v>85</v>
      </c>
      <c r="BR127" s="1" t="s">
        <v>85</v>
      </c>
      <c r="BS127" s="1" t="s">
        <v>85</v>
      </c>
      <c r="BT127" s="1" t="s">
        <v>85</v>
      </c>
      <c r="BU127" s="1" t="s">
        <v>85</v>
      </c>
      <c r="BV127" s="1" t="s">
        <v>85</v>
      </c>
      <c r="BW127" s="1" t="s">
        <v>85</v>
      </c>
      <c r="BX127" s="1" t="s">
        <v>85</v>
      </c>
      <c r="BY127" s="1" t="s">
        <v>85</v>
      </c>
      <c r="BZ127" s="1" t="s">
        <v>85</v>
      </c>
      <c r="CA127" s="1" t="s">
        <v>85</v>
      </c>
      <c r="CB127" s="1" t="s">
        <v>85</v>
      </c>
      <c r="CC127" s="1" t="s">
        <v>85</v>
      </c>
      <c r="CD127" s="1" t="s">
        <v>85</v>
      </c>
      <c r="CE127" s="1" t="s">
        <v>85</v>
      </c>
      <c r="CF127" s="1" t="s">
        <v>85</v>
      </c>
      <c r="CG127" s="1" t="s">
        <v>85</v>
      </c>
      <c r="CH127" s="1" t="s">
        <v>85</v>
      </c>
    </row>
    <row r="128" spans="1:86" ht="15.95">
      <c r="A128" s="1"/>
      <c r="B128" s="1"/>
      <c r="C128" s="1"/>
      <c r="D128" s="1"/>
      <c r="E128" s="1" t="s">
        <v>3522</v>
      </c>
      <c r="F128" s="1">
        <v>6523282222</v>
      </c>
      <c r="G128" s="1">
        <v>106013</v>
      </c>
      <c r="H128" s="1" t="s">
        <v>85</v>
      </c>
      <c r="I128" s="1">
        <v>6523282222</v>
      </c>
      <c r="J128" s="38">
        <v>45082</v>
      </c>
      <c r="K128" s="1" t="s">
        <v>3722</v>
      </c>
      <c r="L128" s="1" t="s">
        <v>3527</v>
      </c>
      <c r="M128" s="1" t="s">
        <v>915</v>
      </c>
      <c r="N128" s="1" t="s">
        <v>85</v>
      </c>
      <c r="O128" s="1" t="s">
        <v>3560</v>
      </c>
      <c r="P128" s="1" t="s">
        <v>83</v>
      </c>
      <c r="Q128" s="1" t="s">
        <v>85</v>
      </c>
      <c r="R128" s="1" t="s">
        <v>85</v>
      </c>
      <c r="S128" s="1" t="s">
        <v>85</v>
      </c>
      <c r="T128" s="1" t="s">
        <v>85</v>
      </c>
      <c r="U128" s="1" t="s">
        <v>85</v>
      </c>
      <c r="V128" s="1" t="s">
        <v>85</v>
      </c>
      <c r="W128" s="1" t="s">
        <v>85</v>
      </c>
      <c r="X128" s="1" t="s">
        <v>85</v>
      </c>
      <c r="Y128" s="1" t="s">
        <v>85</v>
      </c>
      <c r="Z128" s="1" t="s">
        <v>3730</v>
      </c>
      <c r="AA128" s="1" t="s">
        <v>85</v>
      </c>
      <c r="AB128" s="1" t="s">
        <v>85</v>
      </c>
      <c r="AC128" s="1" t="s">
        <v>85</v>
      </c>
      <c r="AD128" s="1" t="s">
        <v>85</v>
      </c>
      <c r="AE128" s="1" t="s">
        <v>85</v>
      </c>
      <c r="AF128" s="1" t="s">
        <v>85</v>
      </c>
      <c r="AG128" s="1" t="s">
        <v>85</v>
      </c>
      <c r="AH128" s="1" t="s">
        <v>85</v>
      </c>
      <c r="AI128" s="1" t="s">
        <v>85</v>
      </c>
      <c r="AJ128" s="1" t="s">
        <v>85</v>
      </c>
      <c r="AK128" s="1" t="s">
        <v>85</v>
      </c>
      <c r="AL128" s="1" t="s">
        <v>85</v>
      </c>
      <c r="AM128" s="1" t="s">
        <v>85</v>
      </c>
      <c r="AN128" s="1" t="s">
        <v>85</v>
      </c>
      <c r="AO128" s="1" t="s">
        <v>85</v>
      </c>
      <c r="AP128" s="1" t="s">
        <v>3730</v>
      </c>
      <c r="AQ128" s="1" t="s">
        <v>3627</v>
      </c>
      <c r="AR128" s="38">
        <v>45105</v>
      </c>
      <c r="AS128" s="1" t="s">
        <v>85</v>
      </c>
      <c r="AT128" s="1" t="s">
        <v>85</v>
      </c>
      <c r="AU128" s="1" t="s">
        <v>85</v>
      </c>
      <c r="AV128" s="1" t="s">
        <v>85</v>
      </c>
      <c r="AW128" s="1" t="s">
        <v>85</v>
      </c>
      <c r="AX128" s="1" t="s">
        <v>85</v>
      </c>
      <c r="AY128" s="1" t="s">
        <v>85</v>
      </c>
      <c r="AZ128" s="1" t="s">
        <v>85</v>
      </c>
      <c r="BA128" s="1" t="s">
        <v>85</v>
      </c>
      <c r="BB128" s="1" t="s">
        <v>85</v>
      </c>
      <c r="BC128" s="1" t="s">
        <v>85</v>
      </c>
      <c r="BD128" s="1" t="s">
        <v>85</v>
      </c>
      <c r="BE128" s="1" t="s">
        <v>85</v>
      </c>
      <c r="BF128" s="1" t="s">
        <v>85</v>
      </c>
      <c r="BG128" s="1" t="s">
        <v>85</v>
      </c>
      <c r="BH128" s="1" t="s">
        <v>85</v>
      </c>
      <c r="BI128" s="1" t="s">
        <v>85</v>
      </c>
      <c r="BJ128" s="1" t="s">
        <v>85</v>
      </c>
      <c r="BK128" s="1" t="s">
        <v>85</v>
      </c>
      <c r="BL128" s="1" t="s">
        <v>85</v>
      </c>
      <c r="BM128" s="1" t="s">
        <v>3538</v>
      </c>
      <c r="BN128" s="1" t="s">
        <v>3730</v>
      </c>
      <c r="BO128" s="1" t="s">
        <v>85</v>
      </c>
      <c r="BP128" s="1" t="s">
        <v>85</v>
      </c>
      <c r="BQ128" s="1" t="s">
        <v>85</v>
      </c>
      <c r="BR128" s="1" t="s">
        <v>85</v>
      </c>
      <c r="BS128" s="1" t="s">
        <v>85</v>
      </c>
      <c r="BT128" s="1" t="s">
        <v>85</v>
      </c>
      <c r="BU128" s="1" t="s">
        <v>85</v>
      </c>
      <c r="BV128" s="1" t="s">
        <v>85</v>
      </c>
      <c r="BW128" s="1" t="s">
        <v>85</v>
      </c>
      <c r="BX128" s="1" t="s">
        <v>85</v>
      </c>
      <c r="BY128" s="1" t="s">
        <v>85</v>
      </c>
      <c r="BZ128" s="1" t="s">
        <v>85</v>
      </c>
      <c r="CA128" s="1" t="s">
        <v>85</v>
      </c>
      <c r="CB128" s="1" t="s">
        <v>85</v>
      </c>
      <c r="CC128" s="1" t="s">
        <v>85</v>
      </c>
      <c r="CD128" s="1" t="s">
        <v>85</v>
      </c>
      <c r="CE128" s="1" t="s">
        <v>85</v>
      </c>
      <c r="CF128" s="1" t="s">
        <v>85</v>
      </c>
      <c r="CG128" s="1" t="s">
        <v>85</v>
      </c>
      <c r="CH128" s="1" t="s">
        <v>85</v>
      </c>
    </row>
    <row r="129" spans="1:86" ht="15.95">
      <c r="A129" s="1" t="s">
        <v>1863</v>
      </c>
      <c r="B129" s="1" t="s">
        <v>130</v>
      </c>
      <c r="C129" s="1" t="s">
        <v>198</v>
      </c>
      <c r="D129" s="1">
        <v>109</v>
      </c>
      <c r="E129" s="1" t="s">
        <v>3522</v>
      </c>
      <c r="F129" s="1" t="s">
        <v>3731</v>
      </c>
      <c r="G129" s="1">
        <v>109018</v>
      </c>
      <c r="H129" s="1" t="s">
        <v>85</v>
      </c>
      <c r="I129" s="1">
        <v>6521662732</v>
      </c>
      <c r="J129" s="38">
        <v>44078</v>
      </c>
      <c r="K129" s="1" t="s">
        <v>926</v>
      </c>
      <c r="L129" s="1" t="s">
        <v>3527</v>
      </c>
      <c r="M129" s="1" t="s">
        <v>906</v>
      </c>
      <c r="N129" s="1" t="s">
        <v>85</v>
      </c>
      <c r="O129" s="1" t="s">
        <v>3680</v>
      </c>
      <c r="P129" s="1" t="s">
        <v>85</v>
      </c>
      <c r="Q129" s="1" t="s">
        <v>85</v>
      </c>
      <c r="R129" s="1" t="s">
        <v>85</v>
      </c>
      <c r="S129" s="1" t="s">
        <v>85</v>
      </c>
      <c r="T129" s="1" t="s">
        <v>85</v>
      </c>
      <c r="U129" s="1" t="s">
        <v>85</v>
      </c>
      <c r="V129" s="1">
        <v>90</v>
      </c>
      <c r="W129" s="1">
        <v>95</v>
      </c>
      <c r="X129" s="1">
        <v>5</v>
      </c>
      <c r="Y129" s="1" t="s">
        <v>3524</v>
      </c>
      <c r="Z129" s="1" t="s">
        <v>85</v>
      </c>
      <c r="AA129" s="1">
        <v>0</v>
      </c>
      <c r="AB129" s="1">
        <v>33</v>
      </c>
      <c r="AC129" s="1">
        <v>65</v>
      </c>
      <c r="AD129" s="1">
        <v>2</v>
      </c>
      <c r="AE129" s="1">
        <v>169</v>
      </c>
      <c r="AF129" s="1">
        <v>10</v>
      </c>
      <c r="AG129" s="1">
        <v>23</v>
      </c>
      <c r="AH129" s="1">
        <v>65</v>
      </c>
      <c r="AI129" s="1">
        <v>2</v>
      </c>
      <c r="AJ129" s="1">
        <v>159</v>
      </c>
      <c r="AK129" s="1">
        <v>0</v>
      </c>
      <c r="AL129" s="1">
        <v>75</v>
      </c>
      <c r="AM129" s="1">
        <v>25</v>
      </c>
      <c r="AN129" s="1">
        <v>0</v>
      </c>
      <c r="AO129" s="1">
        <v>125</v>
      </c>
      <c r="AP129" s="1" t="s">
        <v>85</v>
      </c>
      <c r="AQ129" s="1" t="s">
        <v>3627</v>
      </c>
      <c r="AR129" s="38">
        <v>45105</v>
      </c>
      <c r="AS129" s="1" t="s">
        <v>85</v>
      </c>
      <c r="AT129" s="1" t="s">
        <v>85</v>
      </c>
      <c r="AU129" s="1" t="s">
        <v>85</v>
      </c>
      <c r="AV129" s="1" t="s">
        <v>85</v>
      </c>
      <c r="AW129" s="1" t="s">
        <v>85</v>
      </c>
      <c r="AX129" s="1" t="s">
        <v>85</v>
      </c>
      <c r="AY129" s="1" t="s">
        <v>85</v>
      </c>
      <c r="AZ129" s="1" t="s">
        <v>85</v>
      </c>
      <c r="BA129" s="1" t="s">
        <v>85</v>
      </c>
      <c r="BB129" s="1" t="s">
        <v>85</v>
      </c>
      <c r="BC129" s="1" t="s">
        <v>85</v>
      </c>
      <c r="BD129" s="1" t="s">
        <v>85</v>
      </c>
      <c r="BE129" s="1" t="s">
        <v>85</v>
      </c>
      <c r="BF129" s="1" t="s">
        <v>85</v>
      </c>
      <c r="BG129" s="1" t="s">
        <v>85</v>
      </c>
      <c r="BH129" s="1" t="s">
        <v>85</v>
      </c>
      <c r="BI129" s="1" t="s">
        <v>85</v>
      </c>
      <c r="BJ129" s="1" t="s">
        <v>85</v>
      </c>
      <c r="BK129" s="1" t="s">
        <v>85</v>
      </c>
      <c r="BL129" s="1" t="s">
        <v>85</v>
      </c>
      <c r="BM129" s="1" t="s">
        <v>3531</v>
      </c>
      <c r="BN129" s="1" t="s">
        <v>85</v>
      </c>
      <c r="BO129" s="1" t="s">
        <v>85</v>
      </c>
      <c r="BP129" s="1" t="s">
        <v>85</v>
      </c>
      <c r="BQ129" s="1" t="s">
        <v>85</v>
      </c>
      <c r="BR129" s="1" t="s">
        <v>85</v>
      </c>
      <c r="BS129" s="1" t="s">
        <v>85</v>
      </c>
      <c r="BT129" s="1" t="s">
        <v>85</v>
      </c>
      <c r="BU129" s="1" t="s">
        <v>85</v>
      </c>
      <c r="BV129" s="1" t="s">
        <v>85</v>
      </c>
      <c r="BW129" s="1" t="s">
        <v>85</v>
      </c>
      <c r="BX129" s="1" t="s">
        <v>85</v>
      </c>
      <c r="BY129" s="1" t="s">
        <v>85</v>
      </c>
      <c r="BZ129" s="1" t="s">
        <v>85</v>
      </c>
      <c r="CA129" s="1" t="s">
        <v>85</v>
      </c>
      <c r="CB129" s="1" t="s">
        <v>85</v>
      </c>
      <c r="CC129" s="1" t="s">
        <v>85</v>
      </c>
      <c r="CD129" s="1" t="s">
        <v>85</v>
      </c>
      <c r="CE129" s="1" t="s">
        <v>85</v>
      </c>
      <c r="CF129" s="1" t="s">
        <v>85</v>
      </c>
      <c r="CG129" s="1" t="s">
        <v>85</v>
      </c>
      <c r="CH129" s="1" t="s">
        <v>85</v>
      </c>
    </row>
    <row r="130" spans="1:86" ht="15.95">
      <c r="A130" s="1" t="s">
        <v>1386</v>
      </c>
      <c r="B130" s="1" t="s">
        <v>75</v>
      </c>
      <c r="C130" s="1" t="s">
        <v>198</v>
      </c>
      <c r="D130" s="1">
        <v>104</v>
      </c>
      <c r="E130" s="1" t="s">
        <v>3522</v>
      </c>
      <c r="F130" s="1">
        <v>104015</v>
      </c>
      <c r="G130" s="1">
        <v>104015</v>
      </c>
      <c r="H130" s="1" t="s">
        <v>3732</v>
      </c>
      <c r="I130" s="1">
        <v>6520854188</v>
      </c>
      <c r="J130" s="38">
        <v>43918</v>
      </c>
      <c r="K130" s="1" t="s">
        <v>1037</v>
      </c>
      <c r="L130" s="1" t="s">
        <v>3527</v>
      </c>
      <c r="M130" s="1" t="s">
        <v>906</v>
      </c>
      <c r="N130" s="1" t="s">
        <v>3536</v>
      </c>
      <c r="O130" s="1" t="s">
        <v>3733</v>
      </c>
      <c r="P130" s="1" t="s">
        <v>85</v>
      </c>
      <c r="Q130" s="38">
        <v>45078</v>
      </c>
      <c r="R130" s="1" t="s">
        <v>85</v>
      </c>
      <c r="S130" s="1" t="s">
        <v>85</v>
      </c>
      <c r="T130" s="1" t="s">
        <v>85</v>
      </c>
      <c r="U130" s="1" t="s">
        <v>85</v>
      </c>
      <c r="V130" s="1">
        <v>70</v>
      </c>
      <c r="W130" s="1">
        <v>80</v>
      </c>
      <c r="X130" s="1">
        <v>20</v>
      </c>
      <c r="Y130" s="1" t="s">
        <v>3524</v>
      </c>
      <c r="Z130" s="1" t="s">
        <v>85</v>
      </c>
      <c r="AA130" s="1">
        <v>25</v>
      </c>
      <c r="AB130" s="1">
        <v>50</v>
      </c>
      <c r="AC130" s="1">
        <v>25</v>
      </c>
      <c r="AD130" s="1">
        <v>0</v>
      </c>
      <c r="AE130" s="1">
        <v>100</v>
      </c>
      <c r="AF130" s="1">
        <v>74</v>
      </c>
      <c r="AG130" s="1">
        <v>25</v>
      </c>
      <c r="AH130" s="1">
        <v>1</v>
      </c>
      <c r="AI130" s="1">
        <v>0</v>
      </c>
      <c r="AJ130" s="1">
        <v>27</v>
      </c>
      <c r="AK130" s="1">
        <v>25</v>
      </c>
      <c r="AL130" s="1">
        <v>50</v>
      </c>
      <c r="AM130" s="1">
        <v>25</v>
      </c>
      <c r="AN130" s="1">
        <v>0</v>
      </c>
      <c r="AO130" s="1">
        <v>100</v>
      </c>
      <c r="AP130" s="1" t="s">
        <v>85</v>
      </c>
      <c r="AQ130" s="1" t="s">
        <v>3627</v>
      </c>
      <c r="AR130" s="38">
        <v>45105</v>
      </c>
      <c r="AS130" s="1" t="s">
        <v>85</v>
      </c>
      <c r="AT130" s="1" t="s">
        <v>85</v>
      </c>
      <c r="AU130" s="1" t="s">
        <v>85</v>
      </c>
      <c r="AV130" s="1" t="s">
        <v>85</v>
      </c>
      <c r="AW130" s="1" t="s">
        <v>85</v>
      </c>
      <c r="AX130" s="1" t="s">
        <v>85</v>
      </c>
      <c r="AY130" s="1" t="s">
        <v>85</v>
      </c>
      <c r="AZ130" s="1" t="s">
        <v>85</v>
      </c>
      <c r="BA130" s="1" t="s">
        <v>85</v>
      </c>
      <c r="BB130" s="1" t="s">
        <v>85</v>
      </c>
      <c r="BC130" s="1" t="s">
        <v>85</v>
      </c>
      <c r="BD130" s="1" t="s">
        <v>85</v>
      </c>
      <c r="BE130" s="1" t="s">
        <v>85</v>
      </c>
      <c r="BF130" s="1" t="s">
        <v>85</v>
      </c>
      <c r="BG130" s="1" t="s">
        <v>85</v>
      </c>
      <c r="BH130" s="1" t="s">
        <v>85</v>
      </c>
      <c r="BI130" s="1" t="s">
        <v>85</v>
      </c>
      <c r="BJ130" s="1" t="s">
        <v>85</v>
      </c>
      <c r="BK130" s="1" t="s">
        <v>85</v>
      </c>
      <c r="BL130" s="1" t="s">
        <v>85</v>
      </c>
      <c r="BM130" s="1" t="s">
        <v>3531</v>
      </c>
      <c r="BN130" s="1" t="s">
        <v>85</v>
      </c>
      <c r="BO130" s="1" t="s">
        <v>85</v>
      </c>
      <c r="BP130" s="1" t="s">
        <v>85</v>
      </c>
      <c r="BQ130" s="1" t="s">
        <v>85</v>
      </c>
      <c r="BR130" s="1" t="s">
        <v>85</v>
      </c>
      <c r="BS130" s="1" t="s">
        <v>85</v>
      </c>
      <c r="BT130" s="1" t="s">
        <v>85</v>
      </c>
      <c r="BU130" s="1" t="s">
        <v>85</v>
      </c>
      <c r="BV130" s="1" t="s">
        <v>85</v>
      </c>
      <c r="BW130" s="1" t="s">
        <v>85</v>
      </c>
      <c r="BX130" s="1" t="s">
        <v>85</v>
      </c>
      <c r="BY130" s="1" t="s">
        <v>85</v>
      </c>
      <c r="BZ130" s="1" t="s">
        <v>85</v>
      </c>
      <c r="CA130" s="1" t="s">
        <v>85</v>
      </c>
      <c r="CB130" s="1" t="s">
        <v>85</v>
      </c>
      <c r="CC130" s="1" t="s">
        <v>85</v>
      </c>
      <c r="CD130" s="1" t="s">
        <v>85</v>
      </c>
      <c r="CE130" s="1" t="s">
        <v>85</v>
      </c>
      <c r="CF130" s="1" t="s">
        <v>85</v>
      </c>
      <c r="CG130" s="1" t="s">
        <v>85</v>
      </c>
      <c r="CH130" s="1" t="s">
        <v>85</v>
      </c>
    </row>
    <row r="131" spans="1:86" ht="15.95">
      <c r="A131" s="1" t="s">
        <v>1265</v>
      </c>
      <c r="B131" s="1" t="s">
        <v>130</v>
      </c>
      <c r="C131" s="1" t="s">
        <v>198</v>
      </c>
      <c r="D131" s="1">
        <v>101</v>
      </c>
      <c r="E131" s="1" t="s">
        <v>3522</v>
      </c>
      <c r="F131" s="1">
        <v>6523165914</v>
      </c>
      <c r="G131" s="1">
        <v>101006</v>
      </c>
      <c r="H131" s="1" t="s">
        <v>3734</v>
      </c>
      <c r="I131" s="1">
        <v>6523165914</v>
      </c>
      <c r="J131" s="38">
        <v>45089</v>
      </c>
      <c r="K131" s="1" t="s">
        <v>3735</v>
      </c>
      <c r="L131" s="1" t="s">
        <v>3527</v>
      </c>
      <c r="M131" s="1" t="s">
        <v>915</v>
      </c>
      <c r="N131" s="1" t="s">
        <v>85</v>
      </c>
      <c r="O131" s="1" t="s">
        <v>3736</v>
      </c>
      <c r="P131" s="1" t="s">
        <v>173</v>
      </c>
      <c r="Q131" s="1" t="s">
        <v>85</v>
      </c>
      <c r="R131" s="1" t="s">
        <v>85</v>
      </c>
      <c r="S131" s="1" t="s">
        <v>85</v>
      </c>
      <c r="T131" s="1" t="s">
        <v>85</v>
      </c>
      <c r="U131" s="1" t="s">
        <v>85</v>
      </c>
      <c r="V131" s="1">
        <v>35</v>
      </c>
      <c r="W131" s="1">
        <v>95</v>
      </c>
      <c r="X131" s="1">
        <v>5</v>
      </c>
      <c r="Y131" s="1" t="s">
        <v>3524</v>
      </c>
      <c r="Z131" s="1" t="s">
        <v>85</v>
      </c>
      <c r="AA131" s="1">
        <v>1</v>
      </c>
      <c r="AB131" s="1">
        <v>12</v>
      </c>
      <c r="AC131" s="1">
        <v>82</v>
      </c>
      <c r="AD131" s="1">
        <v>5</v>
      </c>
      <c r="AE131" s="1">
        <v>191</v>
      </c>
      <c r="AF131" s="1">
        <v>5</v>
      </c>
      <c r="AG131" s="1">
        <v>8</v>
      </c>
      <c r="AH131" s="1">
        <v>82</v>
      </c>
      <c r="AI131" s="1">
        <v>5</v>
      </c>
      <c r="AJ131" s="1">
        <v>187</v>
      </c>
      <c r="AK131" s="1">
        <v>1</v>
      </c>
      <c r="AL131" s="1">
        <v>54</v>
      </c>
      <c r="AM131" s="1">
        <v>44</v>
      </c>
      <c r="AN131" s="1">
        <v>1</v>
      </c>
      <c r="AO131" s="1">
        <v>145</v>
      </c>
      <c r="AP131" s="1" t="s">
        <v>85</v>
      </c>
      <c r="AQ131" s="1" t="s">
        <v>3627</v>
      </c>
      <c r="AR131" s="38">
        <v>45105</v>
      </c>
      <c r="AS131" s="1" t="s">
        <v>85</v>
      </c>
      <c r="AT131" s="1" t="s">
        <v>85</v>
      </c>
      <c r="AU131" s="1" t="s">
        <v>85</v>
      </c>
      <c r="AV131" s="1" t="s">
        <v>85</v>
      </c>
      <c r="AW131" s="1" t="s">
        <v>85</v>
      </c>
      <c r="AX131" s="1" t="s">
        <v>85</v>
      </c>
      <c r="AY131" s="1" t="s">
        <v>85</v>
      </c>
      <c r="AZ131" s="1" t="s">
        <v>85</v>
      </c>
      <c r="BA131" s="1" t="s">
        <v>85</v>
      </c>
      <c r="BB131" s="1" t="s">
        <v>85</v>
      </c>
      <c r="BC131" s="1" t="s">
        <v>85</v>
      </c>
      <c r="BD131" s="1" t="s">
        <v>85</v>
      </c>
      <c r="BE131" s="1" t="s">
        <v>85</v>
      </c>
      <c r="BF131" s="1" t="s">
        <v>85</v>
      </c>
      <c r="BG131" s="1" t="s">
        <v>85</v>
      </c>
      <c r="BH131" s="1" t="s">
        <v>85</v>
      </c>
      <c r="BI131" s="1" t="s">
        <v>85</v>
      </c>
      <c r="BJ131" s="1" t="s">
        <v>85</v>
      </c>
      <c r="BK131" s="1" t="s">
        <v>85</v>
      </c>
      <c r="BL131" s="1" t="s">
        <v>85</v>
      </c>
      <c r="BM131" s="1" t="s">
        <v>3531</v>
      </c>
      <c r="BN131" s="1" t="s">
        <v>85</v>
      </c>
      <c r="BO131" s="1" t="s">
        <v>85</v>
      </c>
      <c r="BP131" s="1" t="s">
        <v>85</v>
      </c>
      <c r="BQ131" s="1" t="s">
        <v>85</v>
      </c>
      <c r="BR131" s="1" t="s">
        <v>85</v>
      </c>
      <c r="BS131" s="1" t="s">
        <v>85</v>
      </c>
      <c r="BT131" s="1" t="s">
        <v>85</v>
      </c>
      <c r="BU131" s="1" t="s">
        <v>85</v>
      </c>
      <c r="BV131" s="1" t="s">
        <v>85</v>
      </c>
      <c r="BW131" s="1" t="s">
        <v>85</v>
      </c>
      <c r="BX131" s="1" t="s">
        <v>85</v>
      </c>
      <c r="BY131" s="1" t="s">
        <v>85</v>
      </c>
      <c r="BZ131" s="1" t="s">
        <v>85</v>
      </c>
      <c r="CA131" s="1" t="s">
        <v>85</v>
      </c>
      <c r="CB131" s="1" t="s">
        <v>85</v>
      </c>
      <c r="CC131" s="1" t="s">
        <v>85</v>
      </c>
      <c r="CD131" s="1" t="s">
        <v>85</v>
      </c>
      <c r="CE131" s="1" t="s">
        <v>85</v>
      </c>
      <c r="CF131" s="1" t="s">
        <v>85</v>
      </c>
      <c r="CG131" s="1" t="s">
        <v>85</v>
      </c>
      <c r="CH131" s="1" t="s">
        <v>85</v>
      </c>
    </row>
    <row r="132" spans="1:86" ht="15.95">
      <c r="A132" s="1" t="s">
        <v>1391</v>
      </c>
      <c r="B132" s="1" t="s">
        <v>75</v>
      </c>
      <c r="C132" s="1" t="s">
        <v>198</v>
      </c>
      <c r="D132" s="1">
        <v>104</v>
      </c>
      <c r="E132" s="1" t="s">
        <v>3522</v>
      </c>
      <c r="F132" s="1">
        <v>104016</v>
      </c>
      <c r="G132" s="1">
        <v>104016</v>
      </c>
      <c r="H132" s="1" t="s">
        <v>3737</v>
      </c>
      <c r="I132" s="1">
        <v>6520854186</v>
      </c>
      <c r="J132" s="38">
        <v>44207</v>
      </c>
      <c r="K132" s="1" t="s">
        <v>1037</v>
      </c>
      <c r="L132" s="1" t="s">
        <v>3527</v>
      </c>
      <c r="M132" s="1" t="s">
        <v>915</v>
      </c>
      <c r="N132" s="1" t="s">
        <v>85</v>
      </c>
      <c r="O132" s="1" t="s">
        <v>3733</v>
      </c>
      <c r="P132" s="1" t="s">
        <v>94</v>
      </c>
      <c r="Q132" s="38">
        <v>45078</v>
      </c>
      <c r="R132" s="1" t="s">
        <v>85</v>
      </c>
      <c r="S132" s="1" t="s">
        <v>85</v>
      </c>
      <c r="T132" s="1" t="s">
        <v>85</v>
      </c>
      <c r="U132" s="1" t="s">
        <v>85</v>
      </c>
      <c r="V132" s="1">
        <v>100</v>
      </c>
      <c r="W132" s="1">
        <v>40</v>
      </c>
      <c r="X132" s="1">
        <v>60</v>
      </c>
      <c r="Y132" s="1" t="s">
        <v>3524</v>
      </c>
      <c r="Z132" s="1" t="s">
        <v>85</v>
      </c>
      <c r="AA132" s="1">
        <v>15</v>
      </c>
      <c r="AB132" s="1">
        <v>63</v>
      </c>
      <c r="AC132" s="1">
        <v>20</v>
      </c>
      <c r="AD132" s="1">
        <v>2</v>
      </c>
      <c r="AE132" s="1">
        <v>109</v>
      </c>
      <c r="AF132" s="1">
        <v>50</v>
      </c>
      <c r="AG132" s="1">
        <v>28</v>
      </c>
      <c r="AH132" s="1">
        <v>20</v>
      </c>
      <c r="AI132" s="1">
        <v>2</v>
      </c>
      <c r="AJ132" s="1">
        <v>74</v>
      </c>
      <c r="AK132" s="1">
        <v>15</v>
      </c>
      <c r="AL132" s="1">
        <v>75</v>
      </c>
      <c r="AM132" s="1">
        <v>10</v>
      </c>
      <c r="AN132" s="1">
        <v>0</v>
      </c>
      <c r="AO132" s="1">
        <v>95</v>
      </c>
      <c r="AP132" s="1" t="s">
        <v>85</v>
      </c>
      <c r="AQ132" s="1" t="s">
        <v>3627</v>
      </c>
      <c r="AR132" s="38">
        <v>45105</v>
      </c>
      <c r="AS132" s="1" t="s">
        <v>85</v>
      </c>
      <c r="AT132" s="1" t="s">
        <v>85</v>
      </c>
      <c r="AU132" s="1" t="s">
        <v>85</v>
      </c>
      <c r="AV132" s="1" t="s">
        <v>85</v>
      </c>
      <c r="AW132" s="1" t="s">
        <v>85</v>
      </c>
      <c r="AX132" s="1" t="s">
        <v>85</v>
      </c>
      <c r="AY132" s="1" t="s">
        <v>85</v>
      </c>
      <c r="AZ132" s="1" t="s">
        <v>85</v>
      </c>
      <c r="BA132" s="1" t="s">
        <v>85</v>
      </c>
      <c r="BB132" s="1" t="s">
        <v>85</v>
      </c>
      <c r="BC132" s="1" t="s">
        <v>85</v>
      </c>
      <c r="BD132" s="1" t="s">
        <v>85</v>
      </c>
      <c r="BE132" s="1" t="s">
        <v>85</v>
      </c>
      <c r="BF132" s="1" t="s">
        <v>85</v>
      </c>
      <c r="BG132" s="1" t="s">
        <v>85</v>
      </c>
      <c r="BH132" s="1" t="s">
        <v>85</v>
      </c>
      <c r="BI132" s="1" t="s">
        <v>85</v>
      </c>
      <c r="BJ132" s="1" t="s">
        <v>85</v>
      </c>
      <c r="BK132" s="1" t="s">
        <v>85</v>
      </c>
      <c r="BL132" s="1" t="s">
        <v>85</v>
      </c>
      <c r="BM132" s="1" t="s">
        <v>3531</v>
      </c>
      <c r="BN132" s="1" t="s">
        <v>85</v>
      </c>
      <c r="BO132" s="1" t="s">
        <v>85</v>
      </c>
      <c r="BP132" s="1" t="s">
        <v>85</v>
      </c>
      <c r="BQ132" s="1" t="s">
        <v>85</v>
      </c>
      <c r="BR132" s="1" t="s">
        <v>85</v>
      </c>
      <c r="BS132" s="1" t="s">
        <v>85</v>
      </c>
      <c r="BT132" s="1" t="s">
        <v>85</v>
      </c>
      <c r="BU132" s="1" t="s">
        <v>85</v>
      </c>
      <c r="BV132" s="1" t="s">
        <v>85</v>
      </c>
      <c r="BW132" s="1" t="s">
        <v>85</v>
      </c>
      <c r="BX132" s="1" t="s">
        <v>85</v>
      </c>
      <c r="BY132" s="1" t="s">
        <v>85</v>
      </c>
      <c r="BZ132" s="1" t="s">
        <v>85</v>
      </c>
      <c r="CA132" s="1" t="s">
        <v>85</v>
      </c>
      <c r="CB132" s="1" t="s">
        <v>85</v>
      </c>
      <c r="CC132" s="1" t="s">
        <v>85</v>
      </c>
      <c r="CD132" s="1" t="s">
        <v>85</v>
      </c>
      <c r="CE132" s="1" t="s">
        <v>85</v>
      </c>
      <c r="CF132" s="1" t="s">
        <v>85</v>
      </c>
      <c r="CG132" s="1" t="s">
        <v>85</v>
      </c>
      <c r="CH132" s="1" t="s">
        <v>85</v>
      </c>
    </row>
    <row r="133" spans="1:86" ht="15.95">
      <c r="A133" s="1" t="s">
        <v>3738</v>
      </c>
      <c r="B133" s="1" t="s">
        <v>75</v>
      </c>
      <c r="C133" s="1" t="s">
        <v>198</v>
      </c>
      <c r="D133" s="1">
        <v>409</v>
      </c>
      <c r="E133" s="1" t="s">
        <v>3522</v>
      </c>
      <c r="F133" s="1" t="s">
        <v>3739</v>
      </c>
      <c r="G133" s="1">
        <v>409022</v>
      </c>
      <c r="H133" s="1" t="s">
        <v>3740</v>
      </c>
      <c r="I133" s="1">
        <v>6220922991</v>
      </c>
      <c r="J133" s="38">
        <v>44228</v>
      </c>
      <c r="K133" s="1" t="s">
        <v>979</v>
      </c>
      <c r="L133" s="1" t="s">
        <v>3527</v>
      </c>
      <c r="M133" s="1" t="s">
        <v>906</v>
      </c>
      <c r="N133" s="1" t="s">
        <v>3536</v>
      </c>
      <c r="O133" s="1" t="s">
        <v>3586</v>
      </c>
      <c r="P133" s="1" t="s">
        <v>85</v>
      </c>
      <c r="Q133" s="38">
        <v>45091</v>
      </c>
      <c r="R133" s="1" t="s">
        <v>85</v>
      </c>
      <c r="S133" s="1" t="s">
        <v>85</v>
      </c>
      <c r="T133" s="1" t="s">
        <v>85</v>
      </c>
      <c r="U133" s="1" t="s">
        <v>85</v>
      </c>
      <c r="V133" s="1">
        <v>40</v>
      </c>
      <c r="W133" s="1">
        <v>75</v>
      </c>
      <c r="X133" s="1">
        <v>25</v>
      </c>
      <c r="Y133" s="1" t="s">
        <v>3524</v>
      </c>
      <c r="Z133" s="1" t="s">
        <v>85</v>
      </c>
      <c r="AA133" s="1">
        <v>5</v>
      </c>
      <c r="AB133" s="1">
        <v>30</v>
      </c>
      <c r="AC133" s="1">
        <v>65</v>
      </c>
      <c r="AD133" s="1">
        <v>0</v>
      </c>
      <c r="AE133" s="1">
        <v>160</v>
      </c>
      <c r="AF133" s="1">
        <v>92</v>
      </c>
      <c r="AG133" s="1">
        <v>6</v>
      </c>
      <c r="AH133" s="1">
        <v>2</v>
      </c>
      <c r="AI133" s="1">
        <v>0</v>
      </c>
      <c r="AJ133" s="1">
        <v>10</v>
      </c>
      <c r="AK133" s="1">
        <v>5</v>
      </c>
      <c r="AL133" s="1">
        <v>30</v>
      </c>
      <c r="AM133" s="1">
        <v>65</v>
      </c>
      <c r="AN133" s="1">
        <v>0</v>
      </c>
      <c r="AO133" s="1">
        <v>160</v>
      </c>
      <c r="AP133" s="1" t="s">
        <v>85</v>
      </c>
      <c r="AQ133" s="1" t="s">
        <v>3627</v>
      </c>
      <c r="AR133" s="38">
        <v>45105</v>
      </c>
      <c r="AS133" s="1" t="s">
        <v>85</v>
      </c>
      <c r="AT133" s="1" t="s">
        <v>85</v>
      </c>
      <c r="AU133" s="1" t="s">
        <v>85</v>
      </c>
      <c r="AV133" s="1" t="s">
        <v>85</v>
      </c>
      <c r="AW133" s="1" t="s">
        <v>85</v>
      </c>
      <c r="AX133" s="1" t="s">
        <v>85</v>
      </c>
      <c r="AY133" s="1" t="s">
        <v>85</v>
      </c>
      <c r="AZ133" s="1" t="s">
        <v>85</v>
      </c>
      <c r="BA133" s="1" t="s">
        <v>85</v>
      </c>
      <c r="BB133" s="1" t="s">
        <v>85</v>
      </c>
      <c r="BC133" s="1" t="s">
        <v>85</v>
      </c>
      <c r="BD133" s="1" t="s">
        <v>85</v>
      </c>
      <c r="BE133" s="1" t="s">
        <v>85</v>
      </c>
      <c r="BF133" s="1" t="s">
        <v>85</v>
      </c>
      <c r="BG133" s="1" t="s">
        <v>85</v>
      </c>
      <c r="BH133" s="1" t="s">
        <v>85</v>
      </c>
      <c r="BI133" s="1" t="s">
        <v>85</v>
      </c>
      <c r="BJ133" s="1" t="s">
        <v>85</v>
      </c>
      <c r="BK133" s="1" t="s">
        <v>85</v>
      </c>
      <c r="BL133" s="1" t="s">
        <v>85</v>
      </c>
      <c r="BM133" s="1" t="s">
        <v>3531</v>
      </c>
      <c r="BN133" s="1" t="s">
        <v>85</v>
      </c>
      <c r="BO133" s="1" t="s">
        <v>85</v>
      </c>
      <c r="BP133" s="1" t="s">
        <v>85</v>
      </c>
      <c r="BQ133" s="1" t="s">
        <v>85</v>
      </c>
      <c r="BR133" s="1" t="s">
        <v>85</v>
      </c>
      <c r="BS133" s="1" t="s">
        <v>85</v>
      </c>
      <c r="BT133" s="1" t="s">
        <v>85</v>
      </c>
      <c r="BU133" s="1" t="s">
        <v>85</v>
      </c>
      <c r="BV133" s="1" t="s">
        <v>85</v>
      </c>
      <c r="BW133" s="1" t="s">
        <v>85</v>
      </c>
      <c r="BX133" s="1" t="s">
        <v>85</v>
      </c>
      <c r="BY133" s="1" t="s">
        <v>85</v>
      </c>
      <c r="BZ133" s="1" t="s">
        <v>85</v>
      </c>
      <c r="CA133" s="1" t="s">
        <v>85</v>
      </c>
      <c r="CB133" s="1" t="s">
        <v>85</v>
      </c>
      <c r="CC133" s="1" t="s">
        <v>85</v>
      </c>
      <c r="CD133" s="1" t="s">
        <v>85</v>
      </c>
      <c r="CE133" s="1" t="s">
        <v>85</v>
      </c>
      <c r="CF133" s="1" t="s">
        <v>85</v>
      </c>
      <c r="CG133" s="1" t="s">
        <v>85</v>
      </c>
      <c r="CH133" s="1" t="s">
        <v>85</v>
      </c>
    </row>
    <row r="134" spans="1:86" ht="15.95">
      <c r="A134" s="1" t="s">
        <v>1427</v>
      </c>
      <c r="B134" s="1" t="s">
        <v>130</v>
      </c>
      <c r="C134" s="1" t="s">
        <v>198</v>
      </c>
      <c r="D134" s="1">
        <v>104</v>
      </c>
      <c r="E134" s="1" t="s">
        <v>3549</v>
      </c>
      <c r="F134" s="1">
        <v>6523354150</v>
      </c>
      <c r="G134" s="1">
        <v>104021</v>
      </c>
      <c r="H134" s="1" t="s">
        <v>3741</v>
      </c>
      <c r="I134" s="1">
        <v>6523354150</v>
      </c>
      <c r="J134" s="38">
        <v>45090</v>
      </c>
      <c r="K134" s="1" t="s">
        <v>914</v>
      </c>
      <c r="L134" s="1" t="s">
        <v>3527</v>
      </c>
      <c r="M134" s="1" t="s">
        <v>915</v>
      </c>
      <c r="N134" s="1" t="s">
        <v>85</v>
      </c>
      <c r="O134" s="1" t="s">
        <v>3560</v>
      </c>
      <c r="P134" s="1" t="s">
        <v>173</v>
      </c>
      <c r="Q134" s="1" t="s">
        <v>85</v>
      </c>
      <c r="R134" s="1" t="s">
        <v>85</v>
      </c>
      <c r="S134" s="1" t="s">
        <v>85</v>
      </c>
      <c r="T134" s="1" t="s">
        <v>85</v>
      </c>
      <c r="U134" s="1" t="s">
        <v>85</v>
      </c>
      <c r="V134" s="1" t="s">
        <v>85</v>
      </c>
      <c r="W134" s="1" t="s">
        <v>85</v>
      </c>
      <c r="X134" s="1" t="s">
        <v>85</v>
      </c>
      <c r="Y134" s="1" t="s">
        <v>85</v>
      </c>
      <c r="Z134" s="1" t="s">
        <v>3742</v>
      </c>
      <c r="AA134" s="1" t="s">
        <v>85</v>
      </c>
      <c r="AB134" s="1" t="s">
        <v>85</v>
      </c>
      <c r="AC134" s="1" t="s">
        <v>85</v>
      </c>
      <c r="AD134" s="1" t="s">
        <v>85</v>
      </c>
      <c r="AE134" s="1" t="s">
        <v>85</v>
      </c>
      <c r="AF134" s="1" t="s">
        <v>85</v>
      </c>
      <c r="AG134" s="1" t="s">
        <v>85</v>
      </c>
      <c r="AH134" s="1" t="s">
        <v>85</v>
      </c>
      <c r="AI134" s="1" t="s">
        <v>85</v>
      </c>
      <c r="AJ134" s="1" t="s">
        <v>85</v>
      </c>
      <c r="AK134" s="1" t="s">
        <v>85</v>
      </c>
      <c r="AL134" s="1" t="s">
        <v>85</v>
      </c>
      <c r="AM134" s="1" t="s">
        <v>85</v>
      </c>
      <c r="AN134" s="1" t="s">
        <v>85</v>
      </c>
      <c r="AO134" s="1" t="s">
        <v>85</v>
      </c>
      <c r="AP134" s="1" t="s">
        <v>3742</v>
      </c>
      <c r="AQ134" s="1" t="s">
        <v>3632</v>
      </c>
      <c r="AR134" s="38">
        <v>45110</v>
      </c>
      <c r="AS134" s="1" t="s">
        <v>85</v>
      </c>
      <c r="AT134" s="1" t="s">
        <v>85</v>
      </c>
      <c r="AU134" s="1" t="s">
        <v>85</v>
      </c>
      <c r="AV134" s="1" t="s">
        <v>85</v>
      </c>
      <c r="AW134" s="1" t="s">
        <v>85</v>
      </c>
      <c r="AX134" s="1" t="s">
        <v>85</v>
      </c>
      <c r="AY134" s="1" t="s">
        <v>85</v>
      </c>
      <c r="AZ134" s="1" t="s">
        <v>85</v>
      </c>
      <c r="BA134" s="1" t="s">
        <v>85</v>
      </c>
      <c r="BB134" s="1" t="s">
        <v>85</v>
      </c>
      <c r="BC134" s="1" t="s">
        <v>85</v>
      </c>
      <c r="BD134" s="1" t="s">
        <v>85</v>
      </c>
      <c r="BE134" s="1" t="s">
        <v>85</v>
      </c>
      <c r="BF134" s="1" t="s">
        <v>85</v>
      </c>
      <c r="BG134" s="1" t="s">
        <v>85</v>
      </c>
      <c r="BH134" s="1" t="s">
        <v>85</v>
      </c>
      <c r="BI134" s="1" t="s">
        <v>85</v>
      </c>
      <c r="BJ134" s="1" t="s">
        <v>85</v>
      </c>
      <c r="BK134" s="1" t="s">
        <v>85</v>
      </c>
      <c r="BL134" s="1" t="s">
        <v>85</v>
      </c>
      <c r="BM134" s="1" t="s">
        <v>3538</v>
      </c>
      <c r="BN134" s="1" t="s">
        <v>3742</v>
      </c>
      <c r="BO134" s="1" t="s">
        <v>85</v>
      </c>
      <c r="BP134" s="1" t="s">
        <v>85</v>
      </c>
      <c r="BQ134" s="1" t="s">
        <v>85</v>
      </c>
      <c r="BR134" s="1" t="s">
        <v>85</v>
      </c>
      <c r="BS134" s="1" t="s">
        <v>85</v>
      </c>
      <c r="BT134" s="1" t="s">
        <v>85</v>
      </c>
      <c r="BU134" s="1" t="s">
        <v>85</v>
      </c>
      <c r="BV134" s="1" t="s">
        <v>85</v>
      </c>
      <c r="BW134" s="1" t="s">
        <v>85</v>
      </c>
      <c r="BX134" s="1" t="s">
        <v>85</v>
      </c>
      <c r="BY134" s="1" t="s">
        <v>85</v>
      </c>
      <c r="BZ134" s="1" t="s">
        <v>85</v>
      </c>
      <c r="CA134" s="1" t="s">
        <v>85</v>
      </c>
      <c r="CB134" s="1" t="s">
        <v>85</v>
      </c>
      <c r="CC134" s="1" t="s">
        <v>85</v>
      </c>
      <c r="CD134" s="1" t="s">
        <v>85</v>
      </c>
      <c r="CE134" s="1" t="s">
        <v>85</v>
      </c>
      <c r="CF134" s="1" t="s">
        <v>85</v>
      </c>
      <c r="CG134" s="1" t="s">
        <v>85</v>
      </c>
      <c r="CH134" s="1" t="s">
        <v>85</v>
      </c>
    </row>
    <row r="135" spans="1:86" ht="15.95">
      <c r="A135" s="1"/>
      <c r="B135" s="1"/>
      <c r="C135" s="1"/>
      <c r="D135" s="1"/>
      <c r="E135" s="1" t="s">
        <v>3522</v>
      </c>
      <c r="F135" s="1">
        <v>6523354150</v>
      </c>
      <c r="G135" s="1">
        <v>104021</v>
      </c>
      <c r="H135" s="1" t="s">
        <v>3741</v>
      </c>
      <c r="I135" s="1">
        <v>6523354150</v>
      </c>
      <c r="J135" s="38">
        <v>45090</v>
      </c>
      <c r="K135" s="1" t="s">
        <v>914</v>
      </c>
      <c r="L135" s="1" t="s">
        <v>3527</v>
      </c>
      <c r="M135" s="1" t="s">
        <v>915</v>
      </c>
      <c r="N135" s="1" t="s">
        <v>85</v>
      </c>
      <c r="O135" s="1" t="s">
        <v>3560</v>
      </c>
      <c r="P135" s="1" t="s">
        <v>173</v>
      </c>
      <c r="Q135" s="1" t="s">
        <v>85</v>
      </c>
      <c r="R135" s="1" t="s">
        <v>85</v>
      </c>
      <c r="S135" s="1" t="s">
        <v>85</v>
      </c>
      <c r="T135" s="1" t="s">
        <v>85</v>
      </c>
      <c r="U135" s="1" t="s">
        <v>85</v>
      </c>
      <c r="V135" s="1" t="s">
        <v>85</v>
      </c>
      <c r="W135" s="1" t="s">
        <v>85</v>
      </c>
      <c r="X135" s="1" t="s">
        <v>85</v>
      </c>
      <c r="Y135" s="1" t="s">
        <v>85</v>
      </c>
      <c r="Z135" s="1" t="s">
        <v>3743</v>
      </c>
      <c r="AA135" s="1" t="s">
        <v>85</v>
      </c>
      <c r="AB135" s="1" t="s">
        <v>85</v>
      </c>
      <c r="AC135" s="1" t="s">
        <v>85</v>
      </c>
      <c r="AD135" s="1" t="s">
        <v>85</v>
      </c>
      <c r="AE135" s="1" t="s">
        <v>85</v>
      </c>
      <c r="AF135" s="1" t="s">
        <v>85</v>
      </c>
      <c r="AG135" s="1" t="s">
        <v>85</v>
      </c>
      <c r="AH135" s="1" t="s">
        <v>85</v>
      </c>
      <c r="AI135" s="1" t="s">
        <v>85</v>
      </c>
      <c r="AJ135" s="1" t="s">
        <v>85</v>
      </c>
      <c r="AK135" s="1" t="s">
        <v>85</v>
      </c>
      <c r="AL135" s="1" t="s">
        <v>85</v>
      </c>
      <c r="AM135" s="1" t="s">
        <v>85</v>
      </c>
      <c r="AN135" s="1" t="s">
        <v>85</v>
      </c>
      <c r="AO135" s="1" t="s">
        <v>85</v>
      </c>
      <c r="AP135" s="1" t="s">
        <v>3743</v>
      </c>
      <c r="AQ135" s="1" t="s">
        <v>3627</v>
      </c>
      <c r="AR135" s="38">
        <v>45105</v>
      </c>
      <c r="AS135" s="1" t="s">
        <v>85</v>
      </c>
      <c r="AT135" s="1" t="s">
        <v>85</v>
      </c>
      <c r="AU135" s="1" t="s">
        <v>85</v>
      </c>
      <c r="AV135" s="1" t="s">
        <v>85</v>
      </c>
      <c r="AW135" s="1" t="s">
        <v>85</v>
      </c>
      <c r="AX135" s="1" t="s">
        <v>85</v>
      </c>
      <c r="AY135" s="1" t="s">
        <v>85</v>
      </c>
      <c r="AZ135" s="1" t="s">
        <v>85</v>
      </c>
      <c r="BA135" s="1" t="s">
        <v>85</v>
      </c>
      <c r="BB135" s="1" t="s">
        <v>85</v>
      </c>
      <c r="BC135" s="1" t="s">
        <v>85</v>
      </c>
      <c r="BD135" s="1" t="s">
        <v>85</v>
      </c>
      <c r="BE135" s="1" t="s">
        <v>85</v>
      </c>
      <c r="BF135" s="1" t="s">
        <v>85</v>
      </c>
      <c r="BG135" s="1" t="s">
        <v>85</v>
      </c>
      <c r="BH135" s="1" t="s">
        <v>85</v>
      </c>
      <c r="BI135" s="1" t="s">
        <v>85</v>
      </c>
      <c r="BJ135" s="1" t="s">
        <v>85</v>
      </c>
      <c r="BK135" s="1" t="s">
        <v>85</v>
      </c>
      <c r="BL135" s="1" t="s">
        <v>85</v>
      </c>
      <c r="BM135" s="1" t="s">
        <v>3538</v>
      </c>
      <c r="BN135" s="1" t="s">
        <v>3743</v>
      </c>
      <c r="BO135" s="1" t="s">
        <v>85</v>
      </c>
      <c r="BP135" s="1" t="s">
        <v>85</v>
      </c>
      <c r="BQ135" s="1" t="s">
        <v>85</v>
      </c>
      <c r="BR135" s="1" t="s">
        <v>85</v>
      </c>
      <c r="BS135" s="1" t="s">
        <v>85</v>
      </c>
      <c r="BT135" s="1" t="s">
        <v>85</v>
      </c>
      <c r="BU135" s="1" t="s">
        <v>85</v>
      </c>
      <c r="BV135" s="1" t="s">
        <v>85</v>
      </c>
      <c r="BW135" s="1" t="s">
        <v>85</v>
      </c>
      <c r="BX135" s="1" t="s">
        <v>85</v>
      </c>
      <c r="BY135" s="1" t="s">
        <v>85</v>
      </c>
      <c r="BZ135" s="1" t="s">
        <v>85</v>
      </c>
      <c r="CA135" s="1" t="s">
        <v>85</v>
      </c>
      <c r="CB135" s="1" t="s">
        <v>85</v>
      </c>
      <c r="CC135" s="1" t="s">
        <v>85</v>
      </c>
      <c r="CD135" s="1" t="s">
        <v>85</v>
      </c>
      <c r="CE135" s="1" t="s">
        <v>85</v>
      </c>
      <c r="CF135" s="1" t="s">
        <v>85</v>
      </c>
      <c r="CG135" s="1" t="s">
        <v>85</v>
      </c>
      <c r="CH135" s="1" t="s">
        <v>85</v>
      </c>
    </row>
    <row r="136" spans="1:86" ht="15.95">
      <c r="A136" s="1" t="s">
        <v>1198</v>
      </c>
      <c r="B136" s="1" t="s">
        <v>130</v>
      </c>
      <c r="C136" s="1" t="s">
        <v>198</v>
      </c>
      <c r="D136" s="1">
        <v>100</v>
      </c>
      <c r="E136" s="1" t="s">
        <v>3522</v>
      </c>
      <c r="F136" s="1" t="s">
        <v>3744</v>
      </c>
      <c r="G136" s="1">
        <v>100021</v>
      </c>
      <c r="H136" s="1" t="s">
        <v>85</v>
      </c>
      <c r="I136" s="1">
        <v>6521762960</v>
      </c>
      <c r="J136" s="38">
        <v>45076</v>
      </c>
      <c r="K136" s="1" t="s">
        <v>85</v>
      </c>
      <c r="L136" s="1" t="s">
        <v>85</v>
      </c>
      <c r="M136" s="1" t="s">
        <v>85</v>
      </c>
      <c r="N136" s="1" t="s">
        <v>85</v>
      </c>
      <c r="O136" s="1" t="s">
        <v>85</v>
      </c>
      <c r="P136" s="1" t="s">
        <v>85</v>
      </c>
      <c r="Q136" s="1" t="s">
        <v>85</v>
      </c>
      <c r="R136" s="1" t="s">
        <v>85</v>
      </c>
      <c r="S136" s="1" t="s">
        <v>85</v>
      </c>
      <c r="T136" s="1" t="s">
        <v>85</v>
      </c>
      <c r="U136" s="1" t="s">
        <v>85</v>
      </c>
      <c r="V136" s="1">
        <v>2</v>
      </c>
      <c r="W136" s="1">
        <v>98</v>
      </c>
      <c r="X136" s="1">
        <v>2</v>
      </c>
      <c r="Y136" s="1" t="s">
        <v>3545</v>
      </c>
      <c r="Z136" s="1" t="s">
        <v>85</v>
      </c>
      <c r="AA136" s="1">
        <v>30</v>
      </c>
      <c r="AB136" s="1">
        <v>5</v>
      </c>
      <c r="AC136" s="1">
        <v>65</v>
      </c>
      <c r="AD136" s="1">
        <v>0</v>
      </c>
      <c r="AE136" s="1">
        <v>135</v>
      </c>
      <c r="AF136" s="1">
        <v>30</v>
      </c>
      <c r="AG136" s="1">
        <v>5</v>
      </c>
      <c r="AH136" s="1">
        <v>65</v>
      </c>
      <c r="AI136" s="1">
        <v>0</v>
      </c>
      <c r="AJ136" s="1">
        <v>135</v>
      </c>
      <c r="AK136" s="1">
        <v>97</v>
      </c>
      <c r="AL136" s="1">
        <v>1</v>
      </c>
      <c r="AM136" s="1">
        <v>1</v>
      </c>
      <c r="AN136" s="1">
        <v>1</v>
      </c>
      <c r="AO136" s="1">
        <v>6</v>
      </c>
      <c r="AP136" s="1" t="s">
        <v>85</v>
      </c>
      <c r="AQ136" s="1" t="s">
        <v>3642</v>
      </c>
      <c r="AR136" s="38">
        <v>45214</v>
      </c>
      <c r="AS136" s="1" t="s">
        <v>85</v>
      </c>
      <c r="AT136" s="1" t="s">
        <v>85</v>
      </c>
      <c r="AU136" s="1" t="s">
        <v>85</v>
      </c>
      <c r="AV136" s="1" t="s">
        <v>85</v>
      </c>
      <c r="AW136" s="1" t="s">
        <v>85</v>
      </c>
      <c r="AX136" s="1" t="s">
        <v>85</v>
      </c>
      <c r="AY136" s="1" t="s">
        <v>85</v>
      </c>
      <c r="AZ136" s="1" t="s">
        <v>85</v>
      </c>
      <c r="BA136" s="1" t="s">
        <v>85</v>
      </c>
      <c r="BB136" s="1" t="s">
        <v>85</v>
      </c>
      <c r="BC136" s="1" t="s">
        <v>85</v>
      </c>
      <c r="BD136" s="1" t="s">
        <v>85</v>
      </c>
      <c r="BE136" s="1" t="s">
        <v>85</v>
      </c>
      <c r="BF136" s="1" t="s">
        <v>85</v>
      </c>
      <c r="BG136" s="1" t="s">
        <v>85</v>
      </c>
      <c r="BH136" s="1" t="s">
        <v>85</v>
      </c>
      <c r="BI136" s="1" t="s">
        <v>85</v>
      </c>
      <c r="BJ136" s="1" t="s">
        <v>85</v>
      </c>
      <c r="BK136" s="1" t="s">
        <v>85</v>
      </c>
      <c r="BL136" s="1" t="s">
        <v>85</v>
      </c>
      <c r="BM136" s="1" t="s">
        <v>3531</v>
      </c>
      <c r="BN136" s="1" t="s">
        <v>85</v>
      </c>
      <c r="BO136" s="1" t="s">
        <v>85</v>
      </c>
      <c r="BP136" s="1" t="s">
        <v>85</v>
      </c>
      <c r="BQ136" s="1" t="s">
        <v>85</v>
      </c>
      <c r="BR136" s="1" t="s">
        <v>85</v>
      </c>
      <c r="BS136" s="1" t="s">
        <v>85</v>
      </c>
      <c r="BT136" s="1" t="s">
        <v>85</v>
      </c>
      <c r="BU136" s="1" t="s">
        <v>85</v>
      </c>
      <c r="BV136" s="1" t="s">
        <v>85</v>
      </c>
      <c r="BW136" s="1" t="s">
        <v>85</v>
      </c>
      <c r="BX136" s="1" t="s">
        <v>85</v>
      </c>
      <c r="BY136" s="1" t="s">
        <v>85</v>
      </c>
      <c r="BZ136" s="1" t="s">
        <v>85</v>
      </c>
      <c r="CA136" s="1" t="s">
        <v>85</v>
      </c>
      <c r="CB136" s="1" t="s">
        <v>85</v>
      </c>
      <c r="CC136" s="1" t="s">
        <v>85</v>
      </c>
      <c r="CD136" s="1" t="s">
        <v>85</v>
      </c>
      <c r="CE136" s="1" t="s">
        <v>85</v>
      </c>
      <c r="CF136" s="1" t="s">
        <v>85</v>
      </c>
      <c r="CG136" s="1" t="s">
        <v>85</v>
      </c>
      <c r="CH136" s="1" t="s">
        <v>85</v>
      </c>
    </row>
    <row r="137" spans="1:86" ht="15.95">
      <c r="A137" s="1" t="s">
        <v>2318</v>
      </c>
      <c r="B137" s="1" t="s">
        <v>130</v>
      </c>
      <c r="C137" s="1" t="s">
        <v>198</v>
      </c>
      <c r="D137" s="1">
        <v>201</v>
      </c>
      <c r="E137" s="1" t="s">
        <v>3522</v>
      </c>
      <c r="F137" s="1" t="s">
        <v>3745</v>
      </c>
      <c r="G137" s="1">
        <v>201045</v>
      </c>
      <c r="H137" s="1" t="s">
        <v>3746</v>
      </c>
      <c r="I137" s="1">
        <v>6801757023</v>
      </c>
      <c r="J137" s="38">
        <v>45090</v>
      </c>
      <c r="K137" s="1" t="s">
        <v>926</v>
      </c>
      <c r="L137" s="1" t="s">
        <v>3527</v>
      </c>
      <c r="M137" s="1" t="s">
        <v>915</v>
      </c>
      <c r="N137" s="1" t="s">
        <v>85</v>
      </c>
      <c r="O137" s="1" t="s">
        <v>85</v>
      </c>
      <c r="P137" s="1" t="s">
        <v>173</v>
      </c>
      <c r="Q137" s="1" t="s">
        <v>85</v>
      </c>
      <c r="R137" s="1" t="s">
        <v>85</v>
      </c>
      <c r="S137" s="1" t="s">
        <v>85</v>
      </c>
      <c r="T137" s="1" t="s">
        <v>85</v>
      </c>
      <c r="U137" s="1" t="s">
        <v>85</v>
      </c>
      <c r="V137" s="1">
        <v>90</v>
      </c>
      <c r="W137" s="1">
        <v>95</v>
      </c>
      <c r="X137" s="1">
        <v>5</v>
      </c>
      <c r="Y137" s="1" t="s">
        <v>3524</v>
      </c>
      <c r="Z137" s="1" t="s">
        <v>85</v>
      </c>
      <c r="AA137" s="1">
        <v>0</v>
      </c>
      <c r="AB137" s="1">
        <v>14</v>
      </c>
      <c r="AC137" s="1">
        <v>78</v>
      </c>
      <c r="AD137" s="1">
        <v>8</v>
      </c>
      <c r="AE137" s="1">
        <v>194</v>
      </c>
      <c r="AF137" s="1">
        <v>4</v>
      </c>
      <c r="AG137" s="1">
        <v>10</v>
      </c>
      <c r="AH137" s="1">
        <v>78</v>
      </c>
      <c r="AI137" s="1">
        <v>8</v>
      </c>
      <c r="AJ137" s="1">
        <v>190</v>
      </c>
      <c r="AK137" s="1">
        <v>0</v>
      </c>
      <c r="AL137" s="1">
        <v>70</v>
      </c>
      <c r="AM137" s="1">
        <v>30</v>
      </c>
      <c r="AN137" s="1">
        <v>0</v>
      </c>
      <c r="AO137" s="1">
        <v>130</v>
      </c>
      <c r="AP137" s="1" t="s">
        <v>85</v>
      </c>
      <c r="AQ137" s="1" t="s">
        <v>3627</v>
      </c>
      <c r="AR137" s="38">
        <v>45105</v>
      </c>
      <c r="AS137" s="1" t="s">
        <v>85</v>
      </c>
      <c r="AT137" s="1" t="s">
        <v>85</v>
      </c>
      <c r="AU137" s="1" t="s">
        <v>85</v>
      </c>
      <c r="AV137" s="1" t="s">
        <v>85</v>
      </c>
      <c r="AW137" s="1" t="s">
        <v>85</v>
      </c>
      <c r="AX137" s="1" t="s">
        <v>85</v>
      </c>
      <c r="AY137" s="1" t="s">
        <v>85</v>
      </c>
      <c r="AZ137" s="1" t="s">
        <v>85</v>
      </c>
      <c r="BA137" s="1" t="s">
        <v>85</v>
      </c>
      <c r="BB137" s="1" t="s">
        <v>85</v>
      </c>
      <c r="BC137" s="1" t="s">
        <v>85</v>
      </c>
      <c r="BD137" s="1" t="s">
        <v>85</v>
      </c>
      <c r="BE137" s="1" t="s">
        <v>85</v>
      </c>
      <c r="BF137" s="1" t="s">
        <v>85</v>
      </c>
      <c r="BG137" s="1" t="s">
        <v>85</v>
      </c>
      <c r="BH137" s="1" t="s">
        <v>85</v>
      </c>
      <c r="BI137" s="1" t="s">
        <v>85</v>
      </c>
      <c r="BJ137" s="1" t="s">
        <v>85</v>
      </c>
      <c r="BK137" s="1" t="s">
        <v>85</v>
      </c>
      <c r="BL137" s="1" t="s">
        <v>85</v>
      </c>
      <c r="BM137" s="1" t="s">
        <v>3531</v>
      </c>
      <c r="BN137" s="1" t="s">
        <v>85</v>
      </c>
      <c r="BO137" s="1" t="s">
        <v>85</v>
      </c>
      <c r="BP137" s="1" t="s">
        <v>85</v>
      </c>
      <c r="BQ137" s="1" t="s">
        <v>85</v>
      </c>
      <c r="BR137" s="1" t="s">
        <v>85</v>
      </c>
      <c r="BS137" s="1" t="s">
        <v>85</v>
      </c>
      <c r="BT137" s="1" t="s">
        <v>85</v>
      </c>
      <c r="BU137" s="1" t="s">
        <v>85</v>
      </c>
      <c r="BV137" s="1" t="s">
        <v>85</v>
      </c>
      <c r="BW137" s="1" t="s">
        <v>85</v>
      </c>
      <c r="BX137" s="1" t="s">
        <v>85</v>
      </c>
      <c r="BY137" s="1" t="s">
        <v>85</v>
      </c>
      <c r="BZ137" s="1" t="s">
        <v>85</v>
      </c>
      <c r="CA137" s="1" t="s">
        <v>85</v>
      </c>
      <c r="CB137" s="1" t="s">
        <v>85</v>
      </c>
      <c r="CC137" s="1" t="s">
        <v>85</v>
      </c>
      <c r="CD137" s="1" t="s">
        <v>85</v>
      </c>
      <c r="CE137" s="1" t="s">
        <v>85</v>
      </c>
      <c r="CF137" s="1" t="s">
        <v>85</v>
      </c>
      <c r="CG137" s="1" t="s">
        <v>85</v>
      </c>
      <c r="CH137" s="1" t="s">
        <v>85</v>
      </c>
    </row>
    <row r="138" spans="1:86" ht="15.95">
      <c r="A138" s="1" t="s">
        <v>2721</v>
      </c>
      <c r="B138" s="1" t="s">
        <v>130</v>
      </c>
      <c r="C138" s="1" t="s">
        <v>198</v>
      </c>
      <c r="D138" s="1">
        <v>303</v>
      </c>
      <c r="E138" s="1" t="s">
        <v>3522</v>
      </c>
      <c r="F138" s="1" t="s">
        <v>3747</v>
      </c>
      <c r="G138" s="1">
        <v>303010</v>
      </c>
      <c r="H138" s="1" t="s">
        <v>77</v>
      </c>
      <c r="I138" s="1">
        <v>6220485312</v>
      </c>
      <c r="J138" s="38">
        <v>44624</v>
      </c>
      <c r="K138" s="1" t="s">
        <v>979</v>
      </c>
      <c r="L138" s="1" t="s">
        <v>3527</v>
      </c>
      <c r="M138" s="1" t="s">
        <v>906</v>
      </c>
      <c r="N138" s="1" t="s">
        <v>3536</v>
      </c>
      <c r="O138" s="1" t="s">
        <v>3691</v>
      </c>
      <c r="P138" s="1" t="s">
        <v>85</v>
      </c>
      <c r="Q138" s="1" t="s">
        <v>85</v>
      </c>
      <c r="R138" s="1" t="s">
        <v>85</v>
      </c>
      <c r="S138" s="1" t="s">
        <v>85</v>
      </c>
      <c r="T138" s="1" t="s">
        <v>85</v>
      </c>
      <c r="U138" s="1" t="s">
        <v>85</v>
      </c>
      <c r="V138" s="1">
        <v>35</v>
      </c>
      <c r="W138" s="1">
        <v>85</v>
      </c>
      <c r="X138" s="1">
        <v>15</v>
      </c>
      <c r="Y138" s="1" t="s">
        <v>3524</v>
      </c>
      <c r="Z138" s="1" t="s">
        <v>85</v>
      </c>
      <c r="AA138" s="1">
        <v>2</v>
      </c>
      <c r="AB138" s="1">
        <v>40</v>
      </c>
      <c r="AC138" s="1">
        <v>58</v>
      </c>
      <c r="AD138" s="1">
        <v>0</v>
      </c>
      <c r="AE138" s="1">
        <v>156</v>
      </c>
      <c r="AF138" s="1">
        <v>90</v>
      </c>
      <c r="AG138" s="1">
        <v>7</v>
      </c>
      <c r="AH138" s="1">
        <v>3</v>
      </c>
      <c r="AI138" s="1">
        <v>0</v>
      </c>
      <c r="AJ138" s="1">
        <v>13</v>
      </c>
      <c r="AK138" s="1">
        <v>2</v>
      </c>
      <c r="AL138" s="1">
        <v>40</v>
      </c>
      <c r="AM138" s="1">
        <v>58</v>
      </c>
      <c r="AN138" s="1">
        <v>0</v>
      </c>
      <c r="AO138" s="1">
        <v>156</v>
      </c>
      <c r="AP138" s="1" t="s">
        <v>85</v>
      </c>
      <c r="AQ138" s="1" t="s">
        <v>3627</v>
      </c>
      <c r="AR138" s="38">
        <v>45105</v>
      </c>
      <c r="AS138" s="1" t="s">
        <v>85</v>
      </c>
      <c r="AT138" s="1" t="s">
        <v>85</v>
      </c>
      <c r="AU138" s="1" t="s">
        <v>85</v>
      </c>
      <c r="AV138" s="1" t="s">
        <v>85</v>
      </c>
      <c r="AW138" s="1" t="s">
        <v>85</v>
      </c>
      <c r="AX138" s="1" t="s">
        <v>85</v>
      </c>
      <c r="AY138" s="1" t="s">
        <v>85</v>
      </c>
      <c r="AZ138" s="1" t="s">
        <v>85</v>
      </c>
      <c r="BA138" s="1" t="s">
        <v>85</v>
      </c>
      <c r="BB138" s="1" t="s">
        <v>85</v>
      </c>
      <c r="BC138" s="1" t="s">
        <v>85</v>
      </c>
      <c r="BD138" s="1" t="s">
        <v>85</v>
      </c>
      <c r="BE138" s="1" t="s">
        <v>85</v>
      </c>
      <c r="BF138" s="1" t="s">
        <v>85</v>
      </c>
      <c r="BG138" s="1" t="s">
        <v>85</v>
      </c>
      <c r="BH138" s="1" t="s">
        <v>85</v>
      </c>
      <c r="BI138" s="1" t="s">
        <v>85</v>
      </c>
      <c r="BJ138" s="1" t="s">
        <v>85</v>
      </c>
      <c r="BK138" s="1" t="s">
        <v>85</v>
      </c>
      <c r="BL138" s="1" t="s">
        <v>85</v>
      </c>
      <c r="BM138" s="1" t="s">
        <v>3531</v>
      </c>
      <c r="BN138" s="1" t="s">
        <v>85</v>
      </c>
      <c r="BO138" s="1" t="s">
        <v>85</v>
      </c>
      <c r="BP138" s="1" t="s">
        <v>85</v>
      </c>
      <c r="BQ138" s="1" t="s">
        <v>85</v>
      </c>
      <c r="BR138" s="1" t="s">
        <v>85</v>
      </c>
      <c r="BS138" s="1" t="s">
        <v>85</v>
      </c>
      <c r="BT138" s="1" t="s">
        <v>85</v>
      </c>
      <c r="BU138" s="1" t="s">
        <v>85</v>
      </c>
      <c r="BV138" s="1" t="s">
        <v>85</v>
      </c>
      <c r="BW138" s="1" t="s">
        <v>85</v>
      </c>
      <c r="BX138" s="1" t="s">
        <v>85</v>
      </c>
      <c r="BY138" s="1" t="s">
        <v>85</v>
      </c>
      <c r="BZ138" s="1" t="s">
        <v>85</v>
      </c>
      <c r="CA138" s="1" t="s">
        <v>85</v>
      </c>
      <c r="CB138" s="1" t="s">
        <v>85</v>
      </c>
      <c r="CC138" s="1" t="s">
        <v>85</v>
      </c>
      <c r="CD138" s="1" t="s">
        <v>85</v>
      </c>
      <c r="CE138" s="1" t="s">
        <v>85</v>
      </c>
      <c r="CF138" s="1" t="s">
        <v>85</v>
      </c>
      <c r="CG138" s="1" t="s">
        <v>85</v>
      </c>
      <c r="CH138" s="1" t="s">
        <v>85</v>
      </c>
    </row>
    <row r="139" spans="1:86" ht="15.95">
      <c r="A139" s="1" t="s">
        <v>3748</v>
      </c>
      <c r="B139" s="1" t="s">
        <v>75</v>
      </c>
      <c r="C139" s="1" t="s">
        <v>198</v>
      </c>
      <c r="D139" s="1">
        <v>409</v>
      </c>
      <c r="E139" s="1" t="s">
        <v>3522</v>
      </c>
      <c r="F139" s="1">
        <v>409019</v>
      </c>
      <c r="G139" s="1">
        <v>409019</v>
      </c>
      <c r="H139" s="1" t="s">
        <v>85</v>
      </c>
      <c r="I139" s="1">
        <v>6220922985</v>
      </c>
      <c r="J139" s="38">
        <v>43014</v>
      </c>
      <c r="K139" s="1" t="s">
        <v>924</v>
      </c>
      <c r="L139" s="1" t="s">
        <v>3527</v>
      </c>
      <c r="M139" s="1" t="s">
        <v>906</v>
      </c>
      <c r="N139" s="1" t="s">
        <v>3558</v>
      </c>
      <c r="O139" s="1" t="s">
        <v>85</v>
      </c>
      <c r="P139" s="1" t="s">
        <v>85</v>
      </c>
      <c r="Q139" s="38">
        <v>45092</v>
      </c>
      <c r="R139" s="1" t="s">
        <v>85</v>
      </c>
      <c r="S139" s="1" t="s">
        <v>85</v>
      </c>
      <c r="T139" s="1" t="s">
        <v>85</v>
      </c>
      <c r="U139" s="1" t="s">
        <v>85</v>
      </c>
      <c r="V139" s="1">
        <v>50</v>
      </c>
      <c r="W139" s="1">
        <v>98</v>
      </c>
      <c r="X139" s="1">
        <v>2</v>
      </c>
      <c r="Y139" s="1" t="s">
        <v>3524</v>
      </c>
      <c r="Z139" s="1" t="s">
        <v>85</v>
      </c>
      <c r="AA139" s="1">
        <v>2</v>
      </c>
      <c r="AB139" s="1">
        <v>33</v>
      </c>
      <c r="AC139" s="1">
        <v>60</v>
      </c>
      <c r="AD139" s="1">
        <v>5</v>
      </c>
      <c r="AE139" s="1">
        <v>168</v>
      </c>
      <c r="AF139" s="1">
        <v>30</v>
      </c>
      <c r="AG139" s="1">
        <v>30</v>
      </c>
      <c r="AH139" s="1">
        <v>35</v>
      </c>
      <c r="AI139" s="1">
        <v>5</v>
      </c>
      <c r="AJ139" s="1">
        <v>115</v>
      </c>
      <c r="AK139" s="1">
        <v>2</v>
      </c>
      <c r="AL139" s="1">
        <v>38</v>
      </c>
      <c r="AM139" s="1">
        <v>60</v>
      </c>
      <c r="AN139" s="1">
        <v>0</v>
      </c>
      <c r="AO139" s="1">
        <v>158</v>
      </c>
      <c r="AP139" s="1" t="s">
        <v>85</v>
      </c>
      <c r="AQ139" s="1" t="s">
        <v>3627</v>
      </c>
      <c r="AR139" s="38">
        <v>45107</v>
      </c>
      <c r="AS139" s="1" t="s">
        <v>85</v>
      </c>
      <c r="AT139" s="1" t="s">
        <v>85</v>
      </c>
      <c r="AU139" s="1" t="s">
        <v>85</v>
      </c>
      <c r="AV139" s="1" t="s">
        <v>85</v>
      </c>
      <c r="AW139" s="1" t="s">
        <v>85</v>
      </c>
      <c r="AX139" s="1" t="s">
        <v>85</v>
      </c>
      <c r="AY139" s="1" t="s">
        <v>85</v>
      </c>
      <c r="AZ139" s="1" t="s">
        <v>85</v>
      </c>
      <c r="BA139" s="1" t="s">
        <v>85</v>
      </c>
      <c r="BB139" s="1" t="s">
        <v>85</v>
      </c>
      <c r="BC139" s="1" t="s">
        <v>85</v>
      </c>
      <c r="BD139" s="1" t="s">
        <v>85</v>
      </c>
      <c r="BE139" s="1" t="s">
        <v>85</v>
      </c>
      <c r="BF139" s="1" t="s">
        <v>85</v>
      </c>
      <c r="BG139" s="1" t="s">
        <v>85</v>
      </c>
      <c r="BH139" s="1" t="s">
        <v>85</v>
      </c>
      <c r="BI139" s="1" t="s">
        <v>85</v>
      </c>
      <c r="BJ139" s="1" t="s">
        <v>85</v>
      </c>
      <c r="BK139" s="1" t="s">
        <v>85</v>
      </c>
      <c r="BL139" s="1" t="s">
        <v>85</v>
      </c>
      <c r="BM139" s="1" t="s">
        <v>3531</v>
      </c>
      <c r="BN139" s="1" t="s">
        <v>85</v>
      </c>
      <c r="BO139" s="1" t="s">
        <v>85</v>
      </c>
      <c r="BP139" s="1" t="s">
        <v>85</v>
      </c>
      <c r="BQ139" s="1" t="s">
        <v>85</v>
      </c>
      <c r="BR139" s="1" t="s">
        <v>85</v>
      </c>
      <c r="BS139" s="1" t="s">
        <v>85</v>
      </c>
      <c r="BT139" s="1" t="s">
        <v>85</v>
      </c>
      <c r="BU139" s="1" t="s">
        <v>85</v>
      </c>
      <c r="BV139" s="1" t="s">
        <v>85</v>
      </c>
      <c r="BW139" s="1" t="s">
        <v>85</v>
      </c>
      <c r="BX139" s="1" t="s">
        <v>85</v>
      </c>
      <c r="BY139" s="1" t="s">
        <v>85</v>
      </c>
      <c r="BZ139" s="1" t="s">
        <v>85</v>
      </c>
      <c r="CA139" s="1" t="s">
        <v>85</v>
      </c>
      <c r="CB139" s="1" t="s">
        <v>85</v>
      </c>
      <c r="CC139" s="1" t="s">
        <v>85</v>
      </c>
      <c r="CD139" s="1" t="s">
        <v>85</v>
      </c>
      <c r="CE139" s="1" t="s">
        <v>85</v>
      </c>
      <c r="CF139" s="1" t="s">
        <v>85</v>
      </c>
      <c r="CG139" s="1" t="s">
        <v>85</v>
      </c>
      <c r="CH139" s="1" t="s">
        <v>85</v>
      </c>
    </row>
    <row r="140" spans="1:86" ht="15.95">
      <c r="A140" s="1" t="s">
        <v>3749</v>
      </c>
      <c r="B140" s="1" t="s">
        <v>130</v>
      </c>
      <c r="C140" s="1" t="s">
        <v>198</v>
      </c>
      <c r="D140" s="1">
        <v>104</v>
      </c>
      <c r="E140" s="1" t="s">
        <v>3549</v>
      </c>
      <c r="F140" s="1">
        <v>6523165870</v>
      </c>
      <c r="G140" s="1">
        <v>104022</v>
      </c>
      <c r="H140" s="1" t="s">
        <v>3750</v>
      </c>
      <c r="I140" s="1">
        <v>6523165870</v>
      </c>
      <c r="J140" s="38">
        <v>45091</v>
      </c>
      <c r="K140" s="1" t="s">
        <v>1037</v>
      </c>
      <c r="L140" s="1" t="s">
        <v>3527</v>
      </c>
      <c r="M140" s="1" t="s">
        <v>915</v>
      </c>
      <c r="N140" s="1" t="s">
        <v>85</v>
      </c>
      <c r="O140" s="1" t="s">
        <v>3560</v>
      </c>
      <c r="P140" s="1" t="s">
        <v>173</v>
      </c>
      <c r="Q140" s="1" t="s">
        <v>85</v>
      </c>
      <c r="R140" s="1" t="s">
        <v>85</v>
      </c>
      <c r="S140" s="1" t="s">
        <v>85</v>
      </c>
      <c r="T140" s="1" t="s">
        <v>85</v>
      </c>
      <c r="U140" s="1" t="s">
        <v>85</v>
      </c>
      <c r="V140" s="1" t="s">
        <v>85</v>
      </c>
      <c r="W140" s="1" t="s">
        <v>85</v>
      </c>
      <c r="X140" s="1" t="s">
        <v>85</v>
      </c>
      <c r="Y140" s="1" t="s">
        <v>85</v>
      </c>
      <c r="Z140" s="1" t="s">
        <v>3751</v>
      </c>
      <c r="AA140" s="1" t="s">
        <v>85</v>
      </c>
      <c r="AB140" s="1" t="s">
        <v>85</v>
      </c>
      <c r="AC140" s="1" t="s">
        <v>85</v>
      </c>
      <c r="AD140" s="1" t="s">
        <v>85</v>
      </c>
      <c r="AE140" s="1" t="s">
        <v>85</v>
      </c>
      <c r="AF140" s="1" t="s">
        <v>85</v>
      </c>
      <c r="AG140" s="1" t="s">
        <v>85</v>
      </c>
      <c r="AH140" s="1" t="s">
        <v>85</v>
      </c>
      <c r="AI140" s="1" t="s">
        <v>85</v>
      </c>
      <c r="AJ140" s="1" t="s">
        <v>85</v>
      </c>
      <c r="AK140" s="1" t="s">
        <v>85</v>
      </c>
      <c r="AL140" s="1" t="s">
        <v>85</v>
      </c>
      <c r="AM140" s="1" t="s">
        <v>85</v>
      </c>
      <c r="AN140" s="1" t="s">
        <v>85</v>
      </c>
      <c r="AO140" s="1" t="s">
        <v>85</v>
      </c>
      <c r="AP140" s="1" t="s">
        <v>3751</v>
      </c>
      <c r="AQ140" s="1" t="s">
        <v>3660</v>
      </c>
      <c r="AR140" s="38">
        <v>45120</v>
      </c>
      <c r="AS140" s="1" t="s">
        <v>85</v>
      </c>
      <c r="AT140" s="1" t="s">
        <v>85</v>
      </c>
      <c r="AU140" s="1" t="s">
        <v>85</v>
      </c>
      <c r="AV140" s="1" t="s">
        <v>85</v>
      </c>
      <c r="AW140" s="1" t="s">
        <v>85</v>
      </c>
      <c r="AX140" s="1" t="s">
        <v>85</v>
      </c>
      <c r="AY140" s="1" t="s">
        <v>85</v>
      </c>
      <c r="AZ140" s="1" t="s">
        <v>85</v>
      </c>
      <c r="BA140" s="1" t="s">
        <v>85</v>
      </c>
      <c r="BB140" s="1" t="s">
        <v>85</v>
      </c>
      <c r="BC140" s="1" t="s">
        <v>85</v>
      </c>
      <c r="BD140" s="1" t="s">
        <v>85</v>
      </c>
      <c r="BE140" s="1" t="s">
        <v>85</v>
      </c>
      <c r="BF140" s="1" t="s">
        <v>85</v>
      </c>
      <c r="BG140" s="1" t="s">
        <v>85</v>
      </c>
      <c r="BH140" s="1" t="s">
        <v>85</v>
      </c>
      <c r="BI140" s="1" t="s">
        <v>85</v>
      </c>
      <c r="BJ140" s="1" t="s">
        <v>85</v>
      </c>
      <c r="BK140" s="1" t="s">
        <v>85</v>
      </c>
      <c r="BL140" s="1" t="s">
        <v>85</v>
      </c>
      <c r="BM140" s="1" t="s">
        <v>3538</v>
      </c>
      <c r="BN140" s="1" t="s">
        <v>3751</v>
      </c>
      <c r="BO140" s="1" t="s">
        <v>85</v>
      </c>
      <c r="BP140" s="1" t="s">
        <v>85</v>
      </c>
      <c r="BQ140" s="1" t="s">
        <v>85</v>
      </c>
      <c r="BR140" s="1" t="s">
        <v>85</v>
      </c>
      <c r="BS140" s="1" t="s">
        <v>85</v>
      </c>
      <c r="BT140" s="1" t="s">
        <v>85</v>
      </c>
      <c r="BU140" s="1" t="s">
        <v>85</v>
      </c>
      <c r="BV140" s="1" t="s">
        <v>85</v>
      </c>
      <c r="BW140" s="1" t="s">
        <v>85</v>
      </c>
      <c r="BX140" s="1" t="s">
        <v>85</v>
      </c>
      <c r="BY140" s="1" t="s">
        <v>85</v>
      </c>
      <c r="BZ140" s="1" t="s">
        <v>85</v>
      </c>
      <c r="CA140" s="1" t="s">
        <v>85</v>
      </c>
      <c r="CB140" s="1" t="s">
        <v>85</v>
      </c>
      <c r="CC140" s="1" t="s">
        <v>85</v>
      </c>
      <c r="CD140" s="1" t="s">
        <v>85</v>
      </c>
      <c r="CE140" s="1" t="s">
        <v>85</v>
      </c>
      <c r="CF140" s="1" t="s">
        <v>85</v>
      </c>
      <c r="CG140" s="1" t="s">
        <v>85</v>
      </c>
      <c r="CH140" s="1" t="s">
        <v>85</v>
      </c>
    </row>
    <row r="141" spans="1:86" ht="15.95">
      <c r="A141" s="1"/>
      <c r="B141" s="1"/>
      <c r="C141" s="1"/>
      <c r="D141" s="1"/>
      <c r="E141" s="1" t="s">
        <v>3522</v>
      </c>
      <c r="F141" s="1">
        <v>6523165870</v>
      </c>
      <c r="G141" s="1">
        <v>104022</v>
      </c>
      <c r="H141" s="1" t="s">
        <v>3750</v>
      </c>
      <c r="I141" s="1">
        <v>6523165870</v>
      </c>
      <c r="J141" s="38">
        <v>45091</v>
      </c>
      <c r="K141" s="1" t="s">
        <v>1037</v>
      </c>
      <c r="L141" s="1" t="s">
        <v>3527</v>
      </c>
      <c r="M141" s="1" t="s">
        <v>915</v>
      </c>
      <c r="N141" s="1" t="s">
        <v>85</v>
      </c>
      <c r="O141" s="1" t="s">
        <v>3560</v>
      </c>
      <c r="P141" s="1" t="s">
        <v>173</v>
      </c>
      <c r="Q141" s="1" t="s">
        <v>85</v>
      </c>
      <c r="R141" s="1" t="s">
        <v>85</v>
      </c>
      <c r="S141" s="1" t="s">
        <v>85</v>
      </c>
      <c r="T141" s="1" t="s">
        <v>85</v>
      </c>
      <c r="U141" s="1" t="s">
        <v>85</v>
      </c>
      <c r="V141" s="1" t="s">
        <v>85</v>
      </c>
      <c r="W141" s="1" t="s">
        <v>85</v>
      </c>
      <c r="X141" s="1" t="s">
        <v>85</v>
      </c>
      <c r="Y141" s="1" t="s">
        <v>85</v>
      </c>
      <c r="Z141" s="1" t="s">
        <v>3752</v>
      </c>
      <c r="AA141" s="1" t="s">
        <v>85</v>
      </c>
      <c r="AB141" s="1" t="s">
        <v>85</v>
      </c>
      <c r="AC141" s="1" t="s">
        <v>85</v>
      </c>
      <c r="AD141" s="1" t="s">
        <v>85</v>
      </c>
      <c r="AE141" s="1" t="s">
        <v>85</v>
      </c>
      <c r="AF141" s="1" t="s">
        <v>85</v>
      </c>
      <c r="AG141" s="1" t="s">
        <v>85</v>
      </c>
      <c r="AH141" s="1" t="s">
        <v>85</v>
      </c>
      <c r="AI141" s="1" t="s">
        <v>85</v>
      </c>
      <c r="AJ141" s="1" t="s">
        <v>85</v>
      </c>
      <c r="AK141" s="1" t="s">
        <v>85</v>
      </c>
      <c r="AL141" s="1" t="s">
        <v>85</v>
      </c>
      <c r="AM141" s="1" t="s">
        <v>85</v>
      </c>
      <c r="AN141" s="1" t="s">
        <v>85</v>
      </c>
      <c r="AO141" s="1" t="s">
        <v>85</v>
      </c>
      <c r="AP141" s="1" t="s">
        <v>3752</v>
      </c>
      <c r="AQ141" s="1" t="s">
        <v>3720</v>
      </c>
      <c r="AR141" s="38">
        <v>45114</v>
      </c>
      <c r="AS141" s="1" t="s">
        <v>85</v>
      </c>
      <c r="AT141" s="1" t="s">
        <v>85</v>
      </c>
      <c r="AU141" s="1" t="s">
        <v>85</v>
      </c>
      <c r="AV141" s="1" t="s">
        <v>85</v>
      </c>
      <c r="AW141" s="1" t="s">
        <v>85</v>
      </c>
      <c r="AX141" s="1" t="s">
        <v>85</v>
      </c>
      <c r="AY141" s="1" t="s">
        <v>85</v>
      </c>
      <c r="AZ141" s="1" t="s">
        <v>85</v>
      </c>
      <c r="BA141" s="1" t="s">
        <v>85</v>
      </c>
      <c r="BB141" s="1" t="s">
        <v>85</v>
      </c>
      <c r="BC141" s="1" t="s">
        <v>85</v>
      </c>
      <c r="BD141" s="1" t="s">
        <v>85</v>
      </c>
      <c r="BE141" s="1" t="s">
        <v>85</v>
      </c>
      <c r="BF141" s="1" t="s">
        <v>85</v>
      </c>
      <c r="BG141" s="1" t="s">
        <v>85</v>
      </c>
      <c r="BH141" s="1" t="s">
        <v>85</v>
      </c>
      <c r="BI141" s="1" t="s">
        <v>85</v>
      </c>
      <c r="BJ141" s="1" t="s">
        <v>85</v>
      </c>
      <c r="BK141" s="1" t="s">
        <v>85</v>
      </c>
      <c r="BL141" s="1" t="s">
        <v>85</v>
      </c>
      <c r="BM141" s="1" t="s">
        <v>3531</v>
      </c>
      <c r="BN141" s="1" t="s">
        <v>85</v>
      </c>
      <c r="BO141" s="1" t="s">
        <v>85</v>
      </c>
      <c r="BP141" s="1" t="s">
        <v>85</v>
      </c>
      <c r="BQ141" s="1" t="s">
        <v>85</v>
      </c>
      <c r="BR141" s="1" t="s">
        <v>85</v>
      </c>
      <c r="BS141" s="1" t="s">
        <v>85</v>
      </c>
      <c r="BT141" s="1" t="s">
        <v>85</v>
      </c>
      <c r="BU141" s="1" t="s">
        <v>85</v>
      </c>
      <c r="BV141" s="1" t="s">
        <v>85</v>
      </c>
      <c r="BW141" s="1" t="s">
        <v>85</v>
      </c>
      <c r="BX141" s="1" t="s">
        <v>85</v>
      </c>
      <c r="BY141" s="1" t="s">
        <v>85</v>
      </c>
      <c r="BZ141" s="1" t="s">
        <v>85</v>
      </c>
      <c r="CA141" s="1" t="s">
        <v>85</v>
      </c>
      <c r="CB141" s="1" t="s">
        <v>85</v>
      </c>
      <c r="CC141" s="1" t="s">
        <v>85</v>
      </c>
      <c r="CD141" s="1" t="s">
        <v>85</v>
      </c>
      <c r="CE141" s="1" t="s">
        <v>85</v>
      </c>
      <c r="CF141" s="1" t="s">
        <v>85</v>
      </c>
      <c r="CG141" s="1" t="s">
        <v>85</v>
      </c>
      <c r="CH141" s="1" t="s">
        <v>85</v>
      </c>
    </row>
    <row r="142" spans="1:86" ht="15.95">
      <c r="A142" s="1" t="s">
        <v>1983</v>
      </c>
      <c r="B142" s="1" t="s">
        <v>130</v>
      </c>
      <c r="C142" s="1" t="s">
        <v>198</v>
      </c>
      <c r="D142" s="1">
        <v>115</v>
      </c>
      <c r="E142" s="1" t="s">
        <v>3522</v>
      </c>
      <c r="F142" s="1">
        <v>115013</v>
      </c>
      <c r="G142" s="1">
        <v>115013</v>
      </c>
      <c r="H142" s="1" t="s">
        <v>3753</v>
      </c>
      <c r="I142" s="1">
        <v>6523368595</v>
      </c>
      <c r="J142" s="38">
        <v>44431</v>
      </c>
      <c r="K142" s="1" t="s">
        <v>3754</v>
      </c>
      <c r="L142" s="1" t="s">
        <v>3527</v>
      </c>
      <c r="M142" s="1" t="s">
        <v>915</v>
      </c>
      <c r="N142" s="1" t="s">
        <v>85</v>
      </c>
      <c r="O142" s="1" t="s">
        <v>85</v>
      </c>
      <c r="P142" s="1" t="s">
        <v>213</v>
      </c>
      <c r="Q142" s="1" t="s">
        <v>85</v>
      </c>
      <c r="R142" s="1" t="s">
        <v>85</v>
      </c>
      <c r="S142" s="1" t="s">
        <v>85</v>
      </c>
      <c r="T142" s="1" t="s">
        <v>85</v>
      </c>
      <c r="U142" s="1" t="s">
        <v>85</v>
      </c>
      <c r="V142" s="1">
        <v>95</v>
      </c>
      <c r="W142" s="1">
        <v>30</v>
      </c>
      <c r="X142" s="1">
        <v>70</v>
      </c>
      <c r="Y142" s="1" t="s">
        <v>3524</v>
      </c>
      <c r="Z142" s="1" t="s">
        <v>85</v>
      </c>
      <c r="AA142" s="1">
        <v>0</v>
      </c>
      <c r="AB142" s="1">
        <v>1</v>
      </c>
      <c r="AC142" s="1">
        <v>98</v>
      </c>
      <c r="AD142" s="1">
        <v>1</v>
      </c>
      <c r="AE142" s="1">
        <v>200</v>
      </c>
      <c r="AF142" s="1">
        <v>0</v>
      </c>
      <c r="AG142" s="1">
        <v>1</v>
      </c>
      <c r="AH142" s="1">
        <v>98</v>
      </c>
      <c r="AI142" s="1">
        <v>1</v>
      </c>
      <c r="AJ142" s="1">
        <v>200</v>
      </c>
      <c r="AK142" s="1">
        <v>0</v>
      </c>
      <c r="AL142" s="1">
        <v>80</v>
      </c>
      <c r="AM142" s="1">
        <v>20</v>
      </c>
      <c r="AN142" s="1">
        <v>0</v>
      </c>
      <c r="AO142" s="1">
        <v>120</v>
      </c>
      <c r="AP142" s="1" t="s">
        <v>85</v>
      </c>
      <c r="AQ142" s="1" t="s">
        <v>3720</v>
      </c>
      <c r="AR142" s="38">
        <v>45114</v>
      </c>
      <c r="AS142" s="1" t="s">
        <v>85</v>
      </c>
      <c r="AT142" s="1" t="s">
        <v>85</v>
      </c>
      <c r="AU142" s="1" t="s">
        <v>85</v>
      </c>
      <c r="AV142" s="1" t="s">
        <v>85</v>
      </c>
      <c r="AW142" s="1" t="s">
        <v>85</v>
      </c>
      <c r="AX142" s="1" t="s">
        <v>85</v>
      </c>
      <c r="AY142" s="1" t="s">
        <v>85</v>
      </c>
      <c r="AZ142" s="1" t="s">
        <v>85</v>
      </c>
      <c r="BA142" s="1" t="s">
        <v>85</v>
      </c>
      <c r="BB142" s="1" t="s">
        <v>85</v>
      </c>
      <c r="BC142" s="1" t="s">
        <v>85</v>
      </c>
      <c r="BD142" s="1" t="s">
        <v>85</v>
      </c>
      <c r="BE142" s="1" t="s">
        <v>85</v>
      </c>
      <c r="BF142" s="1" t="s">
        <v>85</v>
      </c>
      <c r="BG142" s="1" t="s">
        <v>85</v>
      </c>
      <c r="BH142" s="1" t="s">
        <v>85</v>
      </c>
      <c r="BI142" s="1" t="s">
        <v>85</v>
      </c>
      <c r="BJ142" s="1" t="s">
        <v>85</v>
      </c>
      <c r="BK142" s="1" t="s">
        <v>85</v>
      </c>
      <c r="BL142" s="1" t="s">
        <v>85</v>
      </c>
      <c r="BM142" s="1" t="s">
        <v>3531</v>
      </c>
      <c r="BN142" s="1" t="s">
        <v>85</v>
      </c>
      <c r="BO142" s="1" t="s">
        <v>85</v>
      </c>
      <c r="BP142" s="1" t="s">
        <v>85</v>
      </c>
      <c r="BQ142" s="1" t="s">
        <v>85</v>
      </c>
      <c r="BR142" s="1" t="s">
        <v>85</v>
      </c>
      <c r="BS142" s="1" t="s">
        <v>85</v>
      </c>
      <c r="BT142" s="1" t="s">
        <v>85</v>
      </c>
      <c r="BU142" s="1" t="s">
        <v>85</v>
      </c>
      <c r="BV142" s="1" t="s">
        <v>85</v>
      </c>
      <c r="BW142" s="1" t="s">
        <v>85</v>
      </c>
      <c r="BX142" s="1" t="s">
        <v>85</v>
      </c>
      <c r="BY142" s="1" t="s">
        <v>85</v>
      </c>
      <c r="BZ142" s="1" t="s">
        <v>85</v>
      </c>
      <c r="CA142" s="1" t="s">
        <v>85</v>
      </c>
      <c r="CB142" s="1" t="s">
        <v>85</v>
      </c>
      <c r="CC142" s="1" t="s">
        <v>85</v>
      </c>
      <c r="CD142" s="1" t="s">
        <v>85</v>
      </c>
      <c r="CE142" s="1" t="s">
        <v>85</v>
      </c>
      <c r="CF142" s="1" t="s">
        <v>85</v>
      </c>
      <c r="CG142" s="1" t="s">
        <v>85</v>
      </c>
      <c r="CH142" s="1" t="s">
        <v>85</v>
      </c>
    </row>
    <row r="143" spans="1:86" ht="15.95">
      <c r="A143" s="1" t="s">
        <v>1994</v>
      </c>
      <c r="B143" s="1" t="s">
        <v>130</v>
      </c>
      <c r="C143" s="1" t="s">
        <v>198</v>
      </c>
      <c r="D143" s="1">
        <v>115</v>
      </c>
      <c r="E143" s="1" t="s">
        <v>3522</v>
      </c>
      <c r="F143" s="1" t="s">
        <v>3755</v>
      </c>
      <c r="G143" s="1">
        <v>115014</v>
      </c>
      <c r="H143" s="1" t="s">
        <v>3756</v>
      </c>
      <c r="I143" s="1">
        <v>6523368593</v>
      </c>
      <c r="J143" s="38">
        <v>43286</v>
      </c>
      <c r="K143" s="1" t="s">
        <v>932</v>
      </c>
      <c r="L143" s="1" t="s">
        <v>3527</v>
      </c>
      <c r="M143" s="1" t="s">
        <v>906</v>
      </c>
      <c r="N143" s="1" t="s">
        <v>3558</v>
      </c>
      <c r="O143" s="1" t="s">
        <v>3552</v>
      </c>
      <c r="P143" s="1" t="s">
        <v>85</v>
      </c>
      <c r="Q143" s="1" t="s">
        <v>85</v>
      </c>
      <c r="R143" s="1" t="s">
        <v>85</v>
      </c>
      <c r="S143" s="1" t="s">
        <v>85</v>
      </c>
      <c r="T143" s="1" t="s">
        <v>85</v>
      </c>
      <c r="U143" s="1" t="s">
        <v>85</v>
      </c>
      <c r="V143" s="1">
        <v>10</v>
      </c>
      <c r="W143" s="1">
        <v>97</v>
      </c>
      <c r="X143" s="1">
        <v>3</v>
      </c>
      <c r="Y143" s="1" t="s">
        <v>3524</v>
      </c>
      <c r="Z143" s="1" t="s">
        <v>85</v>
      </c>
      <c r="AA143" s="1">
        <v>0</v>
      </c>
      <c r="AB143" s="1">
        <v>53</v>
      </c>
      <c r="AC143" s="1">
        <v>45</v>
      </c>
      <c r="AD143" s="1">
        <v>2</v>
      </c>
      <c r="AE143" s="1">
        <v>149</v>
      </c>
      <c r="AF143" s="1">
        <v>28</v>
      </c>
      <c r="AG143" s="1">
        <v>25</v>
      </c>
      <c r="AH143" s="1">
        <v>45</v>
      </c>
      <c r="AI143" s="1">
        <v>2</v>
      </c>
      <c r="AJ143" s="1">
        <v>121</v>
      </c>
      <c r="AK143" s="1">
        <v>0</v>
      </c>
      <c r="AL143" s="1">
        <v>70</v>
      </c>
      <c r="AM143" s="1">
        <v>30</v>
      </c>
      <c r="AN143" s="1">
        <v>0</v>
      </c>
      <c r="AO143" s="1">
        <v>130</v>
      </c>
      <c r="AP143" s="1" t="s">
        <v>85</v>
      </c>
      <c r="AQ143" s="1" t="s">
        <v>3627</v>
      </c>
      <c r="AR143" s="38">
        <v>45105</v>
      </c>
      <c r="AS143" s="1" t="s">
        <v>85</v>
      </c>
      <c r="AT143" s="1" t="s">
        <v>85</v>
      </c>
      <c r="AU143" s="1" t="s">
        <v>85</v>
      </c>
      <c r="AV143" s="1" t="s">
        <v>85</v>
      </c>
      <c r="AW143" s="1" t="s">
        <v>85</v>
      </c>
      <c r="AX143" s="1" t="s">
        <v>85</v>
      </c>
      <c r="AY143" s="1" t="s">
        <v>85</v>
      </c>
      <c r="AZ143" s="1" t="s">
        <v>85</v>
      </c>
      <c r="BA143" s="1" t="s">
        <v>85</v>
      </c>
      <c r="BB143" s="1" t="s">
        <v>85</v>
      </c>
      <c r="BC143" s="1" t="s">
        <v>85</v>
      </c>
      <c r="BD143" s="1" t="s">
        <v>85</v>
      </c>
      <c r="BE143" s="1" t="s">
        <v>85</v>
      </c>
      <c r="BF143" s="1" t="s">
        <v>85</v>
      </c>
      <c r="BG143" s="1" t="s">
        <v>85</v>
      </c>
      <c r="BH143" s="1" t="s">
        <v>85</v>
      </c>
      <c r="BI143" s="1" t="s">
        <v>85</v>
      </c>
      <c r="BJ143" s="1" t="s">
        <v>85</v>
      </c>
      <c r="BK143" s="1" t="s">
        <v>85</v>
      </c>
      <c r="BL143" s="1" t="s">
        <v>85</v>
      </c>
      <c r="BM143" s="1" t="s">
        <v>3531</v>
      </c>
      <c r="BN143" s="1" t="s">
        <v>85</v>
      </c>
      <c r="BO143" s="1" t="s">
        <v>85</v>
      </c>
      <c r="BP143" s="1" t="s">
        <v>85</v>
      </c>
      <c r="BQ143" s="1" t="s">
        <v>85</v>
      </c>
      <c r="BR143" s="1" t="s">
        <v>85</v>
      </c>
      <c r="BS143" s="1" t="s">
        <v>85</v>
      </c>
      <c r="BT143" s="1" t="s">
        <v>85</v>
      </c>
      <c r="BU143" s="1" t="s">
        <v>85</v>
      </c>
      <c r="BV143" s="1" t="s">
        <v>85</v>
      </c>
      <c r="BW143" s="1" t="s">
        <v>85</v>
      </c>
      <c r="BX143" s="1" t="s">
        <v>85</v>
      </c>
      <c r="BY143" s="1" t="s">
        <v>85</v>
      </c>
      <c r="BZ143" s="1" t="s">
        <v>85</v>
      </c>
      <c r="CA143" s="1" t="s">
        <v>85</v>
      </c>
      <c r="CB143" s="1" t="s">
        <v>85</v>
      </c>
      <c r="CC143" s="1" t="s">
        <v>85</v>
      </c>
      <c r="CD143" s="1" t="s">
        <v>85</v>
      </c>
      <c r="CE143" s="1" t="s">
        <v>85</v>
      </c>
      <c r="CF143" s="1" t="s">
        <v>85</v>
      </c>
      <c r="CG143" s="1" t="s">
        <v>85</v>
      </c>
      <c r="CH143" s="1" t="s">
        <v>85</v>
      </c>
    </row>
    <row r="144" spans="1:86" ht="15.95">
      <c r="A144" s="1" t="s">
        <v>1875</v>
      </c>
      <c r="B144" s="1" t="s">
        <v>130</v>
      </c>
      <c r="C144" s="1" t="s">
        <v>198</v>
      </c>
      <c r="D144" s="1">
        <v>109</v>
      </c>
      <c r="E144" s="1" t="s">
        <v>3522</v>
      </c>
      <c r="F144" s="1" t="s">
        <v>3757</v>
      </c>
      <c r="G144" s="1">
        <v>109019</v>
      </c>
      <c r="H144" s="1" t="s">
        <v>85</v>
      </c>
      <c r="I144" s="1">
        <v>6521662731</v>
      </c>
      <c r="J144" s="38">
        <v>44291</v>
      </c>
      <c r="K144" s="1" t="s">
        <v>3758</v>
      </c>
      <c r="L144" s="1" t="s">
        <v>3527</v>
      </c>
      <c r="M144" s="1" t="s">
        <v>1025</v>
      </c>
      <c r="N144" s="1" t="s">
        <v>85</v>
      </c>
      <c r="O144" s="1" t="s">
        <v>85</v>
      </c>
      <c r="P144" s="1" t="s">
        <v>85</v>
      </c>
      <c r="Q144" s="1" t="s">
        <v>85</v>
      </c>
      <c r="R144" s="1" t="s">
        <v>85</v>
      </c>
      <c r="S144" s="1" t="s">
        <v>85</v>
      </c>
      <c r="T144" s="1" t="s">
        <v>85</v>
      </c>
      <c r="U144" s="1" t="s">
        <v>85</v>
      </c>
      <c r="V144" s="1">
        <v>30</v>
      </c>
      <c r="W144" s="1">
        <v>30</v>
      </c>
      <c r="X144" s="1">
        <v>70</v>
      </c>
      <c r="Y144" s="1" t="s">
        <v>3545</v>
      </c>
      <c r="Z144" s="1" t="s">
        <v>85</v>
      </c>
      <c r="AA144" s="1">
        <v>1</v>
      </c>
      <c r="AB144" s="1">
        <v>3</v>
      </c>
      <c r="AC144" s="1">
        <v>95</v>
      </c>
      <c r="AD144" s="1">
        <v>1</v>
      </c>
      <c r="AE144" s="1">
        <v>196</v>
      </c>
      <c r="AF144" s="1">
        <v>9</v>
      </c>
      <c r="AG144" s="1">
        <v>1</v>
      </c>
      <c r="AH144" s="1">
        <v>89</v>
      </c>
      <c r="AI144" s="1">
        <v>1</v>
      </c>
      <c r="AJ144" s="1">
        <v>182</v>
      </c>
      <c r="AK144" s="1">
        <v>10</v>
      </c>
      <c r="AL144" s="1">
        <v>70</v>
      </c>
      <c r="AM144" s="1">
        <v>20</v>
      </c>
      <c r="AN144" s="1">
        <v>0</v>
      </c>
      <c r="AO144" s="1">
        <v>110</v>
      </c>
      <c r="AP144" s="1" t="s">
        <v>85</v>
      </c>
      <c r="AQ144" s="1" t="s">
        <v>3720</v>
      </c>
      <c r="AR144" s="38">
        <v>45114</v>
      </c>
      <c r="AS144" s="1" t="s">
        <v>85</v>
      </c>
      <c r="AT144" s="1" t="s">
        <v>85</v>
      </c>
      <c r="AU144" s="1" t="s">
        <v>85</v>
      </c>
      <c r="AV144" s="1" t="s">
        <v>85</v>
      </c>
      <c r="AW144" s="1" t="s">
        <v>85</v>
      </c>
      <c r="AX144" s="1" t="s">
        <v>85</v>
      </c>
      <c r="AY144" s="1" t="s">
        <v>85</v>
      </c>
      <c r="AZ144" s="1" t="s">
        <v>85</v>
      </c>
      <c r="BA144" s="1" t="s">
        <v>85</v>
      </c>
      <c r="BB144" s="1" t="s">
        <v>85</v>
      </c>
      <c r="BC144" s="1" t="s">
        <v>85</v>
      </c>
      <c r="BD144" s="1" t="s">
        <v>85</v>
      </c>
      <c r="BE144" s="1" t="s">
        <v>85</v>
      </c>
      <c r="BF144" s="1" t="s">
        <v>85</v>
      </c>
      <c r="BG144" s="1" t="s">
        <v>85</v>
      </c>
      <c r="BH144" s="1" t="s">
        <v>85</v>
      </c>
      <c r="BI144" s="1" t="s">
        <v>85</v>
      </c>
      <c r="BJ144" s="1" t="s">
        <v>85</v>
      </c>
      <c r="BK144" s="1" t="s">
        <v>85</v>
      </c>
      <c r="BL144" s="1" t="s">
        <v>85</v>
      </c>
      <c r="BM144" s="1" t="s">
        <v>3531</v>
      </c>
      <c r="BN144" s="1" t="s">
        <v>85</v>
      </c>
      <c r="BO144" s="1" t="s">
        <v>85</v>
      </c>
      <c r="BP144" s="1" t="s">
        <v>85</v>
      </c>
      <c r="BQ144" s="1" t="s">
        <v>85</v>
      </c>
      <c r="BR144" s="1" t="s">
        <v>85</v>
      </c>
      <c r="BS144" s="1" t="s">
        <v>85</v>
      </c>
      <c r="BT144" s="1" t="s">
        <v>85</v>
      </c>
      <c r="BU144" s="1" t="s">
        <v>85</v>
      </c>
      <c r="BV144" s="1" t="s">
        <v>85</v>
      </c>
      <c r="BW144" s="1" t="s">
        <v>85</v>
      </c>
      <c r="BX144" s="1" t="s">
        <v>85</v>
      </c>
      <c r="BY144" s="1" t="s">
        <v>85</v>
      </c>
      <c r="BZ144" s="1" t="s">
        <v>85</v>
      </c>
      <c r="CA144" s="1" t="s">
        <v>85</v>
      </c>
      <c r="CB144" s="1" t="s">
        <v>85</v>
      </c>
      <c r="CC144" s="1" t="s">
        <v>85</v>
      </c>
      <c r="CD144" s="1" t="s">
        <v>85</v>
      </c>
      <c r="CE144" s="1" t="s">
        <v>85</v>
      </c>
      <c r="CF144" s="1" t="s">
        <v>85</v>
      </c>
      <c r="CG144" s="1" t="s">
        <v>85</v>
      </c>
      <c r="CH144" s="1" t="s">
        <v>85</v>
      </c>
    </row>
    <row r="145" spans="1:86" ht="15.95">
      <c r="A145" s="1" t="s">
        <v>1816</v>
      </c>
      <c r="B145" s="1" t="s">
        <v>130</v>
      </c>
      <c r="C145" s="1" t="s">
        <v>198</v>
      </c>
      <c r="D145" s="1">
        <v>109</v>
      </c>
      <c r="E145" s="1" t="s">
        <v>3522</v>
      </c>
      <c r="F145" s="1" t="s">
        <v>3759</v>
      </c>
      <c r="G145" s="1">
        <v>109013</v>
      </c>
      <c r="H145" s="1" t="s">
        <v>85</v>
      </c>
      <c r="I145" s="1">
        <v>6523257486</v>
      </c>
      <c r="J145" s="38">
        <v>45078</v>
      </c>
      <c r="K145" s="1" t="s">
        <v>924</v>
      </c>
      <c r="L145" s="1" t="s">
        <v>3527</v>
      </c>
      <c r="M145" s="1" t="s">
        <v>915</v>
      </c>
      <c r="N145" s="1" t="s">
        <v>85</v>
      </c>
      <c r="O145" s="1" t="s">
        <v>85</v>
      </c>
      <c r="P145" s="1" t="s">
        <v>173</v>
      </c>
      <c r="Q145" s="1" t="s">
        <v>85</v>
      </c>
      <c r="R145" s="1" t="s">
        <v>85</v>
      </c>
      <c r="S145" s="1" t="s">
        <v>85</v>
      </c>
      <c r="T145" s="1" t="s">
        <v>85</v>
      </c>
      <c r="U145" s="1" t="s">
        <v>85</v>
      </c>
      <c r="V145" s="1">
        <v>100</v>
      </c>
      <c r="W145" s="1">
        <v>70</v>
      </c>
      <c r="X145" s="1">
        <v>30</v>
      </c>
      <c r="Y145" s="1" t="s">
        <v>3524</v>
      </c>
      <c r="Z145" s="1" t="s">
        <v>85</v>
      </c>
      <c r="AA145" s="1">
        <v>1</v>
      </c>
      <c r="AB145" s="1">
        <v>5</v>
      </c>
      <c r="AC145" s="1">
        <v>79</v>
      </c>
      <c r="AD145" s="1">
        <v>15</v>
      </c>
      <c r="AE145" s="1">
        <v>208</v>
      </c>
      <c r="AF145" s="1">
        <v>12</v>
      </c>
      <c r="AG145" s="1">
        <v>8</v>
      </c>
      <c r="AH145" s="1">
        <v>65</v>
      </c>
      <c r="AI145" s="1">
        <v>15</v>
      </c>
      <c r="AJ145" s="1">
        <v>183</v>
      </c>
      <c r="AK145" s="1">
        <v>1</v>
      </c>
      <c r="AL145" s="1">
        <v>23</v>
      </c>
      <c r="AM145" s="1">
        <v>75</v>
      </c>
      <c r="AN145" s="1">
        <v>1</v>
      </c>
      <c r="AO145" s="1">
        <v>176</v>
      </c>
      <c r="AP145" s="1" t="s">
        <v>85</v>
      </c>
      <c r="AQ145" s="1" t="s">
        <v>3720</v>
      </c>
      <c r="AR145" s="38">
        <v>45114</v>
      </c>
      <c r="AS145" s="1" t="s">
        <v>85</v>
      </c>
      <c r="AT145" s="1" t="s">
        <v>85</v>
      </c>
      <c r="AU145" s="1" t="s">
        <v>85</v>
      </c>
      <c r="AV145" s="1" t="s">
        <v>85</v>
      </c>
      <c r="AW145" s="1" t="s">
        <v>85</v>
      </c>
      <c r="AX145" s="1" t="s">
        <v>85</v>
      </c>
      <c r="AY145" s="1" t="s">
        <v>85</v>
      </c>
      <c r="AZ145" s="1" t="s">
        <v>85</v>
      </c>
      <c r="BA145" s="1" t="s">
        <v>85</v>
      </c>
      <c r="BB145" s="1" t="s">
        <v>85</v>
      </c>
      <c r="BC145" s="1" t="s">
        <v>85</v>
      </c>
      <c r="BD145" s="1" t="s">
        <v>85</v>
      </c>
      <c r="BE145" s="1" t="s">
        <v>85</v>
      </c>
      <c r="BF145" s="1" t="s">
        <v>85</v>
      </c>
      <c r="BG145" s="1" t="s">
        <v>85</v>
      </c>
      <c r="BH145" s="1" t="s">
        <v>85</v>
      </c>
      <c r="BI145" s="1" t="s">
        <v>85</v>
      </c>
      <c r="BJ145" s="1" t="s">
        <v>85</v>
      </c>
      <c r="BK145" s="1" t="s">
        <v>85</v>
      </c>
      <c r="BL145" s="1" t="s">
        <v>85</v>
      </c>
      <c r="BM145" s="1" t="s">
        <v>3531</v>
      </c>
      <c r="BN145" s="1" t="s">
        <v>85</v>
      </c>
      <c r="BO145" s="1" t="s">
        <v>85</v>
      </c>
      <c r="BP145" s="1" t="s">
        <v>85</v>
      </c>
      <c r="BQ145" s="1" t="s">
        <v>85</v>
      </c>
      <c r="BR145" s="1" t="s">
        <v>85</v>
      </c>
      <c r="BS145" s="1" t="s">
        <v>85</v>
      </c>
      <c r="BT145" s="1" t="s">
        <v>85</v>
      </c>
      <c r="BU145" s="1" t="s">
        <v>85</v>
      </c>
      <c r="BV145" s="1" t="s">
        <v>85</v>
      </c>
      <c r="BW145" s="1" t="s">
        <v>85</v>
      </c>
      <c r="BX145" s="1" t="s">
        <v>85</v>
      </c>
      <c r="BY145" s="1" t="s">
        <v>85</v>
      </c>
      <c r="BZ145" s="1" t="s">
        <v>85</v>
      </c>
      <c r="CA145" s="1" t="s">
        <v>85</v>
      </c>
      <c r="CB145" s="1" t="s">
        <v>85</v>
      </c>
      <c r="CC145" s="1" t="s">
        <v>85</v>
      </c>
      <c r="CD145" s="1" t="s">
        <v>85</v>
      </c>
      <c r="CE145" s="1" t="s">
        <v>85</v>
      </c>
      <c r="CF145" s="1" t="s">
        <v>85</v>
      </c>
      <c r="CG145" s="1" t="s">
        <v>85</v>
      </c>
      <c r="CH145" s="1" t="s">
        <v>85</v>
      </c>
    </row>
    <row r="146" spans="1:86" ht="15.95">
      <c r="A146" s="1" t="s">
        <v>1253</v>
      </c>
      <c r="B146" s="1" t="s">
        <v>130</v>
      </c>
      <c r="C146" s="1" t="s">
        <v>198</v>
      </c>
      <c r="D146" s="1">
        <v>101</v>
      </c>
      <c r="E146" s="1" t="s">
        <v>3522</v>
      </c>
      <c r="F146" s="1">
        <v>6521561132</v>
      </c>
      <c r="G146" s="1">
        <v>101005</v>
      </c>
      <c r="H146" s="1" t="s">
        <v>85</v>
      </c>
      <c r="I146" s="1">
        <v>6521561132</v>
      </c>
      <c r="J146" s="38">
        <v>45041</v>
      </c>
      <c r="K146" s="1" t="s">
        <v>85</v>
      </c>
      <c r="L146" s="1" t="s">
        <v>85</v>
      </c>
      <c r="M146" s="1" t="s">
        <v>85</v>
      </c>
      <c r="N146" s="1" t="s">
        <v>85</v>
      </c>
      <c r="O146" s="1" t="s">
        <v>85</v>
      </c>
      <c r="P146" s="1" t="s">
        <v>85</v>
      </c>
      <c r="Q146" s="1" t="s">
        <v>85</v>
      </c>
      <c r="R146" s="1" t="s">
        <v>85</v>
      </c>
      <c r="S146" s="1" t="s">
        <v>85</v>
      </c>
      <c r="T146" s="1" t="s">
        <v>85</v>
      </c>
      <c r="U146" s="1" t="s">
        <v>85</v>
      </c>
      <c r="V146" s="1">
        <v>100</v>
      </c>
      <c r="W146" s="1">
        <v>15</v>
      </c>
      <c r="X146" s="1">
        <v>85</v>
      </c>
      <c r="Y146" s="1" t="s">
        <v>3524</v>
      </c>
      <c r="Z146" s="1" t="s">
        <v>85</v>
      </c>
      <c r="AA146" s="1">
        <v>0</v>
      </c>
      <c r="AB146" s="1">
        <v>30</v>
      </c>
      <c r="AC146" s="1">
        <v>69</v>
      </c>
      <c r="AD146" s="1">
        <v>1</v>
      </c>
      <c r="AE146" s="1">
        <v>171</v>
      </c>
      <c r="AF146" s="1">
        <v>0</v>
      </c>
      <c r="AG146" s="1">
        <v>30</v>
      </c>
      <c r="AH146" s="1">
        <v>69</v>
      </c>
      <c r="AI146" s="1">
        <v>1</v>
      </c>
      <c r="AJ146" s="1">
        <v>171</v>
      </c>
      <c r="AK146" s="1">
        <v>15</v>
      </c>
      <c r="AL146" s="1">
        <v>65</v>
      </c>
      <c r="AM146" s="1">
        <v>20</v>
      </c>
      <c r="AN146" s="1">
        <v>0</v>
      </c>
      <c r="AO146" s="1">
        <v>105</v>
      </c>
      <c r="AP146" s="1" t="s">
        <v>85</v>
      </c>
      <c r="AQ146" s="1" t="s">
        <v>3720</v>
      </c>
      <c r="AR146" s="38">
        <v>45114</v>
      </c>
      <c r="AS146" s="1" t="s">
        <v>85</v>
      </c>
      <c r="AT146" s="1" t="s">
        <v>85</v>
      </c>
      <c r="AU146" s="1" t="s">
        <v>85</v>
      </c>
      <c r="AV146" s="1" t="s">
        <v>85</v>
      </c>
      <c r="AW146" s="1" t="s">
        <v>85</v>
      </c>
      <c r="AX146" s="1" t="s">
        <v>85</v>
      </c>
      <c r="AY146" s="1" t="s">
        <v>85</v>
      </c>
      <c r="AZ146" s="1" t="s">
        <v>85</v>
      </c>
      <c r="BA146" s="1" t="s">
        <v>85</v>
      </c>
      <c r="BB146" s="1" t="s">
        <v>85</v>
      </c>
      <c r="BC146" s="1" t="s">
        <v>85</v>
      </c>
      <c r="BD146" s="1" t="s">
        <v>85</v>
      </c>
      <c r="BE146" s="1" t="s">
        <v>85</v>
      </c>
      <c r="BF146" s="1" t="s">
        <v>85</v>
      </c>
      <c r="BG146" s="1" t="s">
        <v>85</v>
      </c>
      <c r="BH146" s="1" t="s">
        <v>85</v>
      </c>
      <c r="BI146" s="1" t="s">
        <v>85</v>
      </c>
      <c r="BJ146" s="1" t="s">
        <v>85</v>
      </c>
      <c r="BK146" s="1" t="s">
        <v>85</v>
      </c>
      <c r="BL146" s="1" t="s">
        <v>85</v>
      </c>
      <c r="BM146" s="1" t="s">
        <v>3531</v>
      </c>
      <c r="BN146" s="1" t="s">
        <v>85</v>
      </c>
      <c r="BO146" s="1" t="s">
        <v>85</v>
      </c>
      <c r="BP146" s="1" t="s">
        <v>85</v>
      </c>
      <c r="BQ146" s="1" t="s">
        <v>85</v>
      </c>
      <c r="BR146" s="1" t="s">
        <v>85</v>
      </c>
      <c r="BS146" s="1" t="s">
        <v>85</v>
      </c>
      <c r="BT146" s="1" t="s">
        <v>85</v>
      </c>
      <c r="BU146" s="1" t="s">
        <v>85</v>
      </c>
      <c r="BV146" s="1" t="s">
        <v>85</v>
      </c>
      <c r="BW146" s="1" t="s">
        <v>85</v>
      </c>
      <c r="BX146" s="1" t="s">
        <v>85</v>
      </c>
      <c r="BY146" s="1" t="s">
        <v>85</v>
      </c>
      <c r="BZ146" s="1" t="s">
        <v>85</v>
      </c>
      <c r="CA146" s="1" t="s">
        <v>85</v>
      </c>
      <c r="CB146" s="1" t="s">
        <v>85</v>
      </c>
      <c r="CC146" s="1" t="s">
        <v>85</v>
      </c>
      <c r="CD146" s="1" t="s">
        <v>85</v>
      </c>
      <c r="CE146" s="1" t="s">
        <v>85</v>
      </c>
      <c r="CF146" s="1" t="s">
        <v>85</v>
      </c>
      <c r="CG146" s="1" t="s">
        <v>85</v>
      </c>
      <c r="CH146" s="1" t="s">
        <v>85</v>
      </c>
    </row>
    <row r="147" spans="1:86" ht="15.95">
      <c r="A147" s="1" t="s">
        <v>1248</v>
      </c>
      <c r="B147" s="1" t="s">
        <v>130</v>
      </c>
      <c r="C147" s="1" t="s">
        <v>198</v>
      </c>
      <c r="D147" s="1">
        <v>101</v>
      </c>
      <c r="E147" s="1" t="s">
        <v>3522</v>
      </c>
      <c r="F147" s="1">
        <v>6521561133</v>
      </c>
      <c r="G147" s="1">
        <v>101004</v>
      </c>
      <c r="H147" s="1" t="s">
        <v>85</v>
      </c>
      <c r="I147" s="1">
        <v>6521561133</v>
      </c>
      <c r="J147" s="38">
        <v>45043</v>
      </c>
      <c r="K147" s="1" t="s">
        <v>85</v>
      </c>
      <c r="L147" s="1" t="s">
        <v>85</v>
      </c>
      <c r="M147" s="1" t="s">
        <v>85</v>
      </c>
      <c r="N147" s="1" t="s">
        <v>85</v>
      </c>
      <c r="O147" s="1" t="s">
        <v>85</v>
      </c>
      <c r="P147" s="1" t="s">
        <v>85</v>
      </c>
      <c r="Q147" s="1" t="s">
        <v>85</v>
      </c>
      <c r="R147" s="1" t="s">
        <v>85</v>
      </c>
      <c r="S147" s="1" t="s">
        <v>85</v>
      </c>
      <c r="T147" s="1" t="s">
        <v>85</v>
      </c>
      <c r="U147" s="1" t="s">
        <v>85</v>
      </c>
      <c r="V147" s="1">
        <v>15</v>
      </c>
      <c r="W147" s="1">
        <v>98</v>
      </c>
      <c r="X147" s="1">
        <v>2</v>
      </c>
      <c r="Y147" s="1" t="s">
        <v>3524</v>
      </c>
      <c r="Z147" s="1" t="s">
        <v>85</v>
      </c>
      <c r="AA147" s="1">
        <v>0</v>
      </c>
      <c r="AB147" s="1">
        <v>5</v>
      </c>
      <c r="AC147" s="1">
        <v>85</v>
      </c>
      <c r="AD147" s="1">
        <v>10</v>
      </c>
      <c r="AE147" s="1">
        <v>205</v>
      </c>
      <c r="AF147" s="1">
        <v>2</v>
      </c>
      <c r="AG147" s="1">
        <v>3</v>
      </c>
      <c r="AH147" s="1">
        <v>85</v>
      </c>
      <c r="AI147" s="1">
        <v>10</v>
      </c>
      <c r="AJ147" s="1">
        <v>203</v>
      </c>
      <c r="AK147" s="1">
        <v>0</v>
      </c>
      <c r="AL147" s="1">
        <v>5</v>
      </c>
      <c r="AM147" s="1">
        <v>95</v>
      </c>
      <c r="AN147" s="1">
        <v>0</v>
      </c>
      <c r="AO147" s="1">
        <v>195</v>
      </c>
      <c r="AP147" s="1" t="s">
        <v>85</v>
      </c>
      <c r="AQ147" s="1" t="s">
        <v>3627</v>
      </c>
      <c r="AR147" s="38">
        <v>45107</v>
      </c>
      <c r="AS147" s="1" t="s">
        <v>85</v>
      </c>
      <c r="AT147" s="1" t="s">
        <v>85</v>
      </c>
      <c r="AU147" s="1" t="s">
        <v>85</v>
      </c>
      <c r="AV147" s="1" t="s">
        <v>85</v>
      </c>
      <c r="AW147" s="1" t="s">
        <v>85</v>
      </c>
      <c r="AX147" s="1" t="s">
        <v>85</v>
      </c>
      <c r="AY147" s="1" t="s">
        <v>85</v>
      </c>
      <c r="AZ147" s="1" t="s">
        <v>85</v>
      </c>
      <c r="BA147" s="1" t="s">
        <v>85</v>
      </c>
      <c r="BB147" s="1" t="s">
        <v>85</v>
      </c>
      <c r="BC147" s="1" t="s">
        <v>85</v>
      </c>
      <c r="BD147" s="1" t="s">
        <v>85</v>
      </c>
      <c r="BE147" s="1" t="s">
        <v>85</v>
      </c>
      <c r="BF147" s="1" t="s">
        <v>85</v>
      </c>
      <c r="BG147" s="1" t="s">
        <v>85</v>
      </c>
      <c r="BH147" s="1" t="s">
        <v>85</v>
      </c>
      <c r="BI147" s="1" t="s">
        <v>85</v>
      </c>
      <c r="BJ147" s="1" t="s">
        <v>85</v>
      </c>
      <c r="BK147" s="1" t="s">
        <v>85</v>
      </c>
      <c r="BL147" s="1" t="s">
        <v>85</v>
      </c>
      <c r="BM147" s="1" t="s">
        <v>3531</v>
      </c>
      <c r="BN147" s="1" t="s">
        <v>85</v>
      </c>
      <c r="BO147" s="1" t="s">
        <v>85</v>
      </c>
      <c r="BP147" s="1" t="s">
        <v>85</v>
      </c>
      <c r="BQ147" s="1" t="s">
        <v>85</v>
      </c>
      <c r="BR147" s="1" t="s">
        <v>85</v>
      </c>
      <c r="BS147" s="1" t="s">
        <v>85</v>
      </c>
      <c r="BT147" s="1" t="s">
        <v>85</v>
      </c>
      <c r="BU147" s="1" t="s">
        <v>85</v>
      </c>
      <c r="BV147" s="1" t="s">
        <v>85</v>
      </c>
      <c r="BW147" s="1" t="s">
        <v>85</v>
      </c>
      <c r="BX147" s="1" t="s">
        <v>85</v>
      </c>
      <c r="BY147" s="1" t="s">
        <v>85</v>
      </c>
      <c r="BZ147" s="1" t="s">
        <v>85</v>
      </c>
      <c r="CA147" s="1" t="s">
        <v>85</v>
      </c>
      <c r="CB147" s="1" t="s">
        <v>85</v>
      </c>
      <c r="CC147" s="1" t="s">
        <v>85</v>
      </c>
      <c r="CD147" s="1" t="s">
        <v>85</v>
      </c>
      <c r="CE147" s="1" t="s">
        <v>85</v>
      </c>
      <c r="CF147" s="1" t="s">
        <v>85</v>
      </c>
      <c r="CG147" s="1" t="s">
        <v>85</v>
      </c>
      <c r="CH147" s="1" t="s">
        <v>85</v>
      </c>
    </row>
    <row r="148" spans="1:86" ht="15.95">
      <c r="A148" s="1" t="s">
        <v>2460</v>
      </c>
      <c r="B148" s="1" t="s">
        <v>75</v>
      </c>
      <c r="C148" s="1" t="s">
        <v>198</v>
      </c>
      <c r="D148" s="1">
        <v>209</v>
      </c>
      <c r="E148" s="1" t="s">
        <v>3522</v>
      </c>
      <c r="F148" s="1">
        <v>209003</v>
      </c>
      <c r="G148" s="1">
        <v>209003</v>
      </c>
      <c r="H148" s="1" t="s">
        <v>3760</v>
      </c>
      <c r="I148" s="1">
        <v>6802190229</v>
      </c>
      <c r="J148" s="38">
        <v>45075</v>
      </c>
      <c r="K148" s="1" t="s">
        <v>926</v>
      </c>
      <c r="L148" s="1" t="s">
        <v>3527</v>
      </c>
      <c r="M148" s="1" t="s">
        <v>915</v>
      </c>
      <c r="N148" s="1" t="s">
        <v>85</v>
      </c>
      <c r="O148" s="1" t="s">
        <v>3560</v>
      </c>
      <c r="P148" s="1" t="s">
        <v>173</v>
      </c>
      <c r="Q148" s="38">
        <v>45093</v>
      </c>
      <c r="R148" s="1" t="s">
        <v>85</v>
      </c>
      <c r="S148" s="1" t="s">
        <v>85</v>
      </c>
      <c r="T148" s="1" t="s">
        <v>85</v>
      </c>
      <c r="U148" s="1" t="s">
        <v>85</v>
      </c>
      <c r="V148" s="1">
        <v>100</v>
      </c>
      <c r="W148" s="1">
        <v>10</v>
      </c>
      <c r="X148" s="1">
        <v>90</v>
      </c>
      <c r="Y148" s="1" t="s">
        <v>3545</v>
      </c>
      <c r="Z148" s="1" t="s">
        <v>85</v>
      </c>
      <c r="AA148" s="1">
        <v>0</v>
      </c>
      <c r="AB148" s="1">
        <v>5</v>
      </c>
      <c r="AC148" s="1">
        <v>90</v>
      </c>
      <c r="AD148" s="1">
        <v>5</v>
      </c>
      <c r="AE148" s="1">
        <v>200</v>
      </c>
      <c r="AF148" s="1">
        <v>0</v>
      </c>
      <c r="AG148" s="1">
        <v>5</v>
      </c>
      <c r="AH148" s="1">
        <v>90</v>
      </c>
      <c r="AI148" s="1">
        <v>5</v>
      </c>
      <c r="AJ148" s="1">
        <v>200</v>
      </c>
      <c r="AK148" s="1">
        <v>0</v>
      </c>
      <c r="AL148" s="1">
        <v>80</v>
      </c>
      <c r="AM148" s="1">
        <v>20</v>
      </c>
      <c r="AN148" s="1">
        <v>0</v>
      </c>
      <c r="AO148" s="1">
        <v>120</v>
      </c>
      <c r="AP148" s="1" t="s">
        <v>85</v>
      </c>
      <c r="AQ148" s="1" t="s">
        <v>3720</v>
      </c>
      <c r="AR148" s="38">
        <v>45114</v>
      </c>
      <c r="AS148" s="1" t="s">
        <v>85</v>
      </c>
      <c r="AT148" s="1" t="s">
        <v>85</v>
      </c>
      <c r="AU148" s="1" t="s">
        <v>85</v>
      </c>
      <c r="AV148" s="1" t="s">
        <v>85</v>
      </c>
      <c r="AW148" s="1" t="s">
        <v>85</v>
      </c>
      <c r="AX148" s="1" t="s">
        <v>85</v>
      </c>
      <c r="AY148" s="1" t="s">
        <v>85</v>
      </c>
      <c r="AZ148" s="1" t="s">
        <v>85</v>
      </c>
      <c r="BA148" s="1" t="s">
        <v>85</v>
      </c>
      <c r="BB148" s="1" t="s">
        <v>85</v>
      </c>
      <c r="BC148" s="1" t="s">
        <v>85</v>
      </c>
      <c r="BD148" s="1" t="s">
        <v>85</v>
      </c>
      <c r="BE148" s="1" t="s">
        <v>85</v>
      </c>
      <c r="BF148" s="1" t="s">
        <v>85</v>
      </c>
      <c r="BG148" s="1" t="s">
        <v>85</v>
      </c>
      <c r="BH148" s="1" t="s">
        <v>85</v>
      </c>
      <c r="BI148" s="1" t="s">
        <v>85</v>
      </c>
      <c r="BJ148" s="1" t="s">
        <v>85</v>
      </c>
      <c r="BK148" s="1" t="s">
        <v>85</v>
      </c>
      <c r="BL148" s="1" t="s">
        <v>85</v>
      </c>
      <c r="BM148" s="1" t="s">
        <v>3531</v>
      </c>
      <c r="BN148" s="1" t="s">
        <v>85</v>
      </c>
      <c r="BO148" s="1" t="s">
        <v>85</v>
      </c>
      <c r="BP148" s="1" t="s">
        <v>85</v>
      </c>
      <c r="BQ148" s="1" t="s">
        <v>85</v>
      </c>
      <c r="BR148" s="1" t="s">
        <v>85</v>
      </c>
      <c r="BS148" s="1" t="s">
        <v>85</v>
      </c>
      <c r="BT148" s="1" t="s">
        <v>85</v>
      </c>
      <c r="BU148" s="1" t="s">
        <v>85</v>
      </c>
      <c r="BV148" s="1" t="s">
        <v>85</v>
      </c>
      <c r="BW148" s="1" t="s">
        <v>85</v>
      </c>
      <c r="BX148" s="1" t="s">
        <v>85</v>
      </c>
      <c r="BY148" s="1" t="s">
        <v>85</v>
      </c>
      <c r="BZ148" s="1" t="s">
        <v>85</v>
      </c>
      <c r="CA148" s="1" t="s">
        <v>85</v>
      </c>
      <c r="CB148" s="1" t="s">
        <v>85</v>
      </c>
      <c r="CC148" s="1" t="s">
        <v>85</v>
      </c>
      <c r="CD148" s="1" t="s">
        <v>85</v>
      </c>
      <c r="CE148" s="1" t="s">
        <v>85</v>
      </c>
      <c r="CF148" s="1" t="s">
        <v>85</v>
      </c>
      <c r="CG148" s="1" t="s">
        <v>85</v>
      </c>
      <c r="CH148" s="1" t="s">
        <v>85</v>
      </c>
    </row>
    <row r="149" spans="1:86" ht="15.95">
      <c r="A149" s="1" t="s">
        <v>1412</v>
      </c>
      <c r="B149" s="1" t="s">
        <v>75</v>
      </c>
      <c r="C149" s="1" t="s">
        <v>198</v>
      </c>
      <c r="D149" s="1">
        <v>104</v>
      </c>
      <c r="E149" s="1" t="s">
        <v>3522</v>
      </c>
      <c r="F149" s="1">
        <v>104018</v>
      </c>
      <c r="G149" s="1">
        <v>104018</v>
      </c>
      <c r="H149" s="1" t="s">
        <v>3761</v>
      </c>
      <c r="I149" s="1">
        <v>6523354152</v>
      </c>
      <c r="J149" s="38">
        <v>43719</v>
      </c>
      <c r="K149" s="1" t="s">
        <v>1037</v>
      </c>
      <c r="L149" s="1" t="s">
        <v>3527</v>
      </c>
      <c r="M149" s="1" t="s">
        <v>906</v>
      </c>
      <c r="N149" s="1" t="s">
        <v>3536</v>
      </c>
      <c r="O149" s="1" t="s">
        <v>3560</v>
      </c>
      <c r="P149" s="1" t="s">
        <v>85</v>
      </c>
      <c r="Q149" s="38">
        <v>45091</v>
      </c>
      <c r="R149" s="1" t="s">
        <v>85</v>
      </c>
      <c r="S149" s="1" t="s">
        <v>85</v>
      </c>
      <c r="T149" s="1" t="s">
        <v>85</v>
      </c>
      <c r="U149" s="1" t="s">
        <v>85</v>
      </c>
      <c r="V149" s="1">
        <v>33</v>
      </c>
      <c r="W149" s="1">
        <v>98</v>
      </c>
      <c r="X149" s="1">
        <v>2</v>
      </c>
      <c r="Y149" s="1" t="s">
        <v>3524</v>
      </c>
      <c r="Z149" s="1" t="s">
        <v>85</v>
      </c>
      <c r="AA149" s="1">
        <v>0</v>
      </c>
      <c r="AB149" s="1">
        <v>38</v>
      </c>
      <c r="AC149" s="1">
        <v>58</v>
      </c>
      <c r="AD149" s="1">
        <v>4</v>
      </c>
      <c r="AE149" s="1">
        <v>166</v>
      </c>
      <c r="AF149" s="1">
        <v>96</v>
      </c>
      <c r="AG149" s="1">
        <v>2</v>
      </c>
      <c r="AH149" s="1">
        <v>1</v>
      </c>
      <c r="AI149" s="1">
        <v>1</v>
      </c>
      <c r="AJ149" s="1">
        <v>7</v>
      </c>
      <c r="AK149" s="1">
        <v>0</v>
      </c>
      <c r="AL149" s="1">
        <v>38</v>
      </c>
      <c r="AM149" s="1">
        <v>58</v>
      </c>
      <c r="AN149" s="1">
        <v>4</v>
      </c>
      <c r="AO149" s="1">
        <v>166</v>
      </c>
      <c r="AP149" s="1" t="s">
        <v>85</v>
      </c>
      <c r="AQ149" s="1" t="s">
        <v>3762</v>
      </c>
      <c r="AR149" s="38">
        <v>45132</v>
      </c>
      <c r="AS149" s="1" t="s">
        <v>85</v>
      </c>
      <c r="AT149" s="1" t="s">
        <v>85</v>
      </c>
      <c r="AU149" s="1" t="s">
        <v>85</v>
      </c>
      <c r="AV149" s="1" t="s">
        <v>85</v>
      </c>
      <c r="AW149" s="1" t="s">
        <v>85</v>
      </c>
      <c r="AX149" s="1" t="s">
        <v>85</v>
      </c>
      <c r="AY149" s="1" t="s">
        <v>85</v>
      </c>
      <c r="AZ149" s="1" t="s">
        <v>85</v>
      </c>
      <c r="BA149" s="1" t="s">
        <v>85</v>
      </c>
      <c r="BB149" s="1" t="s">
        <v>85</v>
      </c>
      <c r="BC149" s="1" t="s">
        <v>85</v>
      </c>
      <c r="BD149" s="1" t="s">
        <v>85</v>
      </c>
      <c r="BE149" s="1" t="s">
        <v>85</v>
      </c>
      <c r="BF149" s="1" t="s">
        <v>85</v>
      </c>
      <c r="BG149" s="1" t="s">
        <v>85</v>
      </c>
      <c r="BH149" s="1" t="s">
        <v>85</v>
      </c>
      <c r="BI149" s="1" t="s">
        <v>85</v>
      </c>
      <c r="BJ149" s="1" t="s">
        <v>85</v>
      </c>
      <c r="BK149" s="1" t="s">
        <v>85</v>
      </c>
      <c r="BL149" s="1" t="s">
        <v>85</v>
      </c>
      <c r="BM149" s="1" t="s">
        <v>3531</v>
      </c>
      <c r="BN149" s="1" t="s">
        <v>85</v>
      </c>
      <c r="BO149" s="1" t="s">
        <v>85</v>
      </c>
      <c r="BP149" s="1" t="s">
        <v>85</v>
      </c>
      <c r="BQ149" s="1" t="s">
        <v>85</v>
      </c>
      <c r="BR149" s="1" t="s">
        <v>85</v>
      </c>
      <c r="BS149" s="1" t="s">
        <v>85</v>
      </c>
      <c r="BT149" s="1" t="s">
        <v>85</v>
      </c>
      <c r="BU149" s="1" t="s">
        <v>85</v>
      </c>
      <c r="BV149" s="1" t="s">
        <v>85</v>
      </c>
      <c r="BW149" s="1" t="s">
        <v>85</v>
      </c>
      <c r="BX149" s="1" t="s">
        <v>85</v>
      </c>
      <c r="BY149" s="1" t="s">
        <v>85</v>
      </c>
      <c r="BZ149" s="1" t="s">
        <v>85</v>
      </c>
      <c r="CA149" s="1" t="s">
        <v>85</v>
      </c>
      <c r="CB149" s="1" t="s">
        <v>85</v>
      </c>
      <c r="CC149" s="1" t="s">
        <v>85</v>
      </c>
      <c r="CD149" s="1" t="s">
        <v>85</v>
      </c>
      <c r="CE149" s="1" t="s">
        <v>85</v>
      </c>
      <c r="CF149" s="1" t="s">
        <v>85</v>
      </c>
      <c r="CG149" s="1" t="s">
        <v>85</v>
      </c>
      <c r="CH149" s="1" t="s">
        <v>85</v>
      </c>
    </row>
    <row r="150" spans="1:86" ht="15.95">
      <c r="A150" s="1" t="s">
        <v>1304</v>
      </c>
      <c r="B150" s="1" t="s">
        <v>130</v>
      </c>
      <c r="C150" s="1" t="s">
        <v>198</v>
      </c>
      <c r="D150" s="1">
        <v>103</v>
      </c>
      <c r="E150" s="1" t="s">
        <v>3522</v>
      </c>
      <c r="F150" s="1">
        <v>6521763084</v>
      </c>
      <c r="G150" s="1">
        <v>103005</v>
      </c>
      <c r="H150" s="1" t="s">
        <v>85</v>
      </c>
      <c r="I150" s="1">
        <v>6521763084</v>
      </c>
      <c r="J150" s="38">
        <v>45014</v>
      </c>
      <c r="K150" s="1" t="s">
        <v>85</v>
      </c>
      <c r="L150" s="1" t="s">
        <v>85</v>
      </c>
      <c r="M150" s="1" t="s">
        <v>85</v>
      </c>
      <c r="N150" s="1" t="s">
        <v>85</v>
      </c>
      <c r="O150" s="1" t="s">
        <v>85</v>
      </c>
      <c r="P150" s="1" t="s">
        <v>85</v>
      </c>
      <c r="Q150" s="1" t="s">
        <v>85</v>
      </c>
      <c r="R150" s="1" t="s">
        <v>85</v>
      </c>
      <c r="S150" s="1" t="s">
        <v>85</v>
      </c>
      <c r="T150" s="1" t="s">
        <v>85</v>
      </c>
      <c r="U150" s="1" t="s">
        <v>85</v>
      </c>
      <c r="V150" s="1">
        <v>45</v>
      </c>
      <c r="W150" s="1">
        <v>35</v>
      </c>
      <c r="X150" s="1">
        <v>65</v>
      </c>
      <c r="Y150" s="1" t="s">
        <v>3545</v>
      </c>
      <c r="Z150" s="1" t="s">
        <v>85</v>
      </c>
      <c r="AA150" s="1">
        <v>0</v>
      </c>
      <c r="AB150" s="1">
        <v>0</v>
      </c>
      <c r="AC150" s="1">
        <v>10</v>
      </c>
      <c r="AD150" s="1">
        <v>90</v>
      </c>
      <c r="AE150" s="1">
        <v>290</v>
      </c>
      <c r="AF150" s="1">
        <v>0</v>
      </c>
      <c r="AG150" s="1">
        <v>0</v>
      </c>
      <c r="AH150" s="1">
        <v>10</v>
      </c>
      <c r="AI150" s="1">
        <v>90</v>
      </c>
      <c r="AJ150" s="1">
        <v>290</v>
      </c>
      <c r="AK150" s="1">
        <v>0</v>
      </c>
      <c r="AL150" s="1">
        <v>10</v>
      </c>
      <c r="AM150" s="1">
        <v>89</v>
      </c>
      <c r="AN150" s="1">
        <v>1</v>
      </c>
      <c r="AO150" s="1">
        <v>191</v>
      </c>
      <c r="AP150" s="1" t="s">
        <v>85</v>
      </c>
      <c r="AQ150" s="1" t="s">
        <v>3720</v>
      </c>
      <c r="AR150" s="38">
        <v>45114</v>
      </c>
      <c r="AS150" s="1" t="s">
        <v>85</v>
      </c>
      <c r="AT150" s="1" t="s">
        <v>85</v>
      </c>
      <c r="AU150" s="1" t="s">
        <v>85</v>
      </c>
      <c r="AV150" s="1" t="s">
        <v>85</v>
      </c>
      <c r="AW150" s="1" t="s">
        <v>85</v>
      </c>
      <c r="AX150" s="1" t="s">
        <v>85</v>
      </c>
      <c r="AY150" s="1" t="s">
        <v>85</v>
      </c>
      <c r="AZ150" s="1" t="s">
        <v>85</v>
      </c>
      <c r="BA150" s="1" t="s">
        <v>85</v>
      </c>
      <c r="BB150" s="1" t="s">
        <v>85</v>
      </c>
      <c r="BC150" s="1" t="s">
        <v>85</v>
      </c>
      <c r="BD150" s="1" t="s">
        <v>85</v>
      </c>
      <c r="BE150" s="1" t="s">
        <v>85</v>
      </c>
      <c r="BF150" s="1" t="s">
        <v>85</v>
      </c>
      <c r="BG150" s="1" t="s">
        <v>85</v>
      </c>
      <c r="BH150" s="1" t="s">
        <v>85</v>
      </c>
      <c r="BI150" s="1" t="s">
        <v>85</v>
      </c>
      <c r="BJ150" s="1" t="s">
        <v>85</v>
      </c>
      <c r="BK150" s="1" t="s">
        <v>85</v>
      </c>
      <c r="BL150" s="1" t="s">
        <v>85</v>
      </c>
      <c r="BM150" s="1" t="s">
        <v>3531</v>
      </c>
      <c r="BN150" s="1" t="s">
        <v>85</v>
      </c>
      <c r="BO150" s="1" t="s">
        <v>85</v>
      </c>
      <c r="BP150" s="1" t="s">
        <v>85</v>
      </c>
      <c r="BQ150" s="1" t="s">
        <v>85</v>
      </c>
      <c r="BR150" s="1" t="s">
        <v>85</v>
      </c>
      <c r="BS150" s="1" t="s">
        <v>85</v>
      </c>
      <c r="BT150" s="1" t="s">
        <v>85</v>
      </c>
      <c r="BU150" s="1" t="s">
        <v>85</v>
      </c>
      <c r="BV150" s="1" t="s">
        <v>85</v>
      </c>
      <c r="BW150" s="1" t="s">
        <v>85</v>
      </c>
      <c r="BX150" s="1" t="s">
        <v>85</v>
      </c>
      <c r="BY150" s="1" t="s">
        <v>85</v>
      </c>
      <c r="BZ150" s="1" t="s">
        <v>85</v>
      </c>
      <c r="CA150" s="1" t="s">
        <v>85</v>
      </c>
      <c r="CB150" s="1" t="s">
        <v>85</v>
      </c>
      <c r="CC150" s="1" t="s">
        <v>85</v>
      </c>
      <c r="CD150" s="1" t="s">
        <v>85</v>
      </c>
      <c r="CE150" s="1" t="s">
        <v>85</v>
      </c>
      <c r="CF150" s="1" t="s">
        <v>85</v>
      </c>
      <c r="CG150" s="1" t="s">
        <v>85</v>
      </c>
      <c r="CH150" s="1" t="s">
        <v>85</v>
      </c>
    </row>
    <row r="151" spans="1:86" ht="15.95">
      <c r="A151" s="1" t="s">
        <v>1999</v>
      </c>
      <c r="B151" s="1" t="s">
        <v>130</v>
      </c>
      <c r="C151" s="1" t="s">
        <v>198</v>
      </c>
      <c r="D151" s="1">
        <v>115</v>
      </c>
      <c r="E151" s="1" t="s">
        <v>3522</v>
      </c>
      <c r="F151" s="1" t="s">
        <v>3763</v>
      </c>
      <c r="G151" s="1">
        <v>115014</v>
      </c>
      <c r="H151" s="1" t="s">
        <v>3764</v>
      </c>
      <c r="I151" s="1">
        <v>6523279354</v>
      </c>
      <c r="J151" s="38">
        <v>45089</v>
      </c>
      <c r="K151" s="1" t="s">
        <v>3754</v>
      </c>
      <c r="L151" s="1" t="s">
        <v>3527</v>
      </c>
      <c r="M151" s="1" t="s">
        <v>915</v>
      </c>
      <c r="N151" s="1" t="s">
        <v>85</v>
      </c>
      <c r="O151" s="1" t="s">
        <v>85</v>
      </c>
      <c r="P151" s="1" t="s">
        <v>213</v>
      </c>
      <c r="Q151" s="1" t="s">
        <v>85</v>
      </c>
      <c r="R151" s="1" t="s">
        <v>85</v>
      </c>
      <c r="S151" s="1" t="s">
        <v>85</v>
      </c>
      <c r="T151" s="1" t="s">
        <v>85</v>
      </c>
      <c r="U151" s="1" t="s">
        <v>85</v>
      </c>
      <c r="V151" s="1">
        <v>5</v>
      </c>
      <c r="W151" s="1">
        <v>98</v>
      </c>
      <c r="X151" s="1">
        <v>2</v>
      </c>
      <c r="Y151" s="1" t="s">
        <v>3545</v>
      </c>
      <c r="Z151" s="1" t="s">
        <v>85</v>
      </c>
      <c r="AA151" s="1">
        <v>0</v>
      </c>
      <c r="AB151" s="1">
        <v>10</v>
      </c>
      <c r="AC151" s="1">
        <v>90</v>
      </c>
      <c r="AD151" s="1">
        <v>0</v>
      </c>
      <c r="AE151" s="1">
        <v>190</v>
      </c>
      <c r="AF151" s="1">
        <v>10</v>
      </c>
      <c r="AG151" s="1">
        <v>0</v>
      </c>
      <c r="AH151" s="1">
        <v>90</v>
      </c>
      <c r="AI151" s="1">
        <v>0</v>
      </c>
      <c r="AJ151" s="1">
        <v>180</v>
      </c>
      <c r="AK151" s="1">
        <v>0</v>
      </c>
      <c r="AL151" s="1">
        <v>40</v>
      </c>
      <c r="AM151" s="1">
        <v>60</v>
      </c>
      <c r="AN151" s="1">
        <v>0</v>
      </c>
      <c r="AO151" s="1">
        <v>160</v>
      </c>
      <c r="AP151" s="1" t="s">
        <v>85</v>
      </c>
      <c r="AQ151" s="1" t="s">
        <v>3632</v>
      </c>
      <c r="AR151" s="38">
        <v>45120</v>
      </c>
      <c r="AS151" s="1" t="s">
        <v>85</v>
      </c>
      <c r="AT151" s="1" t="s">
        <v>85</v>
      </c>
      <c r="AU151" s="1" t="s">
        <v>85</v>
      </c>
      <c r="AV151" s="1" t="s">
        <v>85</v>
      </c>
      <c r="AW151" s="1" t="s">
        <v>85</v>
      </c>
      <c r="AX151" s="1" t="s">
        <v>85</v>
      </c>
      <c r="AY151" s="1" t="s">
        <v>85</v>
      </c>
      <c r="AZ151" s="1" t="s">
        <v>85</v>
      </c>
      <c r="BA151" s="1" t="s">
        <v>85</v>
      </c>
      <c r="BB151" s="1" t="s">
        <v>85</v>
      </c>
      <c r="BC151" s="1" t="s">
        <v>85</v>
      </c>
      <c r="BD151" s="1" t="s">
        <v>85</v>
      </c>
      <c r="BE151" s="1" t="s">
        <v>85</v>
      </c>
      <c r="BF151" s="1" t="s">
        <v>85</v>
      </c>
      <c r="BG151" s="1" t="s">
        <v>85</v>
      </c>
      <c r="BH151" s="1" t="s">
        <v>85</v>
      </c>
      <c r="BI151" s="1" t="s">
        <v>85</v>
      </c>
      <c r="BJ151" s="1" t="s">
        <v>85</v>
      </c>
      <c r="BK151" s="1" t="s">
        <v>85</v>
      </c>
      <c r="BL151" s="1" t="s">
        <v>85</v>
      </c>
      <c r="BM151" s="1" t="s">
        <v>3531</v>
      </c>
      <c r="BN151" s="1" t="s">
        <v>85</v>
      </c>
      <c r="BO151" s="1" t="s">
        <v>85</v>
      </c>
      <c r="BP151" s="1" t="s">
        <v>85</v>
      </c>
      <c r="BQ151" s="1" t="s">
        <v>85</v>
      </c>
      <c r="BR151" s="1" t="s">
        <v>85</v>
      </c>
      <c r="BS151" s="1" t="s">
        <v>85</v>
      </c>
      <c r="BT151" s="1" t="s">
        <v>85</v>
      </c>
      <c r="BU151" s="1" t="s">
        <v>85</v>
      </c>
      <c r="BV151" s="1" t="s">
        <v>85</v>
      </c>
      <c r="BW151" s="1" t="s">
        <v>85</v>
      </c>
      <c r="BX151" s="1" t="s">
        <v>85</v>
      </c>
      <c r="BY151" s="1" t="s">
        <v>85</v>
      </c>
      <c r="BZ151" s="1" t="s">
        <v>85</v>
      </c>
      <c r="CA151" s="1" t="s">
        <v>85</v>
      </c>
      <c r="CB151" s="1" t="s">
        <v>85</v>
      </c>
      <c r="CC151" s="1" t="s">
        <v>85</v>
      </c>
      <c r="CD151" s="1" t="s">
        <v>85</v>
      </c>
      <c r="CE151" s="1" t="s">
        <v>85</v>
      </c>
      <c r="CF151" s="1" t="s">
        <v>85</v>
      </c>
      <c r="CG151" s="1" t="s">
        <v>85</v>
      </c>
      <c r="CH151" s="1" t="s">
        <v>85</v>
      </c>
    </row>
    <row r="152" spans="1:86" ht="15.95">
      <c r="A152" s="1" t="s">
        <v>2449</v>
      </c>
      <c r="B152" s="1" t="s">
        <v>75</v>
      </c>
      <c r="C152" s="1" t="s">
        <v>198</v>
      </c>
      <c r="D152" s="1">
        <v>206</v>
      </c>
      <c r="E152" s="1" t="s">
        <v>3522</v>
      </c>
      <c r="F152" s="1">
        <v>206005</v>
      </c>
      <c r="G152" s="1">
        <v>206005</v>
      </c>
      <c r="H152" s="1" t="s">
        <v>936</v>
      </c>
      <c r="I152" s="1">
        <v>6802305970</v>
      </c>
      <c r="J152" s="38">
        <v>38975</v>
      </c>
      <c r="K152" s="1" t="s">
        <v>1037</v>
      </c>
      <c r="L152" s="1" t="s">
        <v>3527</v>
      </c>
      <c r="M152" s="1" t="s">
        <v>906</v>
      </c>
      <c r="N152" s="1" t="s">
        <v>3536</v>
      </c>
      <c r="O152" s="1" t="s">
        <v>3586</v>
      </c>
      <c r="P152" s="1" t="s">
        <v>85</v>
      </c>
      <c r="Q152" s="38">
        <v>45099</v>
      </c>
      <c r="R152" s="1" t="s">
        <v>85</v>
      </c>
      <c r="S152" s="1" t="s">
        <v>85</v>
      </c>
      <c r="T152" s="1" t="s">
        <v>85</v>
      </c>
      <c r="U152" s="1" t="s">
        <v>85</v>
      </c>
      <c r="V152" s="1">
        <v>50</v>
      </c>
      <c r="W152" s="1">
        <v>95</v>
      </c>
      <c r="X152" s="1">
        <v>5</v>
      </c>
      <c r="Y152" s="1" t="s">
        <v>3524</v>
      </c>
      <c r="Z152" s="1" t="s">
        <v>85</v>
      </c>
      <c r="AA152" s="1">
        <v>5</v>
      </c>
      <c r="AB152" s="1">
        <v>25</v>
      </c>
      <c r="AC152" s="1">
        <v>65</v>
      </c>
      <c r="AD152" s="1">
        <v>5</v>
      </c>
      <c r="AE152" s="1">
        <v>170</v>
      </c>
      <c r="AF152" s="1">
        <v>15</v>
      </c>
      <c r="AG152" s="1">
        <v>15</v>
      </c>
      <c r="AH152" s="1">
        <v>65</v>
      </c>
      <c r="AI152" s="1">
        <v>5</v>
      </c>
      <c r="AJ152" s="1">
        <v>160</v>
      </c>
      <c r="AK152" s="1">
        <v>5</v>
      </c>
      <c r="AL152" s="1">
        <v>75</v>
      </c>
      <c r="AM152" s="1">
        <v>20</v>
      </c>
      <c r="AN152" s="1">
        <v>0</v>
      </c>
      <c r="AO152" s="1">
        <v>115</v>
      </c>
      <c r="AP152" s="1" t="s">
        <v>85</v>
      </c>
      <c r="AQ152" s="1" t="s">
        <v>3627</v>
      </c>
      <c r="AR152" s="38">
        <v>45107</v>
      </c>
      <c r="AS152" s="1" t="s">
        <v>85</v>
      </c>
      <c r="AT152" s="1" t="s">
        <v>85</v>
      </c>
      <c r="AU152" s="1" t="s">
        <v>85</v>
      </c>
      <c r="AV152" s="1" t="s">
        <v>85</v>
      </c>
      <c r="AW152" s="1" t="s">
        <v>85</v>
      </c>
      <c r="AX152" s="1" t="s">
        <v>85</v>
      </c>
      <c r="AY152" s="1" t="s">
        <v>85</v>
      </c>
      <c r="AZ152" s="1" t="s">
        <v>85</v>
      </c>
      <c r="BA152" s="1" t="s">
        <v>85</v>
      </c>
      <c r="BB152" s="1" t="s">
        <v>85</v>
      </c>
      <c r="BC152" s="1" t="s">
        <v>85</v>
      </c>
      <c r="BD152" s="1" t="s">
        <v>85</v>
      </c>
      <c r="BE152" s="1" t="s">
        <v>85</v>
      </c>
      <c r="BF152" s="1" t="s">
        <v>85</v>
      </c>
      <c r="BG152" s="1" t="s">
        <v>85</v>
      </c>
      <c r="BH152" s="1" t="s">
        <v>85</v>
      </c>
      <c r="BI152" s="1" t="s">
        <v>85</v>
      </c>
      <c r="BJ152" s="1" t="s">
        <v>85</v>
      </c>
      <c r="BK152" s="1" t="s">
        <v>85</v>
      </c>
      <c r="BL152" s="1" t="s">
        <v>85</v>
      </c>
      <c r="BM152" s="1" t="s">
        <v>3531</v>
      </c>
      <c r="BN152" s="1" t="s">
        <v>85</v>
      </c>
      <c r="BO152" s="1" t="s">
        <v>85</v>
      </c>
      <c r="BP152" s="1" t="s">
        <v>85</v>
      </c>
      <c r="BQ152" s="1" t="s">
        <v>85</v>
      </c>
      <c r="BR152" s="1" t="s">
        <v>85</v>
      </c>
      <c r="BS152" s="1" t="s">
        <v>85</v>
      </c>
      <c r="BT152" s="1" t="s">
        <v>85</v>
      </c>
      <c r="BU152" s="1" t="s">
        <v>85</v>
      </c>
      <c r="BV152" s="1" t="s">
        <v>85</v>
      </c>
      <c r="BW152" s="1" t="s">
        <v>85</v>
      </c>
      <c r="BX152" s="1" t="s">
        <v>85</v>
      </c>
      <c r="BY152" s="1" t="s">
        <v>85</v>
      </c>
      <c r="BZ152" s="1" t="s">
        <v>85</v>
      </c>
      <c r="CA152" s="1" t="s">
        <v>85</v>
      </c>
      <c r="CB152" s="1" t="s">
        <v>85</v>
      </c>
      <c r="CC152" s="1" t="s">
        <v>85</v>
      </c>
      <c r="CD152" s="1" t="s">
        <v>85</v>
      </c>
      <c r="CE152" s="1" t="s">
        <v>85</v>
      </c>
      <c r="CF152" s="1" t="s">
        <v>85</v>
      </c>
      <c r="CG152" s="1" t="s">
        <v>85</v>
      </c>
      <c r="CH152" s="1" t="s">
        <v>85</v>
      </c>
    </row>
    <row r="153" spans="1:86" ht="15.95">
      <c r="A153" s="1" t="s">
        <v>1885</v>
      </c>
      <c r="B153" s="1" t="s">
        <v>130</v>
      </c>
      <c r="C153" s="1" t="s">
        <v>198</v>
      </c>
      <c r="D153" s="1">
        <v>109</v>
      </c>
      <c r="E153" s="1" t="s">
        <v>3522</v>
      </c>
      <c r="F153" s="1" t="s">
        <v>3765</v>
      </c>
      <c r="G153" s="1">
        <v>109021</v>
      </c>
      <c r="H153" s="1" t="s">
        <v>85</v>
      </c>
      <c r="I153" s="1">
        <v>6522336233</v>
      </c>
      <c r="J153" s="38">
        <v>43890</v>
      </c>
      <c r="K153" s="1" t="s">
        <v>926</v>
      </c>
      <c r="L153" s="1" t="s">
        <v>3527</v>
      </c>
      <c r="M153" s="1" t="s">
        <v>915</v>
      </c>
      <c r="N153" s="1" t="s">
        <v>85</v>
      </c>
      <c r="O153" s="1" t="s">
        <v>3586</v>
      </c>
      <c r="P153" s="1" t="s">
        <v>83</v>
      </c>
      <c r="Q153" s="1" t="s">
        <v>85</v>
      </c>
      <c r="R153" s="1" t="s">
        <v>85</v>
      </c>
      <c r="S153" s="1" t="s">
        <v>85</v>
      </c>
      <c r="T153" s="1" t="s">
        <v>85</v>
      </c>
      <c r="U153" s="1" t="s">
        <v>85</v>
      </c>
      <c r="V153" s="1">
        <v>70</v>
      </c>
      <c r="W153" s="1">
        <v>95</v>
      </c>
      <c r="X153" s="1">
        <v>5</v>
      </c>
      <c r="Y153" s="1" t="s">
        <v>3524</v>
      </c>
      <c r="Z153" s="1" t="s">
        <v>85</v>
      </c>
      <c r="AA153" s="1">
        <v>1</v>
      </c>
      <c r="AB153" s="1">
        <v>62</v>
      </c>
      <c r="AC153" s="1">
        <v>35</v>
      </c>
      <c r="AD153" s="1">
        <v>2</v>
      </c>
      <c r="AE153" s="1">
        <v>138</v>
      </c>
      <c r="AF153" s="1">
        <v>10</v>
      </c>
      <c r="AG153" s="1">
        <v>53</v>
      </c>
      <c r="AH153" s="1">
        <v>35</v>
      </c>
      <c r="AI153" s="1">
        <v>2</v>
      </c>
      <c r="AJ153" s="1">
        <v>129</v>
      </c>
      <c r="AK153" s="1">
        <v>1</v>
      </c>
      <c r="AL153" s="1">
        <v>85</v>
      </c>
      <c r="AM153" s="1">
        <v>14</v>
      </c>
      <c r="AN153" s="1">
        <v>0</v>
      </c>
      <c r="AO153" s="1">
        <v>113</v>
      </c>
      <c r="AP153" s="1" t="s">
        <v>85</v>
      </c>
      <c r="AQ153" s="1" t="s">
        <v>3627</v>
      </c>
      <c r="AR153" s="38">
        <v>45107</v>
      </c>
      <c r="AS153" s="1" t="s">
        <v>85</v>
      </c>
      <c r="AT153" s="1" t="s">
        <v>85</v>
      </c>
      <c r="AU153" s="1" t="s">
        <v>85</v>
      </c>
      <c r="AV153" s="1" t="s">
        <v>85</v>
      </c>
      <c r="AW153" s="1" t="s">
        <v>85</v>
      </c>
      <c r="AX153" s="1" t="s">
        <v>85</v>
      </c>
      <c r="AY153" s="1" t="s">
        <v>85</v>
      </c>
      <c r="AZ153" s="1" t="s">
        <v>85</v>
      </c>
      <c r="BA153" s="1" t="s">
        <v>85</v>
      </c>
      <c r="BB153" s="1" t="s">
        <v>85</v>
      </c>
      <c r="BC153" s="1" t="s">
        <v>85</v>
      </c>
      <c r="BD153" s="1" t="s">
        <v>85</v>
      </c>
      <c r="BE153" s="1" t="s">
        <v>85</v>
      </c>
      <c r="BF153" s="1" t="s">
        <v>85</v>
      </c>
      <c r="BG153" s="1" t="s">
        <v>85</v>
      </c>
      <c r="BH153" s="1" t="s">
        <v>85</v>
      </c>
      <c r="BI153" s="1" t="s">
        <v>85</v>
      </c>
      <c r="BJ153" s="1" t="s">
        <v>85</v>
      </c>
      <c r="BK153" s="1" t="s">
        <v>85</v>
      </c>
      <c r="BL153" s="1" t="s">
        <v>85</v>
      </c>
      <c r="BM153" s="1" t="s">
        <v>3531</v>
      </c>
      <c r="BN153" s="1" t="s">
        <v>85</v>
      </c>
      <c r="BO153" s="1" t="s">
        <v>85</v>
      </c>
      <c r="BP153" s="1" t="s">
        <v>85</v>
      </c>
      <c r="BQ153" s="1" t="s">
        <v>85</v>
      </c>
      <c r="BR153" s="1" t="s">
        <v>85</v>
      </c>
      <c r="BS153" s="1" t="s">
        <v>85</v>
      </c>
      <c r="BT153" s="1" t="s">
        <v>85</v>
      </c>
      <c r="BU153" s="1" t="s">
        <v>85</v>
      </c>
      <c r="BV153" s="1" t="s">
        <v>85</v>
      </c>
      <c r="BW153" s="1" t="s">
        <v>85</v>
      </c>
      <c r="BX153" s="1" t="s">
        <v>85</v>
      </c>
      <c r="BY153" s="1" t="s">
        <v>85</v>
      </c>
      <c r="BZ153" s="1" t="s">
        <v>85</v>
      </c>
      <c r="CA153" s="1" t="s">
        <v>85</v>
      </c>
      <c r="CB153" s="1" t="s">
        <v>85</v>
      </c>
      <c r="CC153" s="1" t="s">
        <v>85</v>
      </c>
      <c r="CD153" s="1" t="s">
        <v>85</v>
      </c>
      <c r="CE153" s="1" t="s">
        <v>85</v>
      </c>
      <c r="CF153" s="1" t="s">
        <v>85</v>
      </c>
      <c r="CG153" s="1" t="s">
        <v>85</v>
      </c>
      <c r="CH153" s="1" t="s">
        <v>85</v>
      </c>
    </row>
    <row r="154" spans="1:86" ht="15.95">
      <c r="A154" s="1" t="s">
        <v>3085</v>
      </c>
      <c r="B154" s="1" t="s">
        <v>75</v>
      </c>
      <c r="C154" s="1" t="s">
        <v>103</v>
      </c>
      <c r="D154" s="1">
        <v>409</v>
      </c>
      <c r="E154" s="1" t="s">
        <v>3522</v>
      </c>
      <c r="F154" s="1" t="s">
        <v>3766</v>
      </c>
      <c r="G154" s="1">
        <v>409030</v>
      </c>
      <c r="H154" s="1" t="s">
        <v>3767</v>
      </c>
      <c r="I154" s="1">
        <v>6220922983</v>
      </c>
      <c r="J154" s="38">
        <v>44089</v>
      </c>
      <c r="K154" s="1" t="s">
        <v>981</v>
      </c>
      <c r="L154" s="1" t="s">
        <v>3527</v>
      </c>
      <c r="M154" s="1" t="s">
        <v>906</v>
      </c>
      <c r="N154" s="1" t="s">
        <v>658</v>
      </c>
      <c r="O154" s="1" t="s">
        <v>966</v>
      </c>
      <c r="P154" s="1" t="s">
        <v>85</v>
      </c>
      <c r="Q154" s="38">
        <v>45098</v>
      </c>
      <c r="R154" s="1" t="s">
        <v>85</v>
      </c>
      <c r="S154" s="1" t="s">
        <v>85</v>
      </c>
      <c r="T154" s="1" t="s">
        <v>85</v>
      </c>
      <c r="U154" s="1" t="s">
        <v>85</v>
      </c>
      <c r="V154" s="1">
        <v>20</v>
      </c>
      <c r="W154" s="1">
        <v>99</v>
      </c>
      <c r="X154" s="1">
        <v>1</v>
      </c>
      <c r="Y154" s="1" t="s">
        <v>3545</v>
      </c>
      <c r="Z154" s="1" t="s">
        <v>85</v>
      </c>
      <c r="AA154" s="1">
        <v>0</v>
      </c>
      <c r="AB154" s="1">
        <v>30</v>
      </c>
      <c r="AC154" s="1">
        <v>70</v>
      </c>
      <c r="AD154" s="1">
        <v>0</v>
      </c>
      <c r="AE154" s="1">
        <v>170</v>
      </c>
      <c r="AF154" s="1">
        <v>75</v>
      </c>
      <c r="AG154" s="1">
        <v>10</v>
      </c>
      <c r="AH154" s="1">
        <v>15</v>
      </c>
      <c r="AI154" s="1">
        <v>0</v>
      </c>
      <c r="AJ154" s="1">
        <v>40</v>
      </c>
      <c r="AK154" s="1">
        <v>0</v>
      </c>
      <c r="AL154" s="1">
        <v>60</v>
      </c>
      <c r="AM154" s="1">
        <v>40</v>
      </c>
      <c r="AN154" s="1">
        <v>0</v>
      </c>
      <c r="AO154" s="1">
        <v>140</v>
      </c>
      <c r="AP154" s="1" t="s">
        <v>85</v>
      </c>
      <c r="AQ154" s="1" t="s">
        <v>3720</v>
      </c>
      <c r="AR154" s="38">
        <v>45114</v>
      </c>
      <c r="AS154" s="1" t="s">
        <v>85</v>
      </c>
      <c r="AT154" s="1" t="s">
        <v>85</v>
      </c>
      <c r="AU154" s="1" t="s">
        <v>85</v>
      </c>
      <c r="AV154" s="1" t="s">
        <v>85</v>
      </c>
      <c r="AW154" s="1" t="s">
        <v>85</v>
      </c>
      <c r="AX154" s="1" t="s">
        <v>85</v>
      </c>
      <c r="AY154" s="1" t="s">
        <v>85</v>
      </c>
      <c r="AZ154" s="1" t="s">
        <v>85</v>
      </c>
      <c r="BA154" s="1" t="s">
        <v>85</v>
      </c>
      <c r="BB154" s="1" t="s">
        <v>85</v>
      </c>
      <c r="BC154" s="1" t="s">
        <v>85</v>
      </c>
      <c r="BD154" s="1" t="s">
        <v>85</v>
      </c>
      <c r="BE154" s="1" t="s">
        <v>85</v>
      </c>
      <c r="BF154" s="1" t="s">
        <v>85</v>
      </c>
      <c r="BG154" s="1" t="s">
        <v>85</v>
      </c>
      <c r="BH154" s="1" t="s">
        <v>85</v>
      </c>
      <c r="BI154" s="1" t="s">
        <v>85</v>
      </c>
      <c r="BJ154" s="1" t="s">
        <v>85</v>
      </c>
      <c r="BK154" s="1" t="s">
        <v>85</v>
      </c>
      <c r="BL154" s="1" t="s">
        <v>85</v>
      </c>
      <c r="BM154" s="1" t="s">
        <v>3531</v>
      </c>
      <c r="BN154" s="1" t="s">
        <v>85</v>
      </c>
      <c r="BO154" s="1" t="s">
        <v>85</v>
      </c>
      <c r="BP154" s="1" t="s">
        <v>85</v>
      </c>
      <c r="BQ154" s="1" t="s">
        <v>85</v>
      </c>
      <c r="BR154" s="1" t="s">
        <v>85</v>
      </c>
      <c r="BS154" s="1" t="s">
        <v>85</v>
      </c>
      <c r="BT154" s="1" t="s">
        <v>85</v>
      </c>
      <c r="BU154" s="1" t="s">
        <v>85</v>
      </c>
      <c r="BV154" s="1" t="s">
        <v>85</v>
      </c>
      <c r="BW154" s="1" t="s">
        <v>85</v>
      </c>
      <c r="BX154" s="1" t="s">
        <v>85</v>
      </c>
      <c r="BY154" s="1" t="s">
        <v>85</v>
      </c>
      <c r="BZ154" s="1" t="s">
        <v>85</v>
      </c>
      <c r="CA154" s="1" t="s">
        <v>85</v>
      </c>
      <c r="CB154" s="1" t="s">
        <v>85</v>
      </c>
      <c r="CC154" s="1" t="s">
        <v>85</v>
      </c>
      <c r="CD154" s="1" t="s">
        <v>85</v>
      </c>
      <c r="CE154" s="1" t="s">
        <v>85</v>
      </c>
      <c r="CF154" s="1" t="s">
        <v>85</v>
      </c>
      <c r="CG154" s="1" t="s">
        <v>85</v>
      </c>
      <c r="CH154" s="1" t="s">
        <v>85</v>
      </c>
    </row>
    <row r="155" spans="1:86" ht="15.95">
      <c r="A155" s="1" t="s">
        <v>1442</v>
      </c>
      <c r="B155" s="1" t="s">
        <v>130</v>
      </c>
      <c r="C155" s="1" t="s">
        <v>198</v>
      </c>
      <c r="D155" s="1">
        <v>104</v>
      </c>
      <c r="E155" s="1" t="s">
        <v>3522</v>
      </c>
      <c r="F155" s="1">
        <v>6523450132</v>
      </c>
      <c r="G155" s="1">
        <v>104023</v>
      </c>
      <c r="H155" s="1" t="s">
        <v>3768</v>
      </c>
      <c r="I155" s="1">
        <v>6523450132</v>
      </c>
      <c r="J155" s="38">
        <v>45097</v>
      </c>
      <c r="K155" s="1" t="s">
        <v>914</v>
      </c>
      <c r="L155" s="1" t="s">
        <v>3527</v>
      </c>
      <c r="M155" s="1" t="s">
        <v>915</v>
      </c>
      <c r="N155" s="1" t="s">
        <v>85</v>
      </c>
      <c r="O155" s="1" t="s">
        <v>3560</v>
      </c>
      <c r="P155" s="1" t="s">
        <v>173</v>
      </c>
      <c r="Q155" s="1" t="s">
        <v>85</v>
      </c>
      <c r="R155" s="1" t="s">
        <v>85</v>
      </c>
      <c r="S155" s="1" t="s">
        <v>85</v>
      </c>
      <c r="T155" s="1" t="s">
        <v>85</v>
      </c>
      <c r="U155" s="1" t="s">
        <v>85</v>
      </c>
      <c r="V155" s="1">
        <v>80</v>
      </c>
      <c r="W155" s="1">
        <v>50</v>
      </c>
      <c r="X155" s="1">
        <v>50</v>
      </c>
      <c r="Y155" s="1" t="s">
        <v>3524</v>
      </c>
      <c r="Z155" s="1" t="s">
        <v>85</v>
      </c>
      <c r="AA155" s="1">
        <v>0</v>
      </c>
      <c r="AB155" s="1">
        <v>2</v>
      </c>
      <c r="AC155" s="1">
        <v>18</v>
      </c>
      <c r="AD155" s="1">
        <v>80</v>
      </c>
      <c r="AE155" s="1">
        <v>278</v>
      </c>
      <c r="AF155" s="1">
        <v>1</v>
      </c>
      <c r="AG155" s="1">
        <v>1</v>
      </c>
      <c r="AH155" s="1">
        <v>18</v>
      </c>
      <c r="AI155" s="1">
        <v>80</v>
      </c>
      <c r="AJ155" s="1">
        <v>277</v>
      </c>
      <c r="AK155" s="1">
        <v>0</v>
      </c>
      <c r="AL155" s="1">
        <v>2</v>
      </c>
      <c r="AM155" s="1">
        <v>98</v>
      </c>
      <c r="AN155" s="1">
        <v>0</v>
      </c>
      <c r="AO155" s="1">
        <v>198</v>
      </c>
      <c r="AP155" s="1" t="s">
        <v>85</v>
      </c>
      <c r="AQ155" s="1" t="s">
        <v>3627</v>
      </c>
      <c r="AR155" s="38">
        <v>45107</v>
      </c>
      <c r="AS155" s="1" t="s">
        <v>85</v>
      </c>
      <c r="AT155" s="1" t="s">
        <v>85</v>
      </c>
      <c r="AU155" s="1" t="s">
        <v>85</v>
      </c>
      <c r="AV155" s="1" t="s">
        <v>85</v>
      </c>
      <c r="AW155" s="1" t="s">
        <v>85</v>
      </c>
      <c r="AX155" s="1" t="s">
        <v>85</v>
      </c>
      <c r="AY155" s="1" t="s">
        <v>85</v>
      </c>
      <c r="AZ155" s="1" t="s">
        <v>85</v>
      </c>
      <c r="BA155" s="1" t="s">
        <v>85</v>
      </c>
      <c r="BB155" s="1" t="s">
        <v>85</v>
      </c>
      <c r="BC155" s="1" t="s">
        <v>85</v>
      </c>
      <c r="BD155" s="1" t="s">
        <v>85</v>
      </c>
      <c r="BE155" s="1" t="s">
        <v>85</v>
      </c>
      <c r="BF155" s="1" t="s">
        <v>85</v>
      </c>
      <c r="BG155" s="1" t="s">
        <v>85</v>
      </c>
      <c r="BH155" s="1" t="s">
        <v>85</v>
      </c>
      <c r="BI155" s="1" t="s">
        <v>85</v>
      </c>
      <c r="BJ155" s="1" t="s">
        <v>85</v>
      </c>
      <c r="BK155" s="1" t="s">
        <v>85</v>
      </c>
      <c r="BL155" s="1" t="s">
        <v>85</v>
      </c>
      <c r="BM155" s="1" t="s">
        <v>3531</v>
      </c>
      <c r="BN155" s="1" t="s">
        <v>85</v>
      </c>
      <c r="BO155" s="1" t="s">
        <v>85</v>
      </c>
      <c r="BP155" s="1" t="s">
        <v>85</v>
      </c>
      <c r="BQ155" s="1" t="s">
        <v>85</v>
      </c>
      <c r="BR155" s="1" t="s">
        <v>85</v>
      </c>
      <c r="BS155" s="1" t="s">
        <v>85</v>
      </c>
      <c r="BT155" s="1" t="s">
        <v>85</v>
      </c>
      <c r="BU155" s="1" t="s">
        <v>85</v>
      </c>
      <c r="BV155" s="1" t="s">
        <v>85</v>
      </c>
      <c r="BW155" s="1" t="s">
        <v>85</v>
      </c>
      <c r="BX155" s="1" t="s">
        <v>85</v>
      </c>
      <c r="BY155" s="1" t="s">
        <v>85</v>
      </c>
      <c r="BZ155" s="1" t="s">
        <v>85</v>
      </c>
      <c r="CA155" s="1" t="s">
        <v>85</v>
      </c>
      <c r="CB155" s="1" t="s">
        <v>85</v>
      </c>
      <c r="CC155" s="1" t="s">
        <v>85</v>
      </c>
      <c r="CD155" s="1" t="s">
        <v>85</v>
      </c>
      <c r="CE155" s="1" t="s">
        <v>85</v>
      </c>
      <c r="CF155" s="1" t="s">
        <v>85</v>
      </c>
      <c r="CG155" s="1" t="s">
        <v>85</v>
      </c>
      <c r="CH155" s="1" t="s">
        <v>85</v>
      </c>
    </row>
    <row r="156" spans="1:86" ht="15.95">
      <c r="A156" s="1" t="s">
        <v>2308</v>
      </c>
      <c r="B156" s="1" t="s">
        <v>130</v>
      </c>
      <c r="C156" s="1" t="s">
        <v>198</v>
      </c>
      <c r="D156" s="1">
        <v>201</v>
      </c>
      <c r="E156" s="1" t="s">
        <v>3522</v>
      </c>
      <c r="F156" s="1" t="s">
        <v>3769</v>
      </c>
      <c r="G156" s="1">
        <v>201044</v>
      </c>
      <c r="H156" s="1" t="s">
        <v>3746</v>
      </c>
      <c r="I156" s="1">
        <v>6801757022</v>
      </c>
      <c r="J156" s="38">
        <v>45072</v>
      </c>
      <c r="K156" s="1" t="s">
        <v>926</v>
      </c>
      <c r="L156" s="1" t="s">
        <v>3527</v>
      </c>
      <c r="M156" s="1" t="s">
        <v>915</v>
      </c>
      <c r="N156" s="1" t="s">
        <v>85</v>
      </c>
      <c r="O156" s="1" t="s">
        <v>3586</v>
      </c>
      <c r="P156" s="1" t="s">
        <v>83</v>
      </c>
      <c r="Q156" s="1" t="s">
        <v>85</v>
      </c>
      <c r="R156" s="1" t="s">
        <v>85</v>
      </c>
      <c r="S156" s="1" t="s">
        <v>85</v>
      </c>
      <c r="T156" s="1" t="s">
        <v>85</v>
      </c>
      <c r="U156" s="1" t="s">
        <v>85</v>
      </c>
      <c r="V156" s="1">
        <v>95</v>
      </c>
      <c r="W156" s="1">
        <v>65</v>
      </c>
      <c r="X156" s="1">
        <v>35</v>
      </c>
      <c r="Y156" s="1" t="s">
        <v>3524</v>
      </c>
      <c r="Z156" s="1" t="s">
        <v>85</v>
      </c>
      <c r="AA156" s="1">
        <v>0</v>
      </c>
      <c r="AB156" s="1">
        <v>5</v>
      </c>
      <c r="AC156" s="1">
        <v>75</v>
      </c>
      <c r="AD156" s="1">
        <v>20</v>
      </c>
      <c r="AE156" s="1">
        <v>215</v>
      </c>
      <c r="AF156" s="1">
        <v>0</v>
      </c>
      <c r="AG156" s="1">
        <v>5</v>
      </c>
      <c r="AH156" s="1">
        <v>75</v>
      </c>
      <c r="AI156" s="1">
        <v>20</v>
      </c>
      <c r="AJ156" s="1">
        <v>215</v>
      </c>
      <c r="AK156" s="1">
        <v>0</v>
      </c>
      <c r="AL156" s="1">
        <v>80</v>
      </c>
      <c r="AM156" s="1">
        <v>20</v>
      </c>
      <c r="AN156" s="1">
        <v>0</v>
      </c>
      <c r="AO156" s="1">
        <v>120</v>
      </c>
      <c r="AP156" s="1" t="s">
        <v>85</v>
      </c>
      <c r="AQ156" s="1" t="s">
        <v>3720</v>
      </c>
      <c r="AR156" s="38">
        <v>45114</v>
      </c>
      <c r="AS156" s="1" t="s">
        <v>85</v>
      </c>
      <c r="AT156" s="1" t="s">
        <v>85</v>
      </c>
      <c r="AU156" s="1" t="s">
        <v>85</v>
      </c>
      <c r="AV156" s="1" t="s">
        <v>85</v>
      </c>
      <c r="AW156" s="1" t="s">
        <v>85</v>
      </c>
      <c r="AX156" s="1" t="s">
        <v>85</v>
      </c>
      <c r="AY156" s="1" t="s">
        <v>85</v>
      </c>
      <c r="AZ156" s="1" t="s">
        <v>85</v>
      </c>
      <c r="BA156" s="1" t="s">
        <v>85</v>
      </c>
      <c r="BB156" s="1" t="s">
        <v>85</v>
      </c>
      <c r="BC156" s="1" t="s">
        <v>85</v>
      </c>
      <c r="BD156" s="1" t="s">
        <v>85</v>
      </c>
      <c r="BE156" s="1" t="s">
        <v>85</v>
      </c>
      <c r="BF156" s="1" t="s">
        <v>85</v>
      </c>
      <c r="BG156" s="1" t="s">
        <v>85</v>
      </c>
      <c r="BH156" s="1" t="s">
        <v>85</v>
      </c>
      <c r="BI156" s="1" t="s">
        <v>85</v>
      </c>
      <c r="BJ156" s="1" t="s">
        <v>85</v>
      </c>
      <c r="BK156" s="1" t="s">
        <v>85</v>
      </c>
      <c r="BL156" s="1" t="s">
        <v>85</v>
      </c>
      <c r="BM156" s="1" t="s">
        <v>3531</v>
      </c>
      <c r="BN156" s="1" t="s">
        <v>85</v>
      </c>
      <c r="BO156" s="1" t="s">
        <v>85</v>
      </c>
      <c r="BP156" s="1" t="s">
        <v>85</v>
      </c>
      <c r="BQ156" s="1" t="s">
        <v>85</v>
      </c>
      <c r="BR156" s="1" t="s">
        <v>85</v>
      </c>
      <c r="BS156" s="1" t="s">
        <v>85</v>
      </c>
      <c r="BT156" s="1" t="s">
        <v>85</v>
      </c>
      <c r="BU156" s="1" t="s">
        <v>85</v>
      </c>
      <c r="BV156" s="1" t="s">
        <v>85</v>
      </c>
      <c r="BW156" s="1" t="s">
        <v>85</v>
      </c>
      <c r="BX156" s="1" t="s">
        <v>85</v>
      </c>
      <c r="BY156" s="1" t="s">
        <v>85</v>
      </c>
      <c r="BZ156" s="1" t="s">
        <v>85</v>
      </c>
      <c r="CA156" s="1" t="s">
        <v>85</v>
      </c>
      <c r="CB156" s="1" t="s">
        <v>85</v>
      </c>
      <c r="CC156" s="1" t="s">
        <v>85</v>
      </c>
      <c r="CD156" s="1" t="s">
        <v>85</v>
      </c>
      <c r="CE156" s="1" t="s">
        <v>85</v>
      </c>
      <c r="CF156" s="1" t="s">
        <v>85</v>
      </c>
      <c r="CG156" s="1" t="s">
        <v>85</v>
      </c>
      <c r="CH156" s="1" t="s">
        <v>85</v>
      </c>
    </row>
    <row r="157" spans="1:86" ht="15.95">
      <c r="A157" s="1" t="s">
        <v>3770</v>
      </c>
      <c r="B157" s="1" t="s">
        <v>130</v>
      </c>
      <c r="C157" s="1" t="s">
        <v>198</v>
      </c>
      <c r="D157" s="1">
        <v>104</v>
      </c>
      <c r="E157" s="1" t="s">
        <v>3549</v>
      </c>
      <c r="F157" s="1" t="s">
        <v>3771</v>
      </c>
      <c r="G157" s="1">
        <v>104022</v>
      </c>
      <c r="H157" s="1" t="s">
        <v>3750</v>
      </c>
      <c r="I157" s="1">
        <v>6523165870</v>
      </c>
      <c r="J157" s="38">
        <v>45091</v>
      </c>
      <c r="K157" s="1" t="s">
        <v>1037</v>
      </c>
      <c r="L157" s="1" t="s">
        <v>3527</v>
      </c>
      <c r="M157" s="1" t="s">
        <v>915</v>
      </c>
      <c r="N157" s="1" t="s">
        <v>85</v>
      </c>
      <c r="O157" s="1" t="s">
        <v>3560</v>
      </c>
      <c r="P157" s="1" t="s">
        <v>173</v>
      </c>
      <c r="Q157" s="1" t="s">
        <v>85</v>
      </c>
      <c r="R157" s="1" t="s">
        <v>85</v>
      </c>
      <c r="S157" s="1" t="s">
        <v>85</v>
      </c>
      <c r="T157" s="1" t="s">
        <v>85</v>
      </c>
      <c r="U157" s="1" t="s">
        <v>85</v>
      </c>
      <c r="V157" s="1" t="s">
        <v>85</v>
      </c>
      <c r="W157" s="1" t="s">
        <v>85</v>
      </c>
      <c r="X157" s="1" t="s">
        <v>85</v>
      </c>
      <c r="Y157" s="1" t="s">
        <v>85</v>
      </c>
      <c r="Z157" s="1" t="s">
        <v>3772</v>
      </c>
      <c r="AA157" s="1" t="s">
        <v>85</v>
      </c>
      <c r="AB157" s="1" t="s">
        <v>85</v>
      </c>
      <c r="AC157" s="1" t="s">
        <v>85</v>
      </c>
      <c r="AD157" s="1" t="s">
        <v>85</v>
      </c>
      <c r="AE157" s="1" t="s">
        <v>85</v>
      </c>
      <c r="AF157" s="1" t="s">
        <v>85</v>
      </c>
      <c r="AG157" s="1" t="s">
        <v>85</v>
      </c>
      <c r="AH157" s="1" t="s">
        <v>85</v>
      </c>
      <c r="AI157" s="1" t="s">
        <v>85</v>
      </c>
      <c r="AJ157" s="1" t="s">
        <v>85</v>
      </c>
      <c r="AK157" s="1" t="s">
        <v>85</v>
      </c>
      <c r="AL157" s="1" t="s">
        <v>85</v>
      </c>
      <c r="AM157" s="1" t="s">
        <v>85</v>
      </c>
      <c r="AN157" s="1" t="s">
        <v>85</v>
      </c>
      <c r="AO157" s="1" t="s">
        <v>85</v>
      </c>
      <c r="AP157" s="1" t="s">
        <v>3772</v>
      </c>
      <c r="AQ157" s="1" t="s">
        <v>3674</v>
      </c>
      <c r="AR157" s="38">
        <v>45114</v>
      </c>
      <c r="AS157" s="1" t="s">
        <v>85</v>
      </c>
      <c r="AT157" s="1" t="s">
        <v>85</v>
      </c>
      <c r="AU157" s="1" t="s">
        <v>85</v>
      </c>
      <c r="AV157" s="1" t="s">
        <v>85</v>
      </c>
      <c r="AW157" s="1" t="s">
        <v>85</v>
      </c>
      <c r="AX157" s="1" t="s">
        <v>85</v>
      </c>
      <c r="AY157" s="1" t="s">
        <v>85</v>
      </c>
      <c r="AZ157" s="1" t="s">
        <v>85</v>
      </c>
      <c r="BA157" s="1" t="s">
        <v>85</v>
      </c>
      <c r="BB157" s="1" t="s">
        <v>85</v>
      </c>
      <c r="BC157" s="1" t="s">
        <v>85</v>
      </c>
      <c r="BD157" s="1" t="s">
        <v>85</v>
      </c>
      <c r="BE157" s="1" t="s">
        <v>85</v>
      </c>
      <c r="BF157" s="1" t="s">
        <v>85</v>
      </c>
      <c r="BG157" s="1" t="s">
        <v>85</v>
      </c>
      <c r="BH157" s="1" t="s">
        <v>85</v>
      </c>
      <c r="BI157" s="1" t="s">
        <v>85</v>
      </c>
      <c r="BJ157" s="1" t="s">
        <v>85</v>
      </c>
      <c r="BK157" s="1" t="s">
        <v>85</v>
      </c>
      <c r="BL157" s="1" t="s">
        <v>85</v>
      </c>
      <c r="BM157" s="1" t="s">
        <v>3538</v>
      </c>
      <c r="BN157" s="1" t="s">
        <v>3772</v>
      </c>
      <c r="BO157" s="1" t="s">
        <v>85</v>
      </c>
      <c r="BP157" s="1" t="s">
        <v>85</v>
      </c>
      <c r="BQ157" s="1" t="s">
        <v>85</v>
      </c>
      <c r="BR157" s="1" t="s">
        <v>85</v>
      </c>
      <c r="BS157" s="1" t="s">
        <v>85</v>
      </c>
      <c r="BT157" s="1" t="s">
        <v>85</v>
      </c>
      <c r="BU157" s="1" t="s">
        <v>85</v>
      </c>
      <c r="BV157" s="1" t="s">
        <v>85</v>
      </c>
      <c r="BW157" s="1" t="s">
        <v>85</v>
      </c>
      <c r="BX157" s="1" t="s">
        <v>85</v>
      </c>
      <c r="BY157" s="1" t="s">
        <v>85</v>
      </c>
      <c r="BZ157" s="1" t="s">
        <v>85</v>
      </c>
      <c r="CA157" s="1" t="s">
        <v>85</v>
      </c>
      <c r="CB157" s="1" t="s">
        <v>85</v>
      </c>
      <c r="CC157" s="1" t="s">
        <v>85</v>
      </c>
      <c r="CD157" s="1" t="s">
        <v>85</v>
      </c>
      <c r="CE157" s="1" t="s">
        <v>85</v>
      </c>
      <c r="CF157" s="1" t="s">
        <v>85</v>
      </c>
      <c r="CG157" s="1" t="s">
        <v>85</v>
      </c>
      <c r="CH157" s="1" t="s">
        <v>85</v>
      </c>
    </row>
    <row r="158" spans="1:86" ht="15.95">
      <c r="A158" s="1"/>
      <c r="B158" s="1"/>
      <c r="C158" s="1"/>
      <c r="D158" s="1"/>
      <c r="E158" s="1" t="s">
        <v>3522</v>
      </c>
      <c r="F158" s="1" t="s">
        <v>3771</v>
      </c>
      <c r="G158" s="1">
        <v>104022</v>
      </c>
      <c r="H158" s="1" t="s">
        <v>3750</v>
      </c>
      <c r="I158" s="1">
        <v>6523165870</v>
      </c>
      <c r="J158" s="38">
        <v>45091</v>
      </c>
      <c r="K158" s="1" t="s">
        <v>1037</v>
      </c>
      <c r="L158" s="1" t="s">
        <v>3527</v>
      </c>
      <c r="M158" s="1" t="s">
        <v>915</v>
      </c>
      <c r="N158" s="1" t="s">
        <v>85</v>
      </c>
      <c r="O158" s="1" t="s">
        <v>3560</v>
      </c>
      <c r="P158" s="1" t="s">
        <v>173</v>
      </c>
      <c r="Q158" s="1" t="s">
        <v>85</v>
      </c>
      <c r="R158" s="1" t="s">
        <v>85</v>
      </c>
      <c r="S158" s="1" t="s">
        <v>85</v>
      </c>
      <c r="T158" s="1" t="s">
        <v>85</v>
      </c>
      <c r="U158" s="1" t="s">
        <v>85</v>
      </c>
      <c r="V158" s="1" t="s">
        <v>85</v>
      </c>
      <c r="W158" s="1" t="s">
        <v>85</v>
      </c>
      <c r="X158" s="1" t="s">
        <v>85</v>
      </c>
      <c r="Y158" s="1" t="s">
        <v>85</v>
      </c>
      <c r="Z158" s="1" t="s">
        <v>3727</v>
      </c>
      <c r="AA158" s="1" t="s">
        <v>85</v>
      </c>
      <c r="AB158" s="1" t="s">
        <v>85</v>
      </c>
      <c r="AC158" s="1" t="s">
        <v>85</v>
      </c>
      <c r="AD158" s="1" t="s">
        <v>85</v>
      </c>
      <c r="AE158" s="1" t="s">
        <v>85</v>
      </c>
      <c r="AF158" s="1" t="s">
        <v>85</v>
      </c>
      <c r="AG158" s="1" t="s">
        <v>85</v>
      </c>
      <c r="AH158" s="1" t="s">
        <v>85</v>
      </c>
      <c r="AI158" s="1" t="s">
        <v>85</v>
      </c>
      <c r="AJ158" s="1" t="s">
        <v>85</v>
      </c>
      <c r="AK158" s="1" t="s">
        <v>85</v>
      </c>
      <c r="AL158" s="1" t="s">
        <v>85</v>
      </c>
      <c r="AM158" s="1" t="s">
        <v>85</v>
      </c>
      <c r="AN158" s="1" t="s">
        <v>85</v>
      </c>
      <c r="AO158" s="1" t="s">
        <v>85</v>
      </c>
      <c r="AP158" s="1" t="s">
        <v>3727</v>
      </c>
      <c r="AQ158" s="1" t="s">
        <v>3627</v>
      </c>
      <c r="AR158" s="38">
        <v>45107</v>
      </c>
      <c r="AS158" s="1" t="s">
        <v>85</v>
      </c>
      <c r="AT158" s="1" t="s">
        <v>85</v>
      </c>
      <c r="AU158" s="1" t="s">
        <v>85</v>
      </c>
      <c r="AV158" s="1" t="s">
        <v>85</v>
      </c>
      <c r="AW158" s="1" t="s">
        <v>85</v>
      </c>
      <c r="AX158" s="1" t="s">
        <v>85</v>
      </c>
      <c r="AY158" s="1" t="s">
        <v>85</v>
      </c>
      <c r="AZ158" s="1" t="s">
        <v>85</v>
      </c>
      <c r="BA158" s="1" t="s">
        <v>85</v>
      </c>
      <c r="BB158" s="1" t="s">
        <v>85</v>
      </c>
      <c r="BC158" s="1" t="s">
        <v>85</v>
      </c>
      <c r="BD158" s="1" t="s">
        <v>85</v>
      </c>
      <c r="BE158" s="1" t="s">
        <v>85</v>
      </c>
      <c r="BF158" s="1" t="s">
        <v>85</v>
      </c>
      <c r="BG158" s="1" t="s">
        <v>85</v>
      </c>
      <c r="BH158" s="1" t="s">
        <v>85</v>
      </c>
      <c r="BI158" s="1" t="s">
        <v>85</v>
      </c>
      <c r="BJ158" s="1" t="s">
        <v>85</v>
      </c>
      <c r="BK158" s="1" t="s">
        <v>85</v>
      </c>
      <c r="BL158" s="1" t="s">
        <v>85</v>
      </c>
      <c r="BM158" s="1" t="s">
        <v>3538</v>
      </c>
      <c r="BN158" s="1" t="s">
        <v>3727</v>
      </c>
      <c r="BO158" s="1" t="s">
        <v>85</v>
      </c>
      <c r="BP158" s="1" t="s">
        <v>85</v>
      </c>
      <c r="BQ158" s="1" t="s">
        <v>85</v>
      </c>
      <c r="BR158" s="1" t="s">
        <v>85</v>
      </c>
      <c r="BS158" s="1" t="s">
        <v>85</v>
      </c>
      <c r="BT158" s="1" t="s">
        <v>85</v>
      </c>
      <c r="BU158" s="1" t="s">
        <v>85</v>
      </c>
      <c r="BV158" s="1" t="s">
        <v>85</v>
      </c>
      <c r="BW158" s="1" t="s">
        <v>85</v>
      </c>
      <c r="BX158" s="1" t="s">
        <v>85</v>
      </c>
      <c r="BY158" s="1" t="s">
        <v>85</v>
      </c>
      <c r="BZ158" s="1" t="s">
        <v>85</v>
      </c>
      <c r="CA158" s="1" t="s">
        <v>85</v>
      </c>
      <c r="CB158" s="1" t="s">
        <v>85</v>
      </c>
      <c r="CC158" s="1" t="s">
        <v>85</v>
      </c>
      <c r="CD158" s="1" t="s">
        <v>85</v>
      </c>
      <c r="CE158" s="1" t="s">
        <v>85</v>
      </c>
      <c r="CF158" s="1" t="s">
        <v>85</v>
      </c>
      <c r="CG158" s="1" t="s">
        <v>85</v>
      </c>
      <c r="CH158" s="1" t="s">
        <v>85</v>
      </c>
    </row>
    <row r="159" spans="1:86" ht="15.95">
      <c r="A159" s="1" t="s">
        <v>3773</v>
      </c>
      <c r="B159" s="1" t="s">
        <v>130</v>
      </c>
      <c r="C159" s="1" t="s">
        <v>198</v>
      </c>
      <c r="D159" s="1">
        <v>104</v>
      </c>
      <c r="E159" s="1" t="s">
        <v>3549</v>
      </c>
      <c r="F159" s="1" t="s">
        <v>3774</v>
      </c>
      <c r="G159" s="1">
        <v>104022</v>
      </c>
      <c r="H159" s="1" t="s">
        <v>3750</v>
      </c>
      <c r="I159" s="1">
        <v>6523165870</v>
      </c>
      <c r="J159" s="38">
        <v>45091</v>
      </c>
      <c r="K159" s="1" t="s">
        <v>1037</v>
      </c>
      <c r="L159" s="1" t="s">
        <v>3527</v>
      </c>
      <c r="M159" s="1" t="s">
        <v>915</v>
      </c>
      <c r="N159" s="1" t="s">
        <v>85</v>
      </c>
      <c r="O159" s="1" t="s">
        <v>3560</v>
      </c>
      <c r="P159" s="1" t="s">
        <v>173</v>
      </c>
      <c r="Q159" s="1" t="s">
        <v>85</v>
      </c>
      <c r="R159" s="1" t="s">
        <v>85</v>
      </c>
      <c r="S159" s="1" t="s">
        <v>85</v>
      </c>
      <c r="T159" s="1" t="s">
        <v>85</v>
      </c>
      <c r="U159" s="1" t="s">
        <v>85</v>
      </c>
      <c r="V159" s="1" t="s">
        <v>85</v>
      </c>
      <c r="W159" s="1" t="s">
        <v>85</v>
      </c>
      <c r="X159" s="1" t="s">
        <v>85</v>
      </c>
      <c r="Y159" s="1" t="s">
        <v>85</v>
      </c>
      <c r="Z159" s="1" t="s">
        <v>3772</v>
      </c>
      <c r="AA159" s="1" t="s">
        <v>85</v>
      </c>
      <c r="AB159" s="1" t="s">
        <v>85</v>
      </c>
      <c r="AC159" s="1" t="s">
        <v>85</v>
      </c>
      <c r="AD159" s="1" t="s">
        <v>85</v>
      </c>
      <c r="AE159" s="1" t="s">
        <v>85</v>
      </c>
      <c r="AF159" s="1" t="s">
        <v>85</v>
      </c>
      <c r="AG159" s="1" t="s">
        <v>85</v>
      </c>
      <c r="AH159" s="1" t="s">
        <v>85</v>
      </c>
      <c r="AI159" s="1" t="s">
        <v>85</v>
      </c>
      <c r="AJ159" s="1" t="s">
        <v>85</v>
      </c>
      <c r="AK159" s="1" t="s">
        <v>85</v>
      </c>
      <c r="AL159" s="1" t="s">
        <v>85</v>
      </c>
      <c r="AM159" s="1" t="s">
        <v>85</v>
      </c>
      <c r="AN159" s="1" t="s">
        <v>85</v>
      </c>
      <c r="AO159" s="1" t="s">
        <v>85</v>
      </c>
      <c r="AP159" s="1" t="s">
        <v>3772</v>
      </c>
      <c r="AQ159" s="1" t="s">
        <v>3674</v>
      </c>
      <c r="AR159" s="38">
        <v>45114</v>
      </c>
      <c r="AS159" s="1" t="s">
        <v>85</v>
      </c>
      <c r="AT159" s="1" t="s">
        <v>85</v>
      </c>
      <c r="AU159" s="1" t="s">
        <v>85</v>
      </c>
      <c r="AV159" s="1" t="s">
        <v>85</v>
      </c>
      <c r="AW159" s="1" t="s">
        <v>85</v>
      </c>
      <c r="AX159" s="1" t="s">
        <v>85</v>
      </c>
      <c r="AY159" s="1" t="s">
        <v>85</v>
      </c>
      <c r="AZ159" s="1" t="s">
        <v>85</v>
      </c>
      <c r="BA159" s="1" t="s">
        <v>85</v>
      </c>
      <c r="BB159" s="1" t="s">
        <v>85</v>
      </c>
      <c r="BC159" s="1" t="s">
        <v>85</v>
      </c>
      <c r="BD159" s="1" t="s">
        <v>85</v>
      </c>
      <c r="BE159" s="1" t="s">
        <v>85</v>
      </c>
      <c r="BF159" s="1" t="s">
        <v>85</v>
      </c>
      <c r="BG159" s="1" t="s">
        <v>85</v>
      </c>
      <c r="BH159" s="1" t="s">
        <v>85</v>
      </c>
      <c r="BI159" s="1" t="s">
        <v>85</v>
      </c>
      <c r="BJ159" s="1" t="s">
        <v>85</v>
      </c>
      <c r="BK159" s="1" t="s">
        <v>85</v>
      </c>
      <c r="BL159" s="1" t="s">
        <v>85</v>
      </c>
      <c r="BM159" s="1" t="s">
        <v>3538</v>
      </c>
      <c r="BN159" s="1" t="s">
        <v>3772</v>
      </c>
      <c r="BO159" s="1" t="s">
        <v>85</v>
      </c>
      <c r="BP159" s="1" t="s">
        <v>85</v>
      </c>
      <c r="BQ159" s="1" t="s">
        <v>85</v>
      </c>
      <c r="BR159" s="1" t="s">
        <v>85</v>
      </c>
      <c r="BS159" s="1" t="s">
        <v>85</v>
      </c>
      <c r="BT159" s="1" t="s">
        <v>85</v>
      </c>
      <c r="BU159" s="1" t="s">
        <v>85</v>
      </c>
      <c r="BV159" s="1" t="s">
        <v>85</v>
      </c>
      <c r="BW159" s="1" t="s">
        <v>85</v>
      </c>
      <c r="BX159" s="1" t="s">
        <v>85</v>
      </c>
      <c r="BY159" s="1" t="s">
        <v>85</v>
      </c>
      <c r="BZ159" s="1" t="s">
        <v>85</v>
      </c>
      <c r="CA159" s="1" t="s">
        <v>85</v>
      </c>
      <c r="CB159" s="1" t="s">
        <v>85</v>
      </c>
      <c r="CC159" s="1" t="s">
        <v>85</v>
      </c>
      <c r="CD159" s="1" t="s">
        <v>85</v>
      </c>
      <c r="CE159" s="1" t="s">
        <v>85</v>
      </c>
      <c r="CF159" s="1" t="s">
        <v>85</v>
      </c>
      <c r="CG159" s="1" t="s">
        <v>85</v>
      </c>
      <c r="CH159" s="1" t="s">
        <v>85</v>
      </c>
    </row>
    <row r="160" spans="1:86" ht="15.95">
      <c r="A160" s="1" t="s">
        <v>3773</v>
      </c>
      <c r="B160" s="1" t="s">
        <v>130</v>
      </c>
      <c r="C160" s="1" t="s">
        <v>198</v>
      </c>
      <c r="D160" s="1">
        <v>104</v>
      </c>
      <c r="E160" s="1" t="s">
        <v>3522</v>
      </c>
      <c r="F160" s="1" t="s">
        <v>3774</v>
      </c>
      <c r="G160" s="1">
        <v>104022</v>
      </c>
      <c r="H160" s="1" t="s">
        <v>3750</v>
      </c>
      <c r="I160" s="1">
        <v>6523165870</v>
      </c>
      <c r="J160" s="38">
        <v>45091</v>
      </c>
      <c r="K160" s="1" t="s">
        <v>1037</v>
      </c>
      <c r="L160" s="1" t="s">
        <v>3527</v>
      </c>
      <c r="M160" s="1" t="s">
        <v>915</v>
      </c>
      <c r="N160" s="1" t="s">
        <v>85</v>
      </c>
      <c r="O160" s="1" t="s">
        <v>3560</v>
      </c>
      <c r="P160" s="1" t="s">
        <v>173</v>
      </c>
      <c r="Q160" s="1" t="s">
        <v>85</v>
      </c>
      <c r="R160" s="1" t="s">
        <v>85</v>
      </c>
      <c r="S160" s="1" t="s">
        <v>85</v>
      </c>
      <c r="T160" s="1" t="s">
        <v>85</v>
      </c>
      <c r="U160" s="1" t="s">
        <v>85</v>
      </c>
      <c r="V160" s="1" t="s">
        <v>85</v>
      </c>
      <c r="W160" s="1" t="s">
        <v>85</v>
      </c>
      <c r="X160" s="1" t="s">
        <v>85</v>
      </c>
      <c r="Y160" s="1" t="s">
        <v>85</v>
      </c>
      <c r="Z160" s="1" t="s">
        <v>3727</v>
      </c>
      <c r="AA160" s="1" t="s">
        <v>85</v>
      </c>
      <c r="AB160" s="1" t="s">
        <v>85</v>
      </c>
      <c r="AC160" s="1" t="s">
        <v>85</v>
      </c>
      <c r="AD160" s="1" t="s">
        <v>85</v>
      </c>
      <c r="AE160" s="1" t="s">
        <v>85</v>
      </c>
      <c r="AF160" s="1" t="s">
        <v>85</v>
      </c>
      <c r="AG160" s="1" t="s">
        <v>85</v>
      </c>
      <c r="AH160" s="1" t="s">
        <v>85</v>
      </c>
      <c r="AI160" s="1" t="s">
        <v>85</v>
      </c>
      <c r="AJ160" s="1" t="s">
        <v>85</v>
      </c>
      <c r="AK160" s="1" t="s">
        <v>85</v>
      </c>
      <c r="AL160" s="1" t="s">
        <v>85</v>
      </c>
      <c r="AM160" s="1" t="s">
        <v>85</v>
      </c>
      <c r="AN160" s="1" t="s">
        <v>85</v>
      </c>
      <c r="AO160" s="1" t="s">
        <v>85</v>
      </c>
      <c r="AP160" s="1" t="s">
        <v>3727</v>
      </c>
      <c r="AQ160" s="1" t="s">
        <v>3627</v>
      </c>
      <c r="AR160" s="38">
        <v>45107</v>
      </c>
      <c r="AS160" s="1" t="s">
        <v>85</v>
      </c>
      <c r="AT160" s="1" t="s">
        <v>85</v>
      </c>
      <c r="AU160" s="1" t="s">
        <v>85</v>
      </c>
      <c r="AV160" s="1" t="s">
        <v>85</v>
      </c>
      <c r="AW160" s="1" t="s">
        <v>85</v>
      </c>
      <c r="AX160" s="1" t="s">
        <v>85</v>
      </c>
      <c r="AY160" s="1" t="s">
        <v>85</v>
      </c>
      <c r="AZ160" s="1" t="s">
        <v>85</v>
      </c>
      <c r="BA160" s="1" t="s">
        <v>85</v>
      </c>
      <c r="BB160" s="1" t="s">
        <v>85</v>
      </c>
      <c r="BC160" s="1" t="s">
        <v>85</v>
      </c>
      <c r="BD160" s="1" t="s">
        <v>85</v>
      </c>
      <c r="BE160" s="1" t="s">
        <v>85</v>
      </c>
      <c r="BF160" s="1" t="s">
        <v>85</v>
      </c>
      <c r="BG160" s="1" t="s">
        <v>85</v>
      </c>
      <c r="BH160" s="1" t="s">
        <v>85</v>
      </c>
      <c r="BI160" s="1" t="s">
        <v>85</v>
      </c>
      <c r="BJ160" s="1" t="s">
        <v>85</v>
      </c>
      <c r="BK160" s="1" t="s">
        <v>85</v>
      </c>
      <c r="BL160" s="1" t="s">
        <v>85</v>
      </c>
      <c r="BM160" s="1" t="s">
        <v>3538</v>
      </c>
      <c r="BN160" s="1" t="s">
        <v>3727</v>
      </c>
      <c r="BO160" s="1" t="s">
        <v>85</v>
      </c>
      <c r="BP160" s="1" t="s">
        <v>85</v>
      </c>
      <c r="BQ160" s="1" t="s">
        <v>85</v>
      </c>
      <c r="BR160" s="1" t="s">
        <v>85</v>
      </c>
      <c r="BS160" s="1" t="s">
        <v>85</v>
      </c>
      <c r="BT160" s="1" t="s">
        <v>85</v>
      </c>
      <c r="BU160" s="1" t="s">
        <v>85</v>
      </c>
      <c r="BV160" s="1" t="s">
        <v>85</v>
      </c>
      <c r="BW160" s="1" t="s">
        <v>85</v>
      </c>
      <c r="BX160" s="1" t="s">
        <v>85</v>
      </c>
      <c r="BY160" s="1" t="s">
        <v>85</v>
      </c>
      <c r="BZ160" s="1" t="s">
        <v>85</v>
      </c>
      <c r="CA160" s="1" t="s">
        <v>85</v>
      </c>
      <c r="CB160" s="1" t="s">
        <v>85</v>
      </c>
      <c r="CC160" s="1" t="s">
        <v>85</v>
      </c>
      <c r="CD160" s="1" t="s">
        <v>85</v>
      </c>
      <c r="CE160" s="1" t="s">
        <v>85</v>
      </c>
      <c r="CF160" s="1" t="s">
        <v>85</v>
      </c>
      <c r="CG160" s="1" t="s">
        <v>85</v>
      </c>
      <c r="CH160" s="1" t="s">
        <v>85</v>
      </c>
    </row>
    <row r="161" spans="1:86" ht="15.95">
      <c r="A161" s="1" t="s">
        <v>1432</v>
      </c>
      <c r="B161" s="1" t="s">
        <v>130</v>
      </c>
      <c r="C161" s="1" t="s">
        <v>198</v>
      </c>
      <c r="D161" s="1">
        <v>104</v>
      </c>
      <c r="E161" s="1" t="s">
        <v>3522</v>
      </c>
      <c r="F161" s="1" t="s">
        <v>3775</v>
      </c>
      <c r="G161" s="1">
        <v>104022</v>
      </c>
      <c r="H161" s="1" t="s">
        <v>3750</v>
      </c>
      <c r="I161" s="1">
        <v>6523165870</v>
      </c>
      <c r="J161" s="38">
        <v>45091</v>
      </c>
      <c r="K161" s="1" t="s">
        <v>1037</v>
      </c>
      <c r="L161" s="1" t="s">
        <v>3527</v>
      </c>
      <c r="M161" s="1" t="s">
        <v>915</v>
      </c>
      <c r="N161" s="1" t="s">
        <v>85</v>
      </c>
      <c r="O161" s="1" t="s">
        <v>3560</v>
      </c>
      <c r="P161" s="1" t="s">
        <v>173</v>
      </c>
      <c r="Q161" s="1" t="s">
        <v>85</v>
      </c>
      <c r="R161" s="1" t="s">
        <v>85</v>
      </c>
      <c r="S161" s="1" t="s">
        <v>85</v>
      </c>
      <c r="T161" s="1" t="s">
        <v>85</v>
      </c>
      <c r="U161" s="1" t="s">
        <v>85</v>
      </c>
      <c r="V161" s="1">
        <v>80</v>
      </c>
      <c r="W161" s="1">
        <v>70</v>
      </c>
      <c r="X161" s="1">
        <v>30</v>
      </c>
      <c r="Y161" s="1" t="s">
        <v>3524</v>
      </c>
      <c r="Z161" s="1" t="s">
        <v>85</v>
      </c>
      <c r="AA161" s="1">
        <v>1</v>
      </c>
      <c r="AB161" s="1">
        <v>5</v>
      </c>
      <c r="AC161" s="1">
        <v>84</v>
      </c>
      <c r="AD161" s="1">
        <v>10</v>
      </c>
      <c r="AE161" s="1">
        <v>203</v>
      </c>
      <c r="AF161" s="1">
        <v>3</v>
      </c>
      <c r="AG161" s="1">
        <v>3</v>
      </c>
      <c r="AH161" s="1">
        <v>84</v>
      </c>
      <c r="AI161" s="1">
        <v>10</v>
      </c>
      <c r="AJ161" s="1">
        <v>201</v>
      </c>
      <c r="AK161" s="1">
        <v>1</v>
      </c>
      <c r="AL161" s="1">
        <v>13</v>
      </c>
      <c r="AM161" s="1">
        <v>85</v>
      </c>
      <c r="AN161" s="1">
        <v>1</v>
      </c>
      <c r="AO161" s="1">
        <v>186</v>
      </c>
      <c r="AP161" s="1" t="s">
        <v>85</v>
      </c>
      <c r="AQ161" s="1" t="s">
        <v>3627</v>
      </c>
      <c r="AR161" s="38">
        <v>45107</v>
      </c>
      <c r="AS161" s="1" t="s">
        <v>85</v>
      </c>
      <c r="AT161" s="1" t="s">
        <v>85</v>
      </c>
      <c r="AU161" s="1" t="s">
        <v>85</v>
      </c>
      <c r="AV161" s="1" t="s">
        <v>85</v>
      </c>
      <c r="AW161" s="1" t="s">
        <v>85</v>
      </c>
      <c r="AX161" s="1" t="s">
        <v>85</v>
      </c>
      <c r="AY161" s="1" t="s">
        <v>85</v>
      </c>
      <c r="AZ161" s="1" t="s">
        <v>85</v>
      </c>
      <c r="BA161" s="1" t="s">
        <v>85</v>
      </c>
      <c r="BB161" s="1" t="s">
        <v>85</v>
      </c>
      <c r="BC161" s="1" t="s">
        <v>85</v>
      </c>
      <c r="BD161" s="1" t="s">
        <v>85</v>
      </c>
      <c r="BE161" s="1" t="s">
        <v>85</v>
      </c>
      <c r="BF161" s="1" t="s">
        <v>85</v>
      </c>
      <c r="BG161" s="1" t="s">
        <v>85</v>
      </c>
      <c r="BH161" s="1" t="s">
        <v>85</v>
      </c>
      <c r="BI161" s="1" t="s">
        <v>85</v>
      </c>
      <c r="BJ161" s="1" t="s">
        <v>85</v>
      </c>
      <c r="BK161" s="1" t="s">
        <v>85</v>
      </c>
      <c r="BL161" s="1" t="s">
        <v>85</v>
      </c>
      <c r="BM161" s="1" t="s">
        <v>3531</v>
      </c>
      <c r="BN161" s="1" t="s">
        <v>85</v>
      </c>
      <c r="BO161" s="1" t="s">
        <v>85</v>
      </c>
      <c r="BP161" s="1" t="s">
        <v>85</v>
      </c>
      <c r="BQ161" s="1" t="s">
        <v>85</v>
      </c>
      <c r="BR161" s="1" t="s">
        <v>85</v>
      </c>
      <c r="BS161" s="1" t="s">
        <v>85</v>
      </c>
      <c r="BT161" s="1" t="s">
        <v>85</v>
      </c>
      <c r="BU161" s="1" t="s">
        <v>85</v>
      </c>
      <c r="BV161" s="1" t="s">
        <v>85</v>
      </c>
      <c r="BW161" s="1" t="s">
        <v>85</v>
      </c>
      <c r="BX161" s="1" t="s">
        <v>85</v>
      </c>
      <c r="BY161" s="1" t="s">
        <v>85</v>
      </c>
      <c r="BZ161" s="1" t="s">
        <v>85</v>
      </c>
      <c r="CA161" s="1" t="s">
        <v>85</v>
      </c>
      <c r="CB161" s="1" t="s">
        <v>85</v>
      </c>
      <c r="CC161" s="1" t="s">
        <v>85</v>
      </c>
      <c r="CD161" s="1" t="s">
        <v>85</v>
      </c>
      <c r="CE161" s="1" t="s">
        <v>85</v>
      </c>
      <c r="CF161" s="1" t="s">
        <v>85</v>
      </c>
      <c r="CG161" s="1" t="s">
        <v>85</v>
      </c>
      <c r="CH161" s="1" t="s">
        <v>85</v>
      </c>
    </row>
    <row r="162" spans="1:86" ht="15.95">
      <c r="A162" s="1" t="s">
        <v>1180</v>
      </c>
      <c r="B162" s="1" t="s">
        <v>130</v>
      </c>
      <c r="C162" s="1" t="s">
        <v>198</v>
      </c>
      <c r="D162" s="1">
        <v>100</v>
      </c>
      <c r="E162" s="1" t="s">
        <v>3522</v>
      </c>
      <c r="F162" s="1" t="s">
        <v>3776</v>
      </c>
      <c r="G162" s="1">
        <v>100020</v>
      </c>
      <c r="H162" s="1" t="s">
        <v>85</v>
      </c>
      <c r="I162" s="1">
        <v>6521762949</v>
      </c>
      <c r="J162" s="38">
        <v>44812</v>
      </c>
      <c r="K162" s="1" t="s">
        <v>85</v>
      </c>
      <c r="L162" s="1" t="s">
        <v>85</v>
      </c>
      <c r="M162" s="1" t="s">
        <v>85</v>
      </c>
      <c r="N162" s="1" t="s">
        <v>85</v>
      </c>
      <c r="O162" s="1" t="s">
        <v>85</v>
      </c>
      <c r="P162" s="1" t="s">
        <v>85</v>
      </c>
      <c r="Q162" s="1" t="s">
        <v>85</v>
      </c>
      <c r="R162" s="1" t="s">
        <v>85</v>
      </c>
      <c r="S162" s="1" t="s">
        <v>85</v>
      </c>
      <c r="T162" s="1" t="s">
        <v>85</v>
      </c>
      <c r="U162" s="1" t="s">
        <v>85</v>
      </c>
      <c r="V162" s="1">
        <v>100</v>
      </c>
      <c r="W162" s="1">
        <v>60</v>
      </c>
      <c r="X162" s="1">
        <v>40</v>
      </c>
      <c r="Y162" s="1" t="s">
        <v>3545</v>
      </c>
      <c r="Z162" s="1" t="s">
        <v>85</v>
      </c>
      <c r="AA162" s="1">
        <v>0</v>
      </c>
      <c r="AB162" s="1">
        <v>60</v>
      </c>
      <c r="AC162" s="1">
        <v>37</v>
      </c>
      <c r="AD162" s="1">
        <v>3</v>
      </c>
      <c r="AE162" s="1">
        <v>143</v>
      </c>
      <c r="AF162" s="1">
        <v>28</v>
      </c>
      <c r="AG162" s="1">
        <v>40</v>
      </c>
      <c r="AH162" s="1">
        <v>30</v>
      </c>
      <c r="AI162" s="1">
        <v>2</v>
      </c>
      <c r="AJ162" s="1">
        <v>106</v>
      </c>
      <c r="AK162" s="1">
        <v>0</v>
      </c>
      <c r="AL162" s="1">
        <v>85</v>
      </c>
      <c r="AM162" s="1">
        <v>14</v>
      </c>
      <c r="AN162" s="1">
        <v>1</v>
      </c>
      <c r="AO162" s="1">
        <v>116</v>
      </c>
      <c r="AP162" s="1" t="s">
        <v>85</v>
      </c>
      <c r="AQ162" s="1" t="s">
        <v>3720</v>
      </c>
      <c r="AR162" s="38">
        <v>45114</v>
      </c>
      <c r="AS162" s="1" t="s">
        <v>85</v>
      </c>
      <c r="AT162" s="1" t="s">
        <v>85</v>
      </c>
      <c r="AU162" s="1" t="s">
        <v>85</v>
      </c>
      <c r="AV162" s="1" t="s">
        <v>85</v>
      </c>
      <c r="AW162" s="1" t="s">
        <v>85</v>
      </c>
      <c r="AX162" s="1" t="s">
        <v>85</v>
      </c>
      <c r="AY162" s="1" t="s">
        <v>85</v>
      </c>
      <c r="AZ162" s="1" t="s">
        <v>85</v>
      </c>
      <c r="BA162" s="1" t="s">
        <v>85</v>
      </c>
      <c r="BB162" s="1" t="s">
        <v>85</v>
      </c>
      <c r="BC162" s="1" t="s">
        <v>85</v>
      </c>
      <c r="BD162" s="1" t="s">
        <v>85</v>
      </c>
      <c r="BE162" s="1" t="s">
        <v>85</v>
      </c>
      <c r="BF162" s="1" t="s">
        <v>85</v>
      </c>
      <c r="BG162" s="1" t="s">
        <v>85</v>
      </c>
      <c r="BH162" s="1" t="s">
        <v>85</v>
      </c>
      <c r="BI162" s="1" t="s">
        <v>85</v>
      </c>
      <c r="BJ162" s="1" t="s">
        <v>85</v>
      </c>
      <c r="BK162" s="1" t="s">
        <v>85</v>
      </c>
      <c r="BL162" s="1" t="s">
        <v>85</v>
      </c>
      <c r="BM162" s="1" t="s">
        <v>3531</v>
      </c>
      <c r="BN162" s="1" t="s">
        <v>85</v>
      </c>
      <c r="BO162" s="1" t="s">
        <v>85</v>
      </c>
      <c r="BP162" s="1" t="s">
        <v>85</v>
      </c>
      <c r="BQ162" s="1" t="s">
        <v>85</v>
      </c>
      <c r="BR162" s="1" t="s">
        <v>85</v>
      </c>
      <c r="BS162" s="1" t="s">
        <v>85</v>
      </c>
      <c r="BT162" s="1" t="s">
        <v>85</v>
      </c>
      <c r="BU162" s="1" t="s">
        <v>85</v>
      </c>
      <c r="BV162" s="1" t="s">
        <v>85</v>
      </c>
      <c r="BW162" s="1" t="s">
        <v>85</v>
      </c>
      <c r="BX162" s="1" t="s">
        <v>85</v>
      </c>
      <c r="BY162" s="1" t="s">
        <v>85</v>
      </c>
      <c r="BZ162" s="1" t="s">
        <v>85</v>
      </c>
      <c r="CA162" s="1" t="s">
        <v>85</v>
      </c>
      <c r="CB162" s="1" t="s">
        <v>85</v>
      </c>
      <c r="CC162" s="1" t="s">
        <v>85</v>
      </c>
      <c r="CD162" s="1" t="s">
        <v>85</v>
      </c>
      <c r="CE162" s="1" t="s">
        <v>85</v>
      </c>
      <c r="CF162" s="1" t="s">
        <v>85</v>
      </c>
      <c r="CG162" s="1" t="s">
        <v>85</v>
      </c>
      <c r="CH162" s="1" t="s">
        <v>85</v>
      </c>
    </row>
    <row r="163" spans="1:86" ht="15.95">
      <c r="A163" s="1" t="s">
        <v>2328</v>
      </c>
      <c r="B163" s="1" t="s">
        <v>130</v>
      </c>
      <c r="C163" s="1" t="s">
        <v>198</v>
      </c>
      <c r="D163" s="1">
        <v>201</v>
      </c>
      <c r="E163" s="1" t="s">
        <v>3522</v>
      </c>
      <c r="F163" s="1" t="s">
        <v>3777</v>
      </c>
      <c r="G163" s="1">
        <v>201046</v>
      </c>
      <c r="H163" s="1" t="s">
        <v>3778</v>
      </c>
      <c r="I163" s="1">
        <v>6801757024</v>
      </c>
      <c r="J163" s="38">
        <v>45097</v>
      </c>
      <c r="K163" s="1" t="s">
        <v>926</v>
      </c>
      <c r="L163" s="1" t="s">
        <v>3527</v>
      </c>
      <c r="M163" s="1" t="s">
        <v>915</v>
      </c>
      <c r="N163" s="1" t="s">
        <v>85</v>
      </c>
      <c r="O163" s="1" t="s">
        <v>85</v>
      </c>
      <c r="P163" s="1" t="s">
        <v>173</v>
      </c>
      <c r="Q163" s="1" t="s">
        <v>85</v>
      </c>
      <c r="R163" s="1" t="s">
        <v>85</v>
      </c>
      <c r="S163" s="1" t="s">
        <v>85</v>
      </c>
      <c r="T163" s="1" t="s">
        <v>85</v>
      </c>
      <c r="U163" s="1" t="s">
        <v>85</v>
      </c>
      <c r="V163" s="1">
        <v>100</v>
      </c>
      <c r="W163" s="1">
        <v>60</v>
      </c>
      <c r="X163" s="1">
        <v>40</v>
      </c>
      <c r="Y163" s="1" t="s">
        <v>3545</v>
      </c>
      <c r="Z163" s="1" t="s">
        <v>85</v>
      </c>
      <c r="AA163" s="1">
        <v>5</v>
      </c>
      <c r="AB163" s="1">
        <v>5</v>
      </c>
      <c r="AC163" s="1">
        <v>90</v>
      </c>
      <c r="AD163" s="1">
        <v>0</v>
      </c>
      <c r="AE163" s="1">
        <v>185</v>
      </c>
      <c r="AF163" s="1">
        <v>5</v>
      </c>
      <c r="AG163" s="1">
        <v>5</v>
      </c>
      <c r="AH163" s="1">
        <v>90</v>
      </c>
      <c r="AI163" s="1">
        <v>0</v>
      </c>
      <c r="AJ163" s="1">
        <v>185</v>
      </c>
      <c r="AK163" s="1">
        <v>30</v>
      </c>
      <c r="AL163" s="1">
        <v>55</v>
      </c>
      <c r="AM163" s="1">
        <v>15</v>
      </c>
      <c r="AN163" s="1">
        <v>0</v>
      </c>
      <c r="AO163" s="1">
        <v>85</v>
      </c>
      <c r="AP163" s="1" t="s">
        <v>85</v>
      </c>
      <c r="AQ163" s="1" t="s">
        <v>3674</v>
      </c>
      <c r="AR163" s="38">
        <v>45119</v>
      </c>
      <c r="AS163" s="1" t="s">
        <v>85</v>
      </c>
      <c r="AT163" s="1" t="s">
        <v>85</v>
      </c>
      <c r="AU163" s="1" t="s">
        <v>85</v>
      </c>
      <c r="AV163" s="1" t="s">
        <v>85</v>
      </c>
      <c r="AW163" s="1" t="s">
        <v>85</v>
      </c>
      <c r="AX163" s="1" t="s">
        <v>85</v>
      </c>
      <c r="AY163" s="1" t="s">
        <v>85</v>
      </c>
      <c r="AZ163" s="1" t="s">
        <v>85</v>
      </c>
      <c r="BA163" s="1" t="s">
        <v>85</v>
      </c>
      <c r="BB163" s="1" t="s">
        <v>85</v>
      </c>
      <c r="BC163" s="1" t="s">
        <v>85</v>
      </c>
      <c r="BD163" s="1" t="s">
        <v>85</v>
      </c>
      <c r="BE163" s="1" t="s">
        <v>85</v>
      </c>
      <c r="BF163" s="1" t="s">
        <v>85</v>
      </c>
      <c r="BG163" s="1" t="s">
        <v>85</v>
      </c>
      <c r="BH163" s="1" t="s">
        <v>85</v>
      </c>
      <c r="BI163" s="1" t="s">
        <v>85</v>
      </c>
      <c r="BJ163" s="1" t="s">
        <v>85</v>
      </c>
      <c r="BK163" s="1" t="s">
        <v>85</v>
      </c>
      <c r="BL163" s="1" t="s">
        <v>85</v>
      </c>
      <c r="BM163" s="1" t="s">
        <v>3531</v>
      </c>
      <c r="BN163" s="1" t="s">
        <v>85</v>
      </c>
      <c r="BO163" s="1" t="s">
        <v>85</v>
      </c>
      <c r="BP163" s="1" t="s">
        <v>85</v>
      </c>
      <c r="BQ163" s="1" t="s">
        <v>85</v>
      </c>
      <c r="BR163" s="1" t="s">
        <v>85</v>
      </c>
      <c r="BS163" s="1" t="s">
        <v>85</v>
      </c>
      <c r="BT163" s="1" t="s">
        <v>85</v>
      </c>
      <c r="BU163" s="1" t="s">
        <v>85</v>
      </c>
      <c r="BV163" s="1" t="s">
        <v>85</v>
      </c>
      <c r="BW163" s="1" t="s">
        <v>85</v>
      </c>
      <c r="BX163" s="1" t="s">
        <v>85</v>
      </c>
      <c r="BY163" s="1" t="s">
        <v>85</v>
      </c>
      <c r="BZ163" s="1" t="s">
        <v>85</v>
      </c>
      <c r="CA163" s="1" t="s">
        <v>85</v>
      </c>
      <c r="CB163" s="1" t="s">
        <v>85</v>
      </c>
      <c r="CC163" s="1" t="s">
        <v>85</v>
      </c>
      <c r="CD163" s="1" t="s">
        <v>85</v>
      </c>
      <c r="CE163" s="1" t="s">
        <v>85</v>
      </c>
      <c r="CF163" s="1" t="s">
        <v>85</v>
      </c>
      <c r="CG163" s="1" t="s">
        <v>85</v>
      </c>
      <c r="CH163" s="1" t="s">
        <v>85</v>
      </c>
    </row>
    <row r="164" spans="1:86" ht="15.95">
      <c r="A164" s="1" t="s">
        <v>3048</v>
      </c>
      <c r="B164" s="1" t="s">
        <v>75</v>
      </c>
      <c r="C164" s="1" t="s">
        <v>198</v>
      </c>
      <c r="D164" s="1">
        <v>409</v>
      </c>
      <c r="E164" s="1" t="s">
        <v>3522</v>
      </c>
      <c r="F164" s="1" t="s">
        <v>3779</v>
      </c>
      <c r="G164" s="1">
        <v>409018</v>
      </c>
      <c r="H164" s="1" t="s">
        <v>85</v>
      </c>
      <c r="I164" s="1">
        <v>6220941371</v>
      </c>
      <c r="J164" s="38">
        <v>45090</v>
      </c>
      <c r="K164" s="1" t="s">
        <v>924</v>
      </c>
      <c r="L164" s="1" t="s">
        <v>3527</v>
      </c>
      <c r="M164" s="1" t="s">
        <v>915</v>
      </c>
      <c r="N164" s="1" t="s">
        <v>85</v>
      </c>
      <c r="O164" s="1" t="s">
        <v>85</v>
      </c>
      <c r="P164" s="1" t="s">
        <v>85</v>
      </c>
      <c r="Q164" s="38">
        <v>45096</v>
      </c>
      <c r="R164" s="1" t="s">
        <v>85</v>
      </c>
      <c r="S164" s="1" t="s">
        <v>85</v>
      </c>
      <c r="T164" s="1" t="s">
        <v>85</v>
      </c>
      <c r="U164" s="1" t="s">
        <v>85</v>
      </c>
      <c r="V164" s="1">
        <v>100</v>
      </c>
      <c r="W164" s="1">
        <v>100</v>
      </c>
      <c r="X164" s="1">
        <v>0</v>
      </c>
      <c r="Y164" s="1" t="s">
        <v>3545</v>
      </c>
      <c r="Z164" s="1" t="s">
        <v>85</v>
      </c>
      <c r="AA164" s="1">
        <v>2</v>
      </c>
      <c r="AB164" s="1">
        <v>3</v>
      </c>
      <c r="AC164" s="1">
        <v>95</v>
      </c>
      <c r="AD164" s="1">
        <v>0</v>
      </c>
      <c r="AE164" s="1">
        <v>193</v>
      </c>
      <c r="AF164" s="1">
        <v>2</v>
      </c>
      <c r="AG164" s="1">
        <v>3</v>
      </c>
      <c r="AH164" s="1">
        <v>95</v>
      </c>
      <c r="AI164" s="1">
        <v>0</v>
      </c>
      <c r="AJ164" s="1">
        <v>193</v>
      </c>
      <c r="AK164" s="1">
        <v>10</v>
      </c>
      <c r="AL164" s="1">
        <v>70</v>
      </c>
      <c r="AM164" s="1">
        <v>20</v>
      </c>
      <c r="AN164" s="1">
        <v>0</v>
      </c>
      <c r="AO164" s="1">
        <v>110</v>
      </c>
      <c r="AP164" s="1" t="s">
        <v>85</v>
      </c>
      <c r="AQ164" s="1" t="s">
        <v>3674</v>
      </c>
      <c r="AR164" s="38">
        <v>45119</v>
      </c>
      <c r="AS164" s="1" t="s">
        <v>85</v>
      </c>
      <c r="AT164" s="1" t="s">
        <v>85</v>
      </c>
      <c r="AU164" s="1" t="s">
        <v>85</v>
      </c>
      <c r="AV164" s="1" t="s">
        <v>85</v>
      </c>
      <c r="AW164" s="1" t="s">
        <v>85</v>
      </c>
      <c r="AX164" s="1" t="s">
        <v>85</v>
      </c>
      <c r="AY164" s="1" t="s">
        <v>85</v>
      </c>
      <c r="AZ164" s="1" t="s">
        <v>85</v>
      </c>
      <c r="BA164" s="1" t="s">
        <v>85</v>
      </c>
      <c r="BB164" s="1" t="s">
        <v>85</v>
      </c>
      <c r="BC164" s="1" t="s">
        <v>85</v>
      </c>
      <c r="BD164" s="1" t="s">
        <v>85</v>
      </c>
      <c r="BE164" s="1" t="s">
        <v>85</v>
      </c>
      <c r="BF164" s="1" t="s">
        <v>85</v>
      </c>
      <c r="BG164" s="1" t="s">
        <v>85</v>
      </c>
      <c r="BH164" s="1" t="s">
        <v>85</v>
      </c>
      <c r="BI164" s="1" t="s">
        <v>85</v>
      </c>
      <c r="BJ164" s="1" t="s">
        <v>85</v>
      </c>
      <c r="BK164" s="1" t="s">
        <v>85</v>
      </c>
      <c r="BL164" s="1" t="s">
        <v>85</v>
      </c>
      <c r="BM164" s="1" t="s">
        <v>3531</v>
      </c>
      <c r="BN164" s="1" t="s">
        <v>85</v>
      </c>
      <c r="BO164" s="1" t="s">
        <v>85</v>
      </c>
      <c r="BP164" s="1" t="s">
        <v>85</v>
      </c>
      <c r="BQ164" s="1" t="s">
        <v>85</v>
      </c>
      <c r="BR164" s="1" t="s">
        <v>85</v>
      </c>
      <c r="BS164" s="1" t="s">
        <v>85</v>
      </c>
      <c r="BT164" s="1" t="s">
        <v>85</v>
      </c>
      <c r="BU164" s="1" t="s">
        <v>85</v>
      </c>
      <c r="BV164" s="1" t="s">
        <v>85</v>
      </c>
      <c r="BW164" s="1" t="s">
        <v>85</v>
      </c>
      <c r="BX164" s="1" t="s">
        <v>85</v>
      </c>
      <c r="BY164" s="1" t="s">
        <v>85</v>
      </c>
      <c r="BZ164" s="1" t="s">
        <v>85</v>
      </c>
      <c r="CA164" s="1" t="s">
        <v>85</v>
      </c>
      <c r="CB164" s="1" t="s">
        <v>85</v>
      </c>
      <c r="CC164" s="1" t="s">
        <v>85</v>
      </c>
      <c r="CD164" s="1" t="s">
        <v>85</v>
      </c>
      <c r="CE164" s="1" t="s">
        <v>85</v>
      </c>
      <c r="CF164" s="1" t="s">
        <v>85</v>
      </c>
      <c r="CG164" s="1" t="s">
        <v>85</v>
      </c>
      <c r="CH164" s="1" t="s">
        <v>85</v>
      </c>
    </row>
    <row r="165" spans="1:86" ht="15.95">
      <c r="A165" s="1" t="s">
        <v>214</v>
      </c>
      <c r="B165" s="1" t="s">
        <v>75</v>
      </c>
      <c r="C165" s="1" t="s">
        <v>103</v>
      </c>
      <c r="D165" s="1">
        <v>115</v>
      </c>
      <c r="E165" s="1" t="s">
        <v>3522</v>
      </c>
      <c r="F165" s="1">
        <v>115015</v>
      </c>
      <c r="G165" s="1">
        <v>115015</v>
      </c>
      <c r="H165" s="1" t="s">
        <v>170</v>
      </c>
      <c r="I165" s="1">
        <v>6522256641</v>
      </c>
      <c r="J165" s="38">
        <v>44564</v>
      </c>
      <c r="K165" s="1" t="s">
        <v>930</v>
      </c>
      <c r="L165" s="1" t="s">
        <v>3527</v>
      </c>
      <c r="M165" s="1" t="s">
        <v>915</v>
      </c>
      <c r="N165" s="1" t="s">
        <v>85</v>
      </c>
      <c r="O165" s="1" t="s">
        <v>85</v>
      </c>
      <c r="P165" s="1" t="s">
        <v>220</v>
      </c>
      <c r="Q165" s="38">
        <v>45099</v>
      </c>
      <c r="R165" s="1" t="s">
        <v>85</v>
      </c>
      <c r="S165" s="1" t="s">
        <v>85</v>
      </c>
      <c r="T165" s="1" t="s">
        <v>85</v>
      </c>
      <c r="U165" s="1" t="s">
        <v>85</v>
      </c>
      <c r="V165" s="1">
        <v>40</v>
      </c>
      <c r="W165" s="1">
        <v>40</v>
      </c>
      <c r="X165" s="1">
        <v>60</v>
      </c>
      <c r="Y165" s="1" t="s">
        <v>3545</v>
      </c>
      <c r="Z165" s="1" t="s">
        <v>85</v>
      </c>
      <c r="AA165" s="1">
        <v>50</v>
      </c>
      <c r="AB165" s="1">
        <v>49</v>
      </c>
      <c r="AC165" s="1">
        <v>1</v>
      </c>
      <c r="AD165" s="1">
        <v>0</v>
      </c>
      <c r="AE165" s="1">
        <v>51</v>
      </c>
      <c r="AF165" s="1">
        <v>80</v>
      </c>
      <c r="AG165" s="1">
        <v>19</v>
      </c>
      <c r="AH165" s="1">
        <v>1</v>
      </c>
      <c r="AI165" s="1">
        <v>0</v>
      </c>
      <c r="AJ165" s="1">
        <v>21</v>
      </c>
      <c r="AK165" s="1">
        <v>50</v>
      </c>
      <c r="AL165" s="1">
        <v>49</v>
      </c>
      <c r="AM165" s="1">
        <v>1</v>
      </c>
      <c r="AN165" s="1">
        <v>0</v>
      </c>
      <c r="AO165" s="1">
        <v>51</v>
      </c>
      <c r="AP165" s="1" t="s">
        <v>85</v>
      </c>
      <c r="AQ165" s="1" t="s">
        <v>3720</v>
      </c>
      <c r="AR165" s="38">
        <v>45114</v>
      </c>
      <c r="AS165" s="1" t="s">
        <v>85</v>
      </c>
      <c r="AT165" s="1" t="s">
        <v>85</v>
      </c>
      <c r="AU165" s="1" t="s">
        <v>85</v>
      </c>
      <c r="AV165" s="1" t="s">
        <v>85</v>
      </c>
      <c r="AW165" s="1" t="s">
        <v>85</v>
      </c>
      <c r="AX165" s="1" t="s">
        <v>85</v>
      </c>
      <c r="AY165" s="1" t="s">
        <v>85</v>
      </c>
      <c r="AZ165" s="1" t="s">
        <v>85</v>
      </c>
      <c r="BA165" s="1" t="s">
        <v>85</v>
      </c>
      <c r="BB165" s="1" t="s">
        <v>85</v>
      </c>
      <c r="BC165" s="1" t="s">
        <v>85</v>
      </c>
      <c r="BD165" s="1" t="s">
        <v>85</v>
      </c>
      <c r="BE165" s="1" t="s">
        <v>85</v>
      </c>
      <c r="BF165" s="1" t="s">
        <v>85</v>
      </c>
      <c r="BG165" s="1" t="s">
        <v>85</v>
      </c>
      <c r="BH165" s="1" t="s">
        <v>85</v>
      </c>
      <c r="BI165" s="1" t="s">
        <v>85</v>
      </c>
      <c r="BJ165" s="1" t="s">
        <v>85</v>
      </c>
      <c r="BK165" s="1" t="s">
        <v>85</v>
      </c>
      <c r="BL165" s="1" t="s">
        <v>85</v>
      </c>
      <c r="BM165" s="1" t="s">
        <v>3531</v>
      </c>
      <c r="BN165" s="1" t="s">
        <v>85</v>
      </c>
      <c r="BO165" s="1" t="s">
        <v>85</v>
      </c>
      <c r="BP165" s="1" t="s">
        <v>85</v>
      </c>
      <c r="BQ165" s="1" t="s">
        <v>85</v>
      </c>
      <c r="BR165" s="1" t="s">
        <v>85</v>
      </c>
      <c r="BS165" s="1" t="s">
        <v>85</v>
      </c>
      <c r="BT165" s="1" t="s">
        <v>85</v>
      </c>
      <c r="BU165" s="1" t="s">
        <v>85</v>
      </c>
      <c r="BV165" s="1" t="s">
        <v>85</v>
      </c>
      <c r="BW165" s="1" t="s">
        <v>85</v>
      </c>
      <c r="BX165" s="1" t="s">
        <v>85</v>
      </c>
      <c r="BY165" s="1" t="s">
        <v>85</v>
      </c>
      <c r="BZ165" s="1" t="s">
        <v>85</v>
      </c>
      <c r="CA165" s="1" t="s">
        <v>85</v>
      </c>
      <c r="CB165" s="1" t="s">
        <v>85</v>
      </c>
      <c r="CC165" s="1" t="s">
        <v>85</v>
      </c>
      <c r="CD165" s="1" t="s">
        <v>85</v>
      </c>
      <c r="CE165" s="1" t="s">
        <v>85</v>
      </c>
      <c r="CF165" s="1" t="s">
        <v>85</v>
      </c>
      <c r="CG165" s="1" t="s">
        <v>85</v>
      </c>
      <c r="CH165" s="1" t="s">
        <v>85</v>
      </c>
    </row>
    <row r="166" spans="1:86" ht="15.95">
      <c r="A166" s="1" t="s">
        <v>1851</v>
      </c>
      <c r="B166" s="1" t="s">
        <v>130</v>
      </c>
      <c r="C166" s="1" t="s">
        <v>198</v>
      </c>
      <c r="D166" s="1">
        <v>109</v>
      </c>
      <c r="E166" s="1" t="s">
        <v>3522</v>
      </c>
      <c r="F166" s="1">
        <v>6522336209</v>
      </c>
      <c r="G166" s="1">
        <v>109017</v>
      </c>
      <c r="H166" s="1" t="s">
        <v>85</v>
      </c>
      <c r="I166" s="1">
        <v>6522336209</v>
      </c>
      <c r="J166" s="38">
        <v>44537</v>
      </c>
      <c r="K166" s="1" t="s">
        <v>926</v>
      </c>
      <c r="L166" s="1" t="s">
        <v>3527</v>
      </c>
      <c r="M166" s="1" t="s">
        <v>915</v>
      </c>
      <c r="N166" s="1" t="s">
        <v>85</v>
      </c>
      <c r="O166" s="1" t="s">
        <v>85</v>
      </c>
      <c r="P166" s="1" t="s">
        <v>173</v>
      </c>
      <c r="Q166" s="1" t="s">
        <v>85</v>
      </c>
      <c r="R166" s="1" t="s">
        <v>85</v>
      </c>
      <c r="S166" s="1" t="s">
        <v>85</v>
      </c>
      <c r="T166" s="1" t="s">
        <v>85</v>
      </c>
      <c r="U166" s="1" t="s">
        <v>85</v>
      </c>
      <c r="V166" s="1">
        <v>65</v>
      </c>
      <c r="W166" s="1">
        <v>95</v>
      </c>
      <c r="X166" s="1">
        <v>5</v>
      </c>
      <c r="Y166" s="1" t="s">
        <v>3524</v>
      </c>
      <c r="Z166" s="1" t="s">
        <v>85</v>
      </c>
      <c r="AA166" s="1">
        <v>5</v>
      </c>
      <c r="AB166" s="1">
        <v>20</v>
      </c>
      <c r="AC166" s="1">
        <v>75</v>
      </c>
      <c r="AD166" s="1">
        <v>0</v>
      </c>
      <c r="AE166" s="1">
        <v>170</v>
      </c>
      <c r="AF166" s="1">
        <v>5</v>
      </c>
      <c r="AG166" s="1">
        <v>20</v>
      </c>
      <c r="AH166" s="1">
        <v>75</v>
      </c>
      <c r="AI166" s="1">
        <v>0</v>
      </c>
      <c r="AJ166" s="1">
        <v>170</v>
      </c>
      <c r="AK166" s="1">
        <v>15</v>
      </c>
      <c r="AL166" s="1">
        <v>20</v>
      </c>
      <c r="AM166" s="1">
        <v>65</v>
      </c>
      <c r="AN166" s="1">
        <v>0</v>
      </c>
      <c r="AO166" s="1">
        <v>150</v>
      </c>
      <c r="AP166" s="1" t="s">
        <v>85</v>
      </c>
      <c r="AQ166" s="1" t="s">
        <v>3674</v>
      </c>
      <c r="AR166" s="38">
        <v>45114</v>
      </c>
      <c r="AS166" s="1" t="s">
        <v>85</v>
      </c>
      <c r="AT166" s="1" t="s">
        <v>85</v>
      </c>
      <c r="AU166" s="1" t="s">
        <v>85</v>
      </c>
      <c r="AV166" s="1" t="s">
        <v>85</v>
      </c>
      <c r="AW166" s="1" t="s">
        <v>85</v>
      </c>
      <c r="AX166" s="1" t="s">
        <v>85</v>
      </c>
      <c r="AY166" s="1" t="s">
        <v>85</v>
      </c>
      <c r="AZ166" s="1" t="s">
        <v>85</v>
      </c>
      <c r="BA166" s="1" t="s">
        <v>85</v>
      </c>
      <c r="BB166" s="1" t="s">
        <v>85</v>
      </c>
      <c r="BC166" s="1" t="s">
        <v>85</v>
      </c>
      <c r="BD166" s="1" t="s">
        <v>85</v>
      </c>
      <c r="BE166" s="1" t="s">
        <v>85</v>
      </c>
      <c r="BF166" s="1" t="s">
        <v>85</v>
      </c>
      <c r="BG166" s="1" t="s">
        <v>85</v>
      </c>
      <c r="BH166" s="1" t="s">
        <v>85</v>
      </c>
      <c r="BI166" s="1" t="s">
        <v>85</v>
      </c>
      <c r="BJ166" s="1" t="s">
        <v>85</v>
      </c>
      <c r="BK166" s="1" t="s">
        <v>85</v>
      </c>
      <c r="BL166" s="1" t="s">
        <v>85</v>
      </c>
      <c r="BM166" s="1" t="s">
        <v>3531</v>
      </c>
      <c r="BN166" s="1" t="s">
        <v>85</v>
      </c>
      <c r="BO166" s="1" t="s">
        <v>85</v>
      </c>
      <c r="BP166" s="1" t="s">
        <v>85</v>
      </c>
      <c r="BQ166" s="1" t="s">
        <v>85</v>
      </c>
      <c r="BR166" s="1" t="s">
        <v>85</v>
      </c>
      <c r="BS166" s="1" t="s">
        <v>85</v>
      </c>
      <c r="BT166" s="1" t="s">
        <v>85</v>
      </c>
      <c r="BU166" s="1" t="s">
        <v>85</v>
      </c>
      <c r="BV166" s="1" t="s">
        <v>85</v>
      </c>
      <c r="BW166" s="1" t="s">
        <v>85</v>
      </c>
      <c r="BX166" s="1" t="s">
        <v>85</v>
      </c>
      <c r="BY166" s="1" t="s">
        <v>85</v>
      </c>
      <c r="BZ166" s="1" t="s">
        <v>85</v>
      </c>
      <c r="CA166" s="1" t="s">
        <v>85</v>
      </c>
      <c r="CB166" s="1" t="s">
        <v>85</v>
      </c>
      <c r="CC166" s="1" t="s">
        <v>85</v>
      </c>
      <c r="CD166" s="1" t="s">
        <v>85</v>
      </c>
      <c r="CE166" s="1" t="s">
        <v>85</v>
      </c>
      <c r="CF166" s="1" t="s">
        <v>85</v>
      </c>
      <c r="CG166" s="1" t="s">
        <v>85</v>
      </c>
      <c r="CH166" s="1" t="s">
        <v>85</v>
      </c>
    </row>
    <row r="167" spans="1:86" ht="15.95">
      <c r="A167" s="1" t="s">
        <v>430</v>
      </c>
      <c r="B167" s="1" t="s">
        <v>130</v>
      </c>
      <c r="C167" s="1" t="s">
        <v>103</v>
      </c>
      <c r="D167" s="1">
        <v>302</v>
      </c>
      <c r="E167" s="1" t="s">
        <v>3522</v>
      </c>
      <c r="F167" s="1">
        <v>6218916188</v>
      </c>
      <c r="G167" s="1">
        <v>302002</v>
      </c>
      <c r="H167" s="1" t="s">
        <v>3780</v>
      </c>
      <c r="I167" s="1">
        <v>6218916188</v>
      </c>
      <c r="J167" s="38">
        <v>44934</v>
      </c>
      <c r="K167" s="1" t="s">
        <v>85</v>
      </c>
      <c r="L167" s="1" t="s">
        <v>3527</v>
      </c>
      <c r="M167" s="1" t="s">
        <v>915</v>
      </c>
      <c r="N167" s="1" t="s">
        <v>85</v>
      </c>
      <c r="O167" s="1" t="s">
        <v>966</v>
      </c>
      <c r="P167" s="1" t="s">
        <v>220</v>
      </c>
      <c r="Q167" s="1" t="s">
        <v>85</v>
      </c>
      <c r="R167" s="1" t="s">
        <v>85</v>
      </c>
      <c r="S167" s="1" t="s">
        <v>85</v>
      </c>
      <c r="T167" s="1" t="s">
        <v>85</v>
      </c>
      <c r="U167" s="1" t="s">
        <v>85</v>
      </c>
      <c r="V167" s="1">
        <v>100</v>
      </c>
      <c r="W167" s="1">
        <v>100</v>
      </c>
      <c r="X167" s="1">
        <v>0</v>
      </c>
      <c r="Y167" s="1" t="s">
        <v>3524</v>
      </c>
      <c r="Z167" s="1" t="s">
        <v>85</v>
      </c>
      <c r="AA167" s="1">
        <v>2</v>
      </c>
      <c r="AB167" s="1">
        <v>35</v>
      </c>
      <c r="AC167" s="1">
        <v>63</v>
      </c>
      <c r="AD167" s="1">
        <v>0</v>
      </c>
      <c r="AE167" s="1">
        <v>161</v>
      </c>
      <c r="AF167" s="1">
        <v>2</v>
      </c>
      <c r="AG167" s="1">
        <v>35</v>
      </c>
      <c r="AH167" s="1">
        <v>63</v>
      </c>
      <c r="AI167" s="1">
        <v>0</v>
      </c>
      <c r="AJ167" s="1">
        <v>161</v>
      </c>
      <c r="AK167" s="1">
        <v>100</v>
      </c>
      <c r="AL167" s="1">
        <v>0</v>
      </c>
      <c r="AM167" s="1">
        <v>0</v>
      </c>
      <c r="AN167" s="1">
        <v>0</v>
      </c>
      <c r="AO167" s="1">
        <v>0</v>
      </c>
      <c r="AP167" s="1" t="s">
        <v>85</v>
      </c>
      <c r="AQ167" s="1" t="s">
        <v>3660</v>
      </c>
      <c r="AR167" s="38">
        <v>45141</v>
      </c>
      <c r="AS167" s="1" t="s">
        <v>85</v>
      </c>
      <c r="AT167" s="1" t="s">
        <v>85</v>
      </c>
      <c r="AU167" s="1" t="s">
        <v>85</v>
      </c>
      <c r="AV167" s="1" t="s">
        <v>85</v>
      </c>
      <c r="AW167" s="1" t="s">
        <v>85</v>
      </c>
      <c r="AX167" s="1" t="s">
        <v>85</v>
      </c>
      <c r="AY167" s="1" t="s">
        <v>85</v>
      </c>
      <c r="AZ167" s="1" t="s">
        <v>85</v>
      </c>
      <c r="BA167" s="1" t="s">
        <v>85</v>
      </c>
      <c r="BB167" s="1" t="s">
        <v>85</v>
      </c>
      <c r="BC167" s="1" t="s">
        <v>85</v>
      </c>
      <c r="BD167" s="1" t="s">
        <v>85</v>
      </c>
      <c r="BE167" s="1" t="s">
        <v>85</v>
      </c>
      <c r="BF167" s="1" t="s">
        <v>85</v>
      </c>
      <c r="BG167" s="1" t="s">
        <v>85</v>
      </c>
      <c r="BH167" s="1" t="s">
        <v>85</v>
      </c>
      <c r="BI167" s="1" t="s">
        <v>85</v>
      </c>
      <c r="BJ167" s="1" t="s">
        <v>85</v>
      </c>
      <c r="BK167" s="1" t="s">
        <v>85</v>
      </c>
      <c r="BL167" s="1" t="s">
        <v>85</v>
      </c>
      <c r="BM167" s="1" t="s">
        <v>3531</v>
      </c>
      <c r="BN167" s="1" t="s">
        <v>85</v>
      </c>
      <c r="BO167" s="1" t="s">
        <v>85</v>
      </c>
      <c r="BP167" s="1" t="s">
        <v>85</v>
      </c>
      <c r="BQ167" s="1" t="s">
        <v>85</v>
      </c>
      <c r="BR167" s="1" t="s">
        <v>85</v>
      </c>
      <c r="BS167" s="1" t="s">
        <v>85</v>
      </c>
      <c r="BT167" s="1" t="s">
        <v>85</v>
      </c>
      <c r="BU167" s="1" t="s">
        <v>85</v>
      </c>
      <c r="BV167" s="1" t="s">
        <v>85</v>
      </c>
      <c r="BW167" s="1" t="s">
        <v>85</v>
      </c>
      <c r="BX167" s="1" t="s">
        <v>85</v>
      </c>
      <c r="BY167" s="1" t="s">
        <v>85</v>
      </c>
      <c r="BZ167" s="1" t="s">
        <v>85</v>
      </c>
      <c r="CA167" s="1" t="s">
        <v>85</v>
      </c>
      <c r="CB167" s="1" t="s">
        <v>85</v>
      </c>
      <c r="CC167" s="1" t="s">
        <v>85</v>
      </c>
      <c r="CD167" s="1" t="s">
        <v>85</v>
      </c>
      <c r="CE167" s="1" t="s">
        <v>85</v>
      </c>
      <c r="CF167" s="1" t="s">
        <v>85</v>
      </c>
      <c r="CG167" s="1" t="s">
        <v>85</v>
      </c>
      <c r="CH167" s="1" t="s">
        <v>85</v>
      </c>
    </row>
    <row r="168" spans="1:86" ht="15.95">
      <c r="A168" s="1" t="s">
        <v>2680</v>
      </c>
      <c r="B168" s="1" t="s">
        <v>130</v>
      </c>
      <c r="C168" s="1" t="s">
        <v>198</v>
      </c>
      <c r="D168" s="1">
        <v>302</v>
      </c>
      <c r="E168" s="1" t="s">
        <v>3522</v>
      </c>
      <c r="F168" s="1" t="s">
        <v>3781</v>
      </c>
      <c r="G168" s="1">
        <v>302021</v>
      </c>
      <c r="H168" s="1" t="s">
        <v>85</v>
      </c>
      <c r="I168" s="1">
        <v>6220441672</v>
      </c>
      <c r="J168" s="38">
        <v>45083</v>
      </c>
      <c r="K168" s="1" t="s">
        <v>85</v>
      </c>
      <c r="L168" s="1" t="s">
        <v>3527</v>
      </c>
      <c r="M168" s="1" t="s">
        <v>915</v>
      </c>
      <c r="N168" s="1" t="s">
        <v>85</v>
      </c>
      <c r="O168" s="1" t="s">
        <v>3680</v>
      </c>
      <c r="P168" s="1" t="s">
        <v>83</v>
      </c>
      <c r="Q168" s="1" t="s">
        <v>85</v>
      </c>
      <c r="R168" s="1" t="s">
        <v>85</v>
      </c>
      <c r="S168" s="1" t="s">
        <v>85</v>
      </c>
      <c r="T168" s="1" t="s">
        <v>85</v>
      </c>
      <c r="U168" s="1" t="s">
        <v>85</v>
      </c>
      <c r="V168" s="1">
        <v>80</v>
      </c>
      <c r="W168" s="1">
        <v>75</v>
      </c>
      <c r="X168" s="1">
        <v>25</v>
      </c>
      <c r="Y168" s="1" t="s">
        <v>3524</v>
      </c>
      <c r="Z168" s="1" t="s">
        <v>85</v>
      </c>
      <c r="AA168" s="1">
        <v>0</v>
      </c>
      <c r="AB168" s="1">
        <v>0</v>
      </c>
      <c r="AC168" s="1">
        <v>90</v>
      </c>
      <c r="AD168" s="1">
        <v>10</v>
      </c>
      <c r="AE168" s="1">
        <v>210</v>
      </c>
      <c r="AF168" s="1">
        <v>0</v>
      </c>
      <c r="AG168" s="1">
        <v>0</v>
      </c>
      <c r="AH168" s="1">
        <v>90</v>
      </c>
      <c r="AI168" s="1">
        <v>10</v>
      </c>
      <c r="AJ168" s="1">
        <v>210</v>
      </c>
      <c r="AK168" s="1">
        <v>0</v>
      </c>
      <c r="AL168" s="1">
        <v>70</v>
      </c>
      <c r="AM168" s="1">
        <v>30</v>
      </c>
      <c r="AN168" s="1">
        <v>0</v>
      </c>
      <c r="AO168" s="1">
        <v>130</v>
      </c>
      <c r="AP168" s="1" t="s">
        <v>85</v>
      </c>
      <c r="AQ168" s="1" t="s">
        <v>3632</v>
      </c>
      <c r="AR168" s="38">
        <v>45120</v>
      </c>
      <c r="AS168" s="1" t="s">
        <v>85</v>
      </c>
      <c r="AT168" s="1" t="s">
        <v>85</v>
      </c>
      <c r="AU168" s="1" t="s">
        <v>85</v>
      </c>
      <c r="AV168" s="1" t="s">
        <v>85</v>
      </c>
      <c r="AW168" s="1" t="s">
        <v>85</v>
      </c>
      <c r="AX168" s="1" t="s">
        <v>85</v>
      </c>
      <c r="AY168" s="1" t="s">
        <v>85</v>
      </c>
      <c r="AZ168" s="1" t="s">
        <v>85</v>
      </c>
      <c r="BA168" s="1" t="s">
        <v>85</v>
      </c>
      <c r="BB168" s="1" t="s">
        <v>85</v>
      </c>
      <c r="BC168" s="1" t="s">
        <v>85</v>
      </c>
      <c r="BD168" s="1" t="s">
        <v>85</v>
      </c>
      <c r="BE168" s="1" t="s">
        <v>85</v>
      </c>
      <c r="BF168" s="1" t="s">
        <v>85</v>
      </c>
      <c r="BG168" s="1" t="s">
        <v>85</v>
      </c>
      <c r="BH168" s="1" t="s">
        <v>85</v>
      </c>
      <c r="BI168" s="1" t="s">
        <v>85</v>
      </c>
      <c r="BJ168" s="1" t="s">
        <v>85</v>
      </c>
      <c r="BK168" s="1" t="s">
        <v>85</v>
      </c>
      <c r="BL168" s="1" t="s">
        <v>85</v>
      </c>
      <c r="BM168" s="1" t="s">
        <v>3531</v>
      </c>
      <c r="BN168" s="1" t="s">
        <v>85</v>
      </c>
      <c r="BO168" s="1" t="s">
        <v>85</v>
      </c>
      <c r="BP168" s="1" t="s">
        <v>85</v>
      </c>
      <c r="BQ168" s="1" t="s">
        <v>85</v>
      </c>
      <c r="BR168" s="1" t="s">
        <v>85</v>
      </c>
      <c r="BS168" s="1" t="s">
        <v>85</v>
      </c>
      <c r="BT168" s="1" t="s">
        <v>85</v>
      </c>
      <c r="BU168" s="1" t="s">
        <v>85</v>
      </c>
      <c r="BV168" s="1" t="s">
        <v>85</v>
      </c>
      <c r="BW168" s="1" t="s">
        <v>85</v>
      </c>
      <c r="BX168" s="1" t="s">
        <v>85</v>
      </c>
      <c r="BY168" s="1" t="s">
        <v>85</v>
      </c>
      <c r="BZ168" s="1" t="s">
        <v>85</v>
      </c>
      <c r="CA168" s="1" t="s">
        <v>85</v>
      </c>
      <c r="CB168" s="1" t="s">
        <v>85</v>
      </c>
      <c r="CC168" s="1" t="s">
        <v>85</v>
      </c>
      <c r="CD168" s="1" t="s">
        <v>85</v>
      </c>
      <c r="CE168" s="1" t="s">
        <v>85</v>
      </c>
      <c r="CF168" s="1" t="s">
        <v>85</v>
      </c>
      <c r="CG168" s="1" t="s">
        <v>85</v>
      </c>
      <c r="CH168" s="1" t="s">
        <v>85</v>
      </c>
    </row>
    <row r="169" spans="1:86" ht="15.95">
      <c r="A169" s="1" t="s">
        <v>2707</v>
      </c>
      <c r="B169" s="1" t="s">
        <v>130</v>
      </c>
      <c r="C169" s="1" t="s">
        <v>198</v>
      </c>
      <c r="D169" s="1">
        <v>302</v>
      </c>
      <c r="E169" s="1" t="s">
        <v>3522</v>
      </c>
      <c r="F169" s="1" t="s">
        <v>3782</v>
      </c>
      <c r="G169" s="1">
        <v>302024</v>
      </c>
      <c r="H169" s="1" t="s">
        <v>85</v>
      </c>
      <c r="I169" s="1">
        <v>6220441675</v>
      </c>
      <c r="J169" s="38">
        <v>45089</v>
      </c>
      <c r="K169" s="1" t="s">
        <v>85</v>
      </c>
      <c r="L169" s="1" t="s">
        <v>3527</v>
      </c>
      <c r="M169" s="1" t="s">
        <v>915</v>
      </c>
      <c r="N169" s="1" t="s">
        <v>85</v>
      </c>
      <c r="O169" s="1" t="s">
        <v>3680</v>
      </c>
      <c r="P169" s="1" t="s">
        <v>173</v>
      </c>
      <c r="Q169" s="1" t="s">
        <v>85</v>
      </c>
      <c r="R169" s="1" t="s">
        <v>85</v>
      </c>
      <c r="S169" s="1" t="s">
        <v>85</v>
      </c>
      <c r="T169" s="1" t="s">
        <v>85</v>
      </c>
      <c r="U169" s="1" t="s">
        <v>85</v>
      </c>
      <c r="V169" s="1">
        <v>100</v>
      </c>
      <c r="W169" s="1">
        <v>66</v>
      </c>
      <c r="X169" s="1">
        <v>34</v>
      </c>
      <c r="Y169" s="1" t="s">
        <v>3524</v>
      </c>
      <c r="Z169" s="1" t="s">
        <v>85</v>
      </c>
      <c r="AA169" s="1">
        <v>3</v>
      </c>
      <c r="AB169" s="1">
        <v>20</v>
      </c>
      <c r="AC169" s="1">
        <v>70</v>
      </c>
      <c r="AD169" s="1">
        <v>7</v>
      </c>
      <c r="AE169" s="1">
        <v>181</v>
      </c>
      <c r="AF169" s="1">
        <v>3</v>
      </c>
      <c r="AG169" s="1">
        <v>20</v>
      </c>
      <c r="AH169" s="1">
        <v>70</v>
      </c>
      <c r="AI169" s="1">
        <v>7</v>
      </c>
      <c r="AJ169" s="1">
        <v>181</v>
      </c>
      <c r="AK169" s="1">
        <v>20</v>
      </c>
      <c r="AL169" s="1">
        <v>60</v>
      </c>
      <c r="AM169" s="1">
        <v>20</v>
      </c>
      <c r="AN169" s="1">
        <v>0</v>
      </c>
      <c r="AO169" s="1">
        <v>100</v>
      </c>
      <c r="AP169" s="1" t="s">
        <v>85</v>
      </c>
      <c r="AQ169" s="1" t="s">
        <v>3632</v>
      </c>
      <c r="AR169" s="38">
        <v>45120</v>
      </c>
      <c r="AS169" s="1" t="s">
        <v>85</v>
      </c>
      <c r="AT169" s="1" t="s">
        <v>85</v>
      </c>
      <c r="AU169" s="1" t="s">
        <v>85</v>
      </c>
      <c r="AV169" s="1" t="s">
        <v>85</v>
      </c>
      <c r="AW169" s="1" t="s">
        <v>85</v>
      </c>
      <c r="AX169" s="1" t="s">
        <v>85</v>
      </c>
      <c r="AY169" s="1" t="s">
        <v>85</v>
      </c>
      <c r="AZ169" s="1" t="s">
        <v>85</v>
      </c>
      <c r="BA169" s="1" t="s">
        <v>85</v>
      </c>
      <c r="BB169" s="1" t="s">
        <v>85</v>
      </c>
      <c r="BC169" s="1" t="s">
        <v>85</v>
      </c>
      <c r="BD169" s="1" t="s">
        <v>85</v>
      </c>
      <c r="BE169" s="1" t="s">
        <v>85</v>
      </c>
      <c r="BF169" s="1" t="s">
        <v>85</v>
      </c>
      <c r="BG169" s="1" t="s">
        <v>85</v>
      </c>
      <c r="BH169" s="1" t="s">
        <v>85</v>
      </c>
      <c r="BI169" s="1" t="s">
        <v>85</v>
      </c>
      <c r="BJ169" s="1" t="s">
        <v>85</v>
      </c>
      <c r="BK169" s="1" t="s">
        <v>85</v>
      </c>
      <c r="BL169" s="1" t="s">
        <v>85</v>
      </c>
      <c r="BM169" s="1" t="s">
        <v>3531</v>
      </c>
      <c r="BN169" s="1" t="s">
        <v>85</v>
      </c>
      <c r="BO169" s="1" t="s">
        <v>85</v>
      </c>
      <c r="BP169" s="1" t="s">
        <v>85</v>
      </c>
      <c r="BQ169" s="1" t="s">
        <v>85</v>
      </c>
      <c r="BR169" s="1" t="s">
        <v>85</v>
      </c>
      <c r="BS169" s="1" t="s">
        <v>85</v>
      </c>
      <c r="BT169" s="1" t="s">
        <v>85</v>
      </c>
      <c r="BU169" s="1" t="s">
        <v>85</v>
      </c>
      <c r="BV169" s="1" t="s">
        <v>85</v>
      </c>
      <c r="BW169" s="1" t="s">
        <v>85</v>
      </c>
      <c r="BX169" s="1" t="s">
        <v>85</v>
      </c>
      <c r="BY169" s="1" t="s">
        <v>85</v>
      </c>
      <c r="BZ169" s="1" t="s">
        <v>85</v>
      </c>
      <c r="CA169" s="1" t="s">
        <v>85</v>
      </c>
      <c r="CB169" s="1" t="s">
        <v>85</v>
      </c>
      <c r="CC169" s="1" t="s">
        <v>85</v>
      </c>
      <c r="CD169" s="1" t="s">
        <v>85</v>
      </c>
      <c r="CE169" s="1" t="s">
        <v>85</v>
      </c>
      <c r="CF169" s="1" t="s">
        <v>85</v>
      </c>
      <c r="CG169" s="1" t="s">
        <v>85</v>
      </c>
      <c r="CH169" s="1" t="s">
        <v>85</v>
      </c>
    </row>
    <row r="170" spans="1:86" ht="15.95">
      <c r="A170" s="1" t="s">
        <v>2591</v>
      </c>
      <c r="B170" s="1" t="s">
        <v>130</v>
      </c>
      <c r="C170" s="1" t="s">
        <v>198</v>
      </c>
      <c r="D170" s="1">
        <v>301</v>
      </c>
      <c r="E170" s="1" t="s">
        <v>3522</v>
      </c>
      <c r="F170" s="1" t="s">
        <v>3783</v>
      </c>
      <c r="G170" s="1">
        <v>301027</v>
      </c>
      <c r="H170" s="1" t="s">
        <v>85</v>
      </c>
      <c r="I170" s="1">
        <v>6220742404</v>
      </c>
      <c r="J170" s="38">
        <v>44139</v>
      </c>
      <c r="K170" s="1" t="s">
        <v>85</v>
      </c>
      <c r="L170" s="1" t="s">
        <v>3527</v>
      </c>
      <c r="M170" s="1" t="s">
        <v>906</v>
      </c>
      <c r="N170" s="1" t="s">
        <v>3536</v>
      </c>
      <c r="O170" s="1" t="s">
        <v>3691</v>
      </c>
      <c r="P170" s="1" t="s">
        <v>85</v>
      </c>
      <c r="Q170" s="1" t="s">
        <v>85</v>
      </c>
      <c r="R170" s="1" t="s">
        <v>85</v>
      </c>
      <c r="S170" s="1" t="s">
        <v>85</v>
      </c>
      <c r="T170" s="1" t="s">
        <v>85</v>
      </c>
      <c r="U170" s="1" t="s">
        <v>85</v>
      </c>
      <c r="V170" s="1">
        <v>50</v>
      </c>
      <c r="W170" s="1">
        <v>90</v>
      </c>
      <c r="X170" s="1">
        <v>10</v>
      </c>
      <c r="Y170" s="1" t="s">
        <v>3545</v>
      </c>
      <c r="Z170" s="1" t="s">
        <v>85</v>
      </c>
      <c r="AA170" s="1">
        <v>0</v>
      </c>
      <c r="AB170" s="1">
        <v>12</v>
      </c>
      <c r="AC170" s="1">
        <v>85</v>
      </c>
      <c r="AD170" s="1">
        <v>3</v>
      </c>
      <c r="AE170" s="1">
        <v>191</v>
      </c>
      <c r="AF170" s="1">
        <v>2</v>
      </c>
      <c r="AG170" s="1">
        <v>10</v>
      </c>
      <c r="AH170" s="1">
        <v>85</v>
      </c>
      <c r="AI170" s="1">
        <v>3</v>
      </c>
      <c r="AJ170" s="1">
        <v>189</v>
      </c>
      <c r="AK170" s="1">
        <v>0</v>
      </c>
      <c r="AL170" s="1">
        <v>90</v>
      </c>
      <c r="AM170" s="1">
        <v>10</v>
      </c>
      <c r="AN170" s="1">
        <v>0</v>
      </c>
      <c r="AO170" s="1">
        <v>110</v>
      </c>
      <c r="AP170" s="1" t="s">
        <v>85</v>
      </c>
      <c r="AQ170" s="1" t="s">
        <v>3632</v>
      </c>
      <c r="AR170" s="38">
        <v>45120</v>
      </c>
      <c r="AS170" s="1" t="s">
        <v>85</v>
      </c>
      <c r="AT170" s="1" t="s">
        <v>85</v>
      </c>
      <c r="AU170" s="1" t="s">
        <v>85</v>
      </c>
      <c r="AV170" s="1" t="s">
        <v>85</v>
      </c>
      <c r="AW170" s="1" t="s">
        <v>85</v>
      </c>
      <c r="AX170" s="1" t="s">
        <v>85</v>
      </c>
      <c r="AY170" s="1" t="s">
        <v>85</v>
      </c>
      <c r="AZ170" s="1" t="s">
        <v>85</v>
      </c>
      <c r="BA170" s="1" t="s">
        <v>85</v>
      </c>
      <c r="BB170" s="1" t="s">
        <v>85</v>
      </c>
      <c r="BC170" s="1" t="s">
        <v>85</v>
      </c>
      <c r="BD170" s="1" t="s">
        <v>85</v>
      </c>
      <c r="BE170" s="1" t="s">
        <v>85</v>
      </c>
      <c r="BF170" s="1" t="s">
        <v>85</v>
      </c>
      <c r="BG170" s="1" t="s">
        <v>85</v>
      </c>
      <c r="BH170" s="1" t="s">
        <v>85</v>
      </c>
      <c r="BI170" s="1" t="s">
        <v>85</v>
      </c>
      <c r="BJ170" s="1" t="s">
        <v>85</v>
      </c>
      <c r="BK170" s="1" t="s">
        <v>85</v>
      </c>
      <c r="BL170" s="1" t="s">
        <v>85</v>
      </c>
      <c r="BM170" s="1" t="s">
        <v>3531</v>
      </c>
      <c r="BN170" s="1" t="s">
        <v>85</v>
      </c>
      <c r="BO170" s="1" t="s">
        <v>85</v>
      </c>
      <c r="BP170" s="1" t="s">
        <v>85</v>
      </c>
      <c r="BQ170" s="1" t="s">
        <v>85</v>
      </c>
      <c r="BR170" s="1" t="s">
        <v>85</v>
      </c>
      <c r="BS170" s="1" t="s">
        <v>85</v>
      </c>
      <c r="BT170" s="1" t="s">
        <v>85</v>
      </c>
      <c r="BU170" s="1" t="s">
        <v>85</v>
      </c>
      <c r="BV170" s="1" t="s">
        <v>85</v>
      </c>
      <c r="BW170" s="1" t="s">
        <v>85</v>
      </c>
      <c r="BX170" s="1" t="s">
        <v>85</v>
      </c>
      <c r="BY170" s="1" t="s">
        <v>85</v>
      </c>
      <c r="BZ170" s="1" t="s">
        <v>85</v>
      </c>
      <c r="CA170" s="1" t="s">
        <v>85</v>
      </c>
      <c r="CB170" s="1" t="s">
        <v>85</v>
      </c>
      <c r="CC170" s="1" t="s">
        <v>85</v>
      </c>
      <c r="CD170" s="1" t="s">
        <v>85</v>
      </c>
      <c r="CE170" s="1" t="s">
        <v>85</v>
      </c>
      <c r="CF170" s="1" t="s">
        <v>85</v>
      </c>
      <c r="CG170" s="1" t="s">
        <v>85</v>
      </c>
      <c r="CH170" s="1" t="s">
        <v>85</v>
      </c>
    </row>
    <row r="171" spans="1:86" ht="15.95">
      <c r="A171" s="1" t="s">
        <v>2581</v>
      </c>
      <c r="B171" s="1" t="s">
        <v>130</v>
      </c>
      <c r="C171" s="1" t="s">
        <v>198</v>
      </c>
      <c r="D171" s="1">
        <v>301</v>
      </c>
      <c r="E171" s="1" t="s">
        <v>3522</v>
      </c>
      <c r="F171" s="1" t="s">
        <v>3784</v>
      </c>
      <c r="G171" s="1">
        <v>301024</v>
      </c>
      <c r="H171" s="1" t="s">
        <v>85</v>
      </c>
      <c r="I171" s="1">
        <v>6220742405</v>
      </c>
      <c r="J171" s="38">
        <v>45103</v>
      </c>
      <c r="K171" s="1" t="s">
        <v>85</v>
      </c>
      <c r="L171" s="1" t="s">
        <v>3527</v>
      </c>
      <c r="M171" s="1" t="s">
        <v>906</v>
      </c>
      <c r="N171" s="1" t="s">
        <v>3536</v>
      </c>
      <c r="O171" s="1" t="s">
        <v>3691</v>
      </c>
      <c r="P171" s="1" t="s">
        <v>85</v>
      </c>
      <c r="Q171" s="1" t="s">
        <v>85</v>
      </c>
      <c r="R171" s="1" t="s">
        <v>85</v>
      </c>
      <c r="S171" s="1" t="s">
        <v>85</v>
      </c>
      <c r="T171" s="1" t="s">
        <v>85</v>
      </c>
      <c r="U171" s="1" t="s">
        <v>85</v>
      </c>
      <c r="V171" s="1">
        <v>100</v>
      </c>
      <c r="W171" s="1">
        <v>98</v>
      </c>
      <c r="X171" s="1">
        <v>2</v>
      </c>
      <c r="Y171" s="1" t="s">
        <v>3524</v>
      </c>
      <c r="Z171" s="1" t="s">
        <v>85</v>
      </c>
      <c r="AA171" s="1">
        <v>0</v>
      </c>
      <c r="AB171" s="1">
        <v>3</v>
      </c>
      <c r="AC171" s="1">
        <v>87</v>
      </c>
      <c r="AD171" s="1">
        <v>10</v>
      </c>
      <c r="AE171" s="1">
        <v>207</v>
      </c>
      <c r="AF171" s="1">
        <v>0</v>
      </c>
      <c r="AG171" s="1">
        <v>3</v>
      </c>
      <c r="AH171" s="1">
        <v>87</v>
      </c>
      <c r="AI171" s="1">
        <v>10</v>
      </c>
      <c r="AJ171" s="1">
        <v>207</v>
      </c>
      <c r="AK171" s="1">
        <v>0</v>
      </c>
      <c r="AL171" s="1">
        <v>70</v>
      </c>
      <c r="AM171" s="1">
        <v>30</v>
      </c>
      <c r="AN171" s="1">
        <v>0</v>
      </c>
      <c r="AO171" s="1">
        <v>130</v>
      </c>
      <c r="AP171" s="1" t="s">
        <v>85</v>
      </c>
      <c r="AQ171" s="1" t="s">
        <v>3632</v>
      </c>
      <c r="AR171" s="38">
        <v>45119</v>
      </c>
      <c r="AS171" s="1" t="s">
        <v>85</v>
      </c>
      <c r="AT171" s="1" t="s">
        <v>85</v>
      </c>
      <c r="AU171" s="1" t="s">
        <v>85</v>
      </c>
      <c r="AV171" s="1" t="s">
        <v>85</v>
      </c>
      <c r="AW171" s="1" t="s">
        <v>85</v>
      </c>
      <c r="AX171" s="1" t="s">
        <v>85</v>
      </c>
      <c r="AY171" s="1" t="s">
        <v>85</v>
      </c>
      <c r="AZ171" s="1" t="s">
        <v>85</v>
      </c>
      <c r="BA171" s="1" t="s">
        <v>85</v>
      </c>
      <c r="BB171" s="1" t="s">
        <v>85</v>
      </c>
      <c r="BC171" s="1" t="s">
        <v>85</v>
      </c>
      <c r="BD171" s="1" t="s">
        <v>85</v>
      </c>
      <c r="BE171" s="1" t="s">
        <v>85</v>
      </c>
      <c r="BF171" s="1" t="s">
        <v>85</v>
      </c>
      <c r="BG171" s="1" t="s">
        <v>85</v>
      </c>
      <c r="BH171" s="1" t="s">
        <v>85</v>
      </c>
      <c r="BI171" s="1" t="s">
        <v>85</v>
      </c>
      <c r="BJ171" s="1" t="s">
        <v>85</v>
      </c>
      <c r="BK171" s="1" t="s">
        <v>85</v>
      </c>
      <c r="BL171" s="1" t="s">
        <v>85</v>
      </c>
      <c r="BM171" s="1" t="s">
        <v>3531</v>
      </c>
      <c r="BN171" s="1" t="s">
        <v>85</v>
      </c>
      <c r="BO171" s="1" t="s">
        <v>85</v>
      </c>
      <c r="BP171" s="1" t="s">
        <v>85</v>
      </c>
      <c r="BQ171" s="1" t="s">
        <v>85</v>
      </c>
      <c r="BR171" s="1" t="s">
        <v>85</v>
      </c>
      <c r="BS171" s="1" t="s">
        <v>85</v>
      </c>
      <c r="BT171" s="1" t="s">
        <v>85</v>
      </c>
      <c r="BU171" s="1" t="s">
        <v>85</v>
      </c>
      <c r="BV171" s="1" t="s">
        <v>85</v>
      </c>
      <c r="BW171" s="1" t="s">
        <v>85</v>
      </c>
      <c r="BX171" s="1" t="s">
        <v>85</v>
      </c>
      <c r="BY171" s="1" t="s">
        <v>85</v>
      </c>
      <c r="BZ171" s="1" t="s">
        <v>85</v>
      </c>
      <c r="CA171" s="1" t="s">
        <v>85</v>
      </c>
      <c r="CB171" s="1" t="s">
        <v>85</v>
      </c>
      <c r="CC171" s="1" t="s">
        <v>85</v>
      </c>
      <c r="CD171" s="1" t="s">
        <v>85</v>
      </c>
      <c r="CE171" s="1" t="s">
        <v>85</v>
      </c>
      <c r="CF171" s="1" t="s">
        <v>85</v>
      </c>
      <c r="CG171" s="1" t="s">
        <v>85</v>
      </c>
      <c r="CH171" s="1" t="s">
        <v>85</v>
      </c>
    </row>
    <row r="172" spans="1:86" ht="15.95">
      <c r="A172" s="1" t="s">
        <v>3785</v>
      </c>
      <c r="B172" s="1" t="s">
        <v>130</v>
      </c>
      <c r="C172" s="1" t="s">
        <v>198</v>
      </c>
      <c r="D172" s="1">
        <v>301</v>
      </c>
      <c r="E172" s="1" t="s">
        <v>3522</v>
      </c>
      <c r="F172" s="1">
        <v>301034</v>
      </c>
      <c r="G172" s="1">
        <v>301034</v>
      </c>
      <c r="H172" s="1" t="s">
        <v>85</v>
      </c>
      <c r="I172" s="1">
        <v>6220742406</v>
      </c>
      <c r="J172" s="38">
        <v>43416</v>
      </c>
      <c r="K172" s="1" t="s">
        <v>85</v>
      </c>
      <c r="L172" s="1" t="s">
        <v>3527</v>
      </c>
      <c r="M172" s="1" t="s">
        <v>906</v>
      </c>
      <c r="N172" s="1" t="s">
        <v>3536</v>
      </c>
      <c r="O172" s="1" t="s">
        <v>3691</v>
      </c>
      <c r="P172" s="1" t="s">
        <v>85</v>
      </c>
      <c r="Q172" s="1" t="s">
        <v>85</v>
      </c>
      <c r="R172" s="1" t="s">
        <v>85</v>
      </c>
      <c r="S172" s="1" t="s">
        <v>85</v>
      </c>
      <c r="T172" s="1" t="s">
        <v>85</v>
      </c>
      <c r="U172" s="1" t="s">
        <v>85</v>
      </c>
      <c r="V172" s="1">
        <v>100</v>
      </c>
      <c r="W172" s="1">
        <v>100</v>
      </c>
      <c r="X172" s="1">
        <v>0</v>
      </c>
      <c r="Y172" s="1" t="s">
        <v>3524</v>
      </c>
      <c r="Z172" s="1" t="s">
        <v>85</v>
      </c>
      <c r="AA172" s="1">
        <v>10</v>
      </c>
      <c r="AB172" s="1">
        <v>15</v>
      </c>
      <c r="AC172" s="1">
        <v>75</v>
      </c>
      <c r="AD172" s="1">
        <v>0</v>
      </c>
      <c r="AE172" s="1">
        <v>165</v>
      </c>
      <c r="AF172" s="1">
        <v>10</v>
      </c>
      <c r="AG172" s="1">
        <v>15</v>
      </c>
      <c r="AH172" s="1">
        <v>75</v>
      </c>
      <c r="AI172" s="1">
        <v>0</v>
      </c>
      <c r="AJ172" s="1">
        <v>165</v>
      </c>
      <c r="AK172" s="1">
        <v>5</v>
      </c>
      <c r="AL172" s="1">
        <v>75</v>
      </c>
      <c r="AM172" s="1">
        <v>20</v>
      </c>
      <c r="AN172" s="1">
        <v>0</v>
      </c>
      <c r="AO172" s="1">
        <v>115</v>
      </c>
      <c r="AP172" s="1" t="s">
        <v>85</v>
      </c>
      <c r="AQ172" s="1" t="s">
        <v>3674</v>
      </c>
      <c r="AR172" s="38">
        <v>45114</v>
      </c>
      <c r="AS172" s="1" t="s">
        <v>85</v>
      </c>
      <c r="AT172" s="1" t="s">
        <v>85</v>
      </c>
      <c r="AU172" s="1" t="s">
        <v>85</v>
      </c>
      <c r="AV172" s="1" t="s">
        <v>85</v>
      </c>
      <c r="AW172" s="1" t="s">
        <v>85</v>
      </c>
      <c r="AX172" s="1" t="s">
        <v>85</v>
      </c>
      <c r="AY172" s="1" t="s">
        <v>85</v>
      </c>
      <c r="AZ172" s="1" t="s">
        <v>85</v>
      </c>
      <c r="BA172" s="1" t="s">
        <v>85</v>
      </c>
      <c r="BB172" s="1" t="s">
        <v>85</v>
      </c>
      <c r="BC172" s="1" t="s">
        <v>85</v>
      </c>
      <c r="BD172" s="1" t="s">
        <v>85</v>
      </c>
      <c r="BE172" s="1" t="s">
        <v>85</v>
      </c>
      <c r="BF172" s="1" t="s">
        <v>85</v>
      </c>
      <c r="BG172" s="1" t="s">
        <v>85</v>
      </c>
      <c r="BH172" s="1" t="s">
        <v>85</v>
      </c>
      <c r="BI172" s="1" t="s">
        <v>85</v>
      </c>
      <c r="BJ172" s="1" t="s">
        <v>85</v>
      </c>
      <c r="BK172" s="1" t="s">
        <v>85</v>
      </c>
      <c r="BL172" s="1" t="s">
        <v>85</v>
      </c>
      <c r="BM172" s="1" t="s">
        <v>3531</v>
      </c>
      <c r="BN172" s="1" t="s">
        <v>85</v>
      </c>
      <c r="BO172" s="1" t="s">
        <v>85</v>
      </c>
      <c r="BP172" s="1" t="s">
        <v>85</v>
      </c>
      <c r="BQ172" s="1" t="s">
        <v>85</v>
      </c>
      <c r="BR172" s="1" t="s">
        <v>85</v>
      </c>
      <c r="BS172" s="1" t="s">
        <v>85</v>
      </c>
      <c r="BT172" s="1" t="s">
        <v>85</v>
      </c>
      <c r="BU172" s="1" t="s">
        <v>85</v>
      </c>
      <c r="BV172" s="1" t="s">
        <v>85</v>
      </c>
      <c r="BW172" s="1" t="s">
        <v>85</v>
      </c>
      <c r="BX172" s="1" t="s">
        <v>85</v>
      </c>
      <c r="BY172" s="1" t="s">
        <v>85</v>
      </c>
      <c r="BZ172" s="1" t="s">
        <v>85</v>
      </c>
      <c r="CA172" s="1" t="s">
        <v>85</v>
      </c>
      <c r="CB172" s="1" t="s">
        <v>85</v>
      </c>
      <c r="CC172" s="1" t="s">
        <v>85</v>
      </c>
      <c r="CD172" s="1" t="s">
        <v>85</v>
      </c>
      <c r="CE172" s="1" t="s">
        <v>85</v>
      </c>
      <c r="CF172" s="1" t="s">
        <v>85</v>
      </c>
      <c r="CG172" s="1" t="s">
        <v>85</v>
      </c>
      <c r="CH172" s="1" t="s">
        <v>85</v>
      </c>
    </row>
    <row r="173" spans="1:86" ht="15.95">
      <c r="A173" s="1" t="s">
        <v>1858</v>
      </c>
      <c r="B173" s="1" t="s">
        <v>130</v>
      </c>
      <c r="C173" s="1" t="s">
        <v>198</v>
      </c>
      <c r="D173" s="1">
        <v>109</v>
      </c>
      <c r="E173" s="1" t="s">
        <v>3522</v>
      </c>
      <c r="F173" s="1" t="s">
        <v>3786</v>
      </c>
      <c r="G173" s="1">
        <v>109018</v>
      </c>
      <c r="H173" s="1" t="s">
        <v>85</v>
      </c>
      <c r="I173" s="1">
        <v>6521662744</v>
      </c>
      <c r="J173" s="38">
        <v>45091</v>
      </c>
      <c r="K173" s="1" t="s">
        <v>926</v>
      </c>
      <c r="L173" s="1" t="s">
        <v>3527</v>
      </c>
      <c r="M173" s="1" t="s">
        <v>915</v>
      </c>
      <c r="N173" s="1" t="s">
        <v>85</v>
      </c>
      <c r="O173" s="1" t="s">
        <v>3586</v>
      </c>
      <c r="P173" s="1" t="s">
        <v>83</v>
      </c>
      <c r="Q173" s="1" t="s">
        <v>85</v>
      </c>
      <c r="R173" s="1" t="s">
        <v>85</v>
      </c>
      <c r="S173" s="1" t="s">
        <v>85</v>
      </c>
      <c r="T173" s="1" t="s">
        <v>85</v>
      </c>
      <c r="U173" s="1" t="s">
        <v>85</v>
      </c>
      <c r="V173" s="1">
        <v>30</v>
      </c>
      <c r="W173" s="1">
        <v>80</v>
      </c>
      <c r="X173" s="1">
        <v>20</v>
      </c>
      <c r="Y173" s="1" t="s">
        <v>3545</v>
      </c>
      <c r="Z173" s="1" t="s">
        <v>85</v>
      </c>
      <c r="AA173" s="1">
        <v>0</v>
      </c>
      <c r="AB173" s="1">
        <v>10</v>
      </c>
      <c r="AC173" s="1">
        <v>75</v>
      </c>
      <c r="AD173" s="1">
        <v>15</v>
      </c>
      <c r="AE173" s="1">
        <v>205</v>
      </c>
      <c r="AF173" s="1">
        <v>5</v>
      </c>
      <c r="AG173" s="1">
        <v>5</v>
      </c>
      <c r="AH173" s="1">
        <v>75</v>
      </c>
      <c r="AI173" s="1">
        <v>15</v>
      </c>
      <c r="AJ173" s="1">
        <v>200</v>
      </c>
      <c r="AK173" s="1">
        <v>0</v>
      </c>
      <c r="AL173" s="1">
        <v>60</v>
      </c>
      <c r="AM173" s="1">
        <v>40</v>
      </c>
      <c r="AN173" s="1">
        <v>0</v>
      </c>
      <c r="AO173" s="1">
        <v>140</v>
      </c>
      <c r="AP173" s="1" t="s">
        <v>85</v>
      </c>
      <c r="AQ173" s="1" t="s">
        <v>3632</v>
      </c>
      <c r="AR173" s="38">
        <v>45120</v>
      </c>
      <c r="AS173" s="1" t="s">
        <v>85</v>
      </c>
      <c r="AT173" s="1" t="s">
        <v>85</v>
      </c>
      <c r="AU173" s="1" t="s">
        <v>85</v>
      </c>
      <c r="AV173" s="1" t="s">
        <v>85</v>
      </c>
      <c r="AW173" s="1" t="s">
        <v>85</v>
      </c>
      <c r="AX173" s="1" t="s">
        <v>85</v>
      </c>
      <c r="AY173" s="1" t="s">
        <v>85</v>
      </c>
      <c r="AZ173" s="1" t="s">
        <v>85</v>
      </c>
      <c r="BA173" s="1" t="s">
        <v>85</v>
      </c>
      <c r="BB173" s="1" t="s">
        <v>85</v>
      </c>
      <c r="BC173" s="1" t="s">
        <v>85</v>
      </c>
      <c r="BD173" s="1" t="s">
        <v>85</v>
      </c>
      <c r="BE173" s="1" t="s">
        <v>85</v>
      </c>
      <c r="BF173" s="1" t="s">
        <v>85</v>
      </c>
      <c r="BG173" s="1" t="s">
        <v>85</v>
      </c>
      <c r="BH173" s="1" t="s">
        <v>85</v>
      </c>
      <c r="BI173" s="1" t="s">
        <v>85</v>
      </c>
      <c r="BJ173" s="1" t="s">
        <v>85</v>
      </c>
      <c r="BK173" s="1" t="s">
        <v>85</v>
      </c>
      <c r="BL173" s="1" t="s">
        <v>85</v>
      </c>
      <c r="BM173" s="1" t="s">
        <v>3531</v>
      </c>
      <c r="BN173" s="1" t="s">
        <v>85</v>
      </c>
      <c r="BO173" s="1" t="s">
        <v>85</v>
      </c>
      <c r="BP173" s="1" t="s">
        <v>85</v>
      </c>
      <c r="BQ173" s="1" t="s">
        <v>85</v>
      </c>
      <c r="BR173" s="1" t="s">
        <v>85</v>
      </c>
      <c r="BS173" s="1" t="s">
        <v>85</v>
      </c>
      <c r="BT173" s="1" t="s">
        <v>85</v>
      </c>
      <c r="BU173" s="1" t="s">
        <v>85</v>
      </c>
      <c r="BV173" s="1" t="s">
        <v>85</v>
      </c>
      <c r="BW173" s="1" t="s">
        <v>85</v>
      </c>
      <c r="BX173" s="1" t="s">
        <v>85</v>
      </c>
      <c r="BY173" s="1" t="s">
        <v>85</v>
      </c>
      <c r="BZ173" s="1" t="s">
        <v>85</v>
      </c>
      <c r="CA173" s="1" t="s">
        <v>85</v>
      </c>
      <c r="CB173" s="1" t="s">
        <v>85</v>
      </c>
      <c r="CC173" s="1" t="s">
        <v>85</v>
      </c>
      <c r="CD173" s="1" t="s">
        <v>85</v>
      </c>
      <c r="CE173" s="1" t="s">
        <v>85</v>
      </c>
      <c r="CF173" s="1" t="s">
        <v>85</v>
      </c>
      <c r="CG173" s="1" t="s">
        <v>85</v>
      </c>
      <c r="CH173" s="1" t="s">
        <v>85</v>
      </c>
    </row>
    <row r="174" spans="1:86" ht="15.95">
      <c r="A174" s="1" t="s">
        <v>1870</v>
      </c>
      <c r="B174" s="1" t="s">
        <v>130</v>
      </c>
      <c r="C174" s="1" t="s">
        <v>198</v>
      </c>
      <c r="D174" s="1">
        <v>109</v>
      </c>
      <c r="E174" s="1" t="s">
        <v>3549</v>
      </c>
      <c r="F174" s="1" t="s">
        <v>3787</v>
      </c>
      <c r="G174" s="1">
        <v>109019</v>
      </c>
      <c r="H174" s="1" t="s">
        <v>85</v>
      </c>
      <c r="I174" s="1">
        <v>6523188088</v>
      </c>
      <c r="J174" s="38">
        <v>45092</v>
      </c>
      <c r="K174" s="1" t="s">
        <v>85</v>
      </c>
      <c r="L174" s="1" t="s">
        <v>3527</v>
      </c>
      <c r="M174" s="1" t="s">
        <v>915</v>
      </c>
      <c r="N174" s="1" t="s">
        <v>85</v>
      </c>
      <c r="O174" s="1" t="s">
        <v>85</v>
      </c>
      <c r="P174" s="1" t="s">
        <v>85</v>
      </c>
      <c r="Q174" s="1" t="s">
        <v>85</v>
      </c>
      <c r="R174" s="1" t="s">
        <v>85</v>
      </c>
      <c r="S174" s="1" t="s">
        <v>85</v>
      </c>
      <c r="T174" s="1" t="s">
        <v>85</v>
      </c>
      <c r="U174" s="1" t="s">
        <v>85</v>
      </c>
      <c r="V174" s="1" t="s">
        <v>85</v>
      </c>
      <c r="W174" s="1" t="s">
        <v>85</v>
      </c>
      <c r="X174" s="1" t="s">
        <v>85</v>
      </c>
      <c r="Y174" s="1" t="s">
        <v>85</v>
      </c>
      <c r="Z174" s="1" t="s">
        <v>3726</v>
      </c>
      <c r="AA174" s="1" t="s">
        <v>85</v>
      </c>
      <c r="AB174" s="1" t="s">
        <v>85</v>
      </c>
      <c r="AC174" s="1" t="s">
        <v>85</v>
      </c>
      <c r="AD174" s="1" t="s">
        <v>85</v>
      </c>
      <c r="AE174" s="1" t="s">
        <v>85</v>
      </c>
      <c r="AF174" s="1" t="s">
        <v>85</v>
      </c>
      <c r="AG174" s="1" t="s">
        <v>85</v>
      </c>
      <c r="AH174" s="1" t="s">
        <v>85</v>
      </c>
      <c r="AI174" s="1" t="s">
        <v>85</v>
      </c>
      <c r="AJ174" s="1" t="s">
        <v>85</v>
      </c>
      <c r="AK174" s="1" t="s">
        <v>85</v>
      </c>
      <c r="AL174" s="1" t="s">
        <v>85</v>
      </c>
      <c r="AM174" s="1" t="s">
        <v>85</v>
      </c>
      <c r="AN174" s="1" t="s">
        <v>85</v>
      </c>
      <c r="AO174" s="1" t="s">
        <v>85</v>
      </c>
      <c r="AP174" s="1" t="s">
        <v>3726</v>
      </c>
      <c r="AQ174" s="1" t="s">
        <v>3632</v>
      </c>
      <c r="AR174" s="38">
        <v>45128</v>
      </c>
      <c r="AS174" s="1" t="s">
        <v>85</v>
      </c>
      <c r="AT174" s="1" t="s">
        <v>85</v>
      </c>
      <c r="AU174" s="1" t="s">
        <v>85</v>
      </c>
      <c r="AV174" s="1" t="s">
        <v>85</v>
      </c>
      <c r="AW174" s="1" t="s">
        <v>85</v>
      </c>
      <c r="AX174" s="1" t="s">
        <v>85</v>
      </c>
      <c r="AY174" s="1" t="s">
        <v>85</v>
      </c>
      <c r="AZ174" s="1" t="s">
        <v>85</v>
      </c>
      <c r="BA174" s="1" t="s">
        <v>85</v>
      </c>
      <c r="BB174" s="1" t="s">
        <v>85</v>
      </c>
      <c r="BC174" s="1" t="s">
        <v>85</v>
      </c>
      <c r="BD174" s="1" t="s">
        <v>85</v>
      </c>
      <c r="BE174" s="1" t="s">
        <v>85</v>
      </c>
      <c r="BF174" s="1" t="s">
        <v>85</v>
      </c>
      <c r="BG174" s="1" t="s">
        <v>85</v>
      </c>
      <c r="BH174" s="1" t="s">
        <v>85</v>
      </c>
      <c r="BI174" s="1" t="s">
        <v>85</v>
      </c>
      <c r="BJ174" s="1" t="s">
        <v>85</v>
      </c>
      <c r="BK174" s="1" t="s">
        <v>85</v>
      </c>
      <c r="BL174" s="1" t="s">
        <v>85</v>
      </c>
      <c r="BM174" s="1" t="s">
        <v>3538</v>
      </c>
      <c r="BN174" s="1" t="s">
        <v>3726</v>
      </c>
      <c r="BO174" s="1" t="s">
        <v>85</v>
      </c>
      <c r="BP174" s="1" t="s">
        <v>85</v>
      </c>
      <c r="BQ174" s="1" t="s">
        <v>85</v>
      </c>
      <c r="BR174" s="1" t="s">
        <v>85</v>
      </c>
      <c r="BS174" s="1" t="s">
        <v>85</v>
      </c>
      <c r="BT174" s="1" t="s">
        <v>85</v>
      </c>
      <c r="BU174" s="1" t="s">
        <v>85</v>
      </c>
      <c r="BV174" s="1" t="s">
        <v>85</v>
      </c>
      <c r="BW174" s="1" t="s">
        <v>85</v>
      </c>
      <c r="BX174" s="1" t="s">
        <v>85</v>
      </c>
      <c r="BY174" s="1" t="s">
        <v>85</v>
      </c>
      <c r="BZ174" s="1" t="s">
        <v>85</v>
      </c>
      <c r="CA174" s="1" t="s">
        <v>85</v>
      </c>
      <c r="CB174" s="1" t="s">
        <v>85</v>
      </c>
      <c r="CC174" s="1" t="s">
        <v>85</v>
      </c>
      <c r="CD174" s="1" t="s">
        <v>85</v>
      </c>
      <c r="CE174" s="1" t="s">
        <v>85</v>
      </c>
      <c r="CF174" s="1" t="s">
        <v>85</v>
      </c>
      <c r="CG174" s="1" t="s">
        <v>85</v>
      </c>
      <c r="CH174" s="1" t="s">
        <v>85</v>
      </c>
    </row>
    <row r="175" spans="1:86" ht="15.95">
      <c r="A175" s="1"/>
      <c r="B175" s="1"/>
      <c r="C175" s="1"/>
      <c r="D175" s="1"/>
      <c r="E175" s="1" t="s">
        <v>3522</v>
      </c>
      <c r="F175" s="1" t="s">
        <v>3787</v>
      </c>
      <c r="G175" s="1">
        <v>109019</v>
      </c>
      <c r="H175" s="1" t="s">
        <v>85</v>
      </c>
      <c r="I175" s="1">
        <v>6523188088</v>
      </c>
      <c r="J175" s="38">
        <v>45092</v>
      </c>
      <c r="K175" s="1" t="s">
        <v>85</v>
      </c>
      <c r="L175" s="1" t="s">
        <v>3527</v>
      </c>
      <c r="M175" s="1" t="s">
        <v>915</v>
      </c>
      <c r="N175" s="1" t="s">
        <v>85</v>
      </c>
      <c r="O175" s="1" t="s">
        <v>85</v>
      </c>
      <c r="P175" s="1" t="s">
        <v>85</v>
      </c>
      <c r="Q175" s="1" t="s">
        <v>85</v>
      </c>
      <c r="R175" s="1" t="s">
        <v>85</v>
      </c>
      <c r="S175" s="1" t="s">
        <v>85</v>
      </c>
      <c r="T175" s="1" t="s">
        <v>85</v>
      </c>
      <c r="U175" s="1" t="s">
        <v>85</v>
      </c>
      <c r="V175" s="1" t="s">
        <v>85</v>
      </c>
      <c r="W175" s="1" t="s">
        <v>85</v>
      </c>
      <c r="X175" s="1" t="s">
        <v>85</v>
      </c>
      <c r="Y175" s="1" t="s">
        <v>85</v>
      </c>
      <c r="Z175" s="1" t="s">
        <v>3788</v>
      </c>
      <c r="AA175" s="1" t="s">
        <v>85</v>
      </c>
      <c r="AB175" s="1" t="s">
        <v>85</v>
      </c>
      <c r="AC175" s="1" t="s">
        <v>85</v>
      </c>
      <c r="AD175" s="1" t="s">
        <v>85</v>
      </c>
      <c r="AE175" s="1" t="s">
        <v>85</v>
      </c>
      <c r="AF175" s="1" t="s">
        <v>85</v>
      </c>
      <c r="AG175" s="1" t="s">
        <v>85</v>
      </c>
      <c r="AH175" s="1" t="s">
        <v>85</v>
      </c>
      <c r="AI175" s="1" t="s">
        <v>85</v>
      </c>
      <c r="AJ175" s="1" t="s">
        <v>85</v>
      </c>
      <c r="AK175" s="1" t="s">
        <v>85</v>
      </c>
      <c r="AL175" s="1" t="s">
        <v>85</v>
      </c>
      <c r="AM175" s="1" t="s">
        <v>85</v>
      </c>
      <c r="AN175" s="1" t="s">
        <v>85</v>
      </c>
      <c r="AO175" s="1" t="s">
        <v>85</v>
      </c>
      <c r="AP175" s="1" t="s">
        <v>3788</v>
      </c>
      <c r="AQ175" s="1" t="s">
        <v>3632</v>
      </c>
      <c r="AR175" s="38">
        <v>45120</v>
      </c>
      <c r="AS175" s="1" t="s">
        <v>85</v>
      </c>
      <c r="AT175" s="1" t="s">
        <v>85</v>
      </c>
      <c r="AU175" s="1" t="s">
        <v>85</v>
      </c>
      <c r="AV175" s="1" t="s">
        <v>85</v>
      </c>
      <c r="AW175" s="1" t="s">
        <v>85</v>
      </c>
      <c r="AX175" s="1" t="s">
        <v>85</v>
      </c>
      <c r="AY175" s="1" t="s">
        <v>85</v>
      </c>
      <c r="AZ175" s="1" t="s">
        <v>85</v>
      </c>
      <c r="BA175" s="1" t="s">
        <v>85</v>
      </c>
      <c r="BB175" s="1" t="s">
        <v>85</v>
      </c>
      <c r="BC175" s="1" t="s">
        <v>85</v>
      </c>
      <c r="BD175" s="1" t="s">
        <v>85</v>
      </c>
      <c r="BE175" s="1" t="s">
        <v>85</v>
      </c>
      <c r="BF175" s="1" t="s">
        <v>85</v>
      </c>
      <c r="BG175" s="1" t="s">
        <v>85</v>
      </c>
      <c r="BH175" s="1" t="s">
        <v>85</v>
      </c>
      <c r="BI175" s="1" t="s">
        <v>85</v>
      </c>
      <c r="BJ175" s="1" t="s">
        <v>85</v>
      </c>
      <c r="BK175" s="1" t="s">
        <v>85</v>
      </c>
      <c r="BL175" s="1" t="s">
        <v>85</v>
      </c>
      <c r="BM175" s="1" t="s">
        <v>3538</v>
      </c>
      <c r="BN175" s="1" t="s">
        <v>3788</v>
      </c>
      <c r="BO175" s="1" t="s">
        <v>85</v>
      </c>
      <c r="BP175" s="1" t="s">
        <v>85</v>
      </c>
      <c r="BQ175" s="1" t="s">
        <v>85</v>
      </c>
      <c r="BR175" s="1" t="s">
        <v>85</v>
      </c>
      <c r="BS175" s="1" t="s">
        <v>85</v>
      </c>
      <c r="BT175" s="1" t="s">
        <v>85</v>
      </c>
      <c r="BU175" s="1" t="s">
        <v>85</v>
      </c>
      <c r="BV175" s="1" t="s">
        <v>85</v>
      </c>
      <c r="BW175" s="1" t="s">
        <v>85</v>
      </c>
      <c r="BX175" s="1" t="s">
        <v>85</v>
      </c>
      <c r="BY175" s="1" t="s">
        <v>85</v>
      </c>
      <c r="BZ175" s="1" t="s">
        <v>85</v>
      </c>
      <c r="CA175" s="1" t="s">
        <v>85</v>
      </c>
      <c r="CB175" s="1" t="s">
        <v>85</v>
      </c>
      <c r="CC175" s="1" t="s">
        <v>85</v>
      </c>
      <c r="CD175" s="1" t="s">
        <v>85</v>
      </c>
      <c r="CE175" s="1" t="s">
        <v>85</v>
      </c>
      <c r="CF175" s="1" t="s">
        <v>85</v>
      </c>
      <c r="CG175" s="1" t="s">
        <v>85</v>
      </c>
      <c r="CH175" s="1" t="s">
        <v>85</v>
      </c>
    </row>
    <row r="176" spans="1:86" ht="15.95">
      <c r="A176" s="1" t="s">
        <v>1407</v>
      </c>
      <c r="B176" s="1" t="s">
        <v>75</v>
      </c>
      <c r="C176" s="1" t="s">
        <v>198</v>
      </c>
      <c r="D176" s="1">
        <v>104</v>
      </c>
      <c r="E176" s="1" t="s">
        <v>3522</v>
      </c>
      <c r="F176" s="1" t="s">
        <v>3789</v>
      </c>
      <c r="G176" s="1">
        <v>104017</v>
      </c>
      <c r="H176" s="1" t="s">
        <v>85</v>
      </c>
      <c r="I176" s="1">
        <v>6521799401</v>
      </c>
      <c r="J176" s="38">
        <v>45042</v>
      </c>
      <c r="K176" s="1" t="s">
        <v>85</v>
      </c>
      <c r="L176" s="1" t="s">
        <v>85</v>
      </c>
      <c r="M176" s="1" t="s">
        <v>85</v>
      </c>
      <c r="N176" s="1" t="s">
        <v>85</v>
      </c>
      <c r="O176" s="1" t="s">
        <v>85</v>
      </c>
      <c r="P176" s="1" t="s">
        <v>85</v>
      </c>
      <c r="Q176" s="1" t="s">
        <v>85</v>
      </c>
      <c r="R176" s="1" t="s">
        <v>85</v>
      </c>
      <c r="S176" s="1" t="s">
        <v>85</v>
      </c>
      <c r="T176" s="1" t="s">
        <v>85</v>
      </c>
      <c r="U176" s="1" t="s">
        <v>85</v>
      </c>
      <c r="V176" s="1" t="s">
        <v>85</v>
      </c>
      <c r="W176" s="1" t="s">
        <v>85</v>
      </c>
      <c r="X176" s="1" t="s">
        <v>85</v>
      </c>
      <c r="Y176" s="1" t="s">
        <v>85</v>
      </c>
      <c r="Z176" s="1" t="s">
        <v>3790</v>
      </c>
      <c r="AA176" s="1" t="s">
        <v>85</v>
      </c>
      <c r="AB176" s="1" t="s">
        <v>85</v>
      </c>
      <c r="AC176" s="1" t="s">
        <v>85</v>
      </c>
      <c r="AD176" s="1" t="s">
        <v>85</v>
      </c>
      <c r="AE176" s="1" t="s">
        <v>85</v>
      </c>
      <c r="AF176" s="1" t="s">
        <v>85</v>
      </c>
      <c r="AG176" s="1" t="s">
        <v>85</v>
      </c>
      <c r="AH176" s="1" t="s">
        <v>85</v>
      </c>
      <c r="AI176" s="1" t="s">
        <v>85</v>
      </c>
      <c r="AJ176" s="1" t="s">
        <v>85</v>
      </c>
      <c r="AK176" s="1" t="s">
        <v>85</v>
      </c>
      <c r="AL176" s="1" t="s">
        <v>85</v>
      </c>
      <c r="AM176" s="1" t="s">
        <v>85</v>
      </c>
      <c r="AN176" s="1" t="s">
        <v>85</v>
      </c>
      <c r="AO176" s="1" t="s">
        <v>85</v>
      </c>
      <c r="AP176" s="1" t="s">
        <v>3790</v>
      </c>
      <c r="AQ176" s="1" t="s">
        <v>3653</v>
      </c>
      <c r="AR176" s="38">
        <v>45107</v>
      </c>
      <c r="AS176" s="1" t="s">
        <v>85</v>
      </c>
      <c r="AT176" s="1" t="s">
        <v>85</v>
      </c>
      <c r="AU176" s="1" t="s">
        <v>85</v>
      </c>
      <c r="AV176" s="1" t="s">
        <v>85</v>
      </c>
      <c r="AW176" s="1" t="s">
        <v>85</v>
      </c>
      <c r="AX176" s="1" t="s">
        <v>85</v>
      </c>
      <c r="AY176" s="1" t="s">
        <v>85</v>
      </c>
      <c r="AZ176" s="1" t="s">
        <v>85</v>
      </c>
      <c r="BA176" s="1" t="s">
        <v>85</v>
      </c>
      <c r="BB176" s="1" t="s">
        <v>85</v>
      </c>
      <c r="BC176" s="1" t="s">
        <v>85</v>
      </c>
      <c r="BD176" s="1" t="s">
        <v>85</v>
      </c>
      <c r="BE176" s="1" t="s">
        <v>85</v>
      </c>
      <c r="BF176" s="1" t="s">
        <v>85</v>
      </c>
      <c r="BG176" s="1" t="s">
        <v>85</v>
      </c>
      <c r="BH176" s="1" t="s">
        <v>85</v>
      </c>
      <c r="BI176" s="1" t="s">
        <v>85</v>
      </c>
      <c r="BJ176" s="1" t="s">
        <v>85</v>
      </c>
      <c r="BK176" s="1" t="s">
        <v>85</v>
      </c>
      <c r="BL176" s="1" t="s">
        <v>85</v>
      </c>
      <c r="BM176" s="1" t="s">
        <v>3531</v>
      </c>
      <c r="BN176" s="1" t="s">
        <v>85</v>
      </c>
      <c r="BO176" s="1" t="s">
        <v>85</v>
      </c>
      <c r="BP176" s="1" t="s">
        <v>85</v>
      </c>
      <c r="BQ176" s="1" t="s">
        <v>85</v>
      </c>
      <c r="BR176" s="1" t="s">
        <v>85</v>
      </c>
      <c r="BS176" s="1" t="s">
        <v>85</v>
      </c>
      <c r="BT176" s="1" t="s">
        <v>85</v>
      </c>
      <c r="BU176" s="1" t="s">
        <v>85</v>
      </c>
      <c r="BV176" s="1" t="s">
        <v>85</v>
      </c>
      <c r="BW176" s="1" t="s">
        <v>85</v>
      </c>
      <c r="BX176" s="1" t="s">
        <v>85</v>
      </c>
      <c r="BY176" s="1" t="s">
        <v>85</v>
      </c>
      <c r="BZ176" s="1" t="s">
        <v>85</v>
      </c>
      <c r="CA176" s="1" t="s">
        <v>85</v>
      </c>
      <c r="CB176" s="1" t="s">
        <v>85</v>
      </c>
      <c r="CC176" s="1" t="s">
        <v>85</v>
      </c>
      <c r="CD176" s="1" t="s">
        <v>85</v>
      </c>
      <c r="CE176" s="1" t="s">
        <v>85</v>
      </c>
      <c r="CF176" s="1" t="s">
        <v>85</v>
      </c>
      <c r="CG176" s="1" t="s">
        <v>85</v>
      </c>
      <c r="CH176" s="1" t="s">
        <v>85</v>
      </c>
    </row>
    <row r="177" spans="1:86" ht="15.95">
      <c r="A177" s="1" t="s">
        <v>1923</v>
      </c>
      <c r="B177" s="1" t="s">
        <v>75</v>
      </c>
      <c r="C177" s="1" t="s">
        <v>198</v>
      </c>
      <c r="D177" s="1">
        <v>115</v>
      </c>
      <c r="E177" s="1" t="s">
        <v>3522</v>
      </c>
      <c r="F177" s="1" t="s">
        <v>3791</v>
      </c>
      <c r="G177" s="1">
        <v>115006</v>
      </c>
      <c r="H177" s="1" t="s">
        <v>85</v>
      </c>
      <c r="I177" s="1">
        <v>6522256655</v>
      </c>
      <c r="J177" s="38">
        <v>45035</v>
      </c>
      <c r="K177" s="1" t="s">
        <v>85</v>
      </c>
      <c r="L177" s="1" t="s">
        <v>85</v>
      </c>
      <c r="M177" s="1" t="s">
        <v>85</v>
      </c>
      <c r="N177" s="1" t="s">
        <v>85</v>
      </c>
      <c r="O177" s="1" t="s">
        <v>85</v>
      </c>
      <c r="P177" s="1" t="s">
        <v>85</v>
      </c>
      <c r="Q177" s="1" t="s">
        <v>85</v>
      </c>
      <c r="R177" s="1" t="s">
        <v>85</v>
      </c>
      <c r="S177" s="1" t="s">
        <v>85</v>
      </c>
      <c r="T177" s="1" t="s">
        <v>85</v>
      </c>
      <c r="U177" s="1" t="s">
        <v>85</v>
      </c>
      <c r="V177" s="1" t="s">
        <v>85</v>
      </c>
      <c r="W177" s="1" t="s">
        <v>85</v>
      </c>
      <c r="X177" s="1" t="s">
        <v>85</v>
      </c>
      <c r="Y177" s="1" t="s">
        <v>85</v>
      </c>
      <c r="Z177" s="1" t="s">
        <v>3790</v>
      </c>
      <c r="AA177" s="1" t="s">
        <v>85</v>
      </c>
      <c r="AB177" s="1" t="s">
        <v>85</v>
      </c>
      <c r="AC177" s="1" t="s">
        <v>85</v>
      </c>
      <c r="AD177" s="1" t="s">
        <v>85</v>
      </c>
      <c r="AE177" s="1" t="s">
        <v>85</v>
      </c>
      <c r="AF177" s="1" t="s">
        <v>85</v>
      </c>
      <c r="AG177" s="1" t="s">
        <v>85</v>
      </c>
      <c r="AH177" s="1" t="s">
        <v>85</v>
      </c>
      <c r="AI177" s="1" t="s">
        <v>85</v>
      </c>
      <c r="AJ177" s="1" t="s">
        <v>85</v>
      </c>
      <c r="AK177" s="1" t="s">
        <v>85</v>
      </c>
      <c r="AL177" s="1" t="s">
        <v>85</v>
      </c>
      <c r="AM177" s="1" t="s">
        <v>85</v>
      </c>
      <c r="AN177" s="1" t="s">
        <v>85</v>
      </c>
      <c r="AO177" s="1" t="s">
        <v>85</v>
      </c>
      <c r="AP177" s="1" t="s">
        <v>3790</v>
      </c>
      <c r="AQ177" s="1" t="s">
        <v>3653</v>
      </c>
      <c r="AR177" s="38">
        <v>45107</v>
      </c>
      <c r="AS177" s="1" t="s">
        <v>85</v>
      </c>
      <c r="AT177" s="1" t="s">
        <v>85</v>
      </c>
      <c r="AU177" s="1" t="s">
        <v>85</v>
      </c>
      <c r="AV177" s="1" t="s">
        <v>85</v>
      </c>
      <c r="AW177" s="1" t="s">
        <v>85</v>
      </c>
      <c r="AX177" s="1" t="s">
        <v>85</v>
      </c>
      <c r="AY177" s="1" t="s">
        <v>85</v>
      </c>
      <c r="AZ177" s="1" t="s">
        <v>85</v>
      </c>
      <c r="BA177" s="1" t="s">
        <v>85</v>
      </c>
      <c r="BB177" s="1" t="s">
        <v>85</v>
      </c>
      <c r="BC177" s="1" t="s">
        <v>85</v>
      </c>
      <c r="BD177" s="1" t="s">
        <v>85</v>
      </c>
      <c r="BE177" s="1" t="s">
        <v>85</v>
      </c>
      <c r="BF177" s="1" t="s">
        <v>85</v>
      </c>
      <c r="BG177" s="1" t="s">
        <v>85</v>
      </c>
      <c r="BH177" s="1" t="s">
        <v>85</v>
      </c>
      <c r="BI177" s="1" t="s">
        <v>85</v>
      </c>
      <c r="BJ177" s="1" t="s">
        <v>85</v>
      </c>
      <c r="BK177" s="1" t="s">
        <v>85</v>
      </c>
      <c r="BL177" s="1" t="s">
        <v>85</v>
      </c>
      <c r="BM177" s="1" t="s">
        <v>3531</v>
      </c>
      <c r="BN177" s="1" t="s">
        <v>85</v>
      </c>
      <c r="BO177" s="1" t="s">
        <v>85</v>
      </c>
      <c r="BP177" s="1" t="s">
        <v>85</v>
      </c>
      <c r="BQ177" s="1" t="s">
        <v>85</v>
      </c>
      <c r="BR177" s="1" t="s">
        <v>85</v>
      </c>
      <c r="BS177" s="1" t="s">
        <v>85</v>
      </c>
      <c r="BT177" s="1" t="s">
        <v>85</v>
      </c>
      <c r="BU177" s="1" t="s">
        <v>85</v>
      </c>
      <c r="BV177" s="1" t="s">
        <v>85</v>
      </c>
      <c r="BW177" s="1" t="s">
        <v>85</v>
      </c>
      <c r="BX177" s="1" t="s">
        <v>85</v>
      </c>
      <c r="BY177" s="1" t="s">
        <v>85</v>
      </c>
      <c r="BZ177" s="1" t="s">
        <v>85</v>
      </c>
      <c r="CA177" s="1" t="s">
        <v>85</v>
      </c>
      <c r="CB177" s="1" t="s">
        <v>85</v>
      </c>
      <c r="CC177" s="1" t="s">
        <v>85</v>
      </c>
      <c r="CD177" s="1" t="s">
        <v>85</v>
      </c>
      <c r="CE177" s="1" t="s">
        <v>85</v>
      </c>
      <c r="CF177" s="1" t="s">
        <v>85</v>
      </c>
      <c r="CG177" s="1" t="s">
        <v>85</v>
      </c>
      <c r="CH177" s="1" t="s">
        <v>85</v>
      </c>
    </row>
    <row r="178" spans="1:86" ht="15.95">
      <c r="A178" s="1" t="s">
        <v>1486</v>
      </c>
      <c r="B178" s="1" t="s">
        <v>130</v>
      </c>
      <c r="C178" s="1" t="s">
        <v>198</v>
      </c>
      <c r="D178" s="1">
        <v>104</v>
      </c>
      <c r="E178" s="1" t="s">
        <v>3522</v>
      </c>
      <c r="F178" s="1">
        <v>6523450133</v>
      </c>
      <c r="G178" s="1">
        <v>104026</v>
      </c>
      <c r="H178" s="1" t="s">
        <v>3792</v>
      </c>
      <c r="I178" s="1">
        <v>6523450133</v>
      </c>
      <c r="J178" s="38">
        <v>45103</v>
      </c>
      <c r="K178" s="1" t="s">
        <v>914</v>
      </c>
      <c r="L178" s="1" t="s">
        <v>3527</v>
      </c>
      <c r="M178" s="1" t="s">
        <v>915</v>
      </c>
      <c r="N178" s="1" t="s">
        <v>85</v>
      </c>
      <c r="O178" s="1" t="s">
        <v>3560</v>
      </c>
      <c r="P178" s="1" t="s">
        <v>173</v>
      </c>
      <c r="Q178" s="1" t="s">
        <v>85</v>
      </c>
      <c r="R178" s="1" t="s">
        <v>85</v>
      </c>
      <c r="S178" s="1" t="s">
        <v>85</v>
      </c>
      <c r="T178" s="1" t="s">
        <v>85</v>
      </c>
      <c r="U178" s="1" t="s">
        <v>85</v>
      </c>
      <c r="V178" s="1">
        <v>90</v>
      </c>
      <c r="W178" s="1">
        <v>20</v>
      </c>
      <c r="X178" s="1">
        <v>80</v>
      </c>
      <c r="Y178" s="1" t="s">
        <v>3524</v>
      </c>
      <c r="Z178" s="1" t="s">
        <v>85</v>
      </c>
      <c r="AA178" s="1">
        <v>0</v>
      </c>
      <c r="AB178" s="1">
        <v>13</v>
      </c>
      <c r="AC178" s="1">
        <v>77</v>
      </c>
      <c r="AD178" s="1">
        <v>10</v>
      </c>
      <c r="AE178" s="1">
        <v>197</v>
      </c>
      <c r="AF178" s="1">
        <v>3</v>
      </c>
      <c r="AG178" s="1">
        <v>10</v>
      </c>
      <c r="AH178" s="1">
        <v>77</v>
      </c>
      <c r="AI178" s="1">
        <v>10</v>
      </c>
      <c r="AJ178" s="1">
        <v>194</v>
      </c>
      <c r="AK178" s="1">
        <v>0</v>
      </c>
      <c r="AL178" s="1">
        <v>40</v>
      </c>
      <c r="AM178" s="1">
        <v>60</v>
      </c>
      <c r="AN178" s="1">
        <v>0</v>
      </c>
      <c r="AO178" s="1">
        <v>160</v>
      </c>
      <c r="AP178" s="1" t="s">
        <v>85</v>
      </c>
      <c r="AQ178" s="1" t="s">
        <v>3632</v>
      </c>
      <c r="AR178" s="38">
        <v>45120</v>
      </c>
      <c r="AS178" s="1" t="s">
        <v>85</v>
      </c>
      <c r="AT178" s="1" t="s">
        <v>85</v>
      </c>
      <c r="AU178" s="1" t="s">
        <v>85</v>
      </c>
      <c r="AV178" s="1" t="s">
        <v>85</v>
      </c>
      <c r="AW178" s="1" t="s">
        <v>85</v>
      </c>
      <c r="AX178" s="1" t="s">
        <v>85</v>
      </c>
      <c r="AY178" s="1" t="s">
        <v>85</v>
      </c>
      <c r="AZ178" s="1" t="s">
        <v>85</v>
      </c>
      <c r="BA178" s="1" t="s">
        <v>85</v>
      </c>
      <c r="BB178" s="1" t="s">
        <v>85</v>
      </c>
      <c r="BC178" s="1" t="s">
        <v>85</v>
      </c>
      <c r="BD178" s="1" t="s">
        <v>85</v>
      </c>
      <c r="BE178" s="1" t="s">
        <v>85</v>
      </c>
      <c r="BF178" s="1" t="s">
        <v>85</v>
      </c>
      <c r="BG178" s="1" t="s">
        <v>85</v>
      </c>
      <c r="BH178" s="1" t="s">
        <v>85</v>
      </c>
      <c r="BI178" s="1" t="s">
        <v>85</v>
      </c>
      <c r="BJ178" s="1" t="s">
        <v>85</v>
      </c>
      <c r="BK178" s="1" t="s">
        <v>85</v>
      </c>
      <c r="BL178" s="1" t="s">
        <v>85</v>
      </c>
      <c r="BM178" s="1" t="s">
        <v>3531</v>
      </c>
      <c r="BN178" s="1" t="s">
        <v>85</v>
      </c>
      <c r="BO178" s="1" t="s">
        <v>85</v>
      </c>
      <c r="BP178" s="1" t="s">
        <v>85</v>
      </c>
      <c r="BQ178" s="1" t="s">
        <v>85</v>
      </c>
      <c r="BR178" s="1" t="s">
        <v>85</v>
      </c>
      <c r="BS178" s="1" t="s">
        <v>85</v>
      </c>
      <c r="BT178" s="1" t="s">
        <v>85</v>
      </c>
      <c r="BU178" s="1" t="s">
        <v>85</v>
      </c>
      <c r="BV178" s="1" t="s">
        <v>85</v>
      </c>
      <c r="BW178" s="1" t="s">
        <v>85</v>
      </c>
      <c r="BX178" s="1" t="s">
        <v>85</v>
      </c>
      <c r="BY178" s="1" t="s">
        <v>85</v>
      </c>
      <c r="BZ178" s="1" t="s">
        <v>85</v>
      </c>
      <c r="CA178" s="1" t="s">
        <v>85</v>
      </c>
      <c r="CB178" s="1" t="s">
        <v>85</v>
      </c>
      <c r="CC178" s="1" t="s">
        <v>85</v>
      </c>
      <c r="CD178" s="1" t="s">
        <v>85</v>
      </c>
      <c r="CE178" s="1" t="s">
        <v>85</v>
      </c>
      <c r="CF178" s="1" t="s">
        <v>85</v>
      </c>
      <c r="CG178" s="1" t="s">
        <v>85</v>
      </c>
      <c r="CH178" s="1" t="s">
        <v>85</v>
      </c>
    </row>
    <row r="179" spans="1:86" ht="15.95">
      <c r="A179" s="1" t="s">
        <v>2454</v>
      </c>
      <c r="B179" s="1" t="s">
        <v>130</v>
      </c>
      <c r="C179" s="1" t="s">
        <v>198</v>
      </c>
      <c r="D179" s="1">
        <v>206</v>
      </c>
      <c r="E179" s="1" t="s">
        <v>3522</v>
      </c>
      <c r="F179" s="1">
        <v>6802305969</v>
      </c>
      <c r="G179" s="1">
        <v>206005</v>
      </c>
      <c r="H179" s="1" t="s">
        <v>3793</v>
      </c>
      <c r="I179" s="1">
        <v>6802305969</v>
      </c>
      <c r="J179" s="38">
        <v>45097</v>
      </c>
      <c r="K179" s="1" t="s">
        <v>926</v>
      </c>
      <c r="L179" s="1" t="s">
        <v>3527</v>
      </c>
      <c r="M179" s="1" t="s">
        <v>915</v>
      </c>
      <c r="N179" s="1" t="s">
        <v>85</v>
      </c>
      <c r="O179" s="1" t="s">
        <v>85</v>
      </c>
      <c r="P179" s="1" t="s">
        <v>173</v>
      </c>
      <c r="Q179" s="1" t="s">
        <v>85</v>
      </c>
      <c r="R179" s="1" t="s">
        <v>85</v>
      </c>
      <c r="S179" s="1" t="s">
        <v>85</v>
      </c>
      <c r="T179" s="1" t="s">
        <v>85</v>
      </c>
      <c r="U179" s="1" t="s">
        <v>85</v>
      </c>
      <c r="V179" s="1">
        <v>100</v>
      </c>
      <c r="W179" s="1">
        <v>80</v>
      </c>
      <c r="X179" s="1">
        <v>20</v>
      </c>
      <c r="Y179" s="1" t="s">
        <v>3545</v>
      </c>
      <c r="Z179" s="1" t="s">
        <v>85</v>
      </c>
      <c r="AA179" s="1">
        <v>2</v>
      </c>
      <c r="AB179" s="1">
        <v>3</v>
      </c>
      <c r="AC179" s="1">
        <v>95</v>
      </c>
      <c r="AD179" s="1">
        <v>0</v>
      </c>
      <c r="AE179" s="1">
        <v>193</v>
      </c>
      <c r="AF179" s="1">
        <v>2</v>
      </c>
      <c r="AG179" s="1">
        <v>3</v>
      </c>
      <c r="AH179" s="1">
        <v>95</v>
      </c>
      <c r="AI179" s="1">
        <v>0</v>
      </c>
      <c r="AJ179" s="1">
        <v>193</v>
      </c>
      <c r="AK179" s="1">
        <v>15</v>
      </c>
      <c r="AL179" s="1">
        <v>65</v>
      </c>
      <c r="AM179" s="1">
        <v>20</v>
      </c>
      <c r="AN179" s="1">
        <v>0</v>
      </c>
      <c r="AO179" s="1">
        <v>105</v>
      </c>
      <c r="AP179" s="1" t="s">
        <v>85</v>
      </c>
      <c r="AQ179" s="1" t="s">
        <v>3674</v>
      </c>
      <c r="AR179" s="38">
        <v>45119</v>
      </c>
      <c r="AS179" s="1" t="s">
        <v>85</v>
      </c>
      <c r="AT179" s="1" t="s">
        <v>85</v>
      </c>
      <c r="AU179" s="1" t="s">
        <v>85</v>
      </c>
      <c r="AV179" s="1" t="s">
        <v>85</v>
      </c>
      <c r="AW179" s="1" t="s">
        <v>85</v>
      </c>
      <c r="AX179" s="1" t="s">
        <v>85</v>
      </c>
      <c r="AY179" s="1" t="s">
        <v>85</v>
      </c>
      <c r="AZ179" s="1" t="s">
        <v>85</v>
      </c>
      <c r="BA179" s="1" t="s">
        <v>85</v>
      </c>
      <c r="BB179" s="1" t="s">
        <v>85</v>
      </c>
      <c r="BC179" s="1" t="s">
        <v>85</v>
      </c>
      <c r="BD179" s="1" t="s">
        <v>85</v>
      </c>
      <c r="BE179" s="1" t="s">
        <v>85</v>
      </c>
      <c r="BF179" s="1" t="s">
        <v>85</v>
      </c>
      <c r="BG179" s="1" t="s">
        <v>85</v>
      </c>
      <c r="BH179" s="1" t="s">
        <v>85</v>
      </c>
      <c r="BI179" s="1" t="s">
        <v>85</v>
      </c>
      <c r="BJ179" s="1" t="s">
        <v>85</v>
      </c>
      <c r="BK179" s="1" t="s">
        <v>85</v>
      </c>
      <c r="BL179" s="1" t="s">
        <v>85</v>
      </c>
      <c r="BM179" s="1" t="s">
        <v>3531</v>
      </c>
      <c r="BN179" s="1" t="s">
        <v>85</v>
      </c>
      <c r="BO179" s="1" t="s">
        <v>85</v>
      </c>
      <c r="BP179" s="1" t="s">
        <v>85</v>
      </c>
      <c r="BQ179" s="1" t="s">
        <v>85</v>
      </c>
      <c r="BR179" s="1" t="s">
        <v>85</v>
      </c>
      <c r="BS179" s="1" t="s">
        <v>85</v>
      </c>
      <c r="BT179" s="1" t="s">
        <v>85</v>
      </c>
      <c r="BU179" s="1" t="s">
        <v>85</v>
      </c>
      <c r="BV179" s="1" t="s">
        <v>85</v>
      </c>
      <c r="BW179" s="1" t="s">
        <v>85</v>
      </c>
      <c r="BX179" s="1" t="s">
        <v>85</v>
      </c>
      <c r="BY179" s="1" t="s">
        <v>85</v>
      </c>
      <c r="BZ179" s="1" t="s">
        <v>85</v>
      </c>
      <c r="CA179" s="1" t="s">
        <v>85</v>
      </c>
      <c r="CB179" s="1" t="s">
        <v>85</v>
      </c>
      <c r="CC179" s="1" t="s">
        <v>85</v>
      </c>
      <c r="CD179" s="1" t="s">
        <v>85</v>
      </c>
      <c r="CE179" s="1" t="s">
        <v>85</v>
      </c>
      <c r="CF179" s="1" t="s">
        <v>85</v>
      </c>
      <c r="CG179" s="1" t="s">
        <v>85</v>
      </c>
      <c r="CH179" s="1" t="s">
        <v>85</v>
      </c>
    </row>
    <row r="180" spans="1:86" ht="15.95">
      <c r="A180" s="1" t="s">
        <v>1457</v>
      </c>
      <c r="B180" s="1" t="s">
        <v>130</v>
      </c>
      <c r="C180" s="1" t="s">
        <v>198</v>
      </c>
      <c r="D180" s="1">
        <v>104</v>
      </c>
      <c r="E180" s="1" t="s">
        <v>3549</v>
      </c>
      <c r="F180" s="1">
        <v>6523450139</v>
      </c>
      <c r="G180" s="1">
        <v>104024</v>
      </c>
      <c r="H180" s="1" t="s">
        <v>3794</v>
      </c>
      <c r="I180" s="1">
        <v>6523450139</v>
      </c>
      <c r="J180" s="38">
        <v>45103</v>
      </c>
      <c r="K180" s="1" t="s">
        <v>914</v>
      </c>
      <c r="L180" s="1" t="s">
        <v>3527</v>
      </c>
      <c r="M180" s="1" t="s">
        <v>915</v>
      </c>
      <c r="N180" s="1" t="s">
        <v>85</v>
      </c>
      <c r="O180" s="1" t="s">
        <v>3560</v>
      </c>
      <c r="P180" s="1" t="s">
        <v>3795</v>
      </c>
      <c r="Q180" s="1" t="s">
        <v>85</v>
      </c>
      <c r="R180" s="1" t="s">
        <v>85</v>
      </c>
      <c r="S180" s="1" t="s">
        <v>85</v>
      </c>
      <c r="T180" s="1" t="s">
        <v>85</v>
      </c>
      <c r="U180" s="1" t="s">
        <v>85</v>
      </c>
      <c r="V180" s="1" t="s">
        <v>85</v>
      </c>
      <c r="W180" s="1" t="s">
        <v>85</v>
      </c>
      <c r="X180" s="1" t="s">
        <v>85</v>
      </c>
      <c r="Y180" s="1" t="s">
        <v>85</v>
      </c>
      <c r="Z180" s="1" t="s">
        <v>3796</v>
      </c>
      <c r="AA180" s="1" t="s">
        <v>85</v>
      </c>
      <c r="AB180" s="1" t="s">
        <v>85</v>
      </c>
      <c r="AC180" s="1" t="s">
        <v>85</v>
      </c>
      <c r="AD180" s="1" t="s">
        <v>85</v>
      </c>
      <c r="AE180" s="1" t="s">
        <v>85</v>
      </c>
      <c r="AF180" s="1" t="s">
        <v>85</v>
      </c>
      <c r="AG180" s="1" t="s">
        <v>85</v>
      </c>
      <c r="AH180" s="1" t="s">
        <v>85</v>
      </c>
      <c r="AI180" s="1" t="s">
        <v>85</v>
      </c>
      <c r="AJ180" s="1" t="s">
        <v>85</v>
      </c>
      <c r="AK180" s="1" t="s">
        <v>85</v>
      </c>
      <c r="AL180" s="1" t="s">
        <v>85</v>
      </c>
      <c r="AM180" s="1" t="s">
        <v>85</v>
      </c>
      <c r="AN180" s="1" t="s">
        <v>85</v>
      </c>
      <c r="AO180" s="1" t="s">
        <v>85</v>
      </c>
      <c r="AP180" s="1" t="s">
        <v>3796</v>
      </c>
      <c r="AQ180" s="1" t="s">
        <v>3632</v>
      </c>
      <c r="AR180" s="38">
        <v>45124</v>
      </c>
      <c r="AS180" s="1" t="s">
        <v>85</v>
      </c>
      <c r="AT180" s="1" t="s">
        <v>85</v>
      </c>
      <c r="AU180" s="1" t="s">
        <v>85</v>
      </c>
      <c r="AV180" s="1" t="s">
        <v>85</v>
      </c>
      <c r="AW180" s="1" t="s">
        <v>85</v>
      </c>
      <c r="AX180" s="1" t="s">
        <v>85</v>
      </c>
      <c r="AY180" s="1" t="s">
        <v>85</v>
      </c>
      <c r="AZ180" s="1" t="s">
        <v>85</v>
      </c>
      <c r="BA180" s="1" t="s">
        <v>85</v>
      </c>
      <c r="BB180" s="1" t="s">
        <v>85</v>
      </c>
      <c r="BC180" s="1" t="s">
        <v>85</v>
      </c>
      <c r="BD180" s="1" t="s">
        <v>85</v>
      </c>
      <c r="BE180" s="1" t="s">
        <v>85</v>
      </c>
      <c r="BF180" s="1" t="s">
        <v>85</v>
      </c>
      <c r="BG180" s="1" t="s">
        <v>85</v>
      </c>
      <c r="BH180" s="1" t="s">
        <v>85</v>
      </c>
      <c r="BI180" s="1" t="s">
        <v>85</v>
      </c>
      <c r="BJ180" s="1" t="s">
        <v>85</v>
      </c>
      <c r="BK180" s="1" t="s">
        <v>85</v>
      </c>
      <c r="BL180" s="1" t="s">
        <v>85</v>
      </c>
      <c r="BM180" s="1" t="s">
        <v>3538</v>
      </c>
      <c r="BN180" s="1" t="s">
        <v>3796</v>
      </c>
      <c r="BO180" s="1" t="s">
        <v>85</v>
      </c>
      <c r="BP180" s="1" t="s">
        <v>85</v>
      </c>
      <c r="BQ180" s="1" t="s">
        <v>85</v>
      </c>
      <c r="BR180" s="1" t="s">
        <v>85</v>
      </c>
      <c r="BS180" s="1" t="s">
        <v>85</v>
      </c>
      <c r="BT180" s="1" t="s">
        <v>85</v>
      </c>
      <c r="BU180" s="1" t="s">
        <v>85</v>
      </c>
      <c r="BV180" s="1" t="s">
        <v>85</v>
      </c>
      <c r="BW180" s="1" t="s">
        <v>85</v>
      </c>
      <c r="BX180" s="1" t="s">
        <v>85</v>
      </c>
      <c r="BY180" s="1" t="s">
        <v>85</v>
      </c>
      <c r="BZ180" s="1" t="s">
        <v>85</v>
      </c>
      <c r="CA180" s="1" t="s">
        <v>85</v>
      </c>
      <c r="CB180" s="1" t="s">
        <v>85</v>
      </c>
      <c r="CC180" s="1" t="s">
        <v>85</v>
      </c>
      <c r="CD180" s="1" t="s">
        <v>85</v>
      </c>
      <c r="CE180" s="1" t="s">
        <v>85</v>
      </c>
      <c r="CF180" s="1" t="s">
        <v>85</v>
      </c>
      <c r="CG180" s="1" t="s">
        <v>85</v>
      </c>
      <c r="CH180" s="1" t="s">
        <v>85</v>
      </c>
    </row>
    <row r="181" spans="1:86" ht="15.95">
      <c r="A181" s="1" t="s">
        <v>1457</v>
      </c>
      <c r="B181" s="1" t="s">
        <v>130</v>
      </c>
      <c r="C181" s="1" t="s">
        <v>198</v>
      </c>
      <c r="D181" s="1">
        <v>104</v>
      </c>
      <c r="E181" s="1" t="s">
        <v>3522</v>
      </c>
      <c r="F181" s="1">
        <v>6523450139</v>
      </c>
      <c r="G181" s="1">
        <v>104024</v>
      </c>
      <c r="H181" s="1" t="s">
        <v>3794</v>
      </c>
      <c r="I181" s="1">
        <v>6523450139</v>
      </c>
      <c r="J181" s="38">
        <v>45103</v>
      </c>
      <c r="K181" s="1" t="s">
        <v>914</v>
      </c>
      <c r="L181" s="1" t="s">
        <v>3527</v>
      </c>
      <c r="M181" s="1" t="s">
        <v>915</v>
      </c>
      <c r="N181" s="1" t="s">
        <v>85</v>
      </c>
      <c r="O181" s="1" t="s">
        <v>3560</v>
      </c>
      <c r="P181" s="1" t="s">
        <v>3795</v>
      </c>
      <c r="Q181" s="1" t="s">
        <v>85</v>
      </c>
      <c r="R181" s="1" t="s">
        <v>85</v>
      </c>
      <c r="S181" s="1" t="s">
        <v>85</v>
      </c>
      <c r="T181" s="1" t="s">
        <v>85</v>
      </c>
      <c r="U181" s="1" t="s">
        <v>85</v>
      </c>
      <c r="V181" s="1" t="s">
        <v>85</v>
      </c>
      <c r="W181" s="1" t="s">
        <v>85</v>
      </c>
      <c r="X181" s="1" t="s">
        <v>85</v>
      </c>
      <c r="Y181" s="1" t="s">
        <v>85</v>
      </c>
      <c r="Z181" s="1" t="s">
        <v>3797</v>
      </c>
      <c r="AA181" s="1" t="s">
        <v>85</v>
      </c>
      <c r="AB181" s="1" t="s">
        <v>85</v>
      </c>
      <c r="AC181" s="1" t="s">
        <v>85</v>
      </c>
      <c r="AD181" s="1" t="s">
        <v>85</v>
      </c>
      <c r="AE181" s="1" t="s">
        <v>85</v>
      </c>
      <c r="AF181" s="1" t="s">
        <v>85</v>
      </c>
      <c r="AG181" s="1" t="s">
        <v>85</v>
      </c>
      <c r="AH181" s="1" t="s">
        <v>85</v>
      </c>
      <c r="AI181" s="1" t="s">
        <v>85</v>
      </c>
      <c r="AJ181" s="1" t="s">
        <v>85</v>
      </c>
      <c r="AK181" s="1" t="s">
        <v>85</v>
      </c>
      <c r="AL181" s="1" t="s">
        <v>85</v>
      </c>
      <c r="AM181" s="1" t="s">
        <v>85</v>
      </c>
      <c r="AN181" s="1" t="s">
        <v>85</v>
      </c>
      <c r="AO181" s="1" t="s">
        <v>85</v>
      </c>
      <c r="AP181" s="1" t="s">
        <v>3797</v>
      </c>
      <c r="AQ181" s="1" t="s">
        <v>3632</v>
      </c>
      <c r="AR181" s="38">
        <v>45119</v>
      </c>
      <c r="AS181" s="1" t="s">
        <v>85</v>
      </c>
      <c r="AT181" s="1" t="s">
        <v>85</v>
      </c>
      <c r="AU181" s="1" t="s">
        <v>85</v>
      </c>
      <c r="AV181" s="1" t="s">
        <v>85</v>
      </c>
      <c r="AW181" s="1" t="s">
        <v>85</v>
      </c>
      <c r="AX181" s="1" t="s">
        <v>85</v>
      </c>
      <c r="AY181" s="1" t="s">
        <v>85</v>
      </c>
      <c r="AZ181" s="1" t="s">
        <v>85</v>
      </c>
      <c r="BA181" s="1" t="s">
        <v>85</v>
      </c>
      <c r="BB181" s="1" t="s">
        <v>85</v>
      </c>
      <c r="BC181" s="1" t="s">
        <v>85</v>
      </c>
      <c r="BD181" s="1" t="s">
        <v>85</v>
      </c>
      <c r="BE181" s="1" t="s">
        <v>85</v>
      </c>
      <c r="BF181" s="1" t="s">
        <v>85</v>
      </c>
      <c r="BG181" s="1" t="s">
        <v>85</v>
      </c>
      <c r="BH181" s="1" t="s">
        <v>85</v>
      </c>
      <c r="BI181" s="1" t="s">
        <v>85</v>
      </c>
      <c r="BJ181" s="1" t="s">
        <v>85</v>
      </c>
      <c r="BK181" s="1" t="s">
        <v>85</v>
      </c>
      <c r="BL181" s="1" t="s">
        <v>85</v>
      </c>
      <c r="BM181" s="1" t="s">
        <v>3538</v>
      </c>
      <c r="BN181" s="1" t="s">
        <v>3797</v>
      </c>
      <c r="BO181" s="1" t="s">
        <v>85</v>
      </c>
      <c r="BP181" s="1" t="s">
        <v>85</v>
      </c>
      <c r="BQ181" s="1" t="s">
        <v>85</v>
      </c>
      <c r="BR181" s="1" t="s">
        <v>85</v>
      </c>
      <c r="BS181" s="1" t="s">
        <v>85</v>
      </c>
      <c r="BT181" s="1" t="s">
        <v>85</v>
      </c>
      <c r="BU181" s="1" t="s">
        <v>85</v>
      </c>
      <c r="BV181" s="1" t="s">
        <v>85</v>
      </c>
      <c r="BW181" s="1" t="s">
        <v>85</v>
      </c>
      <c r="BX181" s="1" t="s">
        <v>85</v>
      </c>
      <c r="BY181" s="1" t="s">
        <v>85</v>
      </c>
      <c r="BZ181" s="1" t="s">
        <v>85</v>
      </c>
      <c r="CA181" s="1" t="s">
        <v>85</v>
      </c>
      <c r="CB181" s="1" t="s">
        <v>85</v>
      </c>
      <c r="CC181" s="1" t="s">
        <v>85</v>
      </c>
      <c r="CD181" s="1" t="s">
        <v>85</v>
      </c>
      <c r="CE181" s="1" t="s">
        <v>85</v>
      </c>
      <c r="CF181" s="1" t="s">
        <v>85</v>
      </c>
      <c r="CG181" s="1" t="s">
        <v>85</v>
      </c>
      <c r="CH181" s="1" t="s">
        <v>85</v>
      </c>
    </row>
    <row r="182" spans="1:86" ht="15.95">
      <c r="A182" s="1" t="s">
        <v>2369</v>
      </c>
      <c r="B182" s="1" t="s">
        <v>75</v>
      </c>
      <c r="C182" s="1" t="s">
        <v>198</v>
      </c>
      <c r="D182" s="1">
        <v>202</v>
      </c>
      <c r="E182" s="1" t="s">
        <v>3522</v>
      </c>
      <c r="F182" s="1" t="s">
        <v>3798</v>
      </c>
      <c r="G182" s="1">
        <v>202006</v>
      </c>
      <c r="H182" s="1" t="s">
        <v>85</v>
      </c>
      <c r="I182" s="1">
        <v>6802294007</v>
      </c>
      <c r="J182" s="38">
        <v>43896</v>
      </c>
      <c r="K182" s="1" t="s">
        <v>979</v>
      </c>
      <c r="L182" s="1" t="s">
        <v>3527</v>
      </c>
      <c r="M182" s="1" t="s">
        <v>906</v>
      </c>
      <c r="N182" s="1" t="s">
        <v>3558</v>
      </c>
      <c r="O182" s="1" t="s">
        <v>85</v>
      </c>
      <c r="P182" s="1" t="s">
        <v>85</v>
      </c>
      <c r="Q182" s="38">
        <v>45097</v>
      </c>
      <c r="R182" s="1" t="s">
        <v>85</v>
      </c>
      <c r="S182" s="1" t="s">
        <v>85</v>
      </c>
      <c r="T182" s="1" t="s">
        <v>85</v>
      </c>
      <c r="U182" s="1" t="s">
        <v>85</v>
      </c>
      <c r="V182" s="1">
        <v>10</v>
      </c>
      <c r="W182" s="1">
        <v>98</v>
      </c>
      <c r="X182" s="1">
        <v>2</v>
      </c>
      <c r="Y182" s="1" t="s">
        <v>3524</v>
      </c>
      <c r="Z182" s="1" t="s">
        <v>85</v>
      </c>
      <c r="AA182" s="1">
        <v>2</v>
      </c>
      <c r="AB182" s="1">
        <v>8</v>
      </c>
      <c r="AC182" s="1">
        <v>85</v>
      </c>
      <c r="AD182" s="1">
        <v>5</v>
      </c>
      <c r="AE182" s="1">
        <v>193</v>
      </c>
      <c r="AF182" s="1">
        <v>60</v>
      </c>
      <c r="AG182" s="1">
        <v>8</v>
      </c>
      <c r="AH182" s="1">
        <v>31</v>
      </c>
      <c r="AI182" s="1">
        <v>1</v>
      </c>
      <c r="AJ182" s="1">
        <v>73</v>
      </c>
      <c r="AK182" s="1">
        <v>2</v>
      </c>
      <c r="AL182" s="1">
        <v>8</v>
      </c>
      <c r="AM182" s="1">
        <v>85</v>
      </c>
      <c r="AN182" s="1">
        <v>5</v>
      </c>
      <c r="AO182" s="1">
        <v>193</v>
      </c>
      <c r="AP182" s="1" t="s">
        <v>85</v>
      </c>
      <c r="AQ182" s="1" t="s">
        <v>3642</v>
      </c>
      <c r="AR182" s="38">
        <v>45114</v>
      </c>
      <c r="AS182" s="1" t="s">
        <v>85</v>
      </c>
      <c r="AT182" s="1" t="s">
        <v>85</v>
      </c>
      <c r="AU182" s="1" t="s">
        <v>85</v>
      </c>
      <c r="AV182" s="1" t="s">
        <v>85</v>
      </c>
      <c r="AW182" s="1" t="s">
        <v>85</v>
      </c>
      <c r="AX182" s="1" t="s">
        <v>85</v>
      </c>
      <c r="AY182" s="1" t="s">
        <v>85</v>
      </c>
      <c r="AZ182" s="1" t="s">
        <v>85</v>
      </c>
      <c r="BA182" s="1" t="s">
        <v>85</v>
      </c>
      <c r="BB182" s="1" t="s">
        <v>85</v>
      </c>
      <c r="BC182" s="1" t="s">
        <v>85</v>
      </c>
      <c r="BD182" s="1" t="s">
        <v>85</v>
      </c>
      <c r="BE182" s="1" t="s">
        <v>85</v>
      </c>
      <c r="BF182" s="1" t="s">
        <v>85</v>
      </c>
      <c r="BG182" s="1" t="s">
        <v>85</v>
      </c>
      <c r="BH182" s="1" t="s">
        <v>85</v>
      </c>
      <c r="BI182" s="1" t="s">
        <v>85</v>
      </c>
      <c r="BJ182" s="1" t="s">
        <v>85</v>
      </c>
      <c r="BK182" s="1" t="s">
        <v>85</v>
      </c>
      <c r="BL182" s="1" t="s">
        <v>85</v>
      </c>
      <c r="BM182" s="1" t="s">
        <v>3531</v>
      </c>
      <c r="BN182" s="1" t="s">
        <v>85</v>
      </c>
      <c r="BO182" s="1" t="s">
        <v>85</v>
      </c>
      <c r="BP182" s="1" t="s">
        <v>85</v>
      </c>
      <c r="BQ182" s="1" t="s">
        <v>85</v>
      </c>
      <c r="BR182" s="1" t="s">
        <v>85</v>
      </c>
      <c r="BS182" s="1" t="s">
        <v>85</v>
      </c>
      <c r="BT182" s="1" t="s">
        <v>85</v>
      </c>
      <c r="BU182" s="1" t="s">
        <v>85</v>
      </c>
      <c r="BV182" s="1" t="s">
        <v>85</v>
      </c>
      <c r="BW182" s="1" t="s">
        <v>85</v>
      </c>
      <c r="BX182" s="1" t="s">
        <v>85</v>
      </c>
      <c r="BY182" s="1" t="s">
        <v>85</v>
      </c>
      <c r="BZ182" s="1" t="s">
        <v>85</v>
      </c>
      <c r="CA182" s="1" t="s">
        <v>85</v>
      </c>
      <c r="CB182" s="1" t="s">
        <v>85</v>
      </c>
      <c r="CC182" s="1" t="s">
        <v>85</v>
      </c>
      <c r="CD182" s="1" t="s">
        <v>85</v>
      </c>
      <c r="CE182" s="1" t="s">
        <v>85</v>
      </c>
      <c r="CF182" s="1" t="s">
        <v>85</v>
      </c>
      <c r="CG182" s="1" t="s">
        <v>85</v>
      </c>
      <c r="CH182" s="1" t="s">
        <v>85</v>
      </c>
    </row>
    <row r="183" spans="1:86" ht="15.95">
      <c r="A183" s="1" t="s">
        <v>2374</v>
      </c>
      <c r="B183" s="1" t="s">
        <v>75</v>
      </c>
      <c r="C183" s="1" t="s">
        <v>198</v>
      </c>
      <c r="D183" s="1">
        <v>202</v>
      </c>
      <c r="E183" s="1" t="s">
        <v>3522</v>
      </c>
      <c r="F183" s="1" t="s">
        <v>3799</v>
      </c>
      <c r="G183" s="1">
        <v>202006</v>
      </c>
      <c r="H183" s="1" t="s">
        <v>85</v>
      </c>
      <c r="I183" s="1">
        <v>6802294006</v>
      </c>
      <c r="J183" s="38">
        <v>45064</v>
      </c>
      <c r="K183" s="1" t="s">
        <v>924</v>
      </c>
      <c r="L183" s="1" t="s">
        <v>3527</v>
      </c>
      <c r="M183" s="1" t="s">
        <v>915</v>
      </c>
      <c r="N183" s="1" t="s">
        <v>85</v>
      </c>
      <c r="O183" s="1" t="s">
        <v>3586</v>
      </c>
      <c r="P183" s="1" t="s">
        <v>3607</v>
      </c>
      <c r="Q183" s="38">
        <v>45097</v>
      </c>
      <c r="R183" s="1" t="s">
        <v>85</v>
      </c>
      <c r="S183" s="1" t="s">
        <v>85</v>
      </c>
      <c r="T183" s="1" t="s">
        <v>85</v>
      </c>
      <c r="U183" s="1" t="s">
        <v>85</v>
      </c>
      <c r="V183" s="1">
        <v>100</v>
      </c>
      <c r="W183" s="1">
        <v>98</v>
      </c>
      <c r="X183" s="1">
        <v>2</v>
      </c>
      <c r="Y183" s="1" t="s">
        <v>3524</v>
      </c>
      <c r="Z183" s="1" t="s">
        <v>85</v>
      </c>
      <c r="AA183" s="1">
        <v>3</v>
      </c>
      <c r="AB183" s="1">
        <v>15</v>
      </c>
      <c r="AC183" s="1">
        <v>80</v>
      </c>
      <c r="AD183" s="1">
        <v>2</v>
      </c>
      <c r="AE183" s="1">
        <v>181</v>
      </c>
      <c r="AF183" s="1">
        <v>30</v>
      </c>
      <c r="AG183" s="1">
        <v>10</v>
      </c>
      <c r="AH183" s="1">
        <v>58</v>
      </c>
      <c r="AI183" s="1">
        <v>2</v>
      </c>
      <c r="AJ183" s="1">
        <v>132</v>
      </c>
      <c r="AK183" s="1">
        <v>3</v>
      </c>
      <c r="AL183" s="1">
        <v>15</v>
      </c>
      <c r="AM183" s="1">
        <v>80</v>
      </c>
      <c r="AN183" s="1">
        <v>2</v>
      </c>
      <c r="AO183" s="1">
        <v>181</v>
      </c>
      <c r="AP183" s="1" t="s">
        <v>85</v>
      </c>
      <c r="AQ183" s="1" t="s">
        <v>3642</v>
      </c>
      <c r="AR183" s="38">
        <v>45117</v>
      </c>
      <c r="AS183" s="1" t="s">
        <v>85</v>
      </c>
      <c r="AT183" s="1" t="s">
        <v>85</v>
      </c>
      <c r="AU183" s="1" t="s">
        <v>85</v>
      </c>
      <c r="AV183" s="1" t="s">
        <v>85</v>
      </c>
      <c r="AW183" s="1" t="s">
        <v>85</v>
      </c>
      <c r="AX183" s="1" t="s">
        <v>85</v>
      </c>
      <c r="AY183" s="1" t="s">
        <v>85</v>
      </c>
      <c r="AZ183" s="1" t="s">
        <v>85</v>
      </c>
      <c r="BA183" s="1" t="s">
        <v>85</v>
      </c>
      <c r="BB183" s="1" t="s">
        <v>85</v>
      </c>
      <c r="BC183" s="1" t="s">
        <v>85</v>
      </c>
      <c r="BD183" s="1" t="s">
        <v>85</v>
      </c>
      <c r="BE183" s="1" t="s">
        <v>85</v>
      </c>
      <c r="BF183" s="1" t="s">
        <v>85</v>
      </c>
      <c r="BG183" s="1" t="s">
        <v>85</v>
      </c>
      <c r="BH183" s="1" t="s">
        <v>85</v>
      </c>
      <c r="BI183" s="1" t="s">
        <v>85</v>
      </c>
      <c r="BJ183" s="1" t="s">
        <v>85</v>
      </c>
      <c r="BK183" s="1" t="s">
        <v>85</v>
      </c>
      <c r="BL183" s="1" t="s">
        <v>85</v>
      </c>
      <c r="BM183" s="1" t="s">
        <v>3531</v>
      </c>
      <c r="BN183" s="1" t="s">
        <v>85</v>
      </c>
      <c r="BO183" s="1" t="s">
        <v>85</v>
      </c>
      <c r="BP183" s="1" t="s">
        <v>85</v>
      </c>
      <c r="BQ183" s="1" t="s">
        <v>85</v>
      </c>
      <c r="BR183" s="1" t="s">
        <v>85</v>
      </c>
      <c r="BS183" s="1" t="s">
        <v>85</v>
      </c>
      <c r="BT183" s="1" t="s">
        <v>85</v>
      </c>
      <c r="BU183" s="1" t="s">
        <v>85</v>
      </c>
      <c r="BV183" s="1" t="s">
        <v>85</v>
      </c>
      <c r="BW183" s="1" t="s">
        <v>85</v>
      </c>
      <c r="BX183" s="1" t="s">
        <v>85</v>
      </c>
      <c r="BY183" s="1" t="s">
        <v>85</v>
      </c>
      <c r="BZ183" s="1" t="s">
        <v>85</v>
      </c>
      <c r="CA183" s="1" t="s">
        <v>85</v>
      </c>
      <c r="CB183" s="1" t="s">
        <v>85</v>
      </c>
      <c r="CC183" s="1" t="s">
        <v>85</v>
      </c>
      <c r="CD183" s="1" t="s">
        <v>85</v>
      </c>
      <c r="CE183" s="1" t="s">
        <v>85</v>
      </c>
      <c r="CF183" s="1" t="s">
        <v>85</v>
      </c>
      <c r="CG183" s="1" t="s">
        <v>85</v>
      </c>
      <c r="CH183" s="1" t="s">
        <v>85</v>
      </c>
    </row>
    <row r="184" spans="1:86" ht="15.95">
      <c r="A184" s="1" t="s">
        <v>1474</v>
      </c>
      <c r="B184" s="1" t="s">
        <v>130</v>
      </c>
      <c r="C184" s="1" t="s">
        <v>198</v>
      </c>
      <c r="D184" s="1">
        <v>104</v>
      </c>
      <c r="E184" s="1" t="s">
        <v>3522</v>
      </c>
      <c r="F184" s="1">
        <v>6523450135</v>
      </c>
      <c r="G184" s="1">
        <v>104025</v>
      </c>
      <c r="H184" s="1" t="s">
        <v>3800</v>
      </c>
      <c r="I184" s="1">
        <v>6523450135</v>
      </c>
      <c r="J184" s="38">
        <v>45104</v>
      </c>
      <c r="K184" s="1" t="s">
        <v>914</v>
      </c>
      <c r="L184" s="1" t="s">
        <v>3527</v>
      </c>
      <c r="M184" s="1" t="s">
        <v>915</v>
      </c>
      <c r="N184" s="1" t="s">
        <v>85</v>
      </c>
      <c r="O184" s="1" t="s">
        <v>3560</v>
      </c>
      <c r="P184" s="1" t="s">
        <v>173</v>
      </c>
      <c r="Q184" s="1" t="s">
        <v>85</v>
      </c>
      <c r="R184" s="1" t="s">
        <v>85</v>
      </c>
      <c r="S184" s="1" t="s">
        <v>85</v>
      </c>
      <c r="T184" s="1" t="s">
        <v>85</v>
      </c>
      <c r="U184" s="1" t="s">
        <v>85</v>
      </c>
      <c r="V184" s="1">
        <v>65</v>
      </c>
      <c r="W184" s="1">
        <v>100</v>
      </c>
      <c r="X184" s="1">
        <v>0</v>
      </c>
      <c r="Y184" s="1" t="s">
        <v>3545</v>
      </c>
      <c r="Z184" s="1" t="s">
        <v>85</v>
      </c>
      <c r="AA184" s="1">
        <v>2</v>
      </c>
      <c r="AB184" s="1">
        <v>3</v>
      </c>
      <c r="AC184" s="1">
        <v>75</v>
      </c>
      <c r="AD184" s="1">
        <v>20</v>
      </c>
      <c r="AE184" s="1">
        <v>213</v>
      </c>
      <c r="AF184" s="1">
        <v>2</v>
      </c>
      <c r="AG184" s="1">
        <v>18</v>
      </c>
      <c r="AH184" s="1">
        <v>70</v>
      </c>
      <c r="AI184" s="1">
        <v>10</v>
      </c>
      <c r="AJ184" s="1">
        <v>188</v>
      </c>
      <c r="AK184" s="1">
        <v>5</v>
      </c>
      <c r="AL184" s="1">
        <v>15</v>
      </c>
      <c r="AM184" s="1">
        <v>55</v>
      </c>
      <c r="AN184" s="1">
        <v>25</v>
      </c>
      <c r="AO184" s="1">
        <v>200</v>
      </c>
      <c r="AP184" s="1" t="s">
        <v>85</v>
      </c>
      <c r="AQ184" s="1" t="s">
        <v>3674</v>
      </c>
      <c r="AR184" s="38">
        <v>45119</v>
      </c>
      <c r="AS184" s="1" t="s">
        <v>85</v>
      </c>
      <c r="AT184" s="1" t="s">
        <v>85</v>
      </c>
      <c r="AU184" s="1" t="s">
        <v>85</v>
      </c>
      <c r="AV184" s="1" t="s">
        <v>85</v>
      </c>
      <c r="AW184" s="1" t="s">
        <v>85</v>
      </c>
      <c r="AX184" s="1" t="s">
        <v>85</v>
      </c>
      <c r="AY184" s="1" t="s">
        <v>85</v>
      </c>
      <c r="AZ184" s="1" t="s">
        <v>85</v>
      </c>
      <c r="BA184" s="1" t="s">
        <v>85</v>
      </c>
      <c r="BB184" s="1" t="s">
        <v>85</v>
      </c>
      <c r="BC184" s="1" t="s">
        <v>85</v>
      </c>
      <c r="BD184" s="1" t="s">
        <v>85</v>
      </c>
      <c r="BE184" s="1" t="s">
        <v>85</v>
      </c>
      <c r="BF184" s="1" t="s">
        <v>85</v>
      </c>
      <c r="BG184" s="1" t="s">
        <v>85</v>
      </c>
      <c r="BH184" s="1" t="s">
        <v>85</v>
      </c>
      <c r="BI184" s="1" t="s">
        <v>85</v>
      </c>
      <c r="BJ184" s="1" t="s">
        <v>85</v>
      </c>
      <c r="BK184" s="1" t="s">
        <v>85</v>
      </c>
      <c r="BL184" s="1" t="s">
        <v>85</v>
      </c>
      <c r="BM184" s="1" t="s">
        <v>3531</v>
      </c>
      <c r="BN184" s="1" t="s">
        <v>85</v>
      </c>
      <c r="BO184" s="1" t="s">
        <v>85</v>
      </c>
      <c r="BP184" s="1" t="s">
        <v>85</v>
      </c>
      <c r="BQ184" s="1" t="s">
        <v>85</v>
      </c>
      <c r="BR184" s="1" t="s">
        <v>85</v>
      </c>
      <c r="BS184" s="1" t="s">
        <v>85</v>
      </c>
      <c r="BT184" s="1" t="s">
        <v>85</v>
      </c>
      <c r="BU184" s="1" t="s">
        <v>85</v>
      </c>
      <c r="BV184" s="1" t="s">
        <v>85</v>
      </c>
      <c r="BW184" s="1" t="s">
        <v>85</v>
      </c>
      <c r="BX184" s="1" t="s">
        <v>85</v>
      </c>
      <c r="BY184" s="1" t="s">
        <v>85</v>
      </c>
      <c r="BZ184" s="1" t="s">
        <v>85</v>
      </c>
      <c r="CA184" s="1" t="s">
        <v>85</v>
      </c>
      <c r="CB184" s="1" t="s">
        <v>85</v>
      </c>
      <c r="CC184" s="1" t="s">
        <v>85</v>
      </c>
      <c r="CD184" s="1" t="s">
        <v>85</v>
      </c>
      <c r="CE184" s="1" t="s">
        <v>85</v>
      </c>
      <c r="CF184" s="1" t="s">
        <v>85</v>
      </c>
      <c r="CG184" s="1" t="s">
        <v>85</v>
      </c>
      <c r="CH184" s="1" t="s">
        <v>85</v>
      </c>
    </row>
    <row r="185" spans="1:86" ht="15.95">
      <c r="A185" s="1" t="s">
        <v>3065</v>
      </c>
      <c r="B185" s="1" t="s">
        <v>75</v>
      </c>
      <c r="C185" s="1" t="s">
        <v>198</v>
      </c>
      <c r="D185" s="1">
        <v>409</v>
      </c>
      <c r="E185" s="1" t="s">
        <v>3522</v>
      </c>
      <c r="F185" s="1" t="s">
        <v>3801</v>
      </c>
      <c r="G185" s="1">
        <v>409024</v>
      </c>
      <c r="H185" s="1" t="s">
        <v>85</v>
      </c>
      <c r="I185" s="1">
        <v>6220922996</v>
      </c>
      <c r="J185" s="38">
        <v>44134</v>
      </c>
      <c r="K185" s="1" t="s">
        <v>924</v>
      </c>
      <c r="L185" s="1" t="s">
        <v>3527</v>
      </c>
      <c r="M185" s="1" t="s">
        <v>906</v>
      </c>
      <c r="N185" s="1" t="s">
        <v>3536</v>
      </c>
      <c r="O185" s="1" t="s">
        <v>3560</v>
      </c>
      <c r="P185" s="1" t="s">
        <v>85</v>
      </c>
      <c r="Q185" s="38">
        <v>45105</v>
      </c>
      <c r="R185" s="1" t="s">
        <v>85</v>
      </c>
      <c r="S185" s="1" t="s">
        <v>85</v>
      </c>
      <c r="T185" s="1" t="s">
        <v>85</v>
      </c>
      <c r="U185" s="1" t="s">
        <v>85</v>
      </c>
      <c r="V185" s="1" t="s">
        <v>85</v>
      </c>
      <c r="W185" s="1" t="s">
        <v>85</v>
      </c>
      <c r="X185" s="1" t="s">
        <v>85</v>
      </c>
      <c r="Y185" s="1" t="s">
        <v>85</v>
      </c>
      <c r="Z185" s="1" t="s">
        <v>3802</v>
      </c>
      <c r="AA185" s="1" t="s">
        <v>85</v>
      </c>
      <c r="AB185" s="1" t="s">
        <v>85</v>
      </c>
      <c r="AC185" s="1" t="s">
        <v>85</v>
      </c>
      <c r="AD185" s="1" t="s">
        <v>85</v>
      </c>
      <c r="AE185" s="1" t="s">
        <v>85</v>
      </c>
      <c r="AF185" s="1" t="s">
        <v>85</v>
      </c>
      <c r="AG185" s="1" t="s">
        <v>85</v>
      </c>
      <c r="AH185" s="1" t="s">
        <v>85</v>
      </c>
      <c r="AI185" s="1" t="s">
        <v>85</v>
      </c>
      <c r="AJ185" s="1" t="s">
        <v>85</v>
      </c>
      <c r="AK185" s="1" t="s">
        <v>85</v>
      </c>
      <c r="AL185" s="1" t="s">
        <v>85</v>
      </c>
      <c r="AM185" s="1" t="s">
        <v>85</v>
      </c>
      <c r="AN185" s="1" t="s">
        <v>85</v>
      </c>
      <c r="AO185" s="1" t="s">
        <v>85</v>
      </c>
      <c r="AP185" s="1" t="s">
        <v>3803</v>
      </c>
      <c r="AQ185" s="1" t="s">
        <v>3642</v>
      </c>
      <c r="AR185" s="38">
        <v>45117</v>
      </c>
      <c r="AS185" s="1" t="s">
        <v>85</v>
      </c>
      <c r="AT185" s="1" t="s">
        <v>85</v>
      </c>
      <c r="AU185" s="1" t="s">
        <v>85</v>
      </c>
      <c r="AV185" s="1" t="s">
        <v>85</v>
      </c>
      <c r="AW185" s="1" t="s">
        <v>85</v>
      </c>
      <c r="AX185" s="1" t="s">
        <v>85</v>
      </c>
      <c r="AY185" s="1" t="s">
        <v>85</v>
      </c>
      <c r="AZ185" s="1" t="s">
        <v>85</v>
      </c>
      <c r="BA185" s="1" t="s">
        <v>85</v>
      </c>
      <c r="BB185" s="1" t="s">
        <v>85</v>
      </c>
      <c r="BC185" s="1" t="s">
        <v>85</v>
      </c>
      <c r="BD185" s="1" t="s">
        <v>85</v>
      </c>
      <c r="BE185" s="1" t="s">
        <v>85</v>
      </c>
      <c r="BF185" s="1" t="s">
        <v>85</v>
      </c>
      <c r="BG185" s="1" t="s">
        <v>85</v>
      </c>
      <c r="BH185" s="1" t="s">
        <v>85</v>
      </c>
      <c r="BI185" s="1" t="s">
        <v>85</v>
      </c>
      <c r="BJ185" s="1" t="s">
        <v>85</v>
      </c>
      <c r="BK185" s="1" t="s">
        <v>85</v>
      </c>
      <c r="BL185" s="1" t="s">
        <v>85</v>
      </c>
      <c r="BM185" s="1" t="s">
        <v>3538</v>
      </c>
      <c r="BN185" s="1" t="s">
        <v>3804</v>
      </c>
      <c r="BO185" s="1" t="s">
        <v>85</v>
      </c>
      <c r="BP185" s="1" t="s">
        <v>85</v>
      </c>
      <c r="BQ185" s="1" t="s">
        <v>85</v>
      </c>
      <c r="BR185" s="1" t="s">
        <v>85</v>
      </c>
      <c r="BS185" s="1" t="s">
        <v>85</v>
      </c>
      <c r="BT185" s="1" t="s">
        <v>85</v>
      </c>
      <c r="BU185" s="1" t="s">
        <v>85</v>
      </c>
      <c r="BV185" s="1" t="s">
        <v>85</v>
      </c>
      <c r="BW185" s="1" t="s">
        <v>85</v>
      </c>
      <c r="BX185" s="1" t="s">
        <v>85</v>
      </c>
      <c r="BY185" s="1" t="s">
        <v>85</v>
      </c>
      <c r="BZ185" s="1" t="s">
        <v>85</v>
      </c>
      <c r="CA185" s="1" t="s">
        <v>85</v>
      </c>
      <c r="CB185" s="1" t="s">
        <v>85</v>
      </c>
      <c r="CC185" s="1" t="s">
        <v>85</v>
      </c>
      <c r="CD185" s="1" t="s">
        <v>85</v>
      </c>
      <c r="CE185" s="1" t="s">
        <v>85</v>
      </c>
      <c r="CF185" s="1" t="s">
        <v>85</v>
      </c>
      <c r="CG185" s="1" t="s">
        <v>85</v>
      </c>
      <c r="CH185" s="1" t="s">
        <v>85</v>
      </c>
    </row>
    <row r="186" spans="1:86" ht="15.95">
      <c r="A186" s="1" t="s">
        <v>262</v>
      </c>
      <c r="B186" s="1" t="s">
        <v>130</v>
      </c>
      <c r="C186" s="1" t="s">
        <v>103</v>
      </c>
      <c r="D186" s="1">
        <v>200</v>
      </c>
      <c r="E186" s="1" t="s">
        <v>3522</v>
      </c>
      <c r="F186" s="1">
        <v>200016</v>
      </c>
      <c r="G186" s="1">
        <v>200016</v>
      </c>
      <c r="H186" s="1" t="s">
        <v>3710</v>
      </c>
      <c r="I186" s="1">
        <v>6802282610</v>
      </c>
      <c r="J186" s="38">
        <v>45114</v>
      </c>
      <c r="K186" s="1" t="s">
        <v>924</v>
      </c>
      <c r="L186" s="1" t="s">
        <v>3527</v>
      </c>
      <c r="M186" s="1" t="s">
        <v>906</v>
      </c>
      <c r="N186" s="1" t="s">
        <v>268</v>
      </c>
      <c r="O186" s="1" t="s">
        <v>941</v>
      </c>
      <c r="P186" s="1" t="s">
        <v>85</v>
      </c>
      <c r="Q186" s="1" t="s">
        <v>85</v>
      </c>
      <c r="R186" s="1" t="s">
        <v>85</v>
      </c>
      <c r="S186" s="1" t="s">
        <v>85</v>
      </c>
      <c r="T186" s="1" t="s">
        <v>85</v>
      </c>
      <c r="U186" s="1" t="s">
        <v>85</v>
      </c>
      <c r="V186" s="1">
        <v>80</v>
      </c>
      <c r="W186" s="1">
        <v>100</v>
      </c>
      <c r="X186" s="1">
        <v>0</v>
      </c>
      <c r="Y186" s="1" t="s">
        <v>3545</v>
      </c>
      <c r="Z186" s="1" t="s">
        <v>85</v>
      </c>
      <c r="AA186" s="1">
        <v>1</v>
      </c>
      <c r="AB186" s="1">
        <v>19</v>
      </c>
      <c r="AC186" s="1">
        <v>80</v>
      </c>
      <c r="AD186" s="1">
        <v>0</v>
      </c>
      <c r="AE186" s="1">
        <v>179</v>
      </c>
      <c r="AF186" s="1">
        <v>93</v>
      </c>
      <c r="AG186" s="1">
        <v>1</v>
      </c>
      <c r="AH186" s="1">
        <v>6</v>
      </c>
      <c r="AI186" s="1">
        <v>0</v>
      </c>
      <c r="AJ186" s="1">
        <v>13</v>
      </c>
      <c r="AK186" s="1">
        <v>4</v>
      </c>
      <c r="AL186" s="1">
        <v>19</v>
      </c>
      <c r="AM186" s="1">
        <v>77</v>
      </c>
      <c r="AN186" s="1">
        <v>0</v>
      </c>
      <c r="AO186" s="1">
        <v>173</v>
      </c>
      <c r="AP186" s="1" t="s">
        <v>85</v>
      </c>
      <c r="AQ186" s="1" t="s">
        <v>3762</v>
      </c>
      <c r="AR186" s="38">
        <v>45132</v>
      </c>
      <c r="AS186" s="1" t="s">
        <v>85</v>
      </c>
      <c r="AT186" s="1" t="s">
        <v>85</v>
      </c>
      <c r="AU186" s="1" t="s">
        <v>85</v>
      </c>
      <c r="AV186" s="1" t="s">
        <v>85</v>
      </c>
      <c r="AW186" s="1" t="s">
        <v>85</v>
      </c>
      <c r="AX186" s="1" t="s">
        <v>85</v>
      </c>
      <c r="AY186" s="1" t="s">
        <v>85</v>
      </c>
      <c r="AZ186" s="1" t="s">
        <v>85</v>
      </c>
      <c r="BA186" s="1" t="s">
        <v>85</v>
      </c>
      <c r="BB186" s="1" t="s">
        <v>85</v>
      </c>
      <c r="BC186" s="1" t="s">
        <v>85</v>
      </c>
      <c r="BD186" s="1" t="s">
        <v>85</v>
      </c>
      <c r="BE186" s="1" t="s">
        <v>85</v>
      </c>
      <c r="BF186" s="1" t="s">
        <v>85</v>
      </c>
      <c r="BG186" s="1" t="s">
        <v>85</v>
      </c>
      <c r="BH186" s="1" t="s">
        <v>85</v>
      </c>
      <c r="BI186" s="1" t="s">
        <v>85</v>
      </c>
      <c r="BJ186" s="1" t="s">
        <v>85</v>
      </c>
      <c r="BK186" s="1" t="s">
        <v>85</v>
      </c>
      <c r="BL186" s="1" t="s">
        <v>85</v>
      </c>
      <c r="BM186" s="1" t="s">
        <v>3531</v>
      </c>
      <c r="BN186" s="1" t="s">
        <v>85</v>
      </c>
      <c r="BO186" s="1" t="s">
        <v>85</v>
      </c>
      <c r="BP186" s="1" t="s">
        <v>85</v>
      </c>
      <c r="BQ186" s="1" t="s">
        <v>85</v>
      </c>
      <c r="BR186" s="1" t="s">
        <v>85</v>
      </c>
      <c r="BS186" s="1" t="s">
        <v>85</v>
      </c>
      <c r="BT186" s="1" t="s">
        <v>85</v>
      </c>
      <c r="BU186" s="1" t="s">
        <v>85</v>
      </c>
      <c r="BV186" s="1" t="s">
        <v>85</v>
      </c>
      <c r="BW186" s="1" t="s">
        <v>85</v>
      </c>
      <c r="BX186" s="1" t="s">
        <v>85</v>
      </c>
      <c r="BY186" s="1" t="s">
        <v>85</v>
      </c>
      <c r="BZ186" s="1" t="s">
        <v>85</v>
      </c>
      <c r="CA186" s="1" t="s">
        <v>85</v>
      </c>
      <c r="CB186" s="1" t="s">
        <v>85</v>
      </c>
      <c r="CC186" s="1" t="s">
        <v>85</v>
      </c>
      <c r="CD186" s="1" t="s">
        <v>85</v>
      </c>
      <c r="CE186" s="1" t="s">
        <v>85</v>
      </c>
      <c r="CF186" s="1" t="s">
        <v>85</v>
      </c>
      <c r="CG186" s="1" t="s">
        <v>85</v>
      </c>
      <c r="CH186" s="1" t="s">
        <v>85</v>
      </c>
    </row>
    <row r="187" spans="1:86" ht="15.95">
      <c r="A187" s="1" t="s">
        <v>2726</v>
      </c>
      <c r="B187" s="1" t="s">
        <v>130</v>
      </c>
      <c r="C187" s="1" t="s">
        <v>198</v>
      </c>
      <c r="D187" s="1">
        <v>303</v>
      </c>
      <c r="E187" s="1" t="s">
        <v>3522</v>
      </c>
      <c r="F187" s="1" t="s">
        <v>3805</v>
      </c>
      <c r="G187" s="1">
        <v>303012</v>
      </c>
      <c r="H187" s="1" t="s">
        <v>77</v>
      </c>
      <c r="I187" s="1">
        <v>6218979228</v>
      </c>
      <c r="J187" s="38">
        <v>43606</v>
      </c>
      <c r="K187" s="1" t="s">
        <v>979</v>
      </c>
      <c r="L187" s="1" t="s">
        <v>3527</v>
      </c>
      <c r="M187" s="1" t="s">
        <v>906</v>
      </c>
      <c r="N187" s="1" t="s">
        <v>3558</v>
      </c>
      <c r="O187" s="1" t="s">
        <v>3736</v>
      </c>
      <c r="P187" s="1" t="s">
        <v>85</v>
      </c>
      <c r="Q187" s="1" t="s">
        <v>85</v>
      </c>
      <c r="R187" s="1" t="s">
        <v>85</v>
      </c>
      <c r="S187" s="1" t="s">
        <v>85</v>
      </c>
      <c r="T187" s="1" t="s">
        <v>85</v>
      </c>
      <c r="U187" s="1" t="s">
        <v>85</v>
      </c>
      <c r="V187" s="1">
        <v>10</v>
      </c>
      <c r="W187" s="1">
        <v>60</v>
      </c>
      <c r="X187" s="1">
        <v>40</v>
      </c>
      <c r="Y187" s="1" t="s">
        <v>3524</v>
      </c>
      <c r="Z187" s="1" t="s">
        <v>85</v>
      </c>
      <c r="AA187" s="1">
        <v>93</v>
      </c>
      <c r="AB187" s="1">
        <v>5</v>
      </c>
      <c r="AC187" s="1">
        <v>2</v>
      </c>
      <c r="AD187" s="1">
        <v>0</v>
      </c>
      <c r="AE187" s="1">
        <v>9</v>
      </c>
      <c r="AF187" s="1">
        <v>18</v>
      </c>
      <c r="AG187" s="1">
        <v>80</v>
      </c>
      <c r="AH187" s="1">
        <v>2</v>
      </c>
      <c r="AI187" s="1">
        <v>0</v>
      </c>
      <c r="AJ187" s="1">
        <v>84</v>
      </c>
      <c r="AK187" s="1">
        <v>95</v>
      </c>
      <c r="AL187" s="1">
        <v>5</v>
      </c>
      <c r="AM187" s="1">
        <v>0</v>
      </c>
      <c r="AN187" s="1">
        <v>0</v>
      </c>
      <c r="AO187" s="1">
        <v>5</v>
      </c>
      <c r="AP187" s="1" t="s">
        <v>85</v>
      </c>
      <c r="AQ187" s="1" t="s">
        <v>3660</v>
      </c>
      <c r="AR187" s="38">
        <v>45119</v>
      </c>
      <c r="AS187" s="1" t="s">
        <v>85</v>
      </c>
      <c r="AT187" s="1" t="s">
        <v>85</v>
      </c>
      <c r="AU187" s="1" t="s">
        <v>85</v>
      </c>
      <c r="AV187" s="1" t="s">
        <v>85</v>
      </c>
      <c r="AW187" s="1" t="s">
        <v>85</v>
      </c>
      <c r="AX187" s="1" t="s">
        <v>85</v>
      </c>
      <c r="AY187" s="1" t="s">
        <v>85</v>
      </c>
      <c r="AZ187" s="1" t="s">
        <v>85</v>
      </c>
      <c r="BA187" s="1" t="s">
        <v>85</v>
      </c>
      <c r="BB187" s="1" t="s">
        <v>85</v>
      </c>
      <c r="BC187" s="1" t="s">
        <v>85</v>
      </c>
      <c r="BD187" s="1" t="s">
        <v>85</v>
      </c>
      <c r="BE187" s="1" t="s">
        <v>85</v>
      </c>
      <c r="BF187" s="1" t="s">
        <v>85</v>
      </c>
      <c r="BG187" s="1" t="s">
        <v>85</v>
      </c>
      <c r="BH187" s="1" t="s">
        <v>85</v>
      </c>
      <c r="BI187" s="1" t="s">
        <v>85</v>
      </c>
      <c r="BJ187" s="1" t="s">
        <v>85</v>
      </c>
      <c r="BK187" s="1" t="s">
        <v>85</v>
      </c>
      <c r="BL187" s="1" t="s">
        <v>85</v>
      </c>
      <c r="BM187" s="1" t="s">
        <v>3531</v>
      </c>
      <c r="BN187" s="1" t="s">
        <v>85</v>
      </c>
      <c r="BO187" s="1" t="s">
        <v>85</v>
      </c>
      <c r="BP187" s="1" t="s">
        <v>85</v>
      </c>
      <c r="BQ187" s="1" t="s">
        <v>85</v>
      </c>
      <c r="BR187" s="1" t="s">
        <v>85</v>
      </c>
      <c r="BS187" s="1" t="s">
        <v>85</v>
      </c>
      <c r="BT187" s="1" t="s">
        <v>85</v>
      </c>
      <c r="BU187" s="1" t="s">
        <v>85</v>
      </c>
      <c r="BV187" s="1" t="s">
        <v>85</v>
      </c>
      <c r="BW187" s="1" t="s">
        <v>85</v>
      </c>
      <c r="BX187" s="1" t="s">
        <v>85</v>
      </c>
      <c r="BY187" s="1" t="s">
        <v>85</v>
      </c>
      <c r="BZ187" s="1" t="s">
        <v>85</v>
      </c>
      <c r="CA187" s="1" t="s">
        <v>85</v>
      </c>
      <c r="CB187" s="1" t="s">
        <v>85</v>
      </c>
      <c r="CC187" s="1" t="s">
        <v>85</v>
      </c>
      <c r="CD187" s="1" t="s">
        <v>85</v>
      </c>
      <c r="CE187" s="1" t="s">
        <v>85</v>
      </c>
      <c r="CF187" s="1" t="s">
        <v>85</v>
      </c>
      <c r="CG187" s="1" t="s">
        <v>85</v>
      </c>
      <c r="CH187" s="1" t="s">
        <v>85</v>
      </c>
    </row>
    <row r="188" spans="1:86" ht="15.95">
      <c r="A188" s="1" t="s">
        <v>3806</v>
      </c>
      <c r="B188" s="1" t="s">
        <v>75</v>
      </c>
      <c r="C188" s="1" t="s">
        <v>198</v>
      </c>
      <c r="D188" s="1">
        <v>409</v>
      </c>
      <c r="E188" s="1" t="s">
        <v>3522</v>
      </c>
      <c r="F188" s="1">
        <v>409025</v>
      </c>
      <c r="G188" s="1">
        <v>409025</v>
      </c>
      <c r="H188" s="1" t="s">
        <v>3807</v>
      </c>
      <c r="I188" s="1">
        <v>6220922997</v>
      </c>
      <c r="J188" s="38">
        <v>45093</v>
      </c>
      <c r="K188" s="1" t="s">
        <v>924</v>
      </c>
      <c r="L188" s="1" t="s">
        <v>3527</v>
      </c>
      <c r="M188" s="1" t="s">
        <v>915</v>
      </c>
      <c r="N188" s="1" t="s">
        <v>85</v>
      </c>
      <c r="O188" s="1" t="s">
        <v>3682</v>
      </c>
      <c r="P188" s="1" t="s">
        <v>173</v>
      </c>
      <c r="Q188" s="38">
        <v>45111</v>
      </c>
      <c r="R188" s="1" t="s">
        <v>85</v>
      </c>
      <c r="S188" s="1" t="s">
        <v>85</v>
      </c>
      <c r="T188" s="1" t="s">
        <v>85</v>
      </c>
      <c r="U188" s="1" t="s">
        <v>85</v>
      </c>
      <c r="V188" s="1">
        <v>80</v>
      </c>
      <c r="W188" s="1">
        <v>95</v>
      </c>
      <c r="X188" s="1">
        <v>5</v>
      </c>
      <c r="Y188" s="1" t="s">
        <v>3524</v>
      </c>
      <c r="Z188" s="1" t="s">
        <v>85</v>
      </c>
      <c r="AA188" s="1">
        <v>5</v>
      </c>
      <c r="AB188" s="1">
        <v>30</v>
      </c>
      <c r="AC188" s="1">
        <v>55</v>
      </c>
      <c r="AD188" s="1">
        <v>10</v>
      </c>
      <c r="AE188" s="1">
        <v>170</v>
      </c>
      <c r="AF188" s="1">
        <v>5</v>
      </c>
      <c r="AG188" s="1">
        <v>30</v>
      </c>
      <c r="AH188" s="1">
        <v>55</v>
      </c>
      <c r="AI188" s="1">
        <v>10</v>
      </c>
      <c r="AJ188" s="1">
        <v>170</v>
      </c>
      <c r="AK188" s="1">
        <v>94</v>
      </c>
      <c r="AL188" s="1">
        <v>5</v>
      </c>
      <c r="AM188" s="1">
        <v>1</v>
      </c>
      <c r="AN188" s="1">
        <v>0</v>
      </c>
      <c r="AO188" s="1">
        <v>7</v>
      </c>
      <c r="AP188" s="1" t="s">
        <v>85</v>
      </c>
      <c r="AQ188" s="1" t="s">
        <v>3660</v>
      </c>
      <c r="AR188" s="38">
        <v>45119</v>
      </c>
      <c r="AS188" s="1" t="s">
        <v>85</v>
      </c>
      <c r="AT188" s="1" t="s">
        <v>85</v>
      </c>
      <c r="AU188" s="1" t="s">
        <v>85</v>
      </c>
      <c r="AV188" s="1" t="s">
        <v>85</v>
      </c>
      <c r="AW188" s="1" t="s">
        <v>85</v>
      </c>
      <c r="AX188" s="1" t="s">
        <v>85</v>
      </c>
      <c r="AY188" s="1" t="s">
        <v>85</v>
      </c>
      <c r="AZ188" s="1" t="s">
        <v>85</v>
      </c>
      <c r="BA188" s="1" t="s">
        <v>85</v>
      </c>
      <c r="BB188" s="1" t="s">
        <v>85</v>
      </c>
      <c r="BC188" s="1" t="s">
        <v>85</v>
      </c>
      <c r="BD188" s="1" t="s">
        <v>85</v>
      </c>
      <c r="BE188" s="1" t="s">
        <v>85</v>
      </c>
      <c r="BF188" s="1" t="s">
        <v>85</v>
      </c>
      <c r="BG188" s="1" t="s">
        <v>85</v>
      </c>
      <c r="BH188" s="1" t="s">
        <v>85</v>
      </c>
      <c r="BI188" s="1" t="s">
        <v>85</v>
      </c>
      <c r="BJ188" s="1" t="s">
        <v>85</v>
      </c>
      <c r="BK188" s="1" t="s">
        <v>85</v>
      </c>
      <c r="BL188" s="1" t="s">
        <v>85</v>
      </c>
      <c r="BM188" s="1" t="s">
        <v>3531</v>
      </c>
      <c r="BN188" s="1" t="s">
        <v>85</v>
      </c>
      <c r="BO188" s="1" t="s">
        <v>85</v>
      </c>
      <c r="BP188" s="1" t="s">
        <v>85</v>
      </c>
      <c r="BQ188" s="1" t="s">
        <v>85</v>
      </c>
      <c r="BR188" s="1" t="s">
        <v>85</v>
      </c>
      <c r="BS188" s="1" t="s">
        <v>85</v>
      </c>
      <c r="BT188" s="1" t="s">
        <v>85</v>
      </c>
      <c r="BU188" s="1" t="s">
        <v>85</v>
      </c>
      <c r="BV188" s="1" t="s">
        <v>85</v>
      </c>
      <c r="BW188" s="1" t="s">
        <v>85</v>
      </c>
      <c r="BX188" s="1" t="s">
        <v>85</v>
      </c>
      <c r="BY188" s="1" t="s">
        <v>85</v>
      </c>
      <c r="BZ188" s="1" t="s">
        <v>85</v>
      </c>
      <c r="CA188" s="1" t="s">
        <v>85</v>
      </c>
      <c r="CB188" s="1" t="s">
        <v>85</v>
      </c>
      <c r="CC188" s="1" t="s">
        <v>85</v>
      </c>
      <c r="CD188" s="1" t="s">
        <v>85</v>
      </c>
      <c r="CE188" s="1" t="s">
        <v>85</v>
      </c>
      <c r="CF188" s="1" t="s">
        <v>85</v>
      </c>
      <c r="CG188" s="1" t="s">
        <v>85</v>
      </c>
      <c r="CH188" s="1" t="s">
        <v>85</v>
      </c>
    </row>
    <row r="189" spans="1:86" ht="15.95">
      <c r="A189" s="1" t="s">
        <v>1890</v>
      </c>
      <c r="B189" s="1" t="s">
        <v>130</v>
      </c>
      <c r="C189" s="1" t="s">
        <v>198</v>
      </c>
      <c r="D189" s="1">
        <v>109</v>
      </c>
      <c r="E189" s="1" t="s">
        <v>3522</v>
      </c>
      <c r="F189" s="1" t="s">
        <v>3808</v>
      </c>
      <c r="G189" s="1">
        <v>109021</v>
      </c>
      <c r="H189" s="1" t="s">
        <v>85</v>
      </c>
      <c r="I189" s="1">
        <v>6523257535</v>
      </c>
      <c r="J189" s="38">
        <v>45100</v>
      </c>
      <c r="K189" s="1" t="s">
        <v>924</v>
      </c>
      <c r="L189" s="1" t="s">
        <v>3527</v>
      </c>
      <c r="M189" s="1" t="s">
        <v>915</v>
      </c>
      <c r="N189" s="1" t="s">
        <v>85</v>
      </c>
      <c r="O189" s="1" t="s">
        <v>3586</v>
      </c>
      <c r="P189" s="1" t="s">
        <v>173</v>
      </c>
      <c r="Q189" s="1" t="s">
        <v>85</v>
      </c>
      <c r="R189" s="1" t="s">
        <v>85</v>
      </c>
      <c r="S189" s="1" t="s">
        <v>85</v>
      </c>
      <c r="T189" s="1" t="s">
        <v>85</v>
      </c>
      <c r="U189" s="1" t="s">
        <v>85</v>
      </c>
      <c r="V189" s="1">
        <v>100</v>
      </c>
      <c r="W189" s="1">
        <v>85</v>
      </c>
      <c r="X189" s="1">
        <v>15</v>
      </c>
      <c r="Y189" s="1" t="s">
        <v>3524</v>
      </c>
      <c r="Z189" s="1" t="s">
        <v>85</v>
      </c>
      <c r="AA189" s="1">
        <v>0</v>
      </c>
      <c r="AB189" s="1">
        <v>15</v>
      </c>
      <c r="AC189" s="1">
        <v>78</v>
      </c>
      <c r="AD189" s="1">
        <v>7</v>
      </c>
      <c r="AE189" s="1">
        <v>192</v>
      </c>
      <c r="AF189" s="1">
        <v>0</v>
      </c>
      <c r="AG189" s="1">
        <v>15</v>
      </c>
      <c r="AH189" s="1">
        <v>78</v>
      </c>
      <c r="AI189" s="1">
        <v>7</v>
      </c>
      <c r="AJ189" s="1">
        <v>192</v>
      </c>
      <c r="AK189" s="1">
        <v>35</v>
      </c>
      <c r="AL189" s="1">
        <v>65</v>
      </c>
      <c r="AM189" s="1">
        <v>0</v>
      </c>
      <c r="AN189" s="1">
        <v>0</v>
      </c>
      <c r="AO189" s="1">
        <v>65</v>
      </c>
      <c r="AP189" s="1" t="s">
        <v>85</v>
      </c>
      <c r="AQ189" s="1" t="s">
        <v>3660</v>
      </c>
      <c r="AR189" s="38">
        <v>45120</v>
      </c>
      <c r="AS189" s="1" t="s">
        <v>85</v>
      </c>
      <c r="AT189" s="1" t="s">
        <v>85</v>
      </c>
      <c r="AU189" s="1" t="s">
        <v>85</v>
      </c>
      <c r="AV189" s="1" t="s">
        <v>85</v>
      </c>
      <c r="AW189" s="1" t="s">
        <v>85</v>
      </c>
      <c r="AX189" s="1" t="s">
        <v>85</v>
      </c>
      <c r="AY189" s="1" t="s">
        <v>85</v>
      </c>
      <c r="AZ189" s="1" t="s">
        <v>85</v>
      </c>
      <c r="BA189" s="1" t="s">
        <v>85</v>
      </c>
      <c r="BB189" s="1" t="s">
        <v>85</v>
      </c>
      <c r="BC189" s="1" t="s">
        <v>85</v>
      </c>
      <c r="BD189" s="1" t="s">
        <v>85</v>
      </c>
      <c r="BE189" s="1" t="s">
        <v>85</v>
      </c>
      <c r="BF189" s="1" t="s">
        <v>85</v>
      </c>
      <c r="BG189" s="1" t="s">
        <v>85</v>
      </c>
      <c r="BH189" s="1" t="s">
        <v>85</v>
      </c>
      <c r="BI189" s="1" t="s">
        <v>85</v>
      </c>
      <c r="BJ189" s="1" t="s">
        <v>85</v>
      </c>
      <c r="BK189" s="1" t="s">
        <v>85</v>
      </c>
      <c r="BL189" s="1" t="s">
        <v>85</v>
      </c>
      <c r="BM189" s="1" t="s">
        <v>3531</v>
      </c>
      <c r="BN189" s="1" t="s">
        <v>85</v>
      </c>
      <c r="BO189" s="1" t="s">
        <v>85</v>
      </c>
      <c r="BP189" s="1" t="s">
        <v>85</v>
      </c>
      <c r="BQ189" s="1" t="s">
        <v>85</v>
      </c>
      <c r="BR189" s="1" t="s">
        <v>85</v>
      </c>
      <c r="BS189" s="1" t="s">
        <v>85</v>
      </c>
      <c r="BT189" s="1" t="s">
        <v>85</v>
      </c>
      <c r="BU189" s="1" t="s">
        <v>85</v>
      </c>
      <c r="BV189" s="1" t="s">
        <v>85</v>
      </c>
      <c r="BW189" s="1" t="s">
        <v>85</v>
      </c>
      <c r="BX189" s="1" t="s">
        <v>85</v>
      </c>
      <c r="BY189" s="1" t="s">
        <v>85</v>
      </c>
      <c r="BZ189" s="1" t="s">
        <v>85</v>
      </c>
      <c r="CA189" s="1" t="s">
        <v>85</v>
      </c>
      <c r="CB189" s="1" t="s">
        <v>85</v>
      </c>
      <c r="CC189" s="1" t="s">
        <v>85</v>
      </c>
      <c r="CD189" s="1" t="s">
        <v>85</v>
      </c>
      <c r="CE189" s="1" t="s">
        <v>85</v>
      </c>
      <c r="CF189" s="1" t="s">
        <v>85</v>
      </c>
      <c r="CG189" s="1" t="s">
        <v>85</v>
      </c>
      <c r="CH189" s="1" t="s">
        <v>85</v>
      </c>
    </row>
    <row r="190" spans="1:86" ht="15.95">
      <c r="A190" s="1" t="s">
        <v>2755</v>
      </c>
      <c r="B190" s="1" t="s">
        <v>130</v>
      </c>
      <c r="C190" s="1" t="s">
        <v>198</v>
      </c>
      <c r="D190" s="1">
        <v>304</v>
      </c>
      <c r="E190" s="1" t="s">
        <v>3522</v>
      </c>
      <c r="F190" s="1" t="s">
        <v>3809</v>
      </c>
      <c r="G190" s="1">
        <v>304012</v>
      </c>
      <c r="H190" s="1" t="s">
        <v>85</v>
      </c>
      <c r="I190" s="1">
        <v>6219512959</v>
      </c>
      <c r="J190" s="38">
        <v>44055</v>
      </c>
      <c r="K190" s="1" t="s">
        <v>85</v>
      </c>
      <c r="L190" s="1" t="s">
        <v>85</v>
      </c>
      <c r="M190" s="1" t="s">
        <v>85</v>
      </c>
      <c r="N190" s="1" t="s">
        <v>85</v>
      </c>
      <c r="O190" s="1" t="s">
        <v>85</v>
      </c>
      <c r="P190" s="1" t="s">
        <v>85</v>
      </c>
      <c r="Q190" s="1" t="s">
        <v>85</v>
      </c>
      <c r="R190" s="1" t="s">
        <v>85</v>
      </c>
      <c r="S190" s="1" t="s">
        <v>85</v>
      </c>
      <c r="T190" s="1" t="s">
        <v>85</v>
      </c>
      <c r="U190" s="1" t="s">
        <v>85</v>
      </c>
      <c r="V190" s="1">
        <v>45</v>
      </c>
      <c r="W190" s="1">
        <v>75</v>
      </c>
      <c r="X190" s="1">
        <v>25</v>
      </c>
      <c r="Y190" s="1" t="s">
        <v>3524</v>
      </c>
      <c r="Z190" s="1" t="s">
        <v>85</v>
      </c>
      <c r="AA190" s="1">
        <v>75</v>
      </c>
      <c r="AB190" s="1">
        <v>25</v>
      </c>
      <c r="AC190" s="1">
        <v>0</v>
      </c>
      <c r="AD190" s="1">
        <v>0</v>
      </c>
      <c r="AE190" s="1">
        <v>25</v>
      </c>
      <c r="AF190" s="1">
        <v>75</v>
      </c>
      <c r="AG190" s="1">
        <v>25</v>
      </c>
      <c r="AH190" s="1">
        <v>0</v>
      </c>
      <c r="AI190" s="1">
        <v>0</v>
      </c>
      <c r="AJ190" s="1">
        <v>25</v>
      </c>
      <c r="AK190" s="1">
        <v>100</v>
      </c>
      <c r="AL190" s="1">
        <v>0</v>
      </c>
      <c r="AM190" s="1">
        <v>0</v>
      </c>
      <c r="AN190" s="1">
        <v>0</v>
      </c>
      <c r="AO190" s="1">
        <v>0</v>
      </c>
      <c r="AP190" s="1" t="s">
        <v>85</v>
      </c>
      <c r="AQ190" s="1" t="s">
        <v>3660</v>
      </c>
      <c r="AR190" s="38">
        <v>45120</v>
      </c>
      <c r="AS190" s="1" t="s">
        <v>85</v>
      </c>
      <c r="AT190" s="1" t="s">
        <v>85</v>
      </c>
      <c r="AU190" s="1" t="s">
        <v>85</v>
      </c>
      <c r="AV190" s="1" t="s">
        <v>85</v>
      </c>
      <c r="AW190" s="1" t="s">
        <v>85</v>
      </c>
      <c r="AX190" s="1" t="s">
        <v>85</v>
      </c>
      <c r="AY190" s="1" t="s">
        <v>85</v>
      </c>
      <c r="AZ190" s="1" t="s">
        <v>85</v>
      </c>
      <c r="BA190" s="1" t="s">
        <v>85</v>
      </c>
      <c r="BB190" s="1" t="s">
        <v>85</v>
      </c>
      <c r="BC190" s="1" t="s">
        <v>85</v>
      </c>
      <c r="BD190" s="1" t="s">
        <v>85</v>
      </c>
      <c r="BE190" s="1" t="s">
        <v>85</v>
      </c>
      <c r="BF190" s="1" t="s">
        <v>85</v>
      </c>
      <c r="BG190" s="1" t="s">
        <v>85</v>
      </c>
      <c r="BH190" s="1" t="s">
        <v>85</v>
      </c>
      <c r="BI190" s="1" t="s">
        <v>85</v>
      </c>
      <c r="BJ190" s="1" t="s">
        <v>85</v>
      </c>
      <c r="BK190" s="1" t="s">
        <v>85</v>
      </c>
      <c r="BL190" s="1" t="s">
        <v>85</v>
      </c>
      <c r="BM190" s="1" t="s">
        <v>3531</v>
      </c>
      <c r="BN190" s="1" t="s">
        <v>85</v>
      </c>
      <c r="BO190" s="1" t="s">
        <v>85</v>
      </c>
      <c r="BP190" s="1" t="s">
        <v>85</v>
      </c>
      <c r="BQ190" s="1" t="s">
        <v>85</v>
      </c>
      <c r="BR190" s="1" t="s">
        <v>85</v>
      </c>
      <c r="BS190" s="1" t="s">
        <v>85</v>
      </c>
      <c r="BT190" s="1" t="s">
        <v>85</v>
      </c>
      <c r="BU190" s="1" t="s">
        <v>85</v>
      </c>
      <c r="BV190" s="1" t="s">
        <v>85</v>
      </c>
      <c r="BW190" s="1" t="s">
        <v>85</v>
      </c>
      <c r="BX190" s="1" t="s">
        <v>85</v>
      </c>
      <c r="BY190" s="1" t="s">
        <v>85</v>
      </c>
      <c r="BZ190" s="1" t="s">
        <v>85</v>
      </c>
      <c r="CA190" s="1" t="s">
        <v>85</v>
      </c>
      <c r="CB190" s="1" t="s">
        <v>85</v>
      </c>
      <c r="CC190" s="1" t="s">
        <v>85</v>
      </c>
      <c r="CD190" s="1" t="s">
        <v>85</v>
      </c>
      <c r="CE190" s="1" t="s">
        <v>85</v>
      </c>
      <c r="CF190" s="1" t="s">
        <v>85</v>
      </c>
      <c r="CG190" s="1" t="s">
        <v>85</v>
      </c>
      <c r="CH190" s="1" t="s">
        <v>85</v>
      </c>
    </row>
    <row r="191" spans="1:86" ht="15.95">
      <c r="A191" s="1" t="s">
        <v>1693</v>
      </c>
      <c r="B191" s="1" t="s">
        <v>75</v>
      </c>
      <c r="C191" s="1" t="s">
        <v>198</v>
      </c>
      <c r="D191" s="1">
        <v>107</v>
      </c>
      <c r="E191" s="1" t="s">
        <v>3522</v>
      </c>
      <c r="F191" s="1" t="s">
        <v>3810</v>
      </c>
      <c r="G191" s="1">
        <v>107002</v>
      </c>
      <c r="H191" s="1" t="s">
        <v>85</v>
      </c>
      <c r="I191" s="1">
        <v>6522407508</v>
      </c>
      <c r="J191" s="38">
        <v>44652</v>
      </c>
      <c r="K191" s="1" t="s">
        <v>85</v>
      </c>
      <c r="L191" s="1" t="s">
        <v>3527</v>
      </c>
      <c r="M191" s="1" t="s">
        <v>915</v>
      </c>
      <c r="N191" s="1" t="s">
        <v>85</v>
      </c>
      <c r="O191" s="1" t="s">
        <v>3586</v>
      </c>
      <c r="P191" s="1" t="s">
        <v>83</v>
      </c>
      <c r="Q191" s="38">
        <v>45106</v>
      </c>
      <c r="R191" s="1" t="s">
        <v>85</v>
      </c>
      <c r="S191" s="1" t="s">
        <v>85</v>
      </c>
      <c r="T191" s="1" t="s">
        <v>85</v>
      </c>
      <c r="U191" s="1" t="s">
        <v>85</v>
      </c>
      <c r="V191" s="1">
        <v>5</v>
      </c>
      <c r="W191" s="1">
        <v>90</v>
      </c>
      <c r="X191" s="1">
        <v>10</v>
      </c>
      <c r="Y191" s="1" t="s">
        <v>3545</v>
      </c>
      <c r="Z191" s="1" t="s">
        <v>85</v>
      </c>
      <c r="AA191" s="1">
        <v>0</v>
      </c>
      <c r="AB191" s="1">
        <v>5</v>
      </c>
      <c r="AC191" s="1">
        <v>90</v>
      </c>
      <c r="AD191" s="1">
        <v>5</v>
      </c>
      <c r="AE191" s="1">
        <v>200</v>
      </c>
      <c r="AF191" s="1">
        <v>0</v>
      </c>
      <c r="AG191" s="1">
        <v>5</v>
      </c>
      <c r="AH191" s="1">
        <v>90</v>
      </c>
      <c r="AI191" s="1">
        <v>5</v>
      </c>
      <c r="AJ191" s="1">
        <v>200</v>
      </c>
      <c r="AK191" s="1">
        <v>0</v>
      </c>
      <c r="AL191" s="1">
        <v>65</v>
      </c>
      <c r="AM191" s="1">
        <v>35</v>
      </c>
      <c r="AN191" s="1">
        <v>0</v>
      </c>
      <c r="AO191" s="1">
        <v>135</v>
      </c>
      <c r="AP191" s="1" t="s">
        <v>85</v>
      </c>
      <c r="AQ191" s="1" t="s">
        <v>3632</v>
      </c>
      <c r="AR191" s="38">
        <v>45128</v>
      </c>
      <c r="AS191" s="1" t="s">
        <v>85</v>
      </c>
      <c r="AT191" s="1" t="s">
        <v>85</v>
      </c>
      <c r="AU191" s="1" t="s">
        <v>85</v>
      </c>
      <c r="AV191" s="1" t="s">
        <v>85</v>
      </c>
      <c r="AW191" s="1" t="s">
        <v>85</v>
      </c>
      <c r="AX191" s="1" t="s">
        <v>85</v>
      </c>
      <c r="AY191" s="1" t="s">
        <v>85</v>
      </c>
      <c r="AZ191" s="1" t="s">
        <v>85</v>
      </c>
      <c r="BA191" s="1" t="s">
        <v>85</v>
      </c>
      <c r="BB191" s="1" t="s">
        <v>85</v>
      </c>
      <c r="BC191" s="1" t="s">
        <v>85</v>
      </c>
      <c r="BD191" s="1" t="s">
        <v>85</v>
      </c>
      <c r="BE191" s="1" t="s">
        <v>85</v>
      </c>
      <c r="BF191" s="1" t="s">
        <v>85</v>
      </c>
      <c r="BG191" s="1" t="s">
        <v>85</v>
      </c>
      <c r="BH191" s="1" t="s">
        <v>85</v>
      </c>
      <c r="BI191" s="1" t="s">
        <v>85</v>
      </c>
      <c r="BJ191" s="1" t="s">
        <v>85</v>
      </c>
      <c r="BK191" s="1" t="s">
        <v>85</v>
      </c>
      <c r="BL191" s="1" t="s">
        <v>85</v>
      </c>
      <c r="BM191" s="1" t="s">
        <v>3531</v>
      </c>
      <c r="BN191" s="1" t="s">
        <v>85</v>
      </c>
      <c r="BO191" s="1" t="s">
        <v>85</v>
      </c>
      <c r="BP191" s="1" t="s">
        <v>85</v>
      </c>
      <c r="BQ191" s="1" t="s">
        <v>85</v>
      </c>
      <c r="BR191" s="1" t="s">
        <v>85</v>
      </c>
      <c r="BS191" s="1" t="s">
        <v>85</v>
      </c>
      <c r="BT191" s="1" t="s">
        <v>85</v>
      </c>
      <c r="BU191" s="1" t="s">
        <v>85</v>
      </c>
      <c r="BV191" s="1" t="s">
        <v>85</v>
      </c>
      <c r="BW191" s="1" t="s">
        <v>85</v>
      </c>
      <c r="BX191" s="1" t="s">
        <v>85</v>
      </c>
      <c r="BY191" s="1" t="s">
        <v>85</v>
      </c>
      <c r="BZ191" s="1" t="s">
        <v>85</v>
      </c>
      <c r="CA191" s="1" t="s">
        <v>85</v>
      </c>
      <c r="CB191" s="1" t="s">
        <v>85</v>
      </c>
      <c r="CC191" s="1" t="s">
        <v>85</v>
      </c>
      <c r="CD191" s="1" t="s">
        <v>85</v>
      </c>
      <c r="CE191" s="1" t="s">
        <v>85</v>
      </c>
      <c r="CF191" s="1" t="s">
        <v>85</v>
      </c>
      <c r="CG191" s="1" t="s">
        <v>85</v>
      </c>
      <c r="CH191" s="1" t="s">
        <v>85</v>
      </c>
    </row>
    <row r="192" spans="1:86" ht="15.95">
      <c r="A192" s="1" t="s">
        <v>2511</v>
      </c>
      <c r="B192" s="1" t="s">
        <v>130</v>
      </c>
      <c r="C192" s="1" t="s">
        <v>198</v>
      </c>
      <c r="D192" s="1">
        <v>300</v>
      </c>
      <c r="E192" s="1" t="s">
        <v>3522</v>
      </c>
      <c r="F192" s="1" t="s">
        <v>3811</v>
      </c>
      <c r="G192" s="1">
        <v>300016</v>
      </c>
      <c r="H192" s="1">
        <v>12</v>
      </c>
      <c r="I192" s="1">
        <v>6219513032</v>
      </c>
      <c r="J192" s="38">
        <v>45106</v>
      </c>
      <c r="K192" s="1" t="s">
        <v>975</v>
      </c>
      <c r="L192" s="1" t="s">
        <v>3527</v>
      </c>
      <c r="M192" s="1" t="s">
        <v>915</v>
      </c>
      <c r="N192" s="1" t="s">
        <v>85</v>
      </c>
      <c r="O192" s="1" t="s">
        <v>3586</v>
      </c>
      <c r="P192" s="1" t="s">
        <v>173</v>
      </c>
      <c r="Q192" s="1" t="s">
        <v>85</v>
      </c>
      <c r="R192" s="1" t="s">
        <v>85</v>
      </c>
      <c r="S192" s="1" t="s">
        <v>85</v>
      </c>
      <c r="T192" s="1" t="s">
        <v>85</v>
      </c>
      <c r="U192" s="1" t="s">
        <v>85</v>
      </c>
      <c r="V192" s="1">
        <v>40</v>
      </c>
      <c r="W192" s="1">
        <v>100</v>
      </c>
      <c r="X192" s="1">
        <v>0</v>
      </c>
      <c r="Y192" s="1" t="s">
        <v>3524</v>
      </c>
      <c r="Z192" s="1" t="s">
        <v>85</v>
      </c>
      <c r="AA192" s="1">
        <v>1</v>
      </c>
      <c r="AB192" s="1">
        <v>73</v>
      </c>
      <c r="AC192" s="1">
        <v>26</v>
      </c>
      <c r="AD192" s="1">
        <v>0</v>
      </c>
      <c r="AE192" s="1">
        <v>125</v>
      </c>
      <c r="AF192" s="1">
        <v>14</v>
      </c>
      <c r="AG192" s="1">
        <v>62</v>
      </c>
      <c r="AH192" s="1">
        <v>24</v>
      </c>
      <c r="AI192" s="1">
        <v>0</v>
      </c>
      <c r="AJ192" s="1">
        <v>110</v>
      </c>
      <c r="AK192" s="1">
        <v>3</v>
      </c>
      <c r="AL192" s="1">
        <v>79</v>
      </c>
      <c r="AM192" s="1">
        <v>18</v>
      </c>
      <c r="AN192" s="1">
        <v>0</v>
      </c>
      <c r="AO192" s="1">
        <v>115</v>
      </c>
      <c r="AP192" s="1" t="s">
        <v>85</v>
      </c>
      <c r="AQ192" s="1" t="s">
        <v>3762</v>
      </c>
      <c r="AR192" s="38">
        <v>45132</v>
      </c>
      <c r="AS192" s="1" t="s">
        <v>85</v>
      </c>
      <c r="AT192" s="1" t="s">
        <v>85</v>
      </c>
      <c r="AU192" s="1" t="s">
        <v>85</v>
      </c>
      <c r="AV192" s="1" t="s">
        <v>85</v>
      </c>
      <c r="AW192" s="1" t="s">
        <v>85</v>
      </c>
      <c r="AX192" s="1" t="s">
        <v>85</v>
      </c>
      <c r="AY192" s="1" t="s">
        <v>85</v>
      </c>
      <c r="AZ192" s="1" t="s">
        <v>85</v>
      </c>
      <c r="BA192" s="1" t="s">
        <v>85</v>
      </c>
      <c r="BB192" s="1" t="s">
        <v>85</v>
      </c>
      <c r="BC192" s="1" t="s">
        <v>85</v>
      </c>
      <c r="BD192" s="1" t="s">
        <v>85</v>
      </c>
      <c r="BE192" s="1" t="s">
        <v>85</v>
      </c>
      <c r="BF192" s="1" t="s">
        <v>85</v>
      </c>
      <c r="BG192" s="1" t="s">
        <v>85</v>
      </c>
      <c r="BH192" s="1" t="s">
        <v>85</v>
      </c>
      <c r="BI192" s="1" t="s">
        <v>85</v>
      </c>
      <c r="BJ192" s="1" t="s">
        <v>85</v>
      </c>
      <c r="BK192" s="1" t="s">
        <v>85</v>
      </c>
      <c r="BL192" s="1" t="s">
        <v>85</v>
      </c>
      <c r="BM192" s="1" t="s">
        <v>3531</v>
      </c>
      <c r="BN192" s="1" t="s">
        <v>85</v>
      </c>
      <c r="BO192" s="1" t="s">
        <v>85</v>
      </c>
      <c r="BP192" s="1" t="s">
        <v>85</v>
      </c>
      <c r="BQ192" s="1" t="s">
        <v>85</v>
      </c>
      <c r="BR192" s="1" t="s">
        <v>85</v>
      </c>
      <c r="BS192" s="1" t="s">
        <v>85</v>
      </c>
      <c r="BT192" s="1" t="s">
        <v>85</v>
      </c>
      <c r="BU192" s="1" t="s">
        <v>85</v>
      </c>
      <c r="BV192" s="1" t="s">
        <v>85</v>
      </c>
      <c r="BW192" s="1" t="s">
        <v>85</v>
      </c>
      <c r="BX192" s="1" t="s">
        <v>85</v>
      </c>
      <c r="BY192" s="1" t="s">
        <v>85</v>
      </c>
      <c r="BZ192" s="1" t="s">
        <v>85</v>
      </c>
      <c r="CA192" s="1" t="s">
        <v>85</v>
      </c>
      <c r="CB192" s="1" t="s">
        <v>85</v>
      </c>
      <c r="CC192" s="1" t="s">
        <v>85</v>
      </c>
      <c r="CD192" s="1" t="s">
        <v>85</v>
      </c>
      <c r="CE192" s="1" t="s">
        <v>85</v>
      </c>
      <c r="CF192" s="1" t="s">
        <v>85</v>
      </c>
      <c r="CG192" s="1" t="s">
        <v>85</v>
      </c>
      <c r="CH192" s="1" t="s">
        <v>85</v>
      </c>
    </row>
    <row r="193" spans="1:86" ht="15.95">
      <c r="A193" s="1" t="s">
        <v>1193</v>
      </c>
      <c r="B193" s="1" t="s">
        <v>130</v>
      </c>
      <c r="C193" s="1" t="s">
        <v>198</v>
      </c>
      <c r="D193" s="1">
        <v>100</v>
      </c>
      <c r="E193" s="1" t="s">
        <v>3522</v>
      </c>
      <c r="F193" s="1" t="s">
        <v>3812</v>
      </c>
      <c r="G193" s="1">
        <v>100021</v>
      </c>
      <c r="H193" s="1" t="s">
        <v>85</v>
      </c>
      <c r="I193" s="1">
        <v>6521762946</v>
      </c>
      <c r="J193" s="38">
        <v>44872</v>
      </c>
      <c r="K193" s="1" t="s">
        <v>85</v>
      </c>
      <c r="L193" s="1" t="s">
        <v>85</v>
      </c>
      <c r="M193" s="1" t="s">
        <v>85</v>
      </c>
      <c r="N193" s="1" t="s">
        <v>85</v>
      </c>
      <c r="O193" s="1" t="s">
        <v>85</v>
      </c>
      <c r="P193" s="1" t="s">
        <v>85</v>
      </c>
      <c r="Q193" s="1" t="s">
        <v>85</v>
      </c>
      <c r="R193" s="1" t="s">
        <v>85</v>
      </c>
      <c r="S193" s="1" t="s">
        <v>85</v>
      </c>
      <c r="T193" s="1" t="s">
        <v>85</v>
      </c>
      <c r="U193" s="1" t="s">
        <v>85</v>
      </c>
      <c r="V193" s="1">
        <v>90</v>
      </c>
      <c r="W193" s="1">
        <v>5</v>
      </c>
      <c r="X193" s="1">
        <v>95</v>
      </c>
      <c r="Y193" s="1" t="s">
        <v>3545</v>
      </c>
      <c r="Z193" s="1" t="s">
        <v>85</v>
      </c>
      <c r="AA193" s="1">
        <v>10</v>
      </c>
      <c r="AB193" s="1">
        <v>35</v>
      </c>
      <c r="AC193" s="1">
        <v>35</v>
      </c>
      <c r="AD193" s="1">
        <v>20</v>
      </c>
      <c r="AE193" s="1">
        <v>165</v>
      </c>
      <c r="AF193" s="1">
        <v>15</v>
      </c>
      <c r="AG193" s="1">
        <v>30</v>
      </c>
      <c r="AH193" s="1">
        <v>35</v>
      </c>
      <c r="AI193" s="1">
        <v>20</v>
      </c>
      <c r="AJ193" s="1">
        <v>160</v>
      </c>
      <c r="AK193" s="1">
        <v>10</v>
      </c>
      <c r="AL193" s="1">
        <v>85</v>
      </c>
      <c r="AM193" s="1">
        <v>5</v>
      </c>
      <c r="AN193" s="1">
        <v>0</v>
      </c>
      <c r="AO193" s="1">
        <v>95</v>
      </c>
      <c r="AP193" s="1" t="s">
        <v>85</v>
      </c>
      <c r="AQ193" s="1" t="s">
        <v>3653</v>
      </c>
      <c r="AR193" s="38">
        <v>45125</v>
      </c>
      <c r="AS193" s="1" t="s">
        <v>85</v>
      </c>
      <c r="AT193" s="1" t="s">
        <v>85</v>
      </c>
      <c r="AU193" s="1" t="s">
        <v>85</v>
      </c>
      <c r="AV193" s="1" t="s">
        <v>85</v>
      </c>
      <c r="AW193" s="1" t="s">
        <v>85</v>
      </c>
      <c r="AX193" s="1" t="s">
        <v>85</v>
      </c>
      <c r="AY193" s="1" t="s">
        <v>85</v>
      </c>
      <c r="AZ193" s="1" t="s">
        <v>85</v>
      </c>
      <c r="BA193" s="1" t="s">
        <v>85</v>
      </c>
      <c r="BB193" s="1" t="s">
        <v>85</v>
      </c>
      <c r="BC193" s="1" t="s">
        <v>85</v>
      </c>
      <c r="BD193" s="1" t="s">
        <v>85</v>
      </c>
      <c r="BE193" s="1" t="s">
        <v>85</v>
      </c>
      <c r="BF193" s="1" t="s">
        <v>85</v>
      </c>
      <c r="BG193" s="1" t="s">
        <v>85</v>
      </c>
      <c r="BH193" s="1" t="s">
        <v>85</v>
      </c>
      <c r="BI193" s="1" t="s">
        <v>85</v>
      </c>
      <c r="BJ193" s="1" t="s">
        <v>85</v>
      </c>
      <c r="BK193" s="1" t="s">
        <v>85</v>
      </c>
      <c r="BL193" s="1" t="s">
        <v>85</v>
      </c>
      <c r="BM193" s="1" t="s">
        <v>3531</v>
      </c>
      <c r="BN193" s="1" t="s">
        <v>85</v>
      </c>
      <c r="BO193" s="1" t="s">
        <v>85</v>
      </c>
      <c r="BP193" s="1" t="s">
        <v>85</v>
      </c>
      <c r="BQ193" s="1" t="s">
        <v>85</v>
      </c>
      <c r="BR193" s="1" t="s">
        <v>85</v>
      </c>
      <c r="BS193" s="1" t="s">
        <v>85</v>
      </c>
      <c r="BT193" s="1" t="s">
        <v>85</v>
      </c>
      <c r="BU193" s="1" t="s">
        <v>85</v>
      </c>
      <c r="BV193" s="1" t="s">
        <v>85</v>
      </c>
      <c r="BW193" s="1" t="s">
        <v>85</v>
      </c>
      <c r="BX193" s="1" t="s">
        <v>85</v>
      </c>
      <c r="BY193" s="1" t="s">
        <v>85</v>
      </c>
      <c r="BZ193" s="1" t="s">
        <v>85</v>
      </c>
      <c r="CA193" s="1" t="s">
        <v>85</v>
      </c>
      <c r="CB193" s="1" t="s">
        <v>85</v>
      </c>
      <c r="CC193" s="1" t="s">
        <v>85</v>
      </c>
      <c r="CD193" s="1" t="s">
        <v>85</v>
      </c>
      <c r="CE193" s="1" t="s">
        <v>85</v>
      </c>
      <c r="CF193" s="1" t="s">
        <v>85</v>
      </c>
      <c r="CG193" s="1" t="s">
        <v>85</v>
      </c>
      <c r="CH193" s="1" t="s">
        <v>85</v>
      </c>
    </row>
    <row r="194" spans="1:86" ht="15.95">
      <c r="A194" s="1" t="s">
        <v>2095</v>
      </c>
      <c r="B194" s="1" t="s">
        <v>130</v>
      </c>
      <c r="C194" s="1" t="s">
        <v>198</v>
      </c>
      <c r="D194" s="1">
        <v>117</v>
      </c>
      <c r="E194" s="1" t="s">
        <v>3522</v>
      </c>
      <c r="F194" s="1" t="s">
        <v>3813</v>
      </c>
      <c r="G194" s="1">
        <v>117001</v>
      </c>
      <c r="H194" s="1" t="s">
        <v>85</v>
      </c>
      <c r="I194" s="1">
        <v>6522505273</v>
      </c>
      <c r="J194" s="38">
        <v>45112</v>
      </c>
      <c r="K194" s="1" t="s">
        <v>85</v>
      </c>
      <c r="L194" s="1" t="s">
        <v>85</v>
      </c>
      <c r="M194" s="1" t="s">
        <v>85</v>
      </c>
      <c r="N194" s="1" t="s">
        <v>85</v>
      </c>
      <c r="O194" s="1" t="s">
        <v>85</v>
      </c>
      <c r="P194" s="1" t="s">
        <v>85</v>
      </c>
      <c r="Q194" s="1" t="s">
        <v>85</v>
      </c>
      <c r="R194" s="1" t="s">
        <v>85</v>
      </c>
      <c r="S194" s="1" t="s">
        <v>85</v>
      </c>
      <c r="T194" s="1" t="s">
        <v>85</v>
      </c>
      <c r="U194" s="1" t="s">
        <v>85</v>
      </c>
      <c r="V194" s="1">
        <v>5</v>
      </c>
      <c r="W194" s="1">
        <v>98</v>
      </c>
      <c r="X194" s="1">
        <v>2</v>
      </c>
      <c r="Y194" s="1" t="s">
        <v>3524</v>
      </c>
      <c r="Z194" s="1" t="s">
        <v>85</v>
      </c>
      <c r="AA194" s="1">
        <v>0</v>
      </c>
      <c r="AB194" s="1">
        <v>10</v>
      </c>
      <c r="AC194" s="1">
        <v>65</v>
      </c>
      <c r="AD194" s="1">
        <v>25</v>
      </c>
      <c r="AE194" s="1">
        <v>215</v>
      </c>
      <c r="AF194" s="1">
        <v>10</v>
      </c>
      <c r="AG194" s="1">
        <v>5</v>
      </c>
      <c r="AH194" s="1">
        <v>65</v>
      </c>
      <c r="AI194" s="1">
        <v>20</v>
      </c>
      <c r="AJ194" s="1">
        <v>195</v>
      </c>
      <c r="AK194" s="1">
        <v>5</v>
      </c>
      <c r="AL194" s="1">
        <v>5</v>
      </c>
      <c r="AM194" s="1">
        <v>85</v>
      </c>
      <c r="AN194" s="1">
        <v>5</v>
      </c>
      <c r="AO194" s="1">
        <v>190</v>
      </c>
      <c r="AP194" s="1" t="s">
        <v>85</v>
      </c>
      <c r="AQ194" s="1" t="s">
        <v>3642</v>
      </c>
      <c r="AR194" s="38">
        <v>45214</v>
      </c>
      <c r="AS194" s="1" t="s">
        <v>85</v>
      </c>
      <c r="AT194" s="1" t="s">
        <v>85</v>
      </c>
      <c r="AU194" s="1" t="s">
        <v>85</v>
      </c>
      <c r="AV194" s="1" t="s">
        <v>85</v>
      </c>
      <c r="AW194" s="1" t="s">
        <v>85</v>
      </c>
      <c r="AX194" s="1" t="s">
        <v>85</v>
      </c>
      <c r="AY194" s="1" t="s">
        <v>85</v>
      </c>
      <c r="AZ194" s="1" t="s">
        <v>85</v>
      </c>
      <c r="BA194" s="1" t="s">
        <v>85</v>
      </c>
      <c r="BB194" s="1" t="s">
        <v>85</v>
      </c>
      <c r="BC194" s="1" t="s">
        <v>85</v>
      </c>
      <c r="BD194" s="1" t="s">
        <v>85</v>
      </c>
      <c r="BE194" s="1" t="s">
        <v>85</v>
      </c>
      <c r="BF194" s="1" t="s">
        <v>85</v>
      </c>
      <c r="BG194" s="1" t="s">
        <v>85</v>
      </c>
      <c r="BH194" s="1" t="s">
        <v>85</v>
      </c>
      <c r="BI194" s="1" t="s">
        <v>85</v>
      </c>
      <c r="BJ194" s="1" t="s">
        <v>85</v>
      </c>
      <c r="BK194" s="1" t="s">
        <v>85</v>
      </c>
      <c r="BL194" s="1" t="s">
        <v>85</v>
      </c>
      <c r="BM194" s="1" t="s">
        <v>3531</v>
      </c>
      <c r="BN194" s="1" t="s">
        <v>85</v>
      </c>
      <c r="BO194" s="1" t="s">
        <v>85</v>
      </c>
      <c r="BP194" s="1" t="s">
        <v>85</v>
      </c>
      <c r="BQ194" s="1" t="s">
        <v>85</v>
      </c>
      <c r="BR194" s="1" t="s">
        <v>85</v>
      </c>
      <c r="BS194" s="1" t="s">
        <v>85</v>
      </c>
      <c r="BT194" s="1" t="s">
        <v>85</v>
      </c>
      <c r="BU194" s="1" t="s">
        <v>85</v>
      </c>
      <c r="BV194" s="1" t="s">
        <v>85</v>
      </c>
      <c r="BW194" s="1" t="s">
        <v>85</v>
      </c>
      <c r="BX194" s="1" t="s">
        <v>85</v>
      </c>
      <c r="BY194" s="1" t="s">
        <v>85</v>
      </c>
      <c r="BZ194" s="1" t="s">
        <v>85</v>
      </c>
      <c r="CA194" s="1" t="s">
        <v>85</v>
      </c>
      <c r="CB194" s="1" t="s">
        <v>85</v>
      </c>
      <c r="CC194" s="1" t="s">
        <v>85</v>
      </c>
      <c r="CD194" s="1" t="s">
        <v>85</v>
      </c>
      <c r="CE194" s="1" t="s">
        <v>85</v>
      </c>
      <c r="CF194" s="1" t="s">
        <v>85</v>
      </c>
      <c r="CG194" s="1" t="s">
        <v>85</v>
      </c>
      <c r="CH194" s="1" t="s">
        <v>85</v>
      </c>
    </row>
    <row r="195" spans="1:86" ht="15.95">
      <c r="A195" s="1" t="s">
        <v>2037</v>
      </c>
      <c r="B195" s="1" t="s">
        <v>130</v>
      </c>
      <c r="C195" s="1" t="s">
        <v>198</v>
      </c>
      <c r="D195" s="1">
        <v>116</v>
      </c>
      <c r="E195" s="1" t="s">
        <v>3522</v>
      </c>
      <c r="F195" s="1" t="s">
        <v>3814</v>
      </c>
      <c r="G195" s="1">
        <v>116001</v>
      </c>
      <c r="H195" s="1" t="s">
        <v>85</v>
      </c>
      <c r="I195" s="1">
        <v>6523378957</v>
      </c>
      <c r="J195" s="38">
        <v>45113</v>
      </c>
      <c r="K195" s="1" t="s">
        <v>1037</v>
      </c>
      <c r="L195" s="1" t="s">
        <v>3527</v>
      </c>
      <c r="M195" s="1" t="s">
        <v>915</v>
      </c>
      <c r="N195" s="1" t="s">
        <v>85</v>
      </c>
      <c r="O195" s="1" t="s">
        <v>3552</v>
      </c>
      <c r="P195" s="1" t="s">
        <v>83</v>
      </c>
      <c r="Q195" s="1" t="s">
        <v>85</v>
      </c>
      <c r="R195" s="1" t="s">
        <v>85</v>
      </c>
      <c r="S195" s="1" t="s">
        <v>85</v>
      </c>
      <c r="T195" s="1" t="s">
        <v>85</v>
      </c>
      <c r="U195" s="1" t="s">
        <v>85</v>
      </c>
      <c r="V195" s="1">
        <v>80</v>
      </c>
      <c r="W195" s="1">
        <v>70</v>
      </c>
      <c r="X195" s="1">
        <v>30</v>
      </c>
      <c r="Y195" s="1" t="s">
        <v>3524</v>
      </c>
      <c r="Z195" s="1" t="s">
        <v>85</v>
      </c>
      <c r="AA195" s="1">
        <v>3</v>
      </c>
      <c r="AB195" s="1">
        <v>12</v>
      </c>
      <c r="AC195" s="1">
        <v>70</v>
      </c>
      <c r="AD195" s="1">
        <v>15</v>
      </c>
      <c r="AE195" s="1">
        <v>197</v>
      </c>
      <c r="AF195" s="1">
        <v>3</v>
      </c>
      <c r="AG195" s="1">
        <v>12</v>
      </c>
      <c r="AH195" s="1">
        <v>70</v>
      </c>
      <c r="AI195" s="1">
        <v>15</v>
      </c>
      <c r="AJ195" s="1">
        <v>197</v>
      </c>
      <c r="AK195" s="1">
        <v>3</v>
      </c>
      <c r="AL195" s="1">
        <v>20</v>
      </c>
      <c r="AM195" s="1">
        <v>75</v>
      </c>
      <c r="AN195" s="1">
        <v>2</v>
      </c>
      <c r="AO195" s="1">
        <v>176</v>
      </c>
      <c r="AP195" s="1" t="s">
        <v>85</v>
      </c>
      <c r="AQ195" s="1" t="s">
        <v>3624</v>
      </c>
      <c r="AR195" s="38">
        <v>45139</v>
      </c>
      <c r="AS195" s="1" t="s">
        <v>85</v>
      </c>
      <c r="AT195" s="1" t="s">
        <v>85</v>
      </c>
      <c r="AU195" s="1" t="s">
        <v>85</v>
      </c>
      <c r="AV195" s="1" t="s">
        <v>85</v>
      </c>
      <c r="AW195" s="1" t="s">
        <v>85</v>
      </c>
      <c r="AX195" s="1" t="s">
        <v>85</v>
      </c>
      <c r="AY195" s="1" t="s">
        <v>85</v>
      </c>
      <c r="AZ195" s="1" t="s">
        <v>85</v>
      </c>
      <c r="BA195" s="1" t="s">
        <v>85</v>
      </c>
      <c r="BB195" s="1" t="s">
        <v>85</v>
      </c>
      <c r="BC195" s="1" t="s">
        <v>85</v>
      </c>
      <c r="BD195" s="1" t="s">
        <v>85</v>
      </c>
      <c r="BE195" s="1" t="s">
        <v>85</v>
      </c>
      <c r="BF195" s="1" t="s">
        <v>85</v>
      </c>
      <c r="BG195" s="1" t="s">
        <v>85</v>
      </c>
      <c r="BH195" s="1" t="s">
        <v>85</v>
      </c>
      <c r="BI195" s="1" t="s">
        <v>85</v>
      </c>
      <c r="BJ195" s="1" t="s">
        <v>85</v>
      </c>
      <c r="BK195" s="1" t="s">
        <v>85</v>
      </c>
      <c r="BL195" s="1" t="s">
        <v>85</v>
      </c>
      <c r="BM195" s="1" t="s">
        <v>3531</v>
      </c>
      <c r="BN195" s="1" t="s">
        <v>85</v>
      </c>
      <c r="BO195" s="1" t="s">
        <v>85</v>
      </c>
      <c r="BP195" s="1" t="s">
        <v>85</v>
      </c>
      <c r="BQ195" s="1" t="s">
        <v>85</v>
      </c>
      <c r="BR195" s="1" t="s">
        <v>85</v>
      </c>
      <c r="BS195" s="1" t="s">
        <v>85</v>
      </c>
      <c r="BT195" s="1" t="s">
        <v>85</v>
      </c>
      <c r="BU195" s="1" t="s">
        <v>85</v>
      </c>
      <c r="BV195" s="1" t="s">
        <v>85</v>
      </c>
      <c r="BW195" s="1" t="s">
        <v>85</v>
      </c>
      <c r="BX195" s="1" t="s">
        <v>85</v>
      </c>
      <c r="BY195" s="1" t="s">
        <v>85</v>
      </c>
      <c r="BZ195" s="1" t="s">
        <v>85</v>
      </c>
      <c r="CA195" s="1" t="s">
        <v>85</v>
      </c>
      <c r="CB195" s="1" t="s">
        <v>85</v>
      </c>
      <c r="CC195" s="1" t="s">
        <v>85</v>
      </c>
      <c r="CD195" s="1" t="s">
        <v>85</v>
      </c>
      <c r="CE195" s="1" t="s">
        <v>85</v>
      </c>
      <c r="CF195" s="1" t="s">
        <v>85</v>
      </c>
      <c r="CG195" s="1" t="s">
        <v>85</v>
      </c>
      <c r="CH195" s="1" t="s">
        <v>85</v>
      </c>
    </row>
    <row r="196" spans="1:86" ht="15.95">
      <c r="A196" s="1" t="s">
        <v>1258</v>
      </c>
      <c r="B196" s="1" t="s">
        <v>130</v>
      </c>
      <c r="C196" s="1" t="s">
        <v>198</v>
      </c>
      <c r="D196" s="1">
        <v>101</v>
      </c>
      <c r="E196" s="1" t="s">
        <v>3522</v>
      </c>
      <c r="F196" s="41">
        <v>652328000000</v>
      </c>
      <c r="G196" s="1">
        <v>101006</v>
      </c>
      <c r="H196" s="1" t="s">
        <v>3815</v>
      </c>
      <c r="I196" s="1">
        <v>6523281205</v>
      </c>
      <c r="J196" s="38">
        <v>45119</v>
      </c>
      <c r="K196" s="1" t="s">
        <v>85</v>
      </c>
      <c r="L196" s="1" t="s">
        <v>3527</v>
      </c>
      <c r="M196" s="1" t="s">
        <v>915</v>
      </c>
      <c r="N196" s="1" t="s">
        <v>85</v>
      </c>
      <c r="O196" s="1" t="s">
        <v>85</v>
      </c>
      <c r="P196" s="1" t="s">
        <v>173</v>
      </c>
      <c r="Q196" s="1" t="s">
        <v>85</v>
      </c>
      <c r="R196" s="1" t="s">
        <v>85</v>
      </c>
      <c r="S196" s="1" t="s">
        <v>85</v>
      </c>
      <c r="T196" s="1" t="s">
        <v>85</v>
      </c>
      <c r="U196" s="1" t="s">
        <v>85</v>
      </c>
      <c r="V196" s="1">
        <v>3</v>
      </c>
      <c r="W196" s="1">
        <v>100</v>
      </c>
      <c r="X196" s="1">
        <v>0</v>
      </c>
      <c r="Y196" s="1" t="s">
        <v>3545</v>
      </c>
      <c r="Z196" s="1" t="s">
        <v>85</v>
      </c>
      <c r="AA196" s="1">
        <v>0</v>
      </c>
      <c r="AB196" s="1">
        <v>0</v>
      </c>
      <c r="AC196" s="1">
        <v>20</v>
      </c>
      <c r="AD196" s="1">
        <v>80</v>
      </c>
      <c r="AE196" s="1">
        <v>280</v>
      </c>
      <c r="AF196" s="1">
        <v>0</v>
      </c>
      <c r="AG196" s="1">
        <v>0</v>
      </c>
      <c r="AH196" s="1">
        <v>20</v>
      </c>
      <c r="AI196" s="1">
        <v>80</v>
      </c>
      <c r="AJ196" s="1">
        <v>280</v>
      </c>
      <c r="AK196" s="1">
        <v>5</v>
      </c>
      <c r="AL196" s="1">
        <v>65</v>
      </c>
      <c r="AM196" s="1">
        <v>30</v>
      </c>
      <c r="AN196" s="1">
        <v>0</v>
      </c>
      <c r="AO196" s="1">
        <v>125</v>
      </c>
      <c r="AP196" s="1" t="s">
        <v>85</v>
      </c>
      <c r="AQ196" s="1" t="s">
        <v>3660</v>
      </c>
      <c r="AR196" s="38">
        <v>45135</v>
      </c>
      <c r="AS196" s="1" t="s">
        <v>85</v>
      </c>
      <c r="AT196" s="1" t="s">
        <v>85</v>
      </c>
      <c r="AU196" s="1" t="s">
        <v>85</v>
      </c>
      <c r="AV196" s="1" t="s">
        <v>85</v>
      </c>
      <c r="AW196" s="1" t="s">
        <v>85</v>
      </c>
      <c r="AX196" s="1" t="s">
        <v>85</v>
      </c>
      <c r="AY196" s="1" t="s">
        <v>85</v>
      </c>
      <c r="AZ196" s="1" t="s">
        <v>85</v>
      </c>
      <c r="BA196" s="1" t="s">
        <v>85</v>
      </c>
      <c r="BB196" s="1" t="s">
        <v>85</v>
      </c>
      <c r="BC196" s="1" t="s">
        <v>85</v>
      </c>
      <c r="BD196" s="1" t="s">
        <v>85</v>
      </c>
      <c r="BE196" s="1" t="s">
        <v>85</v>
      </c>
      <c r="BF196" s="1" t="s">
        <v>85</v>
      </c>
      <c r="BG196" s="1" t="s">
        <v>85</v>
      </c>
      <c r="BH196" s="1" t="s">
        <v>85</v>
      </c>
      <c r="BI196" s="1" t="s">
        <v>85</v>
      </c>
      <c r="BJ196" s="1" t="s">
        <v>85</v>
      </c>
      <c r="BK196" s="1" t="s">
        <v>85</v>
      </c>
      <c r="BL196" s="1" t="s">
        <v>85</v>
      </c>
      <c r="BM196" s="1" t="s">
        <v>3531</v>
      </c>
      <c r="BN196" s="1" t="s">
        <v>85</v>
      </c>
      <c r="BO196" s="1" t="s">
        <v>85</v>
      </c>
      <c r="BP196" s="1" t="s">
        <v>85</v>
      </c>
      <c r="BQ196" s="1" t="s">
        <v>85</v>
      </c>
      <c r="BR196" s="1" t="s">
        <v>85</v>
      </c>
      <c r="BS196" s="1" t="s">
        <v>85</v>
      </c>
      <c r="BT196" s="1" t="s">
        <v>85</v>
      </c>
      <c r="BU196" s="1" t="s">
        <v>85</v>
      </c>
      <c r="BV196" s="1" t="s">
        <v>85</v>
      </c>
      <c r="BW196" s="1" t="s">
        <v>85</v>
      </c>
      <c r="BX196" s="1" t="s">
        <v>85</v>
      </c>
      <c r="BY196" s="1" t="s">
        <v>85</v>
      </c>
      <c r="BZ196" s="1" t="s">
        <v>85</v>
      </c>
      <c r="CA196" s="1" t="s">
        <v>85</v>
      </c>
      <c r="CB196" s="1" t="s">
        <v>85</v>
      </c>
      <c r="CC196" s="1" t="s">
        <v>85</v>
      </c>
      <c r="CD196" s="1" t="s">
        <v>85</v>
      </c>
      <c r="CE196" s="1" t="s">
        <v>85</v>
      </c>
      <c r="CF196" s="1" t="s">
        <v>85</v>
      </c>
      <c r="CG196" s="1" t="s">
        <v>85</v>
      </c>
      <c r="CH196" s="1" t="s">
        <v>85</v>
      </c>
    </row>
    <row r="197" spans="1:86" ht="15.95">
      <c r="A197" s="1" t="s">
        <v>1190</v>
      </c>
      <c r="B197" s="1" t="s">
        <v>130</v>
      </c>
      <c r="C197" s="1" t="s">
        <v>198</v>
      </c>
      <c r="D197" s="1">
        <v>100</v>
      </c>
      <c r="E197" s="1" t="s">
        <v>3522</v>
      </c>
      <c r="F197" s="1" t="s">
        <v>3816</v>
      </c>
      <c r="G197" s="1">
        <v>100021</v>
      </c>
      <c r="H197" s="1" t="s">
        <v>85</v>
      </c>
      <c r="I197" s="1">
        <v>6523261638</v>
      </c>
      <c r="J197" s="38">
        <v>45099</v>
      </c>
      <c r="K197" s="1" t="s">
        <v>85</v>
      </c>
      <c r="L197" s="1" t="s">
        <v>85</v>
      </c>
      <c r="M197" s="1" t="s">
        <v>85</v>
      </c>
      <c r="N197" s="1" t="s">
        <v>85</v>
      </c>
      <c r="O197" s="1" t="s">
        <v>85</v>
      </c>
      <c r="P197" s="1" t="s">
        <v>85</v>
      </c>
      <c r="Q197" s="1" t="s">
        <v>85</v>
      </c>
      <c r="R197" s="1" t="s">
        <v>85</v>
      </c>
      <c r="S197" s="1" t="s">
        <v>85</v>
      </c>
      <c r="T197" s="1" t="s">
        <v>85</v>
      </c>
      <c r="U197" s="1" t="s">
        <v>85</v>
      </c>
      <c r="V197" s="1" t="s">
        <v>85</v>
      </c>
      <c r="W197" s="1" t="s">
        <v>85</v>
      </c>
      <c r="X197" s="1" t="s">
        <v>85</v>
      </c>
      <c r="Y197" s="1" t="s">
        <v>85</v>
      </c>
      <c r="Z197" s="1" t="s">
        <v>3817</v>
      </c>
      <c r="AA197" s="1" t="s">
        <v>85</v>
      </c>
      <c r="AB197" s="1" t="s">
        <v>85</v>
      </c>
      <c r="AC197" s="1" t="s">
        <v>85</v>
      </c>
      <c r="AD197" s="1" t="s">
        <v>85</v>
      </c>
      <c r="AE197" s="1" t="s">
        <v>85</v>
      </c>
      <c r="AF197" s="1" t="s">
        <v>85</v>
      </c>
      <c r="AG197" s="1" t="s">
        <v>85</v>
      </c>
      <c r="AH197" s="1" t="s">
        <v>85</v>
      </c>
      <c r="AI197" s="1" t="s">
        <v>85</v>
      </c>
      <c r="AJ197" s="1" t="s">
        <v>85</v>
      </c>
      <c r="AK197" s="1" t="s">
        <v>85</v>
      </c>
      <c r="AL197" s="1" t="s">
        <v>85</v>
      </c>
      <c r="AM197" s="1" t="s">
        <v>85</v>
      </c>
      <c r="AN197" s="1" t="s">
        <v>85</v>
      </c>
      <c r="AO197" s="1" t="s">
        <v>85</v>
      </c>
      <c r="AP197" s="1" t="s">
        <v>3817</v>
      </c>
      <c r="AQ197" s="1" t="s">
        <v>3640</v>
      </c>
      <c r="AR197" s="38">
        <v>45205</v>
      </c>
      <c r="AS197" s="1" t="s">
        <v>85</v>
      </c>
      <c r="AT197" s="1" t="s">
        <v>85</v>
      </c>
      <c r="AU197" s="1" t="s">
        <v>85</v>
      </c>
      <c r="AV197" s="1" t="s">
        <v>85</v>
      </c>
      <c r="AW197" s="1" t="s">
        <v>85</v>
      </c>
      <c r="AX197" s="1" t="s">
        <v>85</v>
      </c>
      <c r="AY197" s="1" t="s">
        <v>85</v>
      </c>
      <c r="AZ197" s="1" t="s">
        <v>85</v>
      </c>
      <c r="BA197" s="1" t="s">
        <v>85</v>
      </c>
      <c r="BB197" s="1" t="s">
        <v>85</v>
      </c>
      <c r="BC197" s="1" t="s">
        <v>85</v>
      </c>
      <c r="BD197" s="1" t="s">
        <v>85</v>
      </c>
      <c r="BE197" s="1" t="s">
        <v>85</v>
      </c>
      <c r="BF197" s="1" t="s">
        <v>85</v>
      </c>
      <c r="BG197" s="1" t="s">
        <v>85</v>
      </c>
      <c r="BH197" s="1" t="s">
        <v>85</v>
      </c>
      <c r="BI197" s="1" t="s">
        <v>85</v>
      </c>
      <c r="BJ197" s="1" t="s">
        <v>85</v>
      </c>
      <c r="BK197" s="1" t="s">
        <v>85</v>
      </c>
      <c r="BL197" s="1" t="s">
        <v>85</v>
      </c>
      <c r="BM197" s="1" t="s">
        <v>3538</v>
      </c>
      <c r="BN197" s="1" t="s">
        <v>3817</v>
      </c>
      <c r="BO197" s="1" t="s">
        <v>85</v>
      </c>
      <c r="BP197" s="1" t="s">
        <v>85</v>
      </c>
      <c r="BQ197" s="1" t="s">
        <v>85</v>
      </c>
      <c r="BR197" s="1" t="s">
        <v>85</v>
      </c>
      <c r="BS197" s="1" t="s">
        <v>85</v>
      </c>
      <c r="BT197" s="1" t="s">
        <v>85</v>
      </c>
      <c r="BU197" s="1" t="s">
        <v>85</v>
      </c>
      <c r="BV197" s="1" t="s">
        <v>85</v>
      </c>
      <c r="BW197" s="1" t="s">
        <v>85</v>
      </c>
      <c r="BX197" s="1" t="s">
        <v>85</v>
      </c>
      <c r="BY197" s="1" t="s">
        <v>85</v>
      </c>
      <c r="BZ197" s="1" t="s">
        <v>85</v>
      </c>
      <c r="CA197" s="1" t="s">
        <v>85</v>
      </c>
      <c r="CB197" s="1" t="s">
        <v>85</v>
      </c>
      <c r="CC197" s="1" t="s">
        <v>85</v>
      </c>
      <c r="CD197" s="1" t="s">
        <v>85</v>
      </c>
      <c r="CE197" s="1" t="s">
        <v>85</v>
      </c>
      <c r="CF197" s="1" t="s">
        <v>85</v>
      </c>
      <c r="CG197" s="1" t="s">
        <v>85</v>
      </c>
      <c r="CH197" s="1" t="s">
        <v>85</v>
      </c>
    </row>
    <row r="198" spans="1:86" ht="15.95">
      <c r="A198" s="1" t="s">
        <v>1417</v>
      </c>
      <c r="B198" s="1" t="s">
        <v>130</v>
      </c>
      <c r="C198" s="1" t="s">
        <v>198</v>
      </c>
      <c r="D198" s="1">
        <v>104</v>
      </c>
      <c r="E198" s="1" t="s">
        <v>3522</v>
      </c>
      <c r="F198" s="1" t="s">
        <v>3818</v>
      </c>
      <c r="G198" s="1">
        <v>104018</v>
      </c>
      <c r="H198" s="1" t="s">
        <v>3819</v>
      </c>
      <c r="I198" s="1">
        <v>6521799402</v>
      </c>
      <c r="J198" s="38">
        <v>45040</v>
      </c>
      <c r="K198" s="1" t="s">
        <v>914</v>
      </c>
      <c r="L198" s="1" t="s">
        <v>3527</v>
      </c>
      <c r="M198" s="1" t="s">
        <v>915</v>
      </c>
      <c r="N198" s="1" t="s">
        <v>85</v>
      </c>
      <c r="O198" s="1" t="s">
        <v>3560</v>
      </c>
      <c r="P198" s="1" t="s">
        <v>173</v>
      </c>
      <c r="Q198" s="1" t="s">
        <v>85</v>
      </c>
      <c r="R198" s="1" t="s">
        <v>85</v>
      </c>
      <c r="S198" s="1" t="s">
        <v>85</v>
      </c>
      <c r="T198" s="1" t="s">
        <v>85</v>
      </c>
      <c r="U198" s="1" t="s">
        <v>85</v>
      </c>
      <c r="V198" s="1">
        <v>20</v>
      </c>
      <c r="W198" s="1">
        <v>100</v>
      </c>
      <c r="X198" s="1">
        <v>0</v>
      </c>
      <c r="Y198" s="1" t="s">
        <v>3524</v>
      </c>
      <c r="Z198" s="1" t="s">
        <v>85</v>
      </c>
      <c r="AA198" s="1">
        <v>0</v>
      </c>
      <c r="AB198" s="1">
        <v>4</v>
      </c>
      <c r="AC198" s="1">
        <v>51</v>
      </c>
      <c r="AD198" s="1">
        <v>45</v>
      </c>
      <c r="AE198" s="1">
        <v>241</v>
      </c>
      <c r="AF198" s="1">
        <v>0</v>
      </c>
      <c r="AG198" s="1">
        <v>4</v>
      </c>
      <c r="AH198" s="1">
        <v>51</v>
      </c>
      <c r="AI198" s="1">
        <v>45</v>
      </c>
      <c r="AJ198" s="1">
        <v>241</v>
      </c>
      <c r="AK198" s="1">
        <v>0</v>
      </c>
      <c r="AL198" s="1">
        <v>10</v>
      </c>
      <c r="AM198" s="1">
        <v>83</v>
      </c>
      <c r="AN198" s="1">
        <v>7</v>
      </c>
      <c r="AO198" s="1">
        <v>197</v>
      </c>
      <c r="AP198" s="1" t="s">
        <v>85</v>
      </c>
      <c r="AQ198" s="1" t="s">
        <v>3762</v>
      </c>
      <c r="AR198" s="38">
        <v>45132</v>
      </c>
      <c r="AS198" s="1" t="s">
        <v>85</v>
      </c>
      <c r="AT198" s="1" t="s">
        <v>85</v>
      </c>
      <c r="AU198" s="1" t="s">
        <v>85</v>
      </c>
      <c r="AV198" s="1" t="s">
        <v>85</v>
      </c>
      <c r="AW198" s="1" t="s">
        <v>85</v>
      </c>
      <c r="AX198" s="1" t="s">
        <v>85</v>
      </c>
      <c r="AY198" s="1" t="s">
        <v>85</v>
      </c>
      <c r="AZ198" s="1" t="s">
        <v>85</v>
      </c>
      <c r="BA198" s="1" t="s">
        <v>85</v>
      </c>
      <c r="BB198" s="1" t="s">
        <v>85</v>
      </c>
      <c r="BC198" s="1" t="s">
        <v>85</v>
      </c>
      <c r="BD198" s="1" t="s">
        <v>85</v>
      </c>
      <c r="BE198" s="1" t="s">
        <v>85</v>
      </c>
      <c r="BF198" s="1" t="s">
        <v>85</v>
      </c>
      <c r="BG198" s="1" t="s">
        <v>85</v>
      </c>
      <c r="BH198" s="1" t="s">
        <v>85</v>
      </c>
      <c r="BI198" s="1" t="s">
        <v>85</v>
      </c>
      <c r="BJ198" s="1" t="s">
        <v>85</v>
      </c>
      <c r="BK198" s="1" t="s">
        <v>85</v>
      </c>
      <c r="BL198" s="1" t="s">
        <v>85</v>
      </c>
      <c r="BM198" s="1" t="s">
        <v>3531</v>
      </c>
      <c r="BN198" s="1" t="s">
        <v>85</v>
      </c>
      <c r="BO198" s="1" t="s">
        <v>85</v>
      </c>
      <c r="BP198" s="1" t="s">
        <v>85</v>
      </c>
      <c r="BQ198" s="1" t="s">
        <v>85</v>
      </c>
      <c r="BR198" s="1" t="s">
        <v>85</v>
      </c>
      <c r="BS198" s="1" t="s">
        <v>85</v>
      </c>
      <c r="BT198" s="1" t="s">
        <v>85</v>
      </c>
      <c r="BU198" s="1" t="s">
        <v>85</v>
      </c>
      <c r="BV198" s="1" t="s">
        <v>85</v>
      </c>
      <c r="BW198" s="1" t="s">
        <v>85</v>
      </c>
      <c r="BX198" s="1" t="s">
        <v>85</v>
      </c>
      <c r="BY198" s="1" t="s">
        <v>85</v>
      </c>
      <c r="BZ198" s="1" t="s">
        <v>85</v>
      </c>
      <c r="CA198" s="1" t="s">
        <v>85</v>
      </c>
      <c r="CB198" s="1" t="s">
        <v>85</v>
      </c>
      <c r="CC198" s="1" t="s">
        <v>85</v>
      </c>
      <c r="CD198" s="1" t="s">
        <v>85</v>
      </c>
      <c r="CE198" s="1" t="s">
        <v>85</v>
      </c>
      <c r="CF198" s="1" t="s">
        <v>85</v>
      </c>
      <c r="CG198" s="1" t="s">
        <v>85</v>
      </c>
      <c r="CH198" s="1" t="s">
        <v>85</v>
      </c>
    </row>
    <row r="199" spans="1:86" ht="15.95">
      <c r="A199" s="1" t="s">
        <v>2053</v>
      </c>
      <c r="B199" s="1" t="s">
        <v>130</v>
      </c>
      <c r="C199" s="1" t="s">
        <v>198</v>
      </c>
      <c r="D199" s="1">
        <v>116</v>
      </c>
      <c r="E199" s="1" t="s">
        <v>3522</v>
      </c>
      <c r="F199" s="1" t="s">
        <v>3820</v>
      </c>
      <c r="G199" s="1">
        <v>116003</v>
      </c>
      <c r="H199" s="1" t="s">
        <v>3821</v>
      </c>
      <c r="I199" s="1">
        <v>6523760663</v>
      </c>
      <c r="J199" s="38">
        <v>45114</v>
      </c>
      <c r="K199" s="1" t="s">
        <v>924</v>
      </c>
      <c r="L199" s="1" t="s">
        <v>3527</v>
      </c>
      <c r="M199" s="1" t="s">
        <v>915</v>
      </c>
      <c r="N199" s="1" t="s">
        <v>85</v>
      </c>
      <c r="O199" s="1" t="s">
        <v>3680</v>
      </c>
      <c r="P199" s="1" t="s">
        <v>173</v>
      </c>
      <c r="Q199" s="1" t="s">
        <v>85</v>
      </c>
      <c r="R199" s="1" t="s">
        <v>85</v>
      </c>
      <c r="S199" s="1" t="s">
        <v>85</v>
      </c>
      <c r="T199" s="1" t="s">
        <v>85</v>
      </c>
      <c r="U199" s="1" t="s">
        <v>85</v>
      </c>
      <c r="V199" s="1">
        <v>95</v>
      </c>
      <c r="W199" s="1">
        <v>98</v>
      </c>
      <c r="X199" s="1">
        <v>2</v>
      </c>
      <c r="Y199" s="1" t="s">
        <v>3524</v>
      </c>
      <c r="Z199" s="1" t="s">
        <v>85</v>
      </c>
      <c r="AA199" s="1">
        <v>5</v>
      </c>
      <c r="AB199" s="1">
        <v>55</v>
      </c>
      <c r="AC199" s="1">
        <v>40</v>
      </c>
      <c r="AD199" s="1">
        <v>0</v>
      </c>
      <c r="AE199" s="1">
        <v>135</v>
      </c>
      <c r="AF199" s="1">
        <v>80</v>
      </c>
      <c r="AG199" s="1">
        <v>5</v>
      </c>
      <c r="AH199" s="1">
        <v>15</v>
      </c>
      <c r="AI199" s="1">
        <v>0</v>
      </c>
      <c r="AJ199" s="1">
        <v>35</v>
      </c>
      <c r="AK199" s="1">
        <v>5</v>
      </c>
      <c r="AL199" s="1">
        <v>55</v>
      </c>
      <c r="AM199" s="1">
        <v>40</v>
      </c>
      <c r="AN199" s="1">
        <v>0</v>
      </c>
      <c r="AO199" s="1">
        <v>135</v>
      </c>
      <c r="AP199" s="1" t="s">
        <v>85</v>
      </c>
      <c r="AQ199" s="1" t="s">
        <v>3632</v>
      </c>
      <c r="AR199" s="38">
        <v>45153</v>
      </c>
      <c r="AS199" s="1" t="s">
        <v>85</v>
      </c>
      <c r="AT199" s="1" t="s">
        <v>85</v>
      </c>
      <c r="AU199" s="1" t="s">
        <v>85</v>
      </c>
      <c r="AV199" s="1" t="s">
        <v>85</v>
      </c>
      <c r="AW199" s="1" t="s">
        <v>85</v>
      </c>
      <c r="AX199" s="1" t="s">
        <v>85</v>
      </c>
      <c r="AY199" s="1" t="s">
        <v>85</v>
      </c>
      <c r="AZ199" s="1" t="s">
        <v>85</v>
      </c>
      <c r="BA199" s="1" t="s">
        <v>85</v>
      </c>
      <c r="BB199" s="1" t="s">
        <v>85</v>
      </c>
      <c r="BC199" s="1" t="s">
        <v>85</v>
      </c>
      <c r="BD199" s="1" t="s">
        <v>85</v>
      </c>
      <c r="BE199" s="1" t="s">
        <v>85</v>
      </c>
      <c r="BF199" s="1" t="s">
        <v>85</v>
      </c>
      <c r="BG199" s="1" t="s">
        <v>85</v>
      </c>
      <c r="BH199" s="1" t="s">
        <v>85</v>
      </c>
      <c r="BI199" s="1" t="s">
        <v>85</v>
      </c>
      <c r="BJ199" s="1" t="s">
        <v>85</v>
      </c>
      <c r="BK199" s="1" t="s">
        <v>85</v>
      </c>
      <c r="BL199" s="1" t="s">
        <v>85</v>
      </c>
      <c r="BM199" s="1" t="s">
        <v>3531</v>
      </c>
      <c r="BN199" s="1" t="s">
        <v>85</v>
      </c>
      <c r="BO199" s="1" t="s">
        <v>85</v>
      </c>
      <c r="BP199" s="1" t="s">
        <v>85</v>
      </c>
      <c r="BQ199" s="1" t="s">
        <v>85</v>
      </c>
      <c r="BR199" s="1" t="s">
        <v>85</v>
      </c>
      <c r="BS199" s="1" t="s">
        <v>85</v>
      </c>
      <c r="BT199" s="1" t="s">
        <v>85</v>
      </c>
      <c r="BU199" s="1" t="s">
        <v>85</v>
      </c>
      <c r="BV199" s="1" t="s">
        <v>85</v>
      </c>
      <c r="BW199" s="1" t="s">
        <v>85</v>
      </c>
      <c r="BX199" s="1" t="s">
        <v>85</v>
      </c>
      <c r="BY199" s="1" t="s">
        <v>85</v>
      </c>
      <c r="BZ199" s="1" t="s">
        <v>85</v>
      </c>
      <c r="CA199" s="1" t="s">
        <v>85</v>
      </c>
      <c r="CB199" s="1" t="s">
        <v>85</v>
      </c>
      <c r="CC199" s="1" t="s">
        <v>85</v>
      </c>
      <c r="CD199" s="1" t="s">
        <v>85</v>
      </c>
      <c r="CE199" s="1" t="s">
        <v>85</v>
      </c>
      <c r="CF199" s="1" t="s">
        <v>85</v>
      </c>
      <c r="CG199" s="1" t="s">
        <v>85</v>
      </c>
      <c r="CH199" s="1" t="s">
        <v>85</v>
      </c>
    </row>
    <row r="200" spans="1:86" ht="15.95">
      <c r="A200" s="1" t="s">
        <v>1868</v>
      </c>
      <c r="B200" s="1" t="s">
        <v>130</v>
      </c>
      <c r="C200" s="1" t="s">
        <v>198</v>
      </c>
      <c r="D200" s="1">
        <v>109</v>
      </c>
      <c r="E200" s="1" t="s">
        <v>3522</v>
      </c>
      <c r="F200" s="1" t="s">
        <v>3822</v>
      </c>
      <c r="G200" s="1">
        <v>109019</v>
      </c>
      <c r="H200" s="1" t="s">
        <v>85</v>
      </c>
      <c r="I200" s="1">
        <v>6523261725</v>
      </c>
      <c r="J200" s="38">
        <v>45121</v>
      </c>
      <c r="K200" s="1" t="s">
        <v>926</v>
      </c>
      <c r="L200" s="1" t="s">
        <v>3527</v>
      </c>
      <c r="M200" s="1" t="s">
        <v>915</v>
      </c>
      <c r="N200" s="1" t="s">
        <v>85</v>
      </c>
      <c r="O200" s="1" t="s">
        <v>85</v>
      </c>
      <c r="P200" s="1" t="s">
        <v>83</v>
      </c>
      <c r="Q200" s="1" t="s">
        <v>85</v>
      </c>
      <c r="R200" s="1" t="s">
        <v>85</v>
      </c>
      <c r="S200" s="1" t="s">
        <v>85</v>
      </c>
      <c r="T200" s="1" t="s">
        <v>85</v>
      </c>
      <c r="U200" s="1" t="s">
        <v>85</v>
      </c>
      <c r="V200" s="1">
        <v>100</v>
      </c>
      <c r="W200" s="1">
        <v>16</v>
      </c>
      <c r="X200" s="1">
        <v>84</v>
      </c>
      <c r="Y200" s="1" t="s">
        <v>3524</v>
      </c>
      <c r="Z200" s="1" t="s">
        <v>85</v>
      </c>
      <c r="AA200" s="1">
        <v>5</v>
      </c>
      <c r="AB200" s="1">
        <v>55</v>
      </c>
      <c r="AC200" s="1">
        <v>35</v>
      </c>
      <c r="AD200" s="1">
        <v>5</v>
      </c>
      <c r="AE200" s="1">
        <v>140</v>
      </c>
      <c r="AF200" s="1">
        <v>5</v>
      </c>
      <c r="AG200" s="1">
        <v>55</v>
      </c>
      <c r="AH200" s="1">
        <v>35</v>
      </c>
      <c r="AI200" s="1">
        <v>5</v>
      </c>
      <c r="AJ200" s="1">
        <v>140</v>
      </c>
      <c r="AK200" s="1">
        <v>38</v>
      </c>
      <c r="AL200" s="1">
        <v>60</v>
      </c>
      <c r="AM200" s="1">
        <v>2</v>
      </c>
      <c r="AN200" s="1">
        <v>0</v>
      </c>
      <c r="AO200" s="1">
        <v>64</v>
      </c>
      <c r="AP200" s="1" t="s">
        <v>85</v>
      </c>
      <c r="AQ200" s="1" t="s">
        <v>3660</v>
      </c>
      <c r="AR200" s="38">
        <v>45135</v>
      </c>
      <c r="AS200" s="1" t="s">
        <v>85</v>
      </c>
      <c r="AT200" s="1" t="s">
        <v>85</v>
      </c>
      <c r="AU200" s="1" t="s">
        <v>85</v>
      </c>
      <c r="AV200" s="1" t="s">
        <v>85</v>
      </c>
      <c r="AW200" s="1" t="s">
        <v>85</v>
      </c>
      <c r="AX200" s="1" t="s">
        <v>85</v>
      </c>
      <c r="AY200" s="1" t="s">
        <v>85</v>
      </c>
      <c r="AZ200" s="1" t="s">
        <v>85</v>
      </c>
      <c r="BA200" s="1" t="s">
        <v>85</v>
      </c>
      <c r="BB200" s="1" t="s">
        <v>85</v>
      </c>
      <c r="BC200" s="1" t="s">
        <v>85</v>
      </c>
      <c r="BD200" s="1" t="s">
        <v>85</v>
      </c>
      <c r="BE200" s="1" t="s">
        <v>85</v>
      </c>
      <c r="BF200" s="1" t="s">
        <v>85</v>
      </c>
      <c r="BG200" s="1" t="s">
        <v>85</v>
      </c>
      <c r="BH200" s="1" t="s">
        <v>85</v>
      </c>
      <c r="BI200" s="1" t="s">
        <v>85</v>
      </c>
      <c r="BJ200" s="1" t="s">
        <v>85</v>
      </c>
      <c r="BK200" s="1" t="s">
        <v>85</v>
      </c>
      <c r="BL200" s="1" t="s">
        <v>85</v>
      </c>
      <c r="BM200" s="1" t="s">
        <v>3531</v>
      </c>
      <c r="BN200" s="1" t="s">
        <v>85</v>
      </c>
      <c r="BO200" s="1" t="s">
        <v>85</v>
      </c>
      <c r="BP200" s="1" t="s">
        <v>85</v>
      </c>
      <c r="BQ200" s="1" t="s">
        <v>85</v>
      </c>
      <c r="BR200" s="1" t="s">
        <v>85</v>
      </c>
      <c r="BS200" s="1" t="s">
        <v>85</v>
      </c>
      <c r="BT200" s="1" t="s">
        <v>85</v>
      </c>
      <c r="BU200" s="1" t="s">
        <v>85</v>
      </c>
      <c r="BV200" s="1" t="s">
        <v>85</v>
      </c>
      <c r="BW200" s="1" t="s">
        <v>85</v>
      </c>
      <c r="BX200" s="1" t="s">
        <v>85</v>
      </c>
      <c r="BY200" s="1" t="s">
        <v>85</v>
      </c>
      <c r="BZ200" s="1" t="s">
        <v>85</v>
      </c>
      <c r="CA200" s="1" t="s">
        <v>85</v>
      </c>
      <c r="CB200" s="1" t="s">
        <v>85</v>
      </c>
      <c r="CC200" s="1" t="s">
        <v>85</v>
      </c>
      <c r="CD200" s="1" t="s">
        <v>85</v>
      </c>
      <c r="CE200" s="1" t="s">
        <v>85</v>
      </c>
      <c r="CF200" s="1" t="s">
        <v>85</v>
      </c>
      <c r="CG200" s="1" t="s">
        <v>85</v>
      </c>
      <c r="CH200" s="1" t="s">
        <v>85</v>
      </c>
    </row>
    <row r="201" spans="1:86" ht="15.95">
      <c r="A201" s="1" t="s">
        <v>3053</v>
      </c>
      <c r="B201" s="1" t="s">
        <v>75</v>
      </c>
      <c r="C201" s="1" t="s">
        <v>198</v>
      </c>
      <c r="D201" s="1">
        <v>409</v>
      </c>
      <c r="E201" s="1" t="s">
        <v>3522</v>
      </c>
      <c r="F201" s="1">
        <v>409023</v>
      </c>
      <c r="G201" s="1">
        <v>409023</v>
      </c>
      <c r="H201" s="1">
        <v>6220922980</v>
      </c>
      <c r="I201" s="1">
        <v>6220922980</v>
      </c>
      <c r="J201" s="38">
        <v>42019</v>
      </c>
      <c r="K201" s="1" t="s">
        <v>85</v>
      </c>
      <c r="L201" s="1" t="s">
        <v>3527</v>
      </c>
      <c r="M201" s="1" t="s">
        <v>906</v>
      </c>
      <c r="N201" s="1" t="s">
        <v>3717</v>
      </c>
      <c r="O201" s="1" t="s">
        <v>3552</v>
      </c>
      <c r="P201" s="1" t="s">
        <v>85</v>
      </c>
      <c r="Q201" s="38">
        <v>45127</v>
      </c>
      <c r="R201" s="1" t="s">
        <v>85</v>
      </c>
      <c r="S201" s="1" t="s">
        <v>85</v>
      </c>
      <c r="T201" s="1" t="s">
        <v>85</v>
      </c>
      <c r="U201" s="1" t="s">
        <v>85</v>
      </c>
      <c r="V201" s="1">
        <v>40</v>
      </c>
      <c r="W201" s="1">
        <v>98</v>
      </c>
      <c r="X201" s="1">
        <v>2</v>
      </c>
      <c r="Y201" s="1" t="s">
        <v>3524</v>
      </c>
      <c r="Z201" s="1" t="s">
        <v>85</v>
      </c>
      <c r="AA201" s="1">
        <v>12</v>
      </c>
      <c r="AB201" s="1">
        <v>18</v>
      </c>
      <c r="AC201" s="1">
        <v>70</v>
      </c>
      <c r="AD201" s="1">
        <v>0</v>
      </c>
      <c r="AE201" s="1">
        <v>158</v>
      </c>
      <c r="AF201" s="1">
        <v>12</v>
      </c>
      <c r="AG201" s="1">
        <v>15</v>
      </c>
      <c r="AH201" s="1">
        <v>73</v>
      </c>
      <c r="AI201" s="1">
        <v>0</v>
      </c>
      <c r="AJ201" s="1">
        <v>161</v>
      </c>
      <c r="AK201" s="1">
        <v>12</v>
      </c>
      <c r="AL201" s="1">
        <v>15</v>
      </c>
      <c r="AM201" s="1">
        <v>73</v>
      </c>
      <c r="AN201" s="1">
        <v>0</v>
      </c>
      <c r="AO201" s="1">
        <v>161</v>
      </c>
      <c r="AP201" s="1" t="s">
        <v>85</v>
      </c>
      <c r="AQ201" s="1" t="s">
        <v>3624</v>
      </c>
      <c r="AR201" s="38">
        <v>45145</v>
      </c>
      <c r="AS201" s="1" t="s">
        <v>85</v>
      </c>
      <c r="AT201" s="1" t="s">
        <v>85</v>
      </c>
      <c r="AU201" s="1" t="s">
        <v>85</v>
      </c>
      <c r="AV201" s="1" t="s">
        <v>85</v>
      </c>
      <c r="AW201" s="1" t="s">
        <v>85</v>
      </c>
      <c r="AX201" s="1" t="s">
        <v>85</v>
      </c>
      <c r="AY201" s="1" t="s">
        <v>85</v>
      </c>
      <c r="AZ201" s="1" t="s">
        <v>85</v>
      </c>
      <c r="BA201" s="1" t="s">
        <v>85</v>
      </c>
      <c r="BB201" s="1" t="s">
        <v>85</v>
      </c>
      <c r="BC201" s="1" t="s">
        <v>85</v>
      </c>
      <c r="BD201" s="1" t="s">
        <v>85</v>
      </c>
      <c r="BE201" s="1" t="s">
        <v>85</v>
      </c>
      <c r="BF201" s="1" t="s">
        <v>85</v>
      </c>
      <c r="BG201" s="1" t="s">
        <v>85</v>
      </c>
      <c r="BH201" s="1" t="s">
        <v>85</v>
      </c>
      <c r="BI201" s="1" t="s">
        <v>85</v>
      </c>
      <c r="BJ201" s="1" t="s">
        <v>85</v>
      </c>
      <c r="BK201" s="1" t="s">
        <v>85</v>
      </c>
      <c r="BL201" s="1" t="s">
        <v>85</v>
      </c>
      <c r="BM201" s="1" t="s">
        <v>3531</v>
      </c>
      <c r="BN201" s="1" t="s">
        <v>85</v>
      </c>
      <c r="BO201" s="1" t="s">
        <v>85</v>
      </c>
      <c r="BP201" s="1" t="s">
        <v>85</v>
      </c>
      <c r="BQ201" s="1" t="s">
        <v>85</v>
      </c>
      <c r="BR201" s="1" t="s">
        <v>85</v>
      </c>
      <c r="BS201" s="1" t="s">
        <v>85</v>
      </c>
      <c r="BT201" s="1" t="s">
        <v>85</v>
      </c>
      <c r="BU201" s="1" t="s">
        <v>85</v>
      </c>
      <c r="BV201" s="1" t="s">
        <v>85</v>
      </c>
      <c r="BW201" s="1" t="s">
        <v>85</v>
      </c>
      <c r="BX201" s="1" t="s">
        <v>85</v>
      </c>
      <c r="BY201" s="1" t="s">
        <v>85</v>
      </c>
      <c r="BZ201" s="1" t="s">
        <v>85</v>
      </c>
      <c r="CA201" s="1" t="s">
        <v>85</v>
      </c>
      <c r="CB201" s="1" t="s">
        <v>85</v>
      </c>
      <c r="CC201" s="1" t="s">
        <v>85</v>
      </c>
      <c r="CD201" s="1" t="s">
        <v>85</v>
      </c>
      <c r="CE201" s="1" t="s">
        <v>85</v>
      </c>
      <c r="CF201" s="1" t="s">
        <v>85</v>
      </c>
      <c r="CG201" s="1" t="s">
        <v>85</v>
      </c>
      <c r="CH201" s="1" t="s">
        <v>85</v>
      </c>
    </row>
    <row r="202" spans="1:86" ht="15.95">
      <c r="A202" s="1" t="s">
        <v>2293</v>
      </c>
      <c r="B202" s="1" t="s">
        <v>130</v>
      </c>
      <c r="C202" s="1" t="s">
        <v>198</v>
      </c>
      <c r="D202" s="1">
        <v>201</v>
      </c>
      <c r="E202" s="1" t="s">
        <v>3522</v>
      </c>
      <c r="F202" s="1">
        <v>6802022880</v>
      </c>
      <c r="G202" s="1">
        <v>201043</v>
      </c>
      <c r="H202" s="1" t="s">
        <v>85</v>
      </c>
      <c r="I202" s="1">
        <v>6802022880</v>
      </c>
      <c r="J202" s="38">
        <v>45091</v>
      </c>
      <c r="K202" s="1" t="s">
        <v>85</v>
      </c>
      <c r="L202" s="1" t="s">
        <v>85</v>
      </c>
      <c r="M202" s="1" t="s">
        <v>85</v>
      </c>
      <c r="N202" s="1" t="s">
        <v>85</v>
      </c>
      <c r="O202" s="1" t="s">
        <v>85</v>
      </c>
      <c r="P202" s="1" t="s">
        <v>85</v>
      </c>
      <c r="Q202" s="1" t="s">
        <v>85</v>
      </c>
      <c r="R202" s="1" t="s">
        <v>85</v>
      </c>
      <c r="S202" s="1" t="s">
        <v>85</v>
      </c>
      <c r="T202" s="1" t="s">
        <v>85</v>
      </c>
      <c r="U202" s="1" t="s">
        <v>85</v>
      </c>
      <c r="V202" s="1">
        <v>10</v>
      </c>
      <c r="W202" s="1">
        <v>98</v>
      </c>
      <c r="X202" s="1">
        <v>2</v>
      </c>
      <c r="Y202" s="1" t="s">
        <v>3524</v>
      </c>
      <c r="Z202" s="1" t="s">
        <v>85</v>
      </c>
      <c r="AA202" s="1">
        <v>0</v>
      </c>
      <c r="AB202" s="1">
        <v>0</v>
      </c>
      <c r="AC202" s="1">
        <v>65</v>
      </c>
      <c r="AD202" s="1">
        <v>35</v>
      </c>
      <c r="AE202" s="1">
        <v>235</v>
      </c>
      <c r="AF202" s="1">
        <v>0</v>
      </c>
      <c r="AG202" s="1">
        <v>0</v>
      </c>
      <c r="AH202" s="1">
        <v>65</v>
      </c>
      <c r="AI202" s="1">
        <v>35</v>
      </c>
      <c r="AJ202" s="1">
        <v>235</v>
      </c>
      <c r="AK202" s="1">
        <v>0</v>
      </c>
      <c r="AL202" s="1">
        <v>95</v>
      </c>
      <c r="AM202" s="1">
        <v>5</v>
      </c>
      <c r="AN202" s="1">
        <v>0</v>
      </c>
      <c r="AO202" s="1">
        <v>105</v>
      </c>
      <c r="AP202" s="1" t="s">
        <v>85</v>
      </c>
      <c r="AQ202" s="1" t="s">
        <v>3640</v>
      </c>
      <c r="AR202" s="38">
        <v>45209</v>
      </c>
      <c r="AS202" s="1" t="s">
        <v>85</v>
      </c>
      <c r="AT202" s="1" t="s">
        <v>85</v>
      </c>
      <c r="AU202" s="1" t="s">
        <v>85</v>
      </c>
      <c r="AV202" s="1" t="s">
        <v>85</v>
      </c>
      <c r="AW202" s="1" t="s">
        <v>85</v>
      </c>
      <c r="AX202" s="1" t="s">
        <v>85</v>
      </c>
      <c r="AY202" s="1" t="s">
        <v>85</v>
      </c>
      <c r="AZ202" s="1" t="s">
        <v>85</v>
      </c>
      <c r="BA202" s="1" t="s">
        <v>85</v>
      </c>
      <c r="BB202" s="1" t="s">
        <v>85</v>
      </c>
      <c r="BC202" s="1" t="s">
        <v>85</v>
      </c>
      <c r="BD202" s="1" t="s">
        <v>85</v>
      </c>
      <c r="BE202" s="1" t="s">
        <v>85</v>
      </c>
      <c r="BF202" s="1" t="s">
        <v>85</v>
      </c>
      <c r="BG202" s="1" t="s">
        <v>85</v>
      </c>
      <c r="BH202" s="1" t="s">
        <v>85</v>
      </c>
      <c r="BI202" s="1" t="s">
        <v>85</v>
      </c>
      <c r="BJ202" s="1" t="s">
        <v>85</v>
      </c>
      <c r="BK202" s="1" t="s">
        <v>85</v>
      </c>
      <c r="BL202" s="1" t="s">
        <v>85</v>
      </c>
      <c r="BM202" s="1" t="s">
        <v>3531</v>
      </c>
      <c r="BN202" s="1" t="s">
        <v>85</v>
      </c>
      <c r="BO202" s="1" t="s">
        <v>85</v>
      </c>
      <c r="BP202" s="1" t="s">
        <v>85</v>
      </c>
      <c r="BQ202" s="1" t="s">
        <v>85</v>
      </c>
      <c r="BR202" s="1" t="s">
        <v>85</v>
      </c>
      <c r="BS202" s="1" t="s">
        <v>85</v>
      </c>
      <c r="BT202" s="1" t="s">
        <v>85</v>
      </c>
      <c r="BU202" s="1" t="s">
        <v>85</v>
      </c>
      <c r="BV202" s="1" t="s">
        <v>85</v>
      </c>
      <c r="BW202" s="1" t="s">
        <v>85</v>
      </c>
      <c r="BX202" s="1" t="s">
        <v>85</v>
      </c>
      <c r="BY202" s="1" t="s">
        <v>85</v>
      </c>
      <c r="BZ202" s="1" t="s">
        <v>85</v>
      </c>
      <c r="CA202" s="1" t="s">
        <v>85</v>
      </c>
      <c r="CB202" s="1" t="s">
        <v>85</v>
      </c>
      <c r="CC202" s="1" t="s">
        <v>85</v>
      </c>
      <c r="CD202" s="1" t="s">
        <v>85</v>
      </c>
      <c r="CE202" s="1" t="s">
        <v>85</v>
      </c>
      <c r="CF202" s="1" t="s">
        <v>85</v>
      </c>
      <c r="CG202" s="1" t="s">
        <v>85</v>
      </c>
      <c r="CH202" s="1" t="s">
        <v>85</v>
      </c>
    </row>
    <row r="203" spans="1:86" ht="15.95">
      <c r="A203" s="1" t="s">
        <v>2272</v>
      </c>
      <c r="B203" s="1" t="s">
        <v>130</v>
      </c>
      <c r="C203" s="1" t="s">
        <v>198</v>
      </c>
      <c r="D203" s="1">
        <v>201</v>
      </c>
      <c r="E203" s="1" t="s">
        <v>3522</v>
      </c>
      <c r="F203" s="1" t="s">
        <v>3823</v>
      </c>
      <c r="G203" s="1">
        <v>201041</v>
      </c>
      <c r="H203" s="41">
        <v>680229000000</v>
      </c>
      <c r="I203" s="1">
        <v>6802294909</v>
      </c>
      <c r="J203" s="38">
        <v>45096</v>
      </c>
      <c r="K203" s="1" t="s">
        <v>85</v>
      </c>
      <c r="L203" s="1" t="s">
        <v>85</v>
      </c>
      <c r="M203" s="1" t="s">
        <v>85</v>
      </c>
      <c r="N203" s="1" t="s">
        <v>85</v>
      </c>
      <c r="O203" s="1" t="s">
        <v>85</v>
      </c>
      <c r="P203" s="1" t="s">
        <v>85</v>
      </c>
      <c r="Q203" s="1" t="s">
        <v>85</v>
      </c>
      <c r="R203" s="1" t="s">
        <v>85</v>
      </c>
      <c r="S203" s="1" t="s">
        <v>85</v>
      </c>
      <c r="T203" s="1" t="s">
        <v>85</v>
      </c>
      <c r="U203" s="1" t="s">
        <v>85</v>
      </c>
      <c r="V203" s="1">
        <v>65</v>
      </c>
      <c r="W203" s="1">
        <v>96</v>
      </c>
      <c r="X203" s="1">
        <v>4</v>
      </c>
      <c r="Y203" s="1" t="s">
        <v>3524</v>
      </c>
      <c r="Z203" s="1" t="s">
        <v>85</v>
      </c>
      <c r="AA203" s="1">
        <v>10</v>
      </c>
      <c r="AB203" s="1">
        <v>60</v>
      </c>
      <c r="AC203" s="1">
        <v>30</v>
      </c>
      <c r="AD203" s="1">
        <v>0</v>
      </c>
      <c r="AE203" s="1">
        <v>120</v>
      </c>
      <c r="AF203" s="1">
        <v>10</v>
      </c>
      <c r="AG203" s="1">
        <v>60</v>
      </c>
      <c r="AH203" s="1">
        <v>30</v>
      </c>
      <c r="AI203" s="1">
        <v>0</v>
      </c>
      <c r="AJ203" s="1">
        <v>120</v>
      </c>
      <c r="AK203" s="1">
        <v>10</v>
      </c>
      <c r="AL203" s="1">
        <v>85</v>
      </c>
      <c r="AM203" s="1">
        <v>5</v>
      </c>
      <c r="AN203" s="1">
        <v>0</v>
      </c>
      <c r="AO203" s="1">
        <v>95</v>
      </c>
      <c r="AP203" s="1" t="s">
        <v>85</v>
      </c>
      <c r="AQ203" s="1" t="s">
        <v>3624</v>
      </c>
      <c r="AR203" s="38">
        <v>45139</v>
      </c>
      <c r="AS203" s="1" t="s">
        <v>85</v>
      </c>
      <c r="AT203" s="1" t="s">
        <v>85</v>
      </c>
      <c r="AU203" s="1" t="s">
        <v>85</v>
      </c>
      <c r="AV203" s="1" t="s">
        <v>85</v>
      </c>
      <c r="AW203" s="1" t="s">
        <v>85</v>
      </c>
      <c r="AX203" s="1" t="s">
        <v>85</v>
      </c>
      <c r="AY203" s="1" t="s">
        <v>85</v>
      </c>
      <c r="AZ203" s="1" t="s">
        <v>85</v>
      </c>
      <c r="BA203" s="1" t="s">
        <v>85</v>
      </c>
      <c r="BB203" s="1" t="s">
        <v>85</v>
      </c>
      <c r="BC203" s="1" t="s">
        <v>85</v>
      </c>
      <c r="BD203" s="1" t="s">
        <v>85</v>
      </c>
      <c r="BE203" s="1" t="s">
        <v>85</v>
      </c>
      <c r="BF203" s="1" t="s">
        <v>85</v>
      </c>
      <c r="BG203" s="1" t="s">
        <v>85</v>
      </c>
      <c r="BH203" s="1" t="s">
        <v>85</v>
      </c>
      <c r="BI203" s="1" t="s">
        <v>85</v>
      </c>
      <c r="BJ203" s="1" t="s">
        <v>85</v>
      </c>
      <c r="BK203" s="1" t="s">
        <v>85</v>
      </c>
      <c r="BL203" s="1" t="s">
        <v>85</v>
      </c>
      <c r="BM203" s="1" t="s">
        <v>3531</v>
      </c>
      <c r="BN203" s="1" t="s">
        <v>85</v>
      </c>
      <c r="BO203" s="1" t="s">
        <v>85</v>
      </c>
      <c r="BP203" s="1" t="s">
        <v>85</v>
      </c>
      <c r="BQ203" s="1" t="s">
        <v>85</v>
      </c>
      <c r="BR203" s="1" t="s">
        <v>85</v>
      </c>
      <c r="BS203" s="1" t="s">
        <v>85</v>
      </c>
      <c r="BT203" s="1" t="s">
        <v>85</v>
      </c>
      <c r="BU203" s="1" t="s">
        <v>85</v>
      </c>
      <c r="BV203" s="1" t="s">
        <v>85</v>
      </c>
      <c r="BW203" s="1" t="s">
        <v>85</v>
      </c>
      <c r="BX203" s="1" t="s">
        <v>85</v>
      </c>
      <c r="BY203" s="1" t="s">
        <v>85</v>
      </c>
      <c r="BZ203" s="1" t="s">
        <v>85</v>
      </c>
      <c r="CA203" s="1" t="s">
        <v>85</v>
      </c>
      <c r="CB203" s="1" t="s">
        <v>85</v>
      </c>
      <c r="CC203" s="1" t="s">
        <v>85</v>
      </c>
      <c r="CD203" s="1" t="s">
        <v>85</v>
      </c>
      <c r="CE203" s="1" t="s">
        <v>85</v>
      </c>
      <c r="CF203" s="1" t="s">
        <v>85</v>
      </c>
      <c r="CG203" s="1" t="s">
        <v>85</v>
      </c>
      <c r="CH203" s="1" t="s">
        <v>85</v>
      </c>
    </row>
    <row r="204" spans="1:86" ht="15.95">
      <c r="A204" s="1" t="s">
        <v>2349</v>
      </c>
      <c r="B204" s="1" t="s">
        <v>130</v>
      </c>
      <c r="C204" s="1" t="s">
        <v>198</v>
      </c>
      <c r="D204" s="1">
        <v>202</v>
      </c>
      <c r="E204" s="1" t="s">
        <v>3522</v>
      </c>
      <c r="F204" s="41">
        <v>680229000000</v>
      </c>
      <c r="G204" s="1">
        <v>202003</v>
      </c>
      <c r="H204" s="41">
        <v>680229000000</v>
      </c>
      <c r="I204" s="1">
        <v>6802293962</v>
      </c>
      <c r="J204" s="38">
        <v>45106</v>
      </c>
      <c r="K204" s="1" t="s">
        <v>85</v>
      </c>
      <c r="L204" s="1" t="s">
        <v>85</v>
      </c>
      <c r="M204" s="1" t="s">
        <v>85</v>
      </c>
      <c r="N204" s="1" t="s">
        <v>85</v>
      </c>
      <c r="O204" s="1" t="s">
        <v>85</v>
      </c>
      <c r="P204" s="1" t="s">
        <v>85</v>
      </c>
      <c r="Q204" s="1" t="s">
        <v>85</v>
      </c>
      <c r="R204" s="1" t="s">
        <v>85</v>
      </c>
      <c r="S204" s="1" t="s">
        <v>85</v>
      </c>
      <c r="T204" s="1" t="s">
        <v>85</v>
      </c>
      <c r="U204" s="1" t="s">
        <v>85</v>
      </c>
      <c r="V204" s="1">
        <v>30</v>
      </c>
      <c r="W204" s="1">
        <v>99</v>
      </c>
      <c r="X204" s="1">
        <v>1</v>
      </c>
      <c r="Y204" s="1" t="s">
        <v>3524</v>
      </c>
      <c r="Z204" s="1" t="s">
        <v>85</v>
      </c>
      <c r="AA204" s="1">
        <v>5</v>
      </c>
      <c r="AB204" s="1">
        <v>30</v>
      </c>
      <c r="AC204" s="1">
        <v>65</v>
      </c>
      <c r="AD204" s="1">
        <v>0</v>
      </c>
      <c r="AE204" s="1">
        <v>160</v>
      </c>
      <c r="AF204" s="1">
        <v>5</v>
      </c>
      <c r="AG204" s="1">
        <v>27</v>
      </c>
      <c r="AH204" s="1">
        <v>65</v>
      </c>
      <c r="AI204" s="1">
        <v>3</v>
      </c>
      <c r="AJ204" s="1">
        <v>166</v>
      </c>
      <c r="AK204" s="1">
        <v>5</v>
      </c>
      <c r="AL204" s="1">
        <v>30</v>
      </c>
      <c r="AM204" s="1">
        <v>65</v>
      </c>
      <c r="AN204" s="1">
        <v>0</v>
      </c>
      <c r="AO204" s="1">
        <v>160</v>
      </c>
      <c r="AP204" s="1" t="s">
        <v>85</v>
      </c>
      <c r="AQ204" s="1" t="s">
        <v>3624</v>
      </c>
      <c r="AR204" s="38">
        <v>45138</v>
      </c>
      <c r="AS204" s="1" t="s">
        <v>85</v>
      </c>
      <c r="AT204" s="1" t="s">
        <v>85</v>
      </c>
      <c r="AU204" s="1" t="s">
        <v>85</v>
      </c>
      <c r="AV204" s="1" t="s">
        <v>85</v>
      </c>
      <c r="AW204" s="1" t="s">
        <v>85</v>
      </c>
      <c r="AX204" s="1" t="s">
        <v>85</v>
      </c>
      <c r="AY204" s="1" t="s">
        <v>85</v>
      </c>
      <c r="AZ204" s="1" t="s">
        <v>85</v>
      </c>
      <c r="BA204" s="1" t="s">
        <v>85</v>
      </c>
      <c r="BB204" s="1" t="s">
        <v>85</v>
      </c>
      <c r="BC204" s="1" t="s">
        <v>85</v>
      </c>
      <c r="BD204" s="1" t="s">
        <v>85</v>
      </c>
      <c r="BE204" s="1" t="s">
        <v>85</v>
      </c>
      <c r="BF204" s="1" t="s">
        <v>85</v>
      </c>
      <c r="BG204" s="1" t="s">
        <v>85</v>
      </c>
      <c r="BH204" s="1" t="s">
        <v>85</v>
      </c>
      <c r="BI204" s="1" t="s">
        <v>85</v>
      </c>
      <c r="BJ204" s="1" t="s">
        <v>85</v>
      </c>
      <c r="BK204" s="1" t="s">
        <v>85</v>
      </c>
      <c r="BL204" s="1" t="s">
        <v>85</v>
      </c>
      <c r="BM204" s="1" t="s">
        <v>3531</v>
      </c>
      <c r="BN204" s="1" t="s">
        <v>85</v>
      </c>
      <c r="BO204" s="1" t="s">
        <v>85</v>
      </c>
      <c r="BP204" s="1" t="s">
        <v>85</v>
      </c>
      <c r="BQ204" s="1" t="s">
        <v>85</v>
      </c>
      <c r="BR204" s="1" t="s">
        <v>85</v>
      </c>
      <c r="BS204" s="1" t="s">
        <v>85</v>
      </c>
      <c r="BT204" s="1" t="s">
        <v>85</v>
      </c>
      <c r="BU204" s="1" t="s">
        <v>85</v>
      </c>
      <c r="BV204" s="1" t="s">
        <v>85</v>
      </c>
      <c r="BW204" s="1" t="s">
        <v>85</v>
      </c>
      <c r="BX204" s="1" t="s">
        <v>85</v>
      </c>
      <c r="BY204" s="1" t="s">
        <v>85</v>
      </c>
      <c r="BZ204" s="1" t="s">
        <v>85</v>
      </c>
      <c r="CA204" s="1" t="s">
        <v>85</v>
      </c>
      <c r="CB204" s="1" t="s">
        <v>85</v>
      </c>
      <c r="CC204" s="1" t="s">
        <v>85</v>
      </c>
      <c r="CD204" s="1" t="s">
        <v>85</v>
      </c>
      <c r="CE204" s="1" t="s">
        <v>85</v>
      </c>
      <c r="CF204" s="1" t="s">
        <v>85</v>
      </c>
      <c r="CG204" s="1" t="s">
        <v>85</v>
      </c>
      <c r="CH204" s="1" t="s">
        <v>85</v>
      </c>
    </row>
    <row r="205" spans="1:86" ht="15.95">
      <c r="A205" s="1" t="s">
        <v>1203</v>
      </c>
      <c r="B205" s="1" t="s">
        <v>130</v>
      </c>
      <c r="C205" s="1" t="s">
        <v>198</v>
      </c>
      <c r="D205" s="1">
        <v>100</v>
      </c>
      <c r="E205" s="1" t="s">
        <v>3522</v>
      </c>
      <c r="F205" s="1" t="s">
        <v>3824</v>
      </c>
      <c r="G205" s="1">
        <v>100022</v>
      </c>
      <c r="H205" s="1" t="s">
        <v>85</v>
      </c>
      <c r="I205" s="1">
        <v>6521762943</v>
      </c>
      <c r="J205" s="38">
        <v>44313</v>
      </c>
      <c r="K205" s="1" t="s">
        <v>85</v>
      </c>
      <c r="L205" s="1" t="s">
        <v>85</v>
      </c>
      <c r="M205" s="1" t="s">
        <v>85</v>
      </c>
      <c r="N205" s="1" t="s">
        <v>85</v>
      </c>
      <c r="O205" s="1" t="s">
        <v>85</v>
      </c>
      <c r="P205" s="1" t="s">
        <v>85</v>
      </c>
      <c r="Q205" s="1" t="s">
        <v>85</v>
      </c>
      <c r="R205" s="1" t="s">
        <v>85</v>
      </c>
      <c r="S205" s="1" t="s">
        <v>85</v>
      </c>
      <c r="T205" s="1" t="s">
        <v>85</v>
      </c>
      <c r="U205" s="1" t="s">
        <v>85</v>
      </c>
      <c r="V205" s="1">
        <v>25</v>
      </c>
      <c r="W205" s="1">
        <v>95</v>
      </c>
      <c r="X205" s="1">
        <v>5</v>
      </c>
      <c r="Y205" s="1" t="s">
        <v>3524</v>
      </c>
      <c r="Z205" s="1" t="s">
        <v>85</v>
      </c>
      <c r="AA205" s="1">
        <v>0</v>
      </c>
      <c r="AB205" s="1">
        <v>10</v>
      </c>
      <c r="AC205" s="1">
        <v>85</v>
      </c>
      <c r="AD205" s="1">
        <v>5</v>
      </c>
      <c r="AE205" s="1">
        <v>195</v>
      </c>
      <c r="AF205" s="1">
        <v>0</v>
      </c>
      <c r="AG205" s="1">
        <v>10</v>
      </c>
      <c r="AH205" s="1">
        <v>85</v>
      </c>
      <c r="AI205" s="1">
        <v>5</v>
      </c>
      <c r="AJ205" s="1">
        <v>195</v>
      </c>
      <c r="AK205" s="1">
        <v>75</v>
      </c>
      <c r="AL205" s="1">
        <v>10</v>
      </c>
      <c r="AM205" s="1">
        <v>12</v>
      </c>
      <c r="AN205" s="1">
        <v>3</v>
      </c>
      <c r="AO205" s="1">
        <v>43</v>
      </c>
      <c r="AP205" s="1" t="s">
        <v>85</v>
      </c>
      <c r="AQ205" s="1" t="s">
        <v>3642</v>
      </c>
      <c r="AR205" s="38">
        <v>45214</v>
      </c>
      <c r="AS205" s="1" t="s">
        <v>85</v>
      </c>
      <c r="AT205" s="1" t="s">
        <v>85</v>
      </c>
      <c r="AU205" s="1" t="s">
        <v>85</v>
      </c>
      <c r="AV205" s="1" t="s">
        <v>85</v>
      </c>
      <c r="AW205" s="1" t="s">
        <v>85</v>
      </c>
      <c r="AX205" s="1" t="s">
        <v>85</v>
      </c>
      <c r="AY205" s="1" t="s">
        <v>85</v>
      </c>
      <c r="AZ205" s="1" t="s">
        <v>85</v>
      </c>
      <c r="BA205" s="1" t="s">
        <v>85</v>
      </c>
      <c r="BB205" s="1" t="s">
        <v>85</v>
      </c>
      <c r="BC205" s="1" t="s">
        <v>85</v>
      </c>
      <c r="BD205" s="1" t="s">
        <v>85</v>
      </c>
      <c r="BE205" s="1" t="s">
        <v>85</v>
      </c>
      <c r="BF205" s="1" t="s">
        <v>85</v>
      </c>
      <c r="BG205" s="1" t="s">
        <v>85</v>
      </c>
      <c r="BH205" s="1" t="s">
        <v>85</v>
      </c>
      <c r="BI205" s="1" t="s">
        <v>85</v>
      </c>
      <c r="BJ205" s="1" t="s">
        <v>85</v>
      </c>
      <c r="BK205" s="1" t="s">
        <v>85</v>
      </c>
      <c r="BL205" s="1" t="s">
        <v>85</v>
      </c>
      <c r="BM205" s="1" t="s">
        <v>3531</v>
      </c>
      <c r="BN205" s="1" t="s">
        <v>85</v>
      </c>
      <c r="BO205" s="1" t="s">
        <v>85</v>
      </c>
      <c r="BP205" s="1" t="s">
        <v>85</v>
      </c>
      <c r="BQ205" s="1" t="s">
        <v>85</v>
      </c>
      <c r="BR205" s="1" t="s">
        <v>85</v>
      </c>
      <c r="BS205" s="1" t="s">
        <v>85</v>
      </c>
      <c r="BT205" s="1" t="s">
        <v>85</v>
      </c>
      <c r="BU205" s="1" t="s">
        <v>85</v>
      </c>
      <c r="BV205" s="1" t="s">
        <v>85</v>
      </c>
      <c r="BW205" s="1" t="s">
        <v>85</v>
      </c>
      <c r="BX205" s="1" t="s">
        <v>85</v>
      </c>
      <c r="BY205" s="1" t="s">
        <v>85</v>
      </c>
      <c r="BZ205" s="1" t="s">
        <v>85</v>
      </c>
      <c r="CA205" s="1" t="s">
        <v>85</v>
      </c>
      <c r="CB205" s="1" t="s">
        <v>85</v>
      </c>
      <c r="CC205" s="1" t="s">
        <v>85</v>
      </c>
      <c r="CD205" s="1" t="s">
        <v>85</v>
      </c>
      <c r="CE205" s="1" t="s">
        <v>85</v>
      </c>
      <c r="CF205" s="1" t="s">
        <v>85</v>
      </c>
      <c r="CG205" s="1" t="s">
        <v>85</v>
      </c>
      <c r="CH205" s="1" t="s">
        <v>85</v>
      </c>
    </row>
    <row r="206" spans="1:86" ht="15.95">
      <c r="A206" s="1" t="s">
        <v>2738</v>
      </c>
      <c r="B206" s="1" t="s">
        <v>130</v>
      </c>
      <c r="C206" s="1" t="s">
        <v>103</v>
      </c>
      <c r="D206" s="1">
        <v>303</v>
      </c>
      <c r="E206" s="1" t="s">
        <v>3522</v>
      </c>
      <c r="F206" s="1" t="s">
        <v>3825</v>
      </c>
      <c r="G206" s="1">
        <v>303013</v>
      </c>
      <c r="H206" s="1" t="s">
        <v>3826</v>
      </c>
      <c r="I206" s="1">
        <v>6220485315</v>
      </c>
      <c r="J206" s="38">
        <v>45076</v>
      </c>
      <c r="K206" s="1" t="s">
        <v>85</v>
      </c>
      <c r="L206" s="1" t="s">
        <v>85</v>
      </c>
      <c r="M206" s="1" t="s">
        <v>85</v>
      </c>
      <c r="N206" s="1" t="s">
        <v>85</v>
      </c>
      <c r="O206" s="1" t="s">
        <v>85</v>
      </c>
      <c r="P206" s="1" t="s">
        <v>1003</v>
      </c>
      <c r="Q206" s="1" t="s">
        <v>85</v>
      </c>
      <c r="R206" s="1" t="s">
        <v>85</v>
      </c>
      <c r="S206" s="1" t="s">
        <v>85</v>
      </c>
      <c r="T206" s="1" t="s">
        <v>85</v>
      </c>
      <c r="U206" s="1" t="s">
        <v>85</v>
      </c>
      <c r="V206" s="1" t="s">
        <v>85</v>
      </c>
      <c r="W206" s="1" t="s">
        <v>85</v>
      </c>
      <c r="X206" s="1" t="s">
        <v>85</v>
      </c>
      <c r="Y206" s="1" t="s">
        <v>85</v>
      </c>
      <c r="Z206" s="1" t="s">
        <v>3827</v>
      </c>
      <c r="AA206" s="1" t="s">
        <v>85</v>
      </c>
      <c r="AB206" s="1" t="s">
        <v>85</v>
      </c>
      <c r="AC206" s="1" t="s">
        <v>85</v>
      </c>
      <c r="AD206" s="1" t="s">
        <v>85</v>
      </c>
      <c r="AE206" s="1" t="s">
        <v>85</v>
      </c>
      <c r="AF206" s="1" t="s">
        <v>85</v>
      </c>
      <c r="AG206" s="1" t="s">
        <v>85</v>
      </c>
      <c r="AH206" s="1" t="s">
        <v>85</v>
      </c>
      <c r="AI206" s="1" t="s">
        <v>85</v>
      </c>
      <c r="AJ206" s="1" t="s">
        <v>85</v>
      </c>
      <c r="AK206" s="1" t="s">
        <v>85</v>
      </c>
      <c r="AL206" s="1" t="s">
        <v>85</v>
      </c>
      <c r="AM206" s="1" t="s">
        <v>85</v>
      </c>
      <c r="AN206" s="1" t="s">
        <v>85</v>
      </c>
      <c r="AO206" s="1" t="s">
        <v>85</v>
      </c>
      <c r="AP206" s="1" t="s">
        <v>3827</v>
      </c>
      <c r="AQ206" s="1" t="s">
        <v>3624</v>
      </c>
      <c r="AR206" s="38">
        <v>45139</v>
      </c>
      <c r="AS206" s="1" t="s">
        <v>85</v>
      </c>
      <c r="AT206" s="1" t="s">
        <v>85</v>
      </c>
      <c r="AU206" s="1" t="s">
        <v>85</v>
      </c>
      <c r="AV206" s="1" t="s">
        <v>85</v>
      </c>
      <c r="AW206" s="1" t="s">
        <v>85</v>
      </c>
      <c r="AX206" s="1" t="s">
        <v>85</v>
      </c>
      <c r="AY206" s="1" t="s">
        <v>85</v>
      </c>
      <c r="AZ206" s="1" t="s">
        <v>85</v>
      </c>
      <c r="BA206" s="1" t="s">
        <v>85</v>
      </c>
      <c r="BB206" s="1" t="s">
        <v>85</v>
      </c>
      <c r="BC206" s="1" t="s">
        <v>85</v>
      </c>
      <c r="BD206" s="1" t="s">
        <v>85</v>
      </c>
      <c r="BE206" s="1" t="s">
        <v>85</v>
      </c>
      <c r="BF206" s="1" t="s">
        <v>85</v>
      </c>
      <c r="BG206" s="1" t="s">
        <v>85</v>
      </c>
      <c r="BH206" s="1" t="s">
        <v>85</v>
      </c>
      <c r="BI206" s="1" t="s">
        <v>85</v>
      </c>
      <c r="BJ206" s="1" t="s">
        <v>85</v>
      </c>
      <c r="BK206" s="1" t="s">
        <v>85</v>
      </c>
      <c r="BL206" s="1" t="s">
        <v>85</v>
      </c>
      <c r="BM206" s="1" t="s">
        <v>85</v>
      </c>
      <c r="BN206" s="1" t="s">
        <v>3827</v>
      </c>
      <c r="BO206" s="1" t="s">
        <v>85</v>
      </c>
      <c r="BP206" s="1" t="s">
        <v>85</v>
      </c>
      <c r="BQ206" s="1" t="s">
        <v>85</v>
      </c>
      <c r="BR206" s="1" t="s">
        <v>85</v>
      </c>
      <c r="BS206" s="1" t="s">
        <v>85</v>
      </c>
      <c r="BT206" s="1" t="s">
        <v>85</v>
      </c>
      <c r="BU206" s="1" t="s">
        <v>85</v>
      </c>
      <c r="BV206" s="1" t="s">
        <v>85</v>
      </c>
      <c r="BW206" s="1" t="s">
        <v>85</v>
      </c>
      <c r="BX206" s="1" t="s">
        <v>85</v>
      </c>
      <c r="BY206" s="1" t="s">
        <v>85</v>
      </c>
      <c r="BZ206" s="1" t="s">
        <v>85</v>
      </c>
      <c r="CA206" s="1" t="s">
        <v>85</v>
      </c>
      <c r="CB206" s="1" t="s">
        <v>85</v>
      </c>
      <c r="CC206" s="1" t="s">
        <v>85</v>
      </c>
      <c r="CD206" s="1" t="s">
        <v>85</v>
      </c>
      <c r="CE206" s="1" t="s">
        <v>85</v>
      </c>
      <c r="CF206" s="1" t="s">
        <v>85</v>
      </c>
      <c r="CG206" s="1" t="s">
        <v>85</v>
      </c>
      <c r="CH206" s="1" t="s">
        <v>85</v>
      </c>
    </row>
    <row r="207" spans="1:86" ht="15.95">
      <c r="A207" s="1" t="s">
        <v>458</v>
      </c>
      <c r="B207" s="1" t="s">
        <v>130</v>
      </c>
      <c r="C207" s="1" t="s">
        <v>103</v>
      </c>
      <c r="D207" s="1">
        <v>303</v>
      </c>
      <c r="E207" s="1" t="s">
        <v>3522</v>
      </c>
      <c r="F207" s="1" t="s">
        <v>3828</v>
      </c>
      <c r="G207" s="1">
        <v>303013</v>
      </c>
      <c r="H207" s="1" t="s">
        <v>77</v>
      </c>
      <c r="I207" s="1">
        <v>6218979229</v>
      </c>
      <c r="J207" s="38">
        <v>44292</v>
      </c>
      <c r="K207" s="1" t="s">
        <v>972</v>
      </c>
      <c r="L207" s="1" t="s">
        <v>3527</v>
      </c>
      <c r="M207" s="1" t="s">
        <v>906</v>
      </c>
      <c r="N207" s="1" t="s">
        <v>268</v>
      </c>
      <c r="O207" s="1" t="s">
        <v>973</v>
      </c>
      <c r="P207" s="1" t="s">
        <v>85</v>
      </c>
      <c r="Q207" s="1" t="s">
        <v>85</v>
      </c>
      <c r="R207" s="1" t="s">
        <v>85</v>
      </c>
      <c r="S207" s="1" t="s">
        <v>85</v>
      </c>
      <c r="T207" s="1" t="s">
        <v>85</v>
      </c>
      <c r="U207" s="1" t="s">
        <v>85</v>
      </c>
      <c r="V207" s="1">
        <v>45</v>
      </c>
      <c r="W207" s="1">
        <v>99</v>
      </c>
      <c r="X207" s="1">
        <v>1</v>
      </c>
      <c r="Y207" s="1" t="s">
        <v>3524</v>
      </c>
      <c r="Z207" s="1" t="s">
        <v>85</v>
      </c>
      <c r="AA207" s="1">
        <v>15</v>
      </c>
      <c r="AB207" s="1">
        <v>60</v>
      </c>
      <c r="AC207" s="1">
        <v>25</v>
      </c>
      <c r="AD207" s="1">
        <v>0</v>
      </c>
      <c r="AE207" s="1">
        <v>110</v>
      </c>
      <c r="AF207" s="1">
        <v>10</v>
      </c>
      <c r="AG207" s="1">
        <v>60</v>
      </c>
      <c r="AH207" s="1">
        <v>30</v>
      </c>
      <c r="AI207" s="1">
        <v>0</v>
      </c>
      <c r="AJ207" s="1">
        <v>120</v>
      </c>
      <c r="AK207" s="1">
        <v>15</v>
      </c>
      <c r="AL207" s="1">
        <v>65</v>
      </c>
      <c r="AM207" s="1">
        <v>20</v>
      </c>
      <c r="AN207" s="1">
        <v>0</v>
      </c>
      <c r="AO207" s="1">
        <v>105</v>
      </c>
      <c r="AP207" s="1" t="s">
        <v>85</v>
      </c>
      <c r="AQ207" s="1" t="s">
        <v>3624</v>
      </c>
      <c r="AR207" s="38">
        <v>45139</v>
      </c>
      <c r="AS207" s="1" t="s">
        <v>85</v>
      </c>
      <c r="AT207" s="1" t="s">
        <v>85</v>
      </c>
      <c r="AU207" s="1" t="s">
        <v>85</v>
      </c>
      <c r="AV207" s="1" t="s">
        <v>85</v>
      </c>
      <c r="AW207" s="1" t="s">
        <v>85</v>
      </c>
      <c r="AX207" s="1" t="s">
        <v>85</v>
      </c>
      <c r="AY207" s="1" t="s">
        <v>85</v>
      </c>
      <c r="AZ207" s="1" t="s">
        <v>85</v>
      </c>
      <c r="BA207" s="1" t="s">
        <v>85</v>
      </c>
      <c r="BB207" s="1" t="s">
        <v>85</v>
      </c>
      <c r="BC207" s="1" t="s">
        <v>85</v>
      </c>
      <c r="BD207" s="1" t="s">
        <v>85</v>
      </c>
      <c r="BE207" s="1" t="s">
        <v>85</v>
      </c>
      <c r="BF207" s="1" t="s">
        <v>85</v>
      </c>
      <c r="BG207" s="1" t="s">
        <v>85</v>
      </c>
      <c r="BH207" s="1" t="s">
        <v>85</v>
      </c>
      <c r="BI207" s="1" t="s">
        <v>85</v>
      </c>
      <c r="BJ207" s="1" t="s">
        <v>85</v>
      </c>
      <c r="BK207" s="1" t="s">
        <v>85</v>
      </c>
      <c r="BL207" s="1" t="s">
        <v>85</v>
      </c>
      <c r="BM207" s="1" t="s">
        <v>3531</v>
      </c>
      <c r="BN207" s="1" t="s">
        <v>85</v>
      </c>
      <c r="BO207" s="1" t="s">
        <v>85</v>
      </c>
      <c r="BP207" s="1" t="s">
        <v>85</v>
      </c>
      <c r="BQ207" s="1" t="s">
        <v>85</v>
      </c>
      <c r="BR207" s="1" t="s">
        <v>85</v>
      </c>
      <c r="BS207" s="1" t="s">
        <v>85</v>
      </c>
      <c r="BT207" s="1" t="s">
        <v>85</v>
      </c>
      <c r="BU207" s="1" t="s">
        <v>85</v>
      </c>
      <c r="BV207" s="1" t="s">
        <v>85</v>
      </c>
      <c r="BW207" s="1" t="s">
        <v>85</v>
      </c>
      <c r="BX207" s="1" t="s">
        <v>85</v>
      </c>
      <c r="BY207" s="1" t="s">
        <v>85</v>
      </c>
      <c r="BZ207" s="1" t="s">
        <v>85</v>
      </c>
      <c r="CA207" s="1" t="s">
        <v>85</v>
      </c>
      <c r="CB207" s="1" t="s">
        <v>85</v>
      </c>
      <c r="CC207" s="1" t="s">
        <v>85</v>
      </c>
      <c r="CD207" s="1" t="s">
        <v>85</v>
      </c>
      <c r="CE207" s="1" t="s">
        <v>85</v>
      </c>
      <c r="CF207" s="1" t="s">
        <v>85</v>
      </c>
      <c r="CG207" s="1" t="s">
        <v>85</v>
      </c>
      <c r="CH207" s="1" t="s">
        <v>85</v>
      </c>
    </row>
    <row r="208" spans="1:86" ht="15.95">
      <c r="A208" s="1" t="s">
        <v>1943</v>
      </c>
      <c r="B208" s="1" t="s">
        <v>130</v>
      </c>
      <c r="C208" s="1" t="s">
        <v>198</v>
      </c>
      <c r="D208" s="1">
        <v>115</v>
      </c>
      <c r="E208" s="1" t="s">
        <v>3522</v>
      </c>
      <c r="F208" s="41">
        <v>652328000000</v>
      </c>
      <c r="G208" s="1">
        <v>115008</v>
      </c>
      <c r="H208" s="41">
        <v>652328000000</v>
      </c>
      <c r="I208" s="1">
        <v>6523279351</v>
      </c>
      <c r="J208" s="38">
        <v>45083</v>
      </c>
      <c r="K208" s="1" t="s">
        <v>85</v>
      </c>
      <c r="L208" s="1" t="s">
        <v>85</v>
      </c>
      <c r="M208" s="1" t="s">
        <v>85</v>
      </c>
      <c r="N208" s="1" t="s">
        <v>85</v>
      </c>
      <c r="O208" s="1" t="s">
        <v>85</v>
      </c>
      <c r="P208" s="1" t="s">
        <v>85</v>
      </c>
      <c r="Q208" s="1" t="s">
        <v>85</v>
      </c>
      <c r="R208" s="1" t="s">
        <v>85</v>
      </c>
      <c r="S208" s="1" t="s">
        <v>85</v>
      </c>
      <c r="T208" s="1" t="s">
        <v>85</v>
      </c>
      <c r="U208" s="1" t="s">
        <v>85</v>
      </c>
      <c r="V208" s="1">
        <v>45</v>
      </c>
      <c r="W208" s="1">
        <v>98</v>
      </c>
      <c r="X208" s="1">
        <v>2</v>
      </c>
      <c r="Y208" s="1" t="s">
        <v>3545</v>
      </c>
      <c r="Z208" s="1" t="s">
        <v>85</v>
      </c>
      <c r="AA208" s="1">
        <v>5</v>
      </c>
      <c r="AB208" s="1">
        <v>35</v>
      </c>
      <c r="AC208" s="1">
        <v>60</v>
      </c>
      <c r="AD208" s="1">
        <v>0</v>
      </c>
      <c r="AE208" s="1">
        <v>155</v>
      </c>
      <c r="AF208" s="1">
        <v>5</v>
      </c>
      <c r="AG208" s="1">
        <v>30</v>
      </c>
      <c r="AH208" s="1">
        <v>65</v>
      </c>
      <c r="AI208" s="1">
        <v>0</v>
      </c>
      <c r="AJ208" s="1">
        <v>160</v>
      </c>
      <c r="AK208" s="1">
        <v>5</v>
      </c>
      <c r="AL208" s="1">
        <v>40</v>
      </c>
      <c r="AM208" s="1">
        <v>55</v>
      </c>
      <c r="AN208" s="1">
        <v>0</v>
      </c>
      <c r="AO208" s="1">
        <v>150</v>
      </c>
      <c r="AP208" s="1" t="s">
        <v>85</v>
      </c>
      <c r="AQ208" s="1" t="s">
        <v>3624</v>
      </c>
      <c r="AR208" s="38">
        <v>45139</v>
      </c>
      <c r="AS208" s="1" t="s">
        <v>85</v>
      </c>
      <c r="AT208" s="1" t="s">
        <v>85</v>
      </c>
      <c r="AU208" s="1" t="s">
        <v>85</v>
      </c>
      <c r="AV208" s="1" t="s">
        <v>85</v>
      </c>
      <c r="AW208" s="1" t="s">
        <v>85</v>
      </c>
      <c r="AX208" s="1" t="s">
        <v>85</v>
      </c>
      <c r="AY208" s="1" t="s">
        <v>85</v>
      </c>
      <c r="AZ208" s="1" t="s">
        <v>85</v>
      </c>
      <c r="BA208" s="1" t="s">
        <v>85</v>
      </c>
      <c r="BB208" s="1" t="s">
        <v>85</v>
      </c>
      <c r="BC208" s="1" t="s">
        <v>85</v>
      </c>
      <c r="BD208" s="1" t="s">
        <v>85</v>
      </c>
      <c r="BE208" s="1" t="s">
        <v>85</v>
      </c>
      <c r="BF208" s="1" t="s">
        <v>85</v>
      </c>
      <c r="BG208" s="1" t="s">
        <v>85</v>
      </c>
      <c r="BH208" s="1" t="s">
        <v>85</v>
      </c>
      <c r="BI208" s="1" t="s">
        <v>85</v>
      </c>
      <c r="BJ208" s="1" t="s">
        <v>85</v>
      </c>
      <c r="BK208" s="1" t="s">
        <v>85</v>
      </c>
      <c r="BL208" s="1" t="s">
        <v>85</v>
      </c>
      <c r="BM208" s="1" t="s">
        <v>3531</v>
      </c>
      <c r="BN208" s="1" t="s">
        <v>85</v>
      </c>
      <c r="BO208" s="1" t="s">
        <v>85</v>
      </c>
      <c r="BP208" s="1" t="s">
        <v>85</v>
      </c>
      <c r="BQ208" s="1" t="s">
        <v>85</v>
      </c>
      <c r="BR208" s="1" t="s">
        <v>85</v>
      </c>
      <c r="BS208" s="1" t="s">
        <v>85</v>
      </c>
      <c r="BT208" s="1" t="s">
        <v>85</v>
      </c>
      <c r="BU208" s="1" t="s">
        <v>85</v>
      </c>
      <c r="BV208" s="1" t="s">
        <v>85</v>
      </c>
      <c r="BW208" s="1" t="s">
        <v>85</v>
      </c>
      <c r="BX208" s="1" t="s">
        <v>85</v>
      </c>
      <c r="BY208" s="1" t="s">
        <v>85</v>
      </c>
      <c r="BZ208" s="1" t="s">
        <v>85</v>
      </c>
      <c r="CA208" s="1" t="s">
        <v>85</v>
      </c>
      <c r="CB208" s="1" t="s">
        <v>85</v>
      </c>
      <c r="CC208" s="1" t="s">
        <v>85</v>
      </c>
      <c r="CD208" s="1" t="s">
        <v>85</v>
      </c>
      <c r="CE208" s="1" t="s">
        <v>85</v>
      </c>
      <c r="CF208" s="1" t="s">
        <v>85</v>
      </c>
      <c r="CG208" s="1" t="s">
        <v>85</v>
      </c>
      <c r="CH208" s="1" t="s">
        <v>85</v>
      </c>
    </row>
    <row r="209" spans="1:86" ht="15.95">
      <c r="A209" s="1" t="s">
        <v>1963</v>
      </c>
      <c r="B209" s="1" t="s">
        <v>130</v>
      </c>
      <c r="C209" s="1" t="s">
        <v>198</v>
      </c>
      <c r="D209" s="1">
        <v>115</v>
      </c>
      <c r="E209" s="1" t="s">
        <v>3522</v>
      </c>
      <c r="F209" s="41">
        <v>652329000000</v>
      </c>
      <c r="G209" s="1">
        <v>115011</v>
      </c>
      <c r="H209" s="41">
        <v>652329000000</v>
      </c>
      <c r="I209" s="1">
        <v>6523289644</v>
      </c>
      <c r="J209" s="38">
        <v>45090</v>
      </c>
      <c r="K209" s="1" t="s">
        <v>85</v>
      </c>
      <c r="L209" s="1" t="s">
        <v>85</v>
      </c>
      <c r="M209" s="1" t="s">
        <v>85</v>
      </c>
      <c r="N209" s="1" t="s">
        <v>85</v>
      </c>
      <c r="O209" s="1" t="s">
        <v>85</v>
      </c>
      <c r="P209" s="1" t="s">
        <v>85</v>
      </c>
      <c r="Q209" s="1" t="s">
        <v>85</v>
      </c>
      <c r="R209" s="1" t="s">
        <v>85</v>
      </c>
      <c r="S209" s="1" t="s">
        <v>85</v>
      </c>
      <c r="T209" s="1" t="s">
        <v>85</v>
      </c>
      <c r="U209" s="1" t="s">
        <v>85</v>
      </c>
      <c r="V209" s="1">
        <v>100</v>
      </c>
      <c r="W209" s="1">
        <v>65</v>
      </c>
      <c r="X209" s="1">
        <v>35</v>
      </c>
      <c r="Y209" s="1" t="s">
        <v>3524</v>
      </c>
      <c r="Z209" s="1" t="s">
        <v>85</v>
      </c>
      <c r="AA209" s="1">
        <v>10</v>
      </c>
      <c r="AB209" s="1">
        <v>25</v>
      </c>
      <c r="AC209" s="1">
        <v>65</v>
      </c>
      <c r="AD209" s="1">
        <v>0</v>
      </c>
      <c r="AE209" s="1">
        <v>155</v>
      </c>
      <c r="AF209" s="1">
        <v>10</v>
      </c>
      <c r="AG209" s="1">
        <v>19</v>
      </c>
      <c r="AH209" s="1">
        <v>70</v>
      </c>
      <c r="AI209" s="1">
        <v>1</v>
      </c>
      <c r="AJ209" s="1">
        <v>162</v>
      </c>
      <c r="AK209" s="1">
        <v>10</v>
      </c>
      <c r="AL209" s="1">
        <v>20</v>
      </c>
      <c r="AM209" s="1">
        <v>70</v>
      </c>
      <c r="AN209" s="1">
        <v>0</v>
      </c>
      <c r="AO209" s="1">
        <v>160</v>
      </c>
      <c r="AP209" s="1" t="s">
        <v>85</v>
      </c>
      <c r="AQ209" s="1" t="s">
        <v>3624</v>
      </c>
      <c r="AR209" s="38">
        <v>45140</v>
      </c>
      <c r="AS209" s="1" t="s">
        <v>85</v>
      </c>
      <c r="AT209" s="1" t="s">
        <v>85</v>
      </c>
      <c r="AU209" s="1" t="s">
        <v>85</v>
      </c>
      <c r="AV209" s="1" t="s">
        <v>85</v>
      </c>
      <c r="AW209" s="1" t="s">
        <v>85</v>
      </c>
      <c r="AX209" s="1" t="s">
        <v>85</v>
      </c>
      <c r="AY209" s="1" t="s">
        <v>85</v>
      </c>
      <c r="AZ209" s="1" t="s">
        <v>85</v>
      </c>
      <c r="BA209" s="1" t="s">
        <v>85</v>
      </c>
      <c r="BB209" s="1" t="s">
        <v>85</v>
      </c>
      <c r="BC209" s="1" t="s">
        <v>85</v>
      </c>
      <c r="BD209" s="1" t="s">
        <v>85</v>
      </c>
      <c r="BE209" s="1" t="s">
        <v>85</v>
      </c>
      <c r="BF209" s="1" t="s">
        <v>85</v>
      </c>
      <c r="BG209" s="1" t="s">
        <v>85</v>
      </c>
      <c r="BH209" s="1" t="s">
        <v>85</v>
      </c>
      <c r="BI209" s="1" t="s">
        <v>85</v>
      </c>
      <c r="BJ209" s="1" t="s">
        <v>85</v>
      </c>
      <c r="BK209" s="1" t="s">
        <v>85</v>
      </c>
      <c r="BL209" s="1" t="s">
        <v>85</v>
      </c>
      <c r="BM209" s="1" t="s">
        <v>3531</v>
      </c>
      <c r="BN209" s="1" t="s">
        <v>85</v>
      </c>
      <c r="BO209" s="1" t="s">
        <v>85</v>
      </c>
      <c r="BP209" s="1" t="s">
        <v>85</v>
      </c>
      <c r="BQ209" s="1" t="s">
        <v>85</v>
      </c>
      <c r="BR209" s="1" t="s">
        <v>85</v>
      </c>
      <c r="BS209" s="1" t="s">
        <v>85</v>
      </c>
      <c r="BT209" s="1" t="s">
        <v>85</v>
      </c>
      <c r="BU209" s="1" t="s">
        <v>85</v>
      </c>
      <c r="BV209" s="1" t="s">
        <v>85</v>
      </c>
      <c r="BW209" s="1" t="s">
        <v>85</v>
      </c>
      <c r="BX209" s="1" t="s">
        <v>85</v>
      </c>
      <c r="BY209" s="1" t="s">
        <v>85</v>
      </c>
      <c r="BZ209" s="1" t="s">
        <v>85</v>
      </c>
      <c r="CA209" s="1" t="s">
        <v>85</v>
      </c>
      <c r="CB209" s="1" t="s">
        <v>85</v>
      </c>
      <c r="CC209" s="1" t="s">
        <v>85</v>
      </c>
      <c r="CD209" s="1" t="s">
        <v>85</v>
      </c>
      <c r="CE209" s="1" t="s">
        <v>85</v>
      </c>
      <c r="CF209" s="1" t="s">
        <v>85</v>
      </c>
      <c r="CG209" s="1" t="s">
        <v>85</v>
      </c>
      <c r="CH209" s="1" t="s">
        <v>85</v>
      </c>
    </row>
    <row r="210" spans="1:86" ht="15.95">
      <c r="A210" s="1" t="s">
        <v>1953</v>
      </c>
      <c r="B210" s="1" t="s">
        <v>130</v>
      </c>
      <c r="C210" s="1" t="s">
        <v>198</v>
      </c>
      <c r="D210" s="1">
        <v>115</v>
      </c>
      <c r="E210" s="1" t="s">
        <v>3522</v>
      </c>
      <c r="F210" s="41">
        <v>652226000000</v>
      </c>
      <c r="G210" s="1">
        <v>115008</v>
      </c>
      <c r="H210" s="41">
        <v>652226000000</v>
      </c>
      <c r="I210" s="1">
        <v>6522256654</v>
      </c>
      <c r="J210" s="38">
        <v>45054</v>
      </c>
      <c r="K210" s="1" t="s">
        <v>85</v>
      </c>
      <c r="L210" s="1" t="s">
        <v>85</v>
      </c>
      <c r="M210" s="1" t="s">
        <v>85</v>
      </c>
      <c r="N210" s="1" t="s">
        <v>85</v>
      </c>
      <c r="O210" s="1" t="s">
        <v>85</v>
      </c>
      <c r="P210" s="1" t="s">
        <v>85</v>
      </c>
      <c r="Q210" s="1" t="s">
        <v>85</v>
      </c>
      <c r="R210" s="1" t="s">
        <v>85</v>
      </c>
      <c r="S210" s="1" t="s">
        <v>85</v>
      </c>
      <c r="T210" s="1" t="s">
        <v>85</v>
      </c>
      <c r="U210" s="1" t="s">
        <v>85</v>
      </c>
      <c r="V210" s="1">
        <v>98</v>
      </c>
      <c r="W210" s="1">
        <v>60</v>
      </c>
      <c r="X210" s="1">
        <v>40</v>
      </c>
      <c r="Y210" s="1" t="s">
        <v>3524</v>
      </c>
      <c r="Z210" s="1" t="s">
        <v>85</v>
      </c>
      <c r="AA210" s="1">
        <v>14</v>
      </c>
      <c r="AB210" s="1">
        <v>20</v>
      </c>
      <c r="AC210" s="1">
        <v>65</v>
      </c>
      <c r="AD210" s="1">
        <v>1</v>
      </c>
      <c r="AE210" s="1">
        <v>153</v>
      </c>
      <c r="AF210" s="1">
        <v>14</v>
      </c>
      <c r="AG210" s="1">
        <v>15</v>
      </c>
      <c r="AH210" s="1">
        <v>70</v>
      </c>
      <c r="AI210" s="1">
        <v>1</v>
      </c>
      <c r="AJ210" s="1">
        <v>158</v>
      </c>
      <c r="AK210" s="1">
        <v>15</v>
      </c>
      <c r="AL210" s="1">
        <v>20</v>
      </c>
      <c r="AM210" s="1">
        <v>65</v>
      </c>
      <c r="AN210" s="1">
        <v>0</v>
      </c>
      <c r="AO210" s="1">
        <v>150</v>
      </c>
      <c r="AP210" s="1" t="s">
        <v>85</v>
      </c>
      <c r="AQ210" s="1" t="s">
        <v>3624</v>
      </c>
      <c r="AR210" s="38">
        <v>45139</v>
      </c>
      <c r="AS210" s="1" t="s">
        <v>85</v>
      </c>
      <c r="AT210" s="1" t="s">
        <v>85</v>
      </c>
      <c r="AU210" s="1" t="s">
        <v>85</v>
      </c>
      <c r="AV210" s="1" t="s">
        <v>85</v>
      </c>
      <c r="AW210" s="1" t="s">
        <v>85</v>
      </c>
      <c r="AX210" s="1" t="s">
        <v>85</v>
      </c>
      <c r="AY210" s="1" t="s">
        <v>85</v>
      </c>
      <c r="AZ210" s="1" t="s">
        <v>85</v>
      </c>
      <c r="BA210" s="1" t="s">
        <v>85</v>
      </c>
      <c r="BB210" s="1" t="s">
        <v>85</v>
      </c>
      <c r="BC210" s="1" t="s">
        <v>85</v>
      </c>
      <c r="BD210" s="1" t="s">
        <v>85</v>
      </c>
      <c r="BE210" s="1" t="s">
        <v>85</v>
      </c>
      <c r="BF210" s="1" t="s">
        <v>85</v>
      </c>
      <c r="BG210" s="1" t="s">
        <v>85</v>
      </c>
      <c r="BH210" s="1" t="s">
        <v>85</v>
      </c>
      <c r="BI210" s="1" t="s">
        <v>85</v>
      </c>
      <c r="BJ210" s="1" t="s">
        <v>85</v>
      </c>
      <c r="BK210" s="1" t="s">
        <v>85</v>
      </c>
      <c r="BL210" s="1" t="s">
        <v>85</v>
      </c>
      <c r="BM210" s="1" t="s">
        <v>3531</v>
      </c>
      <c r="BN210" s="1" t="s">
        <v>85</v>
      </c>
      <c r="BO210" s="1" t="s">
        <v>85</v>
      </c>
      <c r="BP210" s="1" t="s">
        <v>85</v>
      </c>
      <c r="BQ210" s="1" t="s">
        <v>85</v>
      </c>
      <c r="BR210" s="1" t="s">
        <v>85</v>
      </c>
      <c r="BS210" s="1" t="s">
        <v>85</v>
      </c>
      <c r="BT210" s="1" t="s">
        <v>85</v>
      </c>
      <c r="BU210" s="1" t="s">
        <v>85</v>
      </c>
      <c r="BV210" s="1" t="s">
        <v>85</v>
      </c>
      <c r="BW210" s="1" t="s">
        <v>85</v>
      </c>
      <c r="BX210" s="1" t="s">
        <v>85</v>
      </c>
      <c r="BY210" s="1" t="s">
        <v>85</v>
      </c>
      <c r="BZ210" s="1" t="s">
        <v>85</v>
      </c>
      <c r="CA210" s="1" t="s">
        <v>85</v>
      </c>
      <c r="CB210" s="1" t="s">
        <v>85</v>
      </c>
      <c r="CC210" s="1" t="s">
        <v>85</v>
      </c>
      <c r="CD210" s="1" t="s">
        <v>85</v>
      </c>
      <c r="CE210" s="1" t="s">
        <v>85</v>
      </c>
      <c r="CF210" s="1" t="s">
        <v>85</v>
      </c>
      <c r="CG210" s="1" t="s">
        <v>85</v>
      </c>
      <c r="CH210" s="1" t="s">
        <v>85</v>
      </c>
    </row>
    <row r="211" spans="1:86" ht="15.95">
      <c r="A211" s="1" t="s">
        <v>1913</v>
      </c>
      <c r="B211" s="1" t="s">
        <v>130</v>
      </c>
      <c r="C211" s="1" t="s">
        <v>198</v>
      </c>
      <c r="D211" s="1">
        <v>115</v>
      </c>
      <c r="E211" s="1" t="s">
        <v>3522</v>
      </c>
      <c r="F211" s="41">
        <v>652226000000</v>
      </c>
      <c r="G211" s="1">
        <v>115005</v>
      </c>
      <c r="H211" s="41">
        <v>652226000000</v>
      </c>
      <c r="I211" s="1">
        <v>6522256653</v>
      </c>
      <c r="J211" s="38">
        <v>45019</v>
      </c>
      <c r="K211" s="1" t="s">
        <v>85</v>
      </c>
      <c r="L211" s="1" t="s">
        <v>85</v>
      </c>
      <c r="M211" s="1" t="s">
        <v>85</v>
      </c>
      <c r="N211" s="1" t="s">
        <v>85</v>
      </c>
      <c r="O211" s="1" t="s">
        <v>85</v>
      </c>
      <c r="P211" s="1" t="s">
        <v>85</v>
      </c>
      <c r="Q211" s="1" t="s">
        <v>85</v>
      </c>
      <c r="R211" s="1" t="s">
        <v>85</v>
      </c>
      <c r="S211" s="1" t="s">
        <v>85</v>
      </c>
      <c r="T211" s="1" t="s">
        <v>85</v>
      </c>
      <c r="U211" s="1" t="s">
        <v>85</v>
      </c>
      <c r="V211" s="1" t="s">
        <v>85</v>
      </c>
      <c r="W211" s="1" t="s">
        <v>85</v>
      </c>
      <c r="X211" s="1" t="s">
        <v>85</v>
      </c>
      <c r="Y211" s="1" t="s">
        <v>85</v>
      </c>
      <c r="Z211" s="1" t="s">
        <v>3829</v>
      </c>
      <c r="AA211" s="1" t="s">
        <v>85</v>
      </c>
      <c r="AB211" s="1" t="s">
        <v>85</v>
      </c>
      <c r="AC211" s="1" t="s">
        <v>85</v>
      </c>
      <c r="AD211" s="1" t="s">
        <v>85</v>
      </c>
      <c r="AE211" s="1" t="s">
        <v>85</v>
      </c>
      <c r="AF211" s="1" t="s">
        <v>85</v>
      </c>
      <c r="AG211" s="1" t="s">
        <v>85</v>
      </c>
      <c r="AH211" s="1" t="s">
        <v>85</v>
      </c>
      <c r="AI211" s="1" t="s">
        <v>85</v>
      </c>
      <c r="AJ211" s="1" t="s">
        <v>85</v>
      </c>
      <c r="AK211" s="1" t="s">
        <v>85</v>
      </c>
      <c r="AL211" s="1" t="s">
        <v>85</v>
      </c>
      <c r="AM211" s="1" t="s">
        <v>85</v>
      </c>
      <c r="AN211" s="1" t="s">
        <v>85</v>
      </c>
      <c r="AO211" s="1" t="s">
        <v>85</v>
      </c>
      <c r="AP211" s="1" t="s">
        <v>3829</v>
      </c>
      <c r="AQ211" s="1" t="s">
        <v>3624</v>
      </c>
      <c r="AR211" s="38">
        <v>45140</v>
      </c>
      <c r="AS211" s="1" t="s">
        <v>85</v>
      </c>
      <c r="AT211" s="1" t="s">
        <v>85</v>
      </c>
      <c r="AU211" s="1" t="s">
        <v>85</v>
      </c>
      <c r="AV211" s="1" t="s">
        <v>85</v>
      </c>
      <c r="AW211" s="1" t="s">
        <v>85</v>
      </c>
      <c r="AX211" s="1" t="s">
        <v>85</v>
      </c>
      <c r="AY211" s="1" t="s">
        <v>85</v>
      </c>
      <c r="AZ211" s="1" t="s">
        <v>85</v>
      </c>
      <c r="BA211" s="1" t="s">
        <v>85</v>
      </c>
      <c r="BB211" s="1" t="s">
        <v>85</v>
      </c>
      <c r="BC211" s="1" t="s">
        <v>85</v>
      </c>
      <c r="BD211" s="1" t="s">
        <v>85</v>
      </c>
      <c r="BE211" s="1" t="s">
        <v>85</v>
      </c>
      <c r="BF211" s="1" t="s">
        <v>85</v>
      </c>
      <c r="BG211" s="1" t="s">
        <v>85</v>
      </c>
      <c r="BH211" s="1" t="s">
        <v>85</v>
      </c>
      <c r="BI211" s="1" t="s">
        <v>85</v>
      </c>
      <c r="BJ211" s="1" t="s">
        <v>85</v>
      </c>
      <c r="BK211" s="1" t="s">
        <v>85</v>
      </c>
      <c r="BL211" s="1" t="s">
        <v>85</v>
      </c>
      <c r="BM211" s="1" t="s">
        <v>85</v>
      </c>
      <c r="BN211" s="1" t="s">
        <v>3829</v>
      </c>
      <c r="BO211" s="1" t="s">
        <v>85</v>
      </c>
      <c r="BP211" s="1" t="s">
        <v>85</v>
      </c>
      <c r="BQ211" s="1" t="s">
        <v>85</v>
      </c>
      <c r="BR211" s="1" t="s">
        <v>85</v>
      </c>
      <c r="BS211" s="1" t="s">
        <v>85</v>
      </c>
      <c r="BT211" s="1" t="s">
        <v>85</v>
      </c>
      <c r="BU211" s="1" t="s">
        <v>85</v>
      </c>
      <c r="BV211" s="1" t="s">
        <v>85</v>
      </c>
      <c r="BW211" s="1" t="s">
        <v>85</v>
      </c>
      <c r="BX211" s="1" t="s">
        <v>85</v>
      </c>
      <c r="BY211" s="1" t="s">
        <v>85</v>
      </c>
      <c r="BZ211" s="1" t="s">
        <v>85</v>
      </c>
      <c r="CA211" s="1" t="s">
        <v>85</v>
      </c>
      <c r="CB211" s="1" t="s">
        <v>85</v>
      </c>
      <c r="CC211" s="1" t="s">
        <v>85</v>
      </c>
      <c r="CD211" s="1" t="s">
        <v>85</v>
      </c>
      <c r="CE211" s="1" t="s">
        <v>85</v>
      </c>
      <c r="CF211" s="1" t="s">
        <v>85</v>
      </c>
      <c r="CG211" s="1" t="s">
        <v>85</v>
      </c>
      <c r="CH211" s="1" t="s">
        <v>85</v>
      </c>
    </row>
    <row r="212" spans="1:86" ht="15.95">
      <c r="A212" s="1" t="s">
        <v>1903</v>
      </c>
      <c r="B212" s="1" t="s">
        <v>130</v>
      </c>
      <c r="C212" s="1" t="s">
        <v>198</v>
      </c>
      <c r="D212" s="1">
        <v>115</v>
      </c>
      <c r="E212" s="1" t="s">
        <v>3522</v>
      </c>
      <c r="F212" s="41">
        <v>652274000000</v>
      </c>
      <c r="G212" s="1">
        <v>115005</v>
      </c>
      <c r="H212" s="1" t="s">
        <v>85</v>
      </c>
      <c r="I212" s="1">
        <v>6522735622</v>
      </c>
      <c r="J212" s="38">
        <v>45050</v>
      </c>
      <c r="K212" s="1" t="s">
        <v>3830</v>
      </c>
      <c r="L212" s="1" t="s">
        <v>85</v>
      </c>
      <c r="M212" s="1" t="s">
        <v>915</v>
      </c>
      <c r="N212" s="1" t="s">
        <v>85</v>
      </c>
      <c r="O212" s="1" t="s">
        <v>85</v>
      </c>
      <c r="P212" s="1" t="s">
        <v>133</v>
      </c>
      <c r="Q212" s="1" t="s">
        <v>85</v>
      </c>
      <c r="R212" s="1" t="s">
        <v>85</v>
      </c>
      <c r="S212" s="1" t="s">
        <v>85</v>
      </c>
      <c r="T212" s="1" t="s">
        <v>85</v>
      </c>
      <c r="U212" s="1" t="s">
        <v>85</v>
      </c>
      <c r="V212" s="1">
        <v>50</v>
      </c>
      <c r="W212" s="1">
        <v>99</v>
      </c>
      <c r="X212" s="1">
        <v>1</v>
      </c>
      <c r="Y212" s="1" t="s">
        <v>3524</v>
      </c>
      <c r="Z212" s="1" t="s">
        <v>85</v>
      </c>
      <c r="AA212" s="1">
        <v>1</v>
      </c>
      <c r="AB212" s="1">
        <v>24</v>
      </c>
      <c r="AC212" s="1">
        <v>71</v>
      </c>
      <c r="AD212" s="1">
        <v>4</v>
      </c>
      <c r="AE212" s="1">
        <v>178</v>
      </c>
      <c r="AF212" s="1">
        <v>5</v>
      </c>
      <c r="AG212" s="1">
        <v>20</v>
      </c>
      <c r="AH212" s="1">
        <v>71</v>
      </c>
      <c r="AI212" s="1">
        <v>4</v>
      </c>
      <c r="AJ212" s="1">
        <v>174</v>
      </c>
      <c r="AK212" s="1">
        <v>70</v>
      </c>
      <c r="AL212" s="1">
        <v>27</v>
      </c>
      <c r="AM212" s="1">
        <v>3</v>
      </c>
      <c r="AN212" s="1">
        <v>0</v>
      </c>
      <c r="AO212" s="1">
        <v>33</v>
      </c>
      <c r="AP212" s="1" t="s">
        <v>85</v>
      </c>
      <c r="AQ212" s="1" t="s">
        <v>3640</v>
      </c>
      <c r="AR212" s="38">
        <v>45146</v>
      </c>
      <c r="AS212" s="1" t="s">
        <v>85</v>
      </c>
      <c r="AT212" s="1" t="s">
        <v>85</v>
      </c>
      <c r="AU212" s="1" t="s">
        <v>85</v>
      </c>
      <c r="AV212" s="1" t="s">
        <v>85</v>
      </c>
      <c r="AW212" s="1" t="s">
        <v>85</v>
      </c>
      <c r="AX212" s="1" t="s">
        <v>85</v>
      </c>
      <c r="AY212" s="1" t="s">
        <v>85</v>
      </c>
      <c r="AZ212" s="1" t="s">
        <v>85</v>
      </c>
      <c r="BA212" s="1" t="s">
        <v>85</v>
      </c>
      <c r="BB212" s="1" t="s">
        <v>85</v>
      </c>
      <c r="BC212" s="1" t="s">
        <v>85</v>
      </c>
      <c r="BD212" s="1" t="s">
        <v>85</v>
      </c>
      <c r="BE212" s="1" t="s">
        <v>85</v>
      </c>
      <c r="BF212" s="1" t="s">
        <v>85</v>
      </c>
      <c r="BG212" s="1" t="s">
        <v>85</v>
      </c>
      <c r="BH212" s="1" t="s">
        <v>85</v>
      </c>
      <c r="BI212" s="1" t="s">
        <v>85</v>
      </c>
      <c r="BJ212" s="1" t="s">
        <v>85</v>
      </c>
      <c r="BK212" s="1" t="s">
        <v>85</v>
      </c>
      <c r="BL212" s="1" t="s">
        <v>85</v>
      </c>
      <c r="BM212" s="1" t="s">
        <v>3531</v>
      </c>
      <c r="BN212" s="1" t="s">
        <v>85</v>
      </c>
      <c r="BO212" s="1" t="s">
        <v>85</v>
      </c>
      <c r="BP212" s="1" t="s">
        <v>85</v>
      </c>
      <c r="BQ212" s="1" t="s">
        <v>85</v>
      </c>
      <c r="BR212" s="1" t="s">
        <v>85</v>
      </c>
      <c r="BS212" s="1" t="s">
        <v>85</v>
      </c>
      <c r="BT212" s="1" t="s">
        <v>85</v>
      </c>
      <c r="BU212" s="1" t="s">
        <v>85</v>
      </c>
      <c r="BV212" s="1" t="s">
        <v>85</v>
      </c>
      <c r="BW212" s="1" t="s">
        <v>85</v>
      </c>
      <c r="BX212" s="1" t="s">
        <v>85</v>
      </c>
      <c r="BY212" s="1" t="s">
        <v>85</v>
      </c>
      <c r="BZ212" s="1" t="s">
        <v>85</v>
      </c>
      <c r="CA212" s="1" t="s">
        <v>85</v>
      </c>
      <c r="CB212" s="1" t="s">
        <v>85</v>
      </c>
      <c r="CC212" s="1" t="s">
        <v>85</v>
      </c>
      <c r="CD212" s="1" t="s">
        <v>85</v>
      </c>
      <c r="CE212" s="1" t="s">
        <v>85</v>
      </c>
      <c r="CF212" s="1" t="s">
        <v>85</v>
      </c>
      <c r="CG212" s="1" t="s">
        <v>85</v>
      </c>
      <c r="CH212" s="1" t="s">
        <v>85</v>
      </c>
    </row>
    <row r="213" spans="1:86" ht="15.95">
      <c r="A213" s="1" t="s">
        <v>1928</v>
      </c>
      <c r="B213" s="1" t="s">
        <v>130</v>
      </c>
      <c r="C213" s="1" t="s">
        <v>198</v>
      </c>
      <c r="D213" s="1">
        <v>115</v>
      </c>
      <c r="E213" s="1" t="s">
        <v>3522</v>
      </c>
      <c r="F213" s="41">
        <v>652329000000</v>
      </c>
      <c r="G213" s="1">
        <v>115007</v>
      </c>
      <c r="H213" s="41">
        <v>652329000000</v>
      </c>
      <c r="I213" s="1">
        <v>6523289645</v>
      </c>
      <c r="J213" s="38">
        <v>45078</v>
      </c>
      <c r="K213" s="1" t="s">
        <v>85</v>
      </c>
      <c r="L213" s="1" t="s">
        <v>85</v>
      </c>
      <c r="M213" s="1" t="s">
        <v>85</v>
      </c>
      <c r="N213" s="1" t="s">
        <v>85</v>
      </c>
      <c r="O213" s="1" t="s">
        <v>85</v>
      </c>
      <c r="P213" s="1" t="s">
        <v>85</v>
      </c>
      <c r="Q213" s="1" t="s">
        <v>85</v>
      </c>
      <c r="R213" s="1" t="s">
        <v>85</v>
      </c>
      <c r="S213" s="1" t="s">
        <v>85</v>
      </c>
      <c r="T213" s="1" t="s">
        <v>85</v>
      </c>
      <c r="U213" s="1" t="s">
        <v>85</v>
      </c>
      <c r="V213" s="1">
        <v>100</v>
      </c>
      <c r="W213" s="1">
        <v>70</v>
      </c>
      <c r="X213" s="1">
        <v>30</v>
      </c>
      <c r="Y213" s="1" t="s">
        <v>3524</v>
      </c>
      <c r="Z213" s="1" t="s">
        <v>85</v>
      </c>
      <c r="AA213" s="1">
        <v>15</v>
      </c>
      <c r="AB213" s="1">
        <v>30</v>
      </c>
      <c r="AC213" s="1">
        <v>55</v>
      </c>
      <c r="AD213" s="1">
        <v>0</v>
      </c>
      <c r="AE213" s="1">
        <v>140</v>
      </c>
      <c r="AF213" s="1">
        <v>15</v>
      </c>
      <c r="AG213" s="1">
        <v>19</v>
      </c>
      <c r="AH213" s="1">
        <v>65</v>
      </c>
      <c r="AI213" s="1">
        <v>1</v>
      </c>
      <c r="AJ213" s="1">
        <v>152</v>
      </c>
      <c r="AK213" s="1">
        <v>15</v>
      </c>
      <c r="AL213" s="1">
        <v>30</v>
      </c>
      <c r="AM213" s="1">
        <v>55</v>
      </c>
      <c r="AN213" s="1">
        <v>0</v>
      </c>
      <c r="AO213" s="1">
        <v>140</v>
      </c>
      <c r="AP213" s="1" t="s">
        <v>85</v>
      </c>
      <c r="AQ213" s="1" t="s">
        <v>3624</v>
      </c>
      <c r="AR213" s="38">
        <v>45140</v>
      </c>
      <c r="AS213" s="1" t="s">
        <v>85</v>
      </c>
      <c r="AT213" s="1" t="s">
        <v>85</v>
      </c>
      <c r="AU213" s="1" t="s">
        <v>85</v>
      </c>
      <c r="AV213" s="1" t="s">
        <v>85</v>
      </c>
      <c r="AW213" s="1" t="s">
        <v>85</v>
      </c>
      <c r="AX213" s="1" t="s">
        <v>85</v>
      </c>
      <c r="AY213" s="1" t="s">
        <v>85</v>
      </c>
      <c r="AZ213" s="1" t="s">
        <v>85</v>
      </c>
      <c r="BA213" s="1" t="s">
        <v>85</v>
      </c>
      <c r="BB213" s="1" t="s">
        <v>85</v>
      </c>
      <c r="BC213" s="1" t="s">
        <v>85</v>
      </c>
      <c r="BD213" s="1" t="s">
        <v>85</v>
      </c>
      <c r="BE213" s="1" t="s">
        <v>85</v>
      </c>
      <c r="BF213" s="1" t="s">
        <v>85</v>
      </c>
      <c r="BG213" s="1" t="s">
        <v>85</v>
      </c>
      <c r="BH213" s="1" t="s">
        <v>85</v>
      </c>
      <c r="BI213" s="1" t="s">
        <v>85</v>
      </c>
      <c r="BJ213" s="1" t="s">
        <v>85</v>
      </c>
      <c r="BK213" s="1" t="s">
        <v>85</v>
      </c>
      <c r="BL213" s="1" t="s">
        <v>85</v>
      </c>
      <c r="BM213" s="1" t="s">
        <v>3531</v>
      </c>
      <c r="BN213" s="1" t="s">
        <v>85</v>
      </c>
      <c r="BO213" s="1" t="s">
        <v>85</v>
      </c>
      <c r="BP213" s="1" t="s">
        <v>85</v>
      </c>
      <c r="BQ213" s="1" t="s">
        <v>85</v>
      </c>
      <c r="BR213" s="1" t="s">
        <v>85</v>
      </c>
      <c r="BS213" s="1" t="s">
        <v>85</v>
      </c>
      <c r="BT213" s="1" t="s">
        <v>85</v>
      </c>
      <c r="BU213" s="1" t="s">
        <v>85</v>
      </c>
      <c r="BV213" s="1" t="s">
        <v>85</v>
      </c>
      <c r="BW213" s="1" t="s">
        <v>85</v>
      </c>
      <c r="BX213" s="1" t="s">
        <v>85</v>
      </c>
      <c r="BY213" s="1" t="s">
        <v>85</v>
      </c>
      <c r="BZ213" s="1" t="s">
        <v>85</v>
      </c>
      <c r="CA213" s="1" t="s">
        <v>85</v>
      </c>
      <c r="CB213" s="1" t="s">
        <v>85</v>
      </c>
      <c r="CC213" s="1" t="s">
        <v>85</v>
      </c>
      <c r="CD213" s="1" t="s">
        <v>85</v>
      </c>
      <c r="CE213" s="1" t="s">
        <v>85</v>
      </c>
      <c r="CF213" s="1" t="s">
        <v>85</v>
      </c>
      <c r="CG213" s="1" t="s">
        <v>85</v>
      </c>
      <c r="CH213" s="1" t="s">
        <v>85</v>
      </c>
    </row>
    <row r="214" spans="1:86" ht="15.95">
      <c r="A214" s="1" t="s">
        <v>1381</v>
      </c>
      <c r="B214" s="1" t="s">
        <v>130</v>
      </c>
      <c r="C214" s="1" t="s">
        <v>198</v>
      </c>
      <c r="D214" s="1">
        <v>104</v>
      </c>
      <c r="E214" s="1" t="s">
        <v>3522</v>
      </c>
      <c r="F214" s="41">
        <v>652112000000</v>
      </c>
      <c r="G214" s="1">
        <v>104015</v>
      </c>
      <c r="H214" s="41">
        <v>652112000000</v>
      </c>
      <c r="I214" s="1">
        <v>6521121987</v>
      </c>
      <c r="J214" s="38">
        <v>45063</v>
      </c>
      <c r="K214" s="1" t="s">
        <v>85</v>
      </c>
      <c r="L214" s="1" t="s">
        <v>85</v>
      </c>
      <c r="M214" s="1" t="s">
        <v>85</v>
      </c>
      <c r="N214" s="1" t="s">
        <v>85</v>
      </c>
      <c r="O214" s="1" t="s">
        <v>85</v>
      </c>
      <c r="P214" s="1" t="s">
        <v>85</v>
      </c>
      <c r="Q214" s="1" t="s">
        <v>85</v>
      </c>
      <c r="R214" s="1" t="s">
        <v>85</v>
      </c>
      <c r="S214" s="1" t="s">
        <v>85</v>
      </c>
      <c r="T214" s="1" t="s">
        <v>85</v>
      </c>
      <c r="U214" s="1" t="s">
        <v>85</v>
      </c>
      <c r="V214" s="1">
        <v>75</v>
      </c>
      <c r="W214" s="1">
        <v>30</v>
      </c>
      <c r="X214" s="1">
        <v>70</v>
      </c>
      <c r="Y214" s="1" t="s">
        <v>3545</v>
      </c>
      <c r="Z214" s="1" t="s">
        <v>85</v>
      </c>
      <c r="AA214" s="1">
        <v>15</v>
      </c>
      <c r="AB214" s="1">
        <v>50</v>
      </c>
      <c r="AC214" s="1">
        <v>35</v>
      </c>
      <c r="AD214" s="1">
        <v>0</v>
      </c>
      <c r="AE214" s="1">
        <v>120</v>
      </c>
      <c r="AF214" s="1">
        <v>10</v>
      </c>
      <c r="AG214" s="1">
        <v>55</v>
      </c>
      <c r="AH214" s="1">
        <v>35</v>
      </c>
      <c r="AI214" s="1">
        <v>0</v>
      </c>
      <c r="AJ214" s="1">
        <v>125</v>
      </c>
      <c r="AK214" s="1">
        <v>15</v>
      </c>
      <c r="AL214" s="1">
        <v>60</v>
      </c>
      <c r="AM214" s="1">
        <v>25</v>
      </c>
      <c r="AN214" s="1">
        <v>0</v>
      </c>
      <c r="AO214" s="1">
        <v>110</v>
      </c>
      <c r="AP214" s="1" t="s">
        <v>85</v>
      </c>
      <c r="AQ214" s="1" t="s">
        <v>3624</v>
      </c>
      <c r="AR214" s="38">
        <v>45139</v>
      </c>
      <c r="AS214" s="1" t="s">
        <v>85</v>
      </c>
      <c r="AT214" s="1" t="s">
        <v>85</v>
      </c>
      <c r="AU214" s="1" t="s">
        <v>85</v>
      </c>
      <c r="AV214" s="1" t="s">
        <v>85</v>
      </c>
      <c r="AW214" s="1" t="s">
        <v>85</v>
      </c>
      <c r="AX214" s="1" t="s">
        <v>85</v>
      </c>
      <c r="AY214" s="1" t="s">
        <v>85</v>
      </c>
      <c r="AZ214" s="1" t="s">
        <v>85</v>
      </c>
      <c r="BA214" s="1" t="s">
        <v>85</v>
      </c>
      <c r="BB214" s="1" t="s">
        <v>85</v>
      </c>
      <c r="BC214" s="1" t="s">
        <v>85</v>
      </c>
      <c r="BD214" s="1" t="s">
        <v>85</v>
      </c>
      <c r="BE214" s="1" t="s">
        <v>85</v>
      </c>
      <c r="BF214" s="1" t="s">
        <v>85</v>
      </c>
      <c r="BG214" s="1" t="s">
        <v>85</v>
      </c>
      <c r="BH214" s="1" t="s">
        <v>85</v>
      </c>
      <c r="BI214" s="1" t="s">
        <v>85</v>
      </c>
      <c r="BJ214" s="1" t="s">
        <v>85</v>
      </c>
      <c r="BK214" s="1" t="s">
        <v>85</v>
      </c>
      <c r="BL214" s="1" t="s">
        <v>85</v>
      </c>
      <c r="BM214" s="1" t="s">
        <v>3531</v>
      </c>
      <c r="BN214" s="1" t="s">
        <v>85</v>
      </c>
      <c r="BO214" s="1" t="s">
        <v>85</v>
      </c>
      <c r="BP214" s="1" t="s">
        <v>85</v>
      </c>
      <c r="BQ214" s="1" t="s">
        <v>85</v>
      </c>
      <c r="BR214" s="1" t="s">
        <v>85</v>
      </c>
      <c r="BS214" s="1" t="s">
        <v>85</v>
      </c>
      <c r="BT214" s="1" t="s">
        <v>85</v>
      </c>
      <c r="BU214" s="1" t="s">
        <v>85</v>
      </c>
      <c r="BV214" s="1" t="s">
        <v>85</v>
      </c>
      <c r="BW214" s="1" t="s">
        <v>85</v>
      </c>
      <c r="BX214" s="1" t="s">
        <v>85</v>
      </c>
      <c r="BY214" s="1" t="s">
        <v>85</v>
      </c>
      <c r="BZ214" s="1" t="s">
        <v>85</v>
      </c>
      <c r="CA214" s="1" t="s">
        <v>85</v>
      </c>
      <c r="CB214" s="1" t="s">
        <v>85</v>
      </c>
      <c r="CC214" s="1" t="s">
        <v>85</v>
      </c>
      <c r="CD214" s="1" t="s">
        <v>85</v>
      </c>
      <c r="CE214" s="1" t="s">
        <v>85</v>
      </c>
      <c r="CF214" s="1" t="s">
        <v>85</v>
      </c>
      <c r="CG214" s="1" t="s">
        <v>85</v>
      </c>
      <c r="CH214" s="1" t="s">
        <v>85</v>
      </c>
    </row>
    <row r="215" spans="1:86" ht="15.95">
      <c r="A215" s="1" t="s">
        <v>1396</v>
      </c>
      <c r="B215" s="1" t="s">
        <v>130</v>
      </c>
      <c r="C215" s="1" t="s">
        <v>198</v>
      </c>
      <c r="D215" s="1">
        <v>104</v>
      </c>
      <c r="E215" s="1" t="s">
        <v>3522</v>
      </c>
      <c r="F215" s="1" t="s">
        <v>3831</v>
      </c>
      <c r="G215" s="1">
        <v>104017</v>
      </c>
      <c r="H215" s="41">
        <v>652180000000</v>
      </c>
      <c r="I215" s="1">
        <v>6521799398</v>
      </c>
      <c r="J215" s="38">
        <v>45065</v>
      </c>
      <c r="K215" s="1" t="s">
        <v>85</v>
      </c>
      <c r="L215" s="1" t="s">
        <v>85</v>
      </c>
      <c r="M215" s="1" t="s">
        <v>85</v>
      </c>
      <c r="N215" s="1" t="s">
        <v>85</v>
      </c>
      <c r="O215" s="1" t="s">
        <v>85</v>
      </c>
      <c r="P215" s="1" t="s">
        <v>85</v>
      </c>
      <c r="Q215" s="1" t="s">
        <v>85</v>
      </c>
      <c r="R215" s="1" t="s">
        <v>85</v>
      </c>
      <c r="S215" s="1" t="s">
        <v>85</v>
      </c>
      <c r="T215" s="1" t="s">
        <v>85</v>
      </c>
      <c r="U215" s="1" t="s">
        <v>85</v>
      </c>
      <c r="V215" s="1">
        <v>95</v>
      </c>
      <c r="W215" s="1">
        <v>40</v>
      </c>
      <c r="X215" s="1">
        <v>60</v>
      </c>
      <c r="Y215" s="1" t="s">
        <v>3524</v>
      </c>
      <c r="Z215" s="1" t="s">
        <v>85</v>
      </c>
      <c r="AA215" s="1">
        <v>20</v>
      </c>
      <c r="AB215" s="1">
        <v>45</v>
      </c>
      <c r="AC215" s="1">
        <v>35</v>
      </c>
      <c r="AD215" s="1">
        <v>0</v>
      </c>
      <c r="AE215" s="1">
        <v>115</v>
      </c>
      <c r="AF215" s="1">
        <v>15</v>
      </c>
      <c r="AG215" s="1">
        <v>45</v>
      </c>
      <c r="AH215" s="1">
        <v>40</v>
      </c>
      <c r="AI215" s="1">
        <v>0</v>
      </c>
      <c r="AJ215" s="1">
        <v>125</v>
      </c>
      <c r="AK215" s="1">
        <v>20</v>
      </c>
      <c r="AL215" s="1">
        <v>45</v>
      </c>
      <c r="AM215" s="1">
        <v>35</v>
      </c>
      <c r="AN215" s="1">
        <v>0</v>
      </c>
      <c r="AO215" s="1">
        <v>115</v>
      </c>
      <c r="AP215" s="1" t="s">
        <v>85</v>
      </c>
      <c r="AQ215" s="1" t="s">
        <v>3624</v>
      </c>
      <c r="AR215" s="38">
        <v>45139</v>
      </c>
      <c r="AS215" s="1" t="s">
        <v>85</v>
      </c>
      <c r="AT215" s="1" t="s">
        <v>85</v>
      </c>
      <c r="AU215" s="1" t="s">
        <v>85</v>
      </c>
      <c r="AV215" s="1" t="s">
        <v>85</v>
      </c>
      <c r="AW215" s="1" t="s">
        <v>85</v>
      </c>
      <c r="AX215" s="1" t="s">
        <v>85</v>
      </c>
      <c r="AY215" s="1" t="s">
        <v>85</v>
      </c>
      <c r="AZ215" s="1" t="s">
        <v>85</v>
      </c>
      <c r="BA215" s="1" t="s">
        <v>85</v>
      </c>
      <c r="BB215" s="1" t="s">
        <v>85</v>
      </c>
      <c r="BC215" s="1" t="s">
        <v>85</v>
      </c>
      <c r="BD215" s="1" t="s">
        <v>85</v>
      </c>
      <c r="BE215" s="1" t="s">
        <v>85</v>
      </c>
      <c r="BF215" s="1" t="s">
        <v>85</v>
      </c>
      <c r="BG215" s="1" t="s">
        <v>85</v>
      </c>
      <c r="BH215" s="1" t="s">
        <v>85</v>
      </c>
      <c r="BI215" s="1" t="s">
        <v>85</v>
      </c>
      <c r="BJ215" s="1" t="s">
        <v>85</v>
      </c>
      <c r="BK215" s="1" t="s">
        <v>85</v>
      </c>
      <c r="BL215" s="1" t="s">
        <v>85</v>
      </c>
      <c r="BM215" s="1" t="s">
        <v>3531</v>
      </c>
      <c r="BN215" s="1" t="s">
        <v>85</v>
      </c>
      <c r="BO215" s="1" t="s">
        <v>85</v>
      </c>
      <c r="BP215" s="1" t="s">
        <v>85</v>
      </c>
      <c r="BQ215" s="1" t="s">
        <v>85</v>
      </c>
      <c r="BR215" s="1" t="s">
        <v>85</v>
      </c>
      <c r="BS215" s="1" t="s">
        <v>85</v>
      </c>
      <c r="BT215" s="1" t="s">
        <v>85</v>
      </c>
      <c r="BU215" s="1" t="s">
        <v>85</v>
      </c>
      <c r="BV215" s="1" t="s">
        <v>85</v>
      </c>
      <c r="BW215" s="1" t="s">
        <v>85</v>
      </c>
      <c r="BX215" s="1" t="s">
        <v>85</v>
      </c>
      <c r="BY215" s="1" t="s">
        <v>85</v>
      </c>
      <c r="BZ215" s="1" t="s">
        <v>85</v>
      </c>
      <c r="CA215" s="1" t="s">
        <v>85</v>
      </c>
      <c r="CB215" s="1" t="s">
        <v>85</v>
      </c>
      <c r="CC215" s="1" t="s">
        <v>85</v>
      </c>
      <c r="CD215" s="1" t="s">
        <v>85</v>
      </c>
      <c r="CE215" s="1" t="s">
        <v>85</v>
      </c>
      <c r="CF215" s="1" t="s">
        <v>85</v>
      </c>
      <c r="CG215" s="1" t="s">
        <v>85</v>
      </c>
      <c r="CH215" s="1" t="s">
        <v>85</v>
      </c>
    </row>
    <row r="216" spans="1:86" ht="15.95">
      <c r="A216" s="1" t="s">
        <v>1856</v>
      </c>
      <c r="B216" s="1" t="s">
        <v>130</v>
      </c>
      <c r="C216" s="1" t="s">
        <v>198</v>
      </c>
      <c r="D216" s="1">
        <v>109</v>
      </c>
      <c r="E216" s="1" t="s">
        <v>3522</v>
      </c>
      <c r="F216" s="41">
        <v>652326000000</v>
      </c>
      <c r="G216" s="1">
        <v>109017</v>
      </c>
      <c r="H216" s="41">
        <v>652326000000</v>
      </c>
      <c r="I216" s="1">
        <v>6523257537</v>
      </c>
      <c r="J216" s="38">
        <v>45077</v>
      </c>
      <c r="K216" s="1" t="s">
        <v>85</v>
      </c>
      <c r="L216" s="1" t="s">
        <v>85</v>
      </c>
      <c r="M216" s="1" t="s">
        <v>85</v>
      </c>
      <c r="N216" s="1" t="s">
        <v>85</v>
      </c>
      <c r="O216" s="1" t="s">
        <v>85</v>
      </c>
      <c r="P216" s="1" t="s">
        <v>85</v>
      </c>
      <c r="Q216" s="1" t="s">
        <v>85</v>
      </c>
      <c r="R216" s="1" t="s">
        <v>85</v>
      </c>
      <c r="S216" s="1" t="s">
        <v>85</v>
      </c>
      <c r="T216" s="1" t="s">
        <v>85</v>
      </c>
      <c r="U216" s="1" t="s">
        <v>85</v>
      </c>
      <c r="V216" s="1">
        <v>98</v>
      </c>
      <c r="W216" s="1">
        <v>45</v>
      </c>
      <c r="X216" s="1">
        <v>55</v>
      </c>
      <c r="Y216" s="1" t="s">
        <v>3524</v>
      </c>
      <c r="Z216" s="1" t="s">
        <v>85</v>
      </c>
      <c r="AA216" s="1">
        <v>3</v>
      </c>
      <c r="AB216" s="1">
        <v>62</v>
      </c>
      <c r="AC216" s="1">
        <v>35</v>
      </c>
      <c r="AD216" s="1">
        <v>0</v>
      </c>
      <c r="AE216" s="1">
        <v>132</v>
      </c>
      <c r="AF216" s="1">
        <v>3</v>
      </c>
      <c r="AG216" s="1">
        <v>42</v>
      </c>
      <c r="AH216" s="1">
        <v>55</v>
      </c>
      <c r="AI216" s="1">
        <v>0</v>
      </c>
      <c r="AJ216" s="1">
        <v>152</v>
      </c>
      <c r="AK216" s="1">
        <v>3</v>
      </c>
      <c r="AL216" s="1">
        <v>65</v>
      </c>
      <c r="AM216" s="1">
        <v>32</v>
      </c>
      <c r="AN216" s="1">
        <v>0</v>
      </c>
      <c r="AO216" s="1">
        <v>129</v>
      </c>
      <c r="AP216" s="1" t="s">
        <v>85</v>
      </c>
      <c r="AQ216" s="1" t="s">
        <v>3624</v>
      </c>
      <c r="AR216" s="38">
        <v>45139</v>
      </c>
      <c r="AS216" s="1" t="s">
        <v>85</v>
      </c>
      <c r="AT216" s="1" t="s">
        <v>85</v>
      </c>
      <c r="AU216" s="1" t="s">
        <v>85</v>
      </c>
      <c r="AV216" s="1" t="s">
        <v>85</v>
      </c>
      <c r="AW216" s="1" t="s">
        <v>85</v>
      </c>
      <c r="AX216" s="1" t="s">
        <v>85</v>
      </c>
      <c r="AY216" s="1" t="s">
        <v>85</v>
      </c>
      <c r="AZ216" s="1" t="s">
        <v>85</v>
      </c>
      <c r="BA216" s="1" t="s">
        <v>85</v>
      </c>
      <c r="BB216" s="1" t="s">
        <v>85</v>
      </c>
      <c r="BC216" s="1" t="s">
        <v>85</v>
      </c>
      <c r="BD216" s="1" t="s">
        <v>85</v>
      </c>
      <c r="BE216" s="1" t="s">
        <v>85</v>
      </c>
      <c r="BF216" s="1" t="s">
        <v>85</v>
      </c>
      <c r="BG216" s="1" t="s">
        <v>85</v>
      </c>
      <c r="BH216" s="1" t="s">
        <v>85</v>
      </c>
      <c r="BI216" s="1" t="s">
        <v>85</v>
      </c>
      <c r="BJ216" s="1" t="s">
        <v>85</v>
      </c>
      <c r="BK216" s="1" t="s">
        <v>85</v>
      </c>
      <c r="BL216" s="1" t="s">
        <v>85</v>
      </c>
      <c r="BM216" s="1" t="s">
        <v>3531</v>
      </c>
      <c r="BN216" s="1" t="s">
        <v>85</v>
      </c>
      <c r="BO216" s="1" t="s">
        <v>85</v>
      </c>
      <c r="BP216" s="1" t="s">
        <v>85</v>
      </c>
      <c r="BQ216" s="1" t="s">
        <v>85</v>
      </c>
      <c r="BR216" s="1" t="s">
        <v>85</v>
      </c>
      <c r="BS216" s="1" t="s">
        <v>85</v>
      </c>
      <c r="BT216" s="1" t="s">
        <v>85</v>
      </c>
      <c r="BU216" s="1" t="s">
        <v>85</v>
      </c>
      <c r="BV216" s="1" t="s">
        <v>85</v>
      </c>
      <c r="BW216" s="1" t="s">
        <v>85</v>
      </c>
      <c r="BX216" s="1" t="s">
        <v>85</v>
      </c>
      <c r="BY216" s="1" t="s">
        <v>85</v>
      </c>
      <c r="BZ216" s="1" t="s">
        <v>85</v>
      </c>
      <c r="CA216" s="1" t="s">
        <v>85</v>
      </c>
      <c r="CB216" s="1" t="s">
        <v>85</v>
      </c>
      <c r="CC216" s="1" t="s">
        <v>85</v>
      </c>
      <c r="CD216" s="1" t="s">
        <v>85</v>
      </c>
      <c r="CE216" s="1" t="s">
        <v>85</v>
      </c>
      <c r="CF216" s="1" t="s">
        <v>85</v>
      </c>
      <c r="CG216" s="1" t="s">
        <v>85</v>
      </c>
      <c r="CH216" s="1" t="s">
        <v>85</v>
      </c>
    </row>
    <row r="217" spans="1:86" ht="15.95">
      <c r="A217" s="1" t="s">
        <v>1841</v>
      </c>
      <c r="B217" s="1" t="s">
        <v>130</v>
      </c>
      <c r="C217" s="1" t="s">
        <v>198</v>
      </c>
      <c r="D217" s="1">
        <v>109</v>
      </c>
      <c r="E217" s="1" t="s">
        <v>3522</v>
      </c>
      <c r="F217" s="1" t="s">
        <v>3832</v>
      </c>
      <c r="G217" s="1">
        <v>109015</v>
      </c>
      <c r="H217" s="41">
        <v>652319000000</v>
      </c>
      <c r="I217" s="1">
        <v>6523188087</v>
      </c>
      <c r="J217" s="38">
        <v>45009</v>
      </c>
      <c r="K217" s="1" t="s">
        <v>85</v>
      </c>
      <c r="L217" s="1" t="s">
        <v>85</v>
      </c>
      <c r="M217" s="1" t="s">
        <v>85</v>
      </c>
      <c r="N217" s="1" t="s">
        <v>85</v>
      </c>
      <c r="O217" s="1" t="s">
        <v>85</v>
      </c>
      <c r="P217" s="1" t="s">
        <v>85</v>
      </c>
      <c r="Q217" s="1" t="s">
        <v>85</v>
      </c>
      <c r="R217" s="1" t="s">
        <v>85</v>
      </c>
      <c r="S217" s="1" t="s">
        <v>85</v>
      </c>
      <c r="T217" s="1" t="s">
        <v>85</v>
      </c>
      <c r="U217" s="1" t="s">
        <v>85</v>
      </c>
      <c r="V217" s="1" t="s">
        <v>85</v>
      </c>
      <c r="W217" s="1" t="s">
        <v>85</v>
      </c>
      <c r="X217" s="1" t="s">
        <v>85</v>
      </c>
      <c r="Y217" s="1" t="s">
        <v>85</v>
      </c>
      <c r="Z217" s="1" t="s">
        <v>3833</v>
      </c>
      <c r="AA217" s="1" t="s">
        <v>85</v>
      </c>
      <c r="AB217" s="1" t="s">
        <v>85</v>
      </c>
      <c r="AC217" s="1" t="s">
        <v>85</v>
      </c>
      <c r="AD217" s="1" t="s">
        <v>85</v>
      </c>
      <c r="AE217" s="1" t="s">
        <v>85</v>
      </c>
      <c r="AF217" s="1" t="s">
        <v>85</v>
      </c>
      <c r="AG217" s="1" t="s">
        <v>85</v>
      </c>
      <c r="AH217" s="1" t="s">
        <v>85</v>
      </c>
      <c r="AI217" s="1" t="s">
        <v>85</v>
      </c>
      <c r="AJ217" s="1" t="s">
        <v>85</v>
      </c>
      <c r="AK217" s="1" t="s">
        <v>85</v>
      </c>
      <c r="AL217" s="1" t="s">
        <v>85</v>
      </c>
      <c r="AM217" s="1" t="s">
        <v>85</v>
      </c>
      <c r="AN217" s="1" t="s">
        <v>85</v>
      </c>
      <c r="AO217" s="1" t="s">
        <v>85</v>
      </c>
      <c r="AP217" s="1" t="s">
        <v>3833</v>
      </c>
      <c r="AQ217" s="1" t="s">
        <v>3624</v>
      </c>
      <c r="AR217" s="38">
        <v>45139</v>
      </c>
      <c r="AS217" s="1" t="s">
        <v>85</v>
      </c>
      <c r="AT217" s="1" t="s">
        <v>85</v>
      </c>
      <c r="AU217" s="1" t="s">
        <v>85</v>
      </c>
      <c r="AV217" s="1" t="s">
        <v>85</v>
      </c>
      <c r="AW217" s="1" t="s">
        <v>85</v>
      </c>
      <c r="AX217" s="1" t="s">
        <v>85</v>
      </c>
      <c r="AY217" s="1" t="s">
        <v>85</v>
      </c>
      <c r="AZ217" s="1" t="s">
        <v>85</v>
      </c>
      <c r="BA217" s="1" t="s">
        <v>85</v>
      </c>
      <c r="BB217" s="1" t="s">
        <v>85</v>
      </c>
      <c r="BC217" s="1" t="s">
        <v>85</v>
      </c>
      <c r="BD217" s="1" t="s">
        <v>85</v>
      </c>
      <c r="BE217" s="1" t="s">
        <v>85</v>
      </c>
      <c r="BF217" s="1" t="s">
        <v>85</v>
      </c>
      <c r="BG217" s="1" t="s">
        <v>85</v>
      </c>
      <c r="BH217" s="1" t="s">
        <v>85</v>
      </c>
      <c r="BI217" s="1" t="s">
        <v>85</v>
      </c>
      <c r="BJ217" s="1" t="s">
        <v>85</v>
      </c>
      <c r="BK217" s="1" t="s">
        <v>85</v>
      </c>
      <c r="BL217" s="1" t="s">
        <v>85</v>
      </c>
      <c r="BM217" s="1" t="s">
        <v>85</v>
      </c>
      <c r="BN217" s="1" t="s">
        <v>3833</v>
      </c>
      <c r="BO217" s="1" t="s">
        <v>85</v>
      </c>
      <c r="BP217" s="1" t="s">
        <v>85</v>
      </c>
      <c r="BQ217" s="1" t="s">
        <v>85</v>
      </c>
      <c r="BR217" s="1" t="s">
        <v>85</v>
      </c>
      <c r="BS217" s="1" t="s">
        <v>85</v>
      </c>
      <c r="BT217" s="1" t="s">
        <v>85</v>
      </c>
      <c r="BU217" s="1" t="s">
        <v>85</v>
      </c>
      <c r="BV217" s="1" t="s">
        <v>85</v>
      </c>
      <c r="BW217" s="1" t="s">
        <v>85</v>
      </c>
      <c r="BX217" s="1" t="s">
        <v>85</v>
      </c>
      <c r="BY217" s="1" t="s">
        <v>85</v>
      </c>
      <c r="BZ217" s="1" t="s">
        <v>85</v>
      </c>
      <c r="CA217" s="1" t="s">
        <v>85</v>
      </c>
      <c r="CB217" s="1" t="s">
        <v>85</v>
      </c>
      <c r="CC217" s="1" t="s">
        <v>85</v>
      </c>
      <c r="CD217" s="1" t="s">
        <v>85</v>
      </c>
      <c r="CE217" s="1" t="s">
        <v>85</v>
      </c>
      <c r="CF217" s="1" t="s">
        <v>85</v>
      </c>
      <c r="CG217" s="1" t="s">
        <v>85</v>
      </c>
      <c r="CH217" s="1" t="s">
        <v>85</v>
      </c>
    </row>
    <row r="218" spans="1:86" ht="15.95">
      <c r="A218" s="1" t="s">
        <v>2606</v>
      </c>
      <c r="B218" s="1" t="s">
        <v>130</v>
      </c>
      <c r="C218" s="1" t="s">
        <v>198</v>
      </c>
      <c r="D218" s="1">
        <v>301</v>
      </c>
      <c r="E218" s="1" t="s">
        <v>3522</v>
      </c>
      <c r="F218" s="1" t="s">
        <v>3834</v>
      </c>
      <c r="G218" s="1">
        <v>301032</v>
      </c>
      <c r="H218" s="1" t="s">
        <v>85</v>
      </c>
      <c r="I218" s="1">
        <v>6220742414</v>
      </c>
      <c r="J218" s="38">
        <v>45082</v>
      </c>
      <c r="K218" s="1" t="s">
        <v>85</v>
      </c>
      <c r="L218" s="1" t="s">
        <v>3527</v>
      </c>
      <c r="M218" s="1" t="s">
        <v>906</v>
      </c>
      <c r="N218" s="1" t="s">
        <v>85</v>
      </c>
      <c r="O218" s="1" t="s">
        <v>3691</v>
      </c>
      <c r="P218" s="1" t="s">
        <v>85</v>
      </c>
      <c r="Q218" s="1" t="s">
        <v>85</v>
      </c>
      <c r="R218" s="1" t="s">
        <v>85</v>
      </c>
      <c r="S218" s="1" t="s">
        <v>85</v>
      </c>
      <c r="T218" s="1" t="s">
        <v>85</v>
      </c>
      <c r="U218" s="1" t="s">
        <v>85</v>
      </c>
      <c r="V218" s="1">
        <v>20</v>
      </c>
      <c r="W218" s="1">
        <v>99</v>
      </c>
      <c r="X218" s="1">
        <v>1</v>
      </c>
      <c r="Y218" s="1" t="s">
        <v>3524</v>
      </c>
      <c r="Z218" s="1" t="s">
        <v>85</v>
      </c>
      <c r="AA218" s="1">
        <v>2</v>
      </c>
      <c r="AB218" s="1">
        <v>28</v>
      </c>
      <c r="AC218" s="1">
        <v>40</v>
      </c>
      <c r="AD218" s="1">
        <v>30</v>
      </c>
      <c r="AE218" s="1">
        <v>198</v>
      </c>
      <c r="AF218" s="1">
        <v>10</v>
      </c>
      <c r="AG218" s="1">
        <v>20</v>
      </c>
      <c r="AH218" s="1">
        <v>40</v>
      </c>
      <c r="AI218" s="1">
        <v>30</v>
      </c>
      <c r="AJ218" s="1">
        <v>190</v>
      </c>
      <c r="AK218" s="1">
        <v>10</v>
      </c>
      <c r="AL218" s="1">
        <v>60</v>
      </c>
      <c r="AM218" s="1">
        <v>30</v>
      </c>
      <c r="AN218" s="1">
        <v>0</v>
      </c>
      <c r="AO218" s="1">
        <v>120</v>
      </c>
      <c r="AP218" s="1" t="s">
        <v>85</v>
      </c>
      <c r="AQ218" s="1" t="s">
        <v>3660</v>
      </c>
      <c r="AR218" s="38">
        <v>45139</v>
      </c>
      <c r="AS218" s="1" t="s">
        <v>85</v>
      </c>
      <c r="AT218" s="1" t="s">
        <v>85</v>
      </c>
      <c r="AU218" s="1" t="s">
        <v>85</v>
      </c>
      <c r="AV218" s="1" t="s">
        <v>85</v>
      </c>
      <c r="AW218" s="1" t="s">
        <v>85</v>
      </c>
      <c r="AX218" s="1" t="s">
        <v>85</v>
      </c>
      <c r="AY218" s="1" t="s">
        <v>85</v>
      </c>
      <c r="AZ218" s="1" t="s">
        <v>85</v>
      </c>
      <c r="BA218" s="1" t="s">
        <v>85</v>
      </c>
      <c r="BB218" s="1" t="s">
        <v>85</v>
      </c>
      <c r="BC218" s="1" t="s">
        <v>85</v>
      </c>
      <c r="BD218" s="1" t="s">
        <v>85</v>
      </c>
      <c r="BE218" s="1" t="s">
        <v>85</v>
      </c>
      <c r="BF218" s="1" t="s">
        <v>85</v>
      </c>
      <c r="BG218" s="1" t="s">
        <v>85</v>
      </c>
      <c r="BH218" s="1" t="s">
        <v>85</v>
      </c>
      <c r="BI218" s="1" t="s">
        <v>85</v>
      </c>
      <c r="BJ218" s="1" t="s">
        <v>85</v>
      </c>
      <c r="BK218" s="1" t="s">
        <v>85</v>
      </c>
      <c r="BL218" s="1" t="s">
        <v>85</v>
      </c>
      <c r="BM218" s="1" t="s">
        <v>3531</v>
      </c>
      <c r="BN218" s="1" t="s">
        <v>85</v>
      </c>
      <c r="BO218" s="1" t="s">
        <v>85</v>
      </c>
      <c r="BP218" s="1" t="s">
        <v>85</v>
      </c>
      <c r="BQ218" s="1" t="s">
        <v>85</v>
      </c>
      <c r="BR218" s="1" t="s">
        <v>85</v>
      </c>
      <c r="BS218" s="1" t="s">
        <v>85</v>
      </c>
      <c r="BT218" s="1" t="s">
        <v>85</v>
      </c>
      <c r="BU218" s="1" t="s">
        <v>85</v>
      </c>
      <c r="BV218" s="1" t="s">
        <v>85</v>
      </c>
      <c r="BW218" s="1" t="s">
        <v>85</v>
      </c>
      <c r="BX218" s="1" t="s">
        <v>85</v>
      </c>
      <c r="BY218" s="1" t="s">
        <v>85</v>
      </c>
      <c r="BZ218" s="1" t="s">
        <v>85</v>
      </c>
      <c r="CA218" s="1" t="s">
        <v>85</v>
      </c>
      <c r="CB218" s="1" t="s">
        <v>85</v>
      </c>
      <c r="CC218" s="1" t="s">
        <v>85</v>
      </c>
      <c r="CD218" s="1" t="s">
        <v>85</v>
      </c>
      <c r="CE218" s="1" t="s">
        <v>85</v>
      </c>
      <c r="CF218" s="1" t="s">
        <v>85</v>
      </c>
      <c r="CG218" s="1" t="s">
        <v>85</v>
      </c>
      <c r="CH218" s="1" t="s">
        <v>85</v>
      </c>
    </row>
    <row r="219" spans="1:86" ht="15.95">
      <c r="A219" s="1" t="s">
        <v>3070</v>
      </c>
      <c r="B219" s="1" t="s">
        <v>75</v>
      </c>
      <c r="C219" s="1" t="s">
        <v>198</v>
      </c>
      <c r="D219" s="1">
        <v>409</v>
      </c>
      <c r="E219" s="1" t="s">
        <v>3549</v>
      </c>
      <c r="F219" s="1" t="s">
        <v>3835</v>
      </c>
      <c r="G219" s="1">
        <v>409024</v>
      </c>
      <c r="H219" s="1" t="s">
        <v>85</v>
      </c>
      <c r="I219" s="1">
        <v>6221123126</v>
      </c>
      <c r="J219" s="38">
        <v>45092</v>
      </c>
      <c r="K219" s="1" t="s">
        <v>3836</v>
      </c>
      <c r="L219" s="1" t="s">
        <v>3527</v>
      </c>
      <c r="M219" s="1" t="s">
        <v>915</v>
      </c>
      <c r="N219" s="1" t="s">
        <v>85</v>
      </c>
      <c r="O219" s="1" t="s">
        <v>3586</v>
      </c>
      <c r="P219" s="1" t="s">
        <v>173</v>
      </c>
      <c r="Q219" s="38">
        <v>45135</v>
      </c>
      <c r="R219" s="1" t="s">
        <v>85</v>
      </c>
      <c r="S219" s="1" t="s">
        <v>85</v>
      </c>
      <c r="T219" s="1" t="s">
        <v>85</v>
      </c>
      <c r="U219" s="1" t="s">
        <v>85</v>
      </c>
      <c r="V219" s="1" t="s">
        <v>85</v>
      </c>
      <c r="W219" s="1" t="s">
        <v>85</v>
      </c>
      <c r="X219" s="1" t="s">
        <v>85</v>
      </c>
      <c r="Y219" s="1" t="s">
        <v>85</v>
      </c>
      <c r="Z219" s="1" t="s">
        <v>3837</v>
      </c>
      <c r="AA219" s="1" t="s">
        <v>85</v>
      </c>
      <c r="AB219" s="1" t="s">
        <v>85</v>
      </c>
      <c r="AC219" s="1" t="s">
        <v>85</v>
      </c>
      <c r="AD219" s="1" t="s">
        <v>85</v>
      </c>
      <c r="AE219" s="1" t="s">
        <v>85</v>
      </c>
      <c r="AF219" s="1" t="s">
        <v>85</v>
      </c>
      <c r="AG219" s="1" t="s">
        <v>85</v>
      </c>
      <c r="AH219" s="1" t="s">
        <v>85</v>
      </c>
      <c r="AI219" s="1" t="s">
        <v>85</v>
      </c>
      <c r="AJ219" s="1" t="s">
        <v>85</v>
      </c>
      <c r="AK219" s="1" t="s">
        <v>85</v>
      </c>
      <c r="AL219" s="1" t="s">
        <v>85</v>
      </c>
      <c r="AM219" s="1" t="s">
        <v>85</v>
      </c>
      <c r="AN219" s="1" t="s">
        <v>85</v>
      </c>
      <c r="AO219" s="1" t="s">
        <v>85</v>
      </c>
      <c r="AP219" s="1" t="s">
        <v>3837</v>
      </c>
      <c r="AQ219" s="1" t="s">
        <v>3660</v>
      </c>
      <c r="AR219" s="38">
        <v>45145</v>
      </c>
      <c r="AS219" s="1" t="s">
        <v>85</v>
      </c>
      <c r="AT219" s="1" t="s">
        <v>85</v>
      </c>
      <c r="AU219" s="1" t="s">
        <v>85</v>
      </c>
      <c r="AV219" s="1" t="s">
        <v>85</v>
      </c>
      <c r="AW219" s="1" t="s">
        <v>85</v>
      </c>
      <c r="AX219" s="1" t="s">
        <v>85</v>
      </c>
      <c r="AY219" s="1" t="s">
        <v>85</v>
      </c>
      <c r="AZ219" s="1" t="s">
        <v>85</v>
      </c>
      <c r="BA219" s="1" t="s">
        <v>85</v>
      </c>
      <c r="BB219" s="1" t="s">
        <v>85</v>
      </c>
      <c r="BC219" s="1" t="s">
        <v>85</v>
      </c>
      <c r="BD219" s="1" t="s">
        <v>85</v>
      </c>
      <c r="BE219" s="1" t="s">
        <v>85</v>
      </c>
      <c r="BF219" s="1" t="s">
        <v>85</v>
      </c>
      <c r="BG219" s="1" t="s">
        <v>85</v>
      </c>
      <c r="BH219" s="1" t="s">
        <v>85</v>
      </c>
      <c r="BI219" s="1" t="s">
        <v>85</v>
      </c>
      <c r="BJ219" s="1" t="s">
        <v>85</v>
      </c>
      <c r="BK219" s="1" t="s">
        <v>85</v>
      </c>
      <c r="BL219" s="1" t="s">
        <v>85</v>
      </c>
      <c r="BM219" s="1" t="s">
        <v>3538</v>
      </c>
      <c r="BN219" s="1" t="s">
        <v>3837</v>
      </c>
      <c r="BO219" s="1" t="s">
        <v>85</v>
      </c>
      <c r="BP219" s="1" t="s">
        <v>85</v>
      </c>
      <c r="BQ219" s="1" t="s">
        <v>85</v>
      </c>
      <c r="BR219" s="1" t="s">
        <v>85</v>
      </c>
      <c r="BS219" s="1" t="s">
        <v>85</v>
      </c>
      <c r="BT219" s="1" t="s">
        <v>85</v>
      </c>
      <c r="BU219" s="1" t="s">
        <v>85</v>
      </c>
      <c r="BV219" s="1" t="s">
        <v>85</v>
      </c>
      <c r="BW219" s="1" t="s">
        <v>85</v>
      </c>
      <c r="BX219" s="1" t="s">
        <v>85</v>
      </c>
      <c r="BY219" s="1" t="s">
        <v>85</v>
      </c>
      <c r="BZ219" s="1" t="s">
        <v>85</v>
      </c>
      <c r="CA219" s="1" t="s">
        <v>85</v>
      </c>
      <c r="CB219" s="1" t="s">
        <v>85</v>
      </c>
      <c r="CC219" s="1" t="s">
        <v>85</v>
      </c>
      <c r="CD219" s="1" t="s">
        <v>85</v>
      </c>
      <c r="CE219" s="1" t="s">
        <v>85</v>
      </c>
      <c r="CF219" s="1" t="s">
        <v>85</v>
      </c>
      <c r="CG219" s="1" t="s">
        <v>85</v>
      </c>
      <c r="CH219" s="1" t="s">
        <v>85</v>
      </c>
    </row>
    <row r="220" spans="1:86" ht="15.95">
      <c r="A220" s="1"/>
      <c r="B220" s="1"/>
      <c r="C220" s="1"/>
      <c r="D220" s="1"/>
      <c r="E220" s="1" t="s">
        <v>3522</v>
      </c>
      <c r="F220" s="1" t="s">
        <v>3835</v>
      </c>
      <c r="G220" s="1">
        <v>409024</v>
      </c>
      <c r="H220" s="1" t="s">
        <v>85</v>
      </c>
      <c r="I220" s="1">
        <v>6221123126</v>
      </c>
      <c r="J220" s="38">
        <v>45092</v>
      </c>
      <c r="K220" s="1" t="s">
        <v>3836</v>
      </c>
      <c r="L220" s="1" t="s">
        <v>3527</v>
      </c>
      <c r="M220" s="1" t="s">
        <v>915</v>
      </c>
      <c r="N220" s="1" t="s">
        <v>85</v>
      </c>
      <c r="O220" s="1" t="s">
        <v>3586</v>
      </c>
      <c r="P220" s="1" t="s">
        <v>173</v>
      </c>
      <c r="Q220" s="38">
        <v>45135</v>
      </c>
      <c r="R220" s="1" t="s">
        <v>85</v>
      </c>
      <c r="S220" s="1" t="s">
        <v>85</v>
      </c>
      <c r="T220" s="1" t="s">
        <v>85</v>
      </c>
      <c r="U220" s="1" t="s">
        <v>85</v>
      </c>
      <c r="V220" s="1" t="s">
        <v>85</v>
      </c>
      <c r="W220" s="1" t="s">
        <v>85</v>
      </c>
      <c r="X220" s="1" t="s">
        <v>85</v>
      </c>
      <c r="Y220" s="1" t="s">
        <v>85</v>
      </c>
      <c r="Z220" s="1" t="s">
        <v>3838</v>
      </c>
      <c r="AA220" s="1" t="s">
        <v>85</v>
      </c>
      <c r="AB220" s="1" t="s">
        <v>85</v>
      </c>
      <c r="AC220" s="1" t="s">
        <v>85</v>
      </c>
      <c r="AD220" s="1" t="s">
        <v>85</v>
      </c>
      <c r="AE220" s="1" t="s">
        <v>85</v>
      </c>
      <c r="AF220" s="1" t="s">
        <v>85</v>
      </c>
      <c r="AG220" s="1" t="s">
        <v>85</v>
      </c>
      <c r="AH220" s="1" t="s">
        <v>85</v>
      </c>
      <c r="AI220" s="1" t="s">
        <v>85</v>
      </c>
      <c r="AJ220" s="1" t="s">
        <v>85</v>
      </c>
      <c r="AK220" s="1" t="s">
        <v>85</v>
      </c>
      <c r="AL220" s="1" t="s">
        <v>85</v>
      </c>
      <c r="AM220" s="1" t="s">
        <v>85</v>
      </c>
      <c r="AN220" s="1" t="s">
        <v>85</v>
      </c>
      <c r="AO220" s="1" t="s">
        <v>85</v>
      </c>
      <c r="AP220" s="1" t="s">
        <v>3838</v>
      </c>
      <c r="AQ220" s="1" t="s">
        <v>3660</v>
      </c>
      <c r="AR220" s="38">
        <v>45141</v>
      </c>
      <c r="AS220" s="1" t="s">
        <v>85</v>
      </c>
      <c r="AT220" s="1" t="s">
        <v>85</v>
      </c>
      <c r="AU220" s="1" t="s">
        <v>85</v>
      </c>
      <c r="AV220" s="1" t="s">
        <v>85</v>
      </c>
      <c r="AW220" s="1" t="s">
        <v>85</v>
      </c>
      <c r="AX220" s="1" t="s">
        <v>85</v>
      </c>
      <c r="AY220" s="1" t="s">
        <v>85</v>
      </c>
      <c r="AZ220" s="1" t="s">
        <v>85</v>
      </c>
      <c r="BA220" s="1" t="s">
        <v>85</v>
      </c>
      <c r="BB220" s="1" t="s">
        <v>85</v>
      </c>
      <c r="BC220" s="1" t="s">
        <v>85</v>
      </c>
      <c r="BD220" s="1" t="s">
        <v>85</v>
      </c>
      <c r="BE220" s="1" t="s">
        <v>85</v>
      </c>
      <c r="BF220" s="1" t="s">
        <v>85</v>
      </c>
      <c r="BG220" s="1" t="s">
        <v>85</v>
      </c>
      <c r="BH220" s="1" t="s">
        <v>85</v>
      </c>
      <c r="BI220" s="1" t="s">
        <v>85</v>
      </c>
      <c r="BJ220" s="1" t="s">
        <v>85</v>
      </c>
      <c r="BK220" s="1" t="s">
        <v>85</v>
      </c>
      <c r="BL220" s="1" t="s">
        <v>85</v>
      </c>
      <c r="BM220" s="1" t="s">
        <v>3538</v>
      </c>
      <c r="BN220" s="1" t="s">
        <v>3838</v>
      </c>
      <c r="BO220" s="1" t="s">
        <v>85</v>
      </c>
      <c r="BP220" s="1" t="s">
        <v>85</v>
      </c>
      <c r="BQ220" s="1" t="s">
        <v>85</v>
      </c>
      <c r="BR220" s="1" t="s">
        <v>85</v>
      </c>
      <c r="BS220" s="1" t="s">
        <v>85</v>
      </c>
      <c r="BT220" s="1" t="s">
        <v>85</v>
      </c>
      <c r="BU220" s="1" t="s">
        <v>85</v>
      </c>
      <c r="BV220" s="1" t="s">
        <v>85</v>
      </c>
      <c r="BW220" s="1" t="s">
        <v>85</v>
      </c>
      <c r="BX220" s="1" t="s">
        <v>85</v>
      </c>
      <c r="BY220" s="1" t="s">
        <v>85</v>
      </c>
      <c r="BZ220" s="1" t="s">
        <v>85</v>
      </c>
      <c r="CA220" s="1" t="s">
        <v>85</v>
      </c>
      <c r="CB220" s="1" t="s">
        <v>85</v>
      </c>
      <c r="CC220" s="1" t="s">
        <v>85</v>
      </c>
      <c r="CD220" s="1" t="s">
        <v>85</v>
      </c>
      <c r="CE220" s="1" t="s">
        <v>85</v>
      </c>
      <c r="CF220" s="1" t="s">
        <v>85</v>
      </c>
      <c r="CG220" s="1" t="s">
        <v>85</v>
      </c>
      <c r="CH220" s="1" t="s">
        <v>85</v>
      </c>
    </row>
    <row r="221" spans="1:86" ht="15.95">
      <c r="A221" s="1" t="s">
        <v>3058</v>
      </c>
      <c r="B221" s="1" t="s">
        <v>130</v>
      </c>
      <c r="C221" s="1" t="s">
        <v>198</v>
      </c>
      <c r="D221" s="1">
        <v>409</v>
      </c>
      <c r="E221" s="1" t="s">
        <v>3522</v>
      </c>
      <c r="F221" s="1" t="s">
        <v>3839</v>
      </c>
      <c r="G221" s="1">
        <v>409023</v>
      </c>
      <c r="H221" s="1" t="s">
        <v>85</v>
      </c>
      <c r="I221" s="1">
        <v>6220941372</v>
      </c>
      <c r="J221" s="38">
        <v>45104</v>
      </c>
      <c r="K221" s="1" t="s">
        <v>3836</v>
      </c>
      <c r="L221" s="1" t="s">
        <v>3527</v>
      </c>
      <c r="M221" s="1" t="s">
        <v>915</v>
      </c>
      <c r="N221" s="1" t="s">
        <v>85</v>
      </c>
      <c r="O221" s="1" t="s">
        <v>3682</v>
      </c>
      <c r="P221" s="1" t="s">
        <v>83</v>
      </c>
      <c r="Q221" s="1" t="s">
        <v>85</v>
      </c>
      <c r="R221" s="1" t="s">
        <v>85</v>
      </c>
      <c r="S221" s="1" t="s">
        <v>85</v>
      </c>
      <c r="T221" s="1" t="s">
        <v>85</v>
      </c>
      <c r="U221" s="1" t="s">
        <v>85</v>
      </c>
      <c r="V221" s="1" t="s">
        <v>85</v>
      </c>
      <c r="W221" s="1" t="s">
        <v>85</v>
      </c>
      <c r="X221" s="1" t="s">
        <v>85</v>
      </c>
      <c r="Y221" s="1" t="s">
        <v>85</v>
      </c>
      <c r="Z221" s="1" t="s">
        <v>3840</v>
      </c>
      <c r="AA221" s="1" t="s">
        <v>85</v>
      </c>
      <c r="AB221" s="1" t="s">
        <v>85</v>
      </c>
      <c r="AC221" s="1" t="s">
        <v>85</v>
      </c>
      <c r="AD221" s="1" t="s">
        <v>85</v>
      </c>
      <c r="AE221" s="1" t="s">
        <v>85</v>
      </c>
      <c r="AF221" s="1" t="s">
        <v>85</v>
      </c>
      <c r="AG221" s="1" t="s">
        <v>85</v>
      </c>
      <c r="AH221" s="1" t="s">
        <v>85</v>
      </c>
      <c r="AI221" s="1" t="s">
        <v>85</v>
      </c>
      <c r="AJ221" s="1" t="s">
        <v>85</v>
      </c>
      <c r="AK221" s="1" t="s">
        <v>85</v>
      </c>
      <c r="AL221" s="1" t="s">
        <v>85</v>
      </c>
      <c r="AM221" s="1" t="s">
        <v>85</v>
      </c>
      <c r="AN221" s="1" t="s">
        <v>85</v>
      </c>
      <c r="AO221" s="1" t="s">
        <v>85</v>
      </c>
      <c r="AP221" s="1" t="s">
        <v>3840</v>
      </c>
      <c r="AQ221" s="1" t="s">
        <v>3627</v>
      </c>
      <c r="AR221" s="38">
        <v>45145</v>
      </c>
      <c r="AS221" s="1" t="s">
        <v>85</v>
      </c>
      <c r="AT221" s="1" t="s">
        <v>85</v>
      </c>
      <c r="AU221" s="1" t="s">
        <v>85</v>
      </c>
      <c r="AV221" s="1" t="s">
        <v>85</v>
      </c>
      <c r="AW221" s="1" t="s">
        <v>85</v>
      </c>
      <c r="AX221" s="1" t="s">
        <v>85</v>
      </c>
      <c r="AY221" s="1" t="s">
        <v>85</v>
      </c>
      <c r="AZ221" s="1" t="s">
        <v>85</v>
      </c>
      <c r="BA221" s="1" t="s">
        <v>85</v>
      </c>
      <c r="BB221" s="1" t="s">
        <v>85</v>
      </c>
      <c r="BC221" s="1" t="s">
        <v>85</v>
      </c>
      <c r="BD221" s="1" t="s">
        <v>85</v>
      </c>
      <c r="BE221" s="1" t="s">
        <v>85</v>
      </c>
      <c r="BF221" s="1" t="s">
        <v>85</v>
      </c>
      <c r="BG221" s="1" t="s">
        <v>85</v>
      </c>
      <c r="BH221" s="1" t="s">
        <v>85</v>
      </c>
      <c r="BI221" s="1" t="s">
        <v>85</v>
      </c>
      <c r="BJ221" s="1" t="s">
        <v>85</v>
      </c>
      <c r="BK221" s="1" t="s">
        <v>85</v>
      </c>
      <c r="BL221" s="1" t="s">
        <v>85</v>
      </c>
      <c r="BM221" s="1" t="s">
        <v>3538</v>
      </c>
      <c r="BN221" s="1" t="s">
        <v>3840</v>
      </c>
      <c r="BO221" s="1" t="s">
        <v>85</v>
      </c>
      <c r="BP221" s="1" t="s">
        <v>85</v>
      </c>
      <c r="BQ221" s="1" t="s">
        <v>85</v>
      </c>
      <c r="BR221" s="1" t="s">
        <v>85</v>
      </c>
      <c r="BS221" s="1" t="s">
        <v>85</v>
      </c>
      <c r="BT221" s="1" t="s">
        <v>85</v>
      </c>
      <c r="BU221" s="1" t="s">
        <v>85</v>
      </c>
      <c r="BV221" s="1" t="s">
        <v>85</v>
      </c>
      <c r="BW221" s="1" t="s">
        <v>85</v>
      </c>
      <c r="BX221" s="1" t="s">
        <v>85</v>
      </c>
      <c r="BY221" s="1" t="s">
        <v>85</v>
      </c>
      <c r="BZ221" s="1" t="s">
        <v>85</v>
      </c>
      <c r="CA221" s="1" t="s">
        <v>85</v>
      </c>
      <c r="CB221" s="1" t="s">
        <v>85</v>
      </c>
      <c r="CC221" s="1" t="s">
        <v>85</v>
      </c>
      <c r="CD221" s="1" t="s">
        <v>85</v>
      </c>
      <c r="CE221" s="1" t="s">
        <v>85</v>
      </c>
      <c r="CF221" s="1" t="s">
        <v>85</v>
      </c>
      <c r="CG221" s="1" t="s">
        <v>85</v>
      </c>
      <c r="CH221" s="1" t="s">
        <v>85</v>
      </c>
    </row>
    <row r="222" spans="1:86" ht="15.95">
      <c r="A222" s="1" t="s">
        <v>2048</v>
      </c>
      <c r="B222" s="1" t="s">
        <v>75</v>
      </c>
      <c r="C222" s="1" t="s">
        <v>198</v>
      </c>
      <c r="D222" s="1">
        <v>116</v>
      </c>
      <c r="E222" s="1" t="s">
        <v>3522</v>
      </c>
      <c r="F222" s="1" t="s">
        <v>3841</v>
      </c>
      <c r="G222" s="1">
        <v>116003</v>
      </c>
      <c r="H222" s="1" t="s">
        <v>3564</v>
      </c>
      <c r="I222" s="1">
        <v>6523760663</v>
      </c>
      <c r="J222" s="38">
        <v>44672</v>
      </c>
      <c r="K222" s="1" t="s">
        <v>924</v>
      </c>
      <c r="L222" s="1" t="s">
        <v>3527</v>
      </c>
      <c r="M222" s="1" t="s">
        <v>915</v>
      </c>
      <c r="N222" s="1" t="s">
        <v>85</v>
      </c>
      <c r="O222" s="1" t="s">
        <v>451</v>
      </c>
      <c r="P222" s="1" t="s">
        <v>173</v>
      </c>
      <c r="Q222" s="38">
        <v>45138</v>
      </c>
      <c r="R222" s="1" t="s">
        <v>85</v>
      </c>
      <c r="S222" s="1" t="s">
        <v>85</v>
      </c>
      <c r="T222" s="1" t="s">
        <v>85</v>
      </c>
      <c r="U222" s="1" t="s">
        <v>85</v>
      </c>
      <c r="V222" s="1">
        <v>60</v>
      </c>
      <c r="W222" s="1">
        <v>80</v>
      </c>
      <c r="X222" s="1">
        <v>20</v>
      </c>
      <c r="Y222" s="1" t="s">
        <v>3524</v>
      </c>
      <c r="Z222" s="1" t="s">
        <v>85</v>
      </c>
      <c r="AA222" s="1">
        <v>5</v>
      </c>
      <c r="AB222" s="1">
        <v>35</v>
      </c>
      <c r="AC222" s="1">
        <v>50</v>
      </c>
      <c r="AD222" s="1">
        <v>10</v>
      </c>
      <c r="AE222" s="1">
        <v>165</v>
      </c>
      <c r="AF222" s="1">
        <v>25</v>
      </c>
      <c r="AG222" s="1">
        <v>20</v>
      </c>
      <c r="AH222" s="1">
        <v>45</v>
      </c>
      <c r="AI222" s="1">
        <v>10</v>
      </c>
      <c r="AJ222" s="1">
        <v>140</v>
      </c>
      <c r="AK222" s="1">
        <v>10</v>
      </c>
      <c r="AL222" s="1">
        <v>60</v>
      </c>
      <c r="AM222" s="1">
        <v>30</v>
      </c>
      <c r="AN222" s="1">
        <v>0</v>
      </c>
      <c r="AO222" s="1">
        <v>120</v>
      </c>
      <c r="AP222" s="1" t="s">
        <v>85</v>
      </c>
      <c r="AQ222" s="1" t="s">
        <v>3842</v>
      </c>
      <c r="AR222" s="38">
        <v>45142</v>
      </c>
      <c r="AS222" s="1" t="s">
        <v>85</v>
      </c>
      <c r="AT222" s="1" t="s">
        <v>85</v>
      </c>
      <c r="AU222" s="1" t="s">
        <v>85</v>
      </c>
      <c r="AV222" s="1" t="s">
        <v>85</v>
      </c>
      <c r="AW222" s="1" t="s">
        <v>85</v>
      </c>
      <c r="AX222" s="1" t="s">
        <v>85</v>
      </c>
      <c r="AY222" s="1" t="s">
        <v>85</v>
      </c>
      <c r="AZ222" s="1" t="s">
        <v>85</v>
      </c>
      <c r="BA222" s="1" t="s">
        <v>85</v>
      </c>
      <c r="BB222" s="1" t="s">
        <v>85</v>
      </c>
      <c r="BC222" s="1" t="s">
        <v>85</v>
      </c>
      <c r="BD222" s="1" t="s">
        <v>85</v>
      </c>
      <c r="BE222" s="1" t="s">
        <v>85</v>
      </c>
      <c r="BF222" s="1" t="s">
        <v>85</v>
      </c>
      <c r="BG222" s="1" t="s">
        <v>85</v>
      </c>
      <c r="BH222" s="1" t="s">
        <v>85</v>
      </c>
      <c r="BI222" s="1" t="s">
        <v>85</v>
      </c>
      <c r="BJ222" s="1" t="s">
        <v>85</v>
      </c>
      <c r="BK222" s="1" t="s">
        <v>85</v>
      </c>
      <c r="BL222" s="1" t="s">
        <v>85</v>
      </c>
      <c r="BM222" s="1" t="s">
        <v>3531</v>
      </c>
      <c r="BN222" s="1" t="s">
        <v>85</v>
      </c>
      <c r="BO222" s="1" t="s">
        <v>85</v>
      </c>
      <c r="BP222" s="1" t="s">
        <v>85</v>
      </c>
      <c r="BQ222" s="1" t="s">
        <v>85</v>
      </c>
      <c r="BR222" s="1" t="s">
        <v>85</v>
      </c>
      <c r="BS222" s="1" t="s">
        <v>85</v>
      </c>
      <c r="BT222" s="1" t="s">
        <v>85</v>
      </c>
      <c r="BU222" s="1" t="s">
        <v>85</v>
      </c>
      <c r="BV222" s="1" t="s">
        <v>85</v>
      </c>
      <c r="BW222" s="1" t="s">
        <v>85</v>
      </c>
      <c r="BX222" s="1" t="s">
        <v>85</v>
      </c>
      <c r="BY222" s="1" t="s">
        <v>85</v>
      </c>
      <c r="BZ222" s="1" t="s">
        <v>85</v>
      </c>
      <c r="CA222" s="1" t="s">
        <v>85</v>
      </c>
      <c r="CB222" s="1" t="s">
        <v>85</v>
      </c>
      <c r="CC222" s="1" t="s">
        <v>85</v>
      </c>
      <c r="CD222" s="1" t="s">
        <v>85</v>
      </c>
      <c r="CE222" s="1" t="s">
        <v>85</v>
      </c>
      <c r="CF222" s="1" t="s">
        <v>85</v>
      </c>
      <c r="CG222" s="1" t="s">
        <v>85</v>
      </c>
      <c r="CH222" s="1" t="s">
        <v>85</v>
      </c>
    </row>
    <row r="223" spans="1:86" ht="15.95">
      <c r="A223" s="1" t="s">
        <v>2802</v>
      </c>
      <c r="B223" s="1" t="s">
        <v>130</v>
      </c>
      <c r="C223" s="1" t="s">
        <v>198</v>
      </c>
      <c r="D223" s="1">
        <v>400</v>
      </c>
      <c r="E223" s="1" t="s">
        <v>3522</v>
      </c>
      <c r="F223" s="1" t="s">
        <v>3843</v>
      </c>
      <c r="G223" s="1">
        <v>400011</v>
      </c>
      <c r="H223" s="1" t="s">
        <v>85</v>
      </c>
      <c r="I223" s="1">
        <v>6220729190</v>
      </c>
      <c r="J223" s="38">
        <v>43671</v>
      </c>
      <c r="K223" s="1" t="s">
        <v>85</v>
      </c>
      <c r="L223" s="1" t="s">
        <v>85</v>
      </c>
      <c r="M223" s="1" t="s">
        <v>85</v>
      </c>
      <c r="N223" s="1" t="s">
        <v>85</v>
      </c>
      <c r="O223" s="1" t="s">
        <v>85</v>
      </c>
      <c r="P223" s="1" t="s">
        <v>85</v>
      </c>
      <c r="Q223" s="1" t="s">
        <v>85</v>
      </c>
      <c r="R223" s="1" t="s">
        <v>85</v>
      </c>
      <c r="S223" s="1" t="s">
        <v>85</v>
      </c>
      <c r="T223" s="1" t="s">
        <v>85</v>
      </c>
      <c r="U223" s="1" t="s">
        <v>85</v>
      </c>
      <c r="V223" s="1">
        <v>55</v>
      </c>
      <c r="W223" s="1">
        <v>93</v>
      </c>
      <c r="X223" s="1">
        <v>7</v>
      </c>
      <c r="Y223" s="1" t="s">
        <v>3524</v>
      </c>
      <c r="Z223" s="1" t="s">
        <v>85</v>
      </c>
      <c r="AA223" s="1">
        <v>0</v>
      </c>
      <c r="AB223" s="1">
        <v>30</v>
      </c>
      <c r="AC223" s="1">
        <v>70</v>
      </c>
      <c r="AD223" s="1">
        <v>0</v>
      </c>
      <c r="AE223" s="1">
        <v>170</v>
      </c>
      <c r="AF223" s="1">
        <v>66</v>
      </c>
      <c r="AG223" s="1">
        <v>29</v>
      </c>
      <c r="AH223" s="1">
        <v>5</v>
      </c>
      <c r="AI223" s="1">
        <v>0</v>
      </c>
      <c r="AJ223" s="1">
        <v>39</v>
      </c>
      <c r="AK223" s="1">
        <v>4</v>
      </c>
      <c r="AL223" s="1">
        <v>31</v>
      </c>
      <c r="AM223" s="1">
        <v>65</v>
      </c>
      <c r="AN223" s="1">
        <v>0</v>
      </c>
      <c r="AO223" s="1">
        <v>161</v>
      </c>
      <c r="AP223" s="1" t="s">
        <v>85</v>
      </c>
      <c r="AQ223" s="1" t="s">
        <v>3762</v>
      </c>
      <c r="AR223" s="38">
        <v>45174</v>
      </c>
      <c r="AS223" s="1" t="s">
        <v>85</v>
      </c>
      <c r="AT223" s="1" t="s">
        <v>85</v>
      </c>
      <c r="AU223" s="1" t="s">
        <v>85</v>
      </c>
      <c r="AV223" s="1" t="s">
        <v>85</v>
      </c>
      <c r="AW223" s="1" t="s">
        <v>85</v>
      </c>
      <c r="AX223" s="1" t="s">
        <v>85</v>
      </c>
      <c r="AY223" s="1" t="s">
        <v>85</v>
      </c>
      <c r="AZ223" s="1" t="s">
        <v>85</v>
      </c>
      <c r="BA223" s="1" t="s">
        <v>85</v>
      </c>
      <c r="BB223" s="1" t="s">
        <v>85</v>
      </c>
      <c r="BC223" s="1" t="s">
        <v>85</v>
      </c>
      <c r="BD223" s="1" t="s">
        <v>85</v>
      </c>
      <c r="BE223" s="1" t="s">
        <v>85</v>
      </c>
      <c r="BF223" s="1" t="s">
        <v>85</v>
      </c>
      <c r="BG223" s="1" t="s">
        <v>85</v>
      </c>
      <c r="BH223" s="1" t="s">
        <v>85</v>
      </c>
      <c r="BI223" s="1" t="s">
        <v>85</v>
      </c>
      <c r="BJ223" s="1" t="s">
        <v>85</v>
      </c>
      <c r="BK223" s="1" t="s">
        <v>85</v>
      </c>
      <c r="BL223" s="1" t="s">
        <v>85</v>
      </c>
      <c r="BM223" s="1" t="s">
        <v>3531</v>
      </c>
      <c r="BN223" s="1" t="s">
        <v>85</v>
      </c>
      <c r="BO223" s="1" t="s">
        <v>85</v>
      </c>
      <c r="BP223" s="1" t="s">
        <v>85</v>
      </c>
      <c r="BQ223" s="1" t="s">
        <v>85</v>
      </c>
      <c r="BR223" s="1" t="s">
        <v>85</v>
      </c>
      <c r="BS223" s="1" t="s">
        <v>85</v>
      </c>
      <c r="BT223" s="1" t="s">
        <v>85</v>
      </c>
      <c r="BU223" s="1" t="s">
        <v>85</v>
      </c>
      <c r="BV223" s="1" t="s">
        <v>85</v>
      </c>
      <c r="BW223" s="1" t="s">
        <v>85</v>
      </c>
      <c r="BX223" s="1" t="s">
        <v>85</v>
      </c>
      <c r="BY223" s="1" t="s">
        <v>85</v>
      </c>
      <c r="BZ223" s="1" t="s">
        <v>85</v>
      </c>
      <c r="CA223" s="1" t="s">
        <v>85</v>
      </c>
      <c r="CB223" s="1" t="s">
        <v>85</v>
      </c>
      <c r="CC223" s="1" t="s">
        <v>85</v>
      </c>
      <c r="CD223" s="1" t="s">
        <v>85</v>
      </c>
      <c r="CE223" s="1" t="s">
        <v>85</v>
      </c>
      <c r="CF223" s="1" t="s">
        <v>85</v>
      </c>
      <c r="CG223" s="1" t="s">
        <v>85</v>
      </c>
      <c r="CH223" s="1" t="s">
        <v>85</v>
      </c>
    </row>
    <row r="224" spans="1:86" ht="15.95">
      <c r="A224" s="1" t="s">
        <v>2807</v>
      </c>
      <c r="B224" s="1" t="s">
        <v>130</v>
      </c>
      <c r="C224" s="1" t="s">
        <v>198</v>
      </c>
      <c r="D224" s="1">
        <v>400</v>
      </c>
      <c r="E224" s="1" t="s">
        <v>3522</v>
      </c>
      <c r="F224" s="1" t="s">
        <v>3844</v>
      </c>
      <c r="G224" s="1">
        <v>400011</v>
      </c>
      <c r="H224" s="1" t="s">
        <v>85</v>
      </c>
      <c r="I224" s="1">
        <v>6220729190</v>
      </c>
      <c r="J224" s="38">
        <v>45114</v>
      </c>
      <c r="K224" s="1" t="s">
        <v>85</v>
      </c>
      <c r="L224" s="1" t="s">
        <v>85</v>
      </c>
      <c r="M224" s="1" t="s">
        <v>85</v>
      </c>
      <c r="N224" s="1" t="s">
        <v>85</v>
      </c>
      <c r="O224" s="1" t="s">
        <v>85</v>
      </c>
      <c r="P224" s="1" t="s">
        <v>85</v>
      </c>
      <c r="Q224" s="1" t="s">
        <v>85</v>
      </c>
      <c r="R224" s="1" t="s">
        <v>85</v>
      </c>
      <c r="S224" s="1" t="s">
        <v>85</v>
      </c>
      <c r="T224" s="1" t="s">
        <v>85</v>
      </c>
      <c r="U224" s="1" t="s">
        <v>85</v>
      </c>
      <c r="V224" s="1">
        <v>30</v>
      </c>
      <c r="W224" s="1">
        <v>80</v>
      </c>
      <c r="X224" s="1">
        <v>20</v>
      </c>
      <c r="Y224" s="1" t="s">
        <v>3524</v>
      </c>
      <c r="Z224" s="1" t="s">
        <v>85</v>
      </c>
      <c r="AA224" s="1">
        <v>0</v>
      </c>
      <c r="AB224" s="1">
        <v>15</v>
      </c>
      <c r="AC224" s="1">
        <v>80</v>
      </c>
      <c r="AD224" s="1">
        <v>5</v>
      </c>
      <c r="AE224" s="1">
        <v>190</v>
      </c>
      <c r="AF224" s="1">
        <v>5</v>
      </c>
      <c r="AG224" s="1">
        <v>10</v>
      </c>
      <c r="AH224" s="1">
        <v>80</v>
      </c>
      <c r="AI224" s="1">
        <v>5</v>
      </c>
      <c r="AJ224" s="1">
        <v>185</v>
      </c>
      <c r="AK224" s="1">
        <v>10</v>
      </c>
      <c r="AL224" s="1">
        <v>60</v>
      </c>
      <c r="AM224" s="1">
        <v>30</v>
      </c>
      <c r="AN224" s="1">
        <v>0</v>
      </c>
      <c r="AO224" s="1">
        <v>120</v>
      </c>
      <c r="AP224" s="1" t="s">
        <v>85</v>
      </c>
      <c r="AQ224" s="1" t="s">
        <v>3842</v>
      </c>
      <c r="AR224" s="38">
        <v>45214</v>
      </c>
      <c r="AS224" s="1" t="s">
        <v>85</v>
      </c>
      <c r="AT224" s="1" t="s">
        <v>85</v>
      </c>
      <c r="AU224" s="1" t="s">
        <v>85</v>
      </c>
      <c r="AV224" s="1" t="s">
        <v>85</v>
      </c>
      <c r="AW224" s="1" t="s">
        <v>85</v>
      </c>
      <c r="AX224" s="1" t="s">
        <v>85</v>
      </c>
      <c r="AY224" s="1" t="s">
        <v>85</v>
      </c>
      <c r="AZ224" s="1" t="s">
        <v>85</v>
      </c>
      <c r="BA224" s="1" t="s">
        <v>85</v>
      </c>
      <c r="BB224" s="1" t="s">
        <v>85</v>
      </c>
      <c r="BC224" s="1" t="s">
        <v>85</v>
      </c>
      <c r="BD224" s="1" t="s">
        <v>85</v>
      </c>
      <c r="BE224" s="1" t="s">
        <v>85</v>
      </c>
      <c r="BF224" s="1" t="s">
        <v>85</v>
      </c>
      <c r="BG224" s="1" t="s">
        <v>85</v>
      </c>
      <c r="BH224" s="1" t="s">
        <v>85</v>
      </c>
      <c r="BI224" s="1" t="s">
        <v>85</v>
      </c>
      <c r="BJ224" s="1" t="s">
        <v>85</v>
      </c>
      <c r="BK224" s="1" t="s">
        <v>85</v>
      </c>
      <c r="BL224" s="1" t="s">
        <v>85</v>
      </c>
      <c r="BM224" s="1" t="s">
        <v>3531</v>
      </c>
      <c r="BN224" s="1" t="s">
        <v>85</v>
      </c>
      <c r="BO224" s="1" t="s">
        <v>85</v>
      </c>
      <c r="BP224" s="1" t="s">
        <v>85</v>
      </c>
      <c r="BQ224" s="1" t="s">
        <v>85</v>
      </c>
      <c r="BR224" s="1" t="s">
        <v>85</v>
      </c>
      <c r="BS224" s="1" t="s">
        <v>85</v>
      </c>
      <c r="BT224" s="1" t="s">
        <v>85</v>
      </c>
      <c r="BU224" s="1" t="s">
        <v>85</v>
      </c>
      <c r="BV224" s="1" t="s">
        <v>85</v>
      </c>
      <c r="BW224" s="1" t="s">
        <v>85</v>
      </c>
      <c r="BX224" s="1" t="s">
        <v>85</v>
      </c>
      <c r="BY224" s="1" t="s">
        <v>85</v>
      </c>
      <c r="BZ224" s="1" t="s">
        <v>85</v>
      </c>
      <c r="CA224" s="1" t="s">
        <v>85</v>
      </c>
      <c r="CB224" s="1" t="s">
        <v>85</v>
      </c>
      <c r="CC224" s="1" t="s">
        <v>85</v>
      </c>
      <c r="CD224" s="1" t="s">
        <v>85</v>
      </c>
      <c r="CE224" s="1" t="s">
        <v>85</v>
      </c>
      <c r="CF224" s="1" t="s">
        <v>85</v>
      </c>
      <c r="CG224" s="1" t="s">
        <v>85</v>
      </c>
      <c r="CH224" s="1" t="s">
        <v>85</v>
      </c>
    </row>
    <row r="225" spans="1:86" ht="15.95">
      <c r="A225" s="1" t="s">
        <v>2796</v>
      </c>
      <c r="B225" s="1" t="s">
        <v>130</v>
      </c>
      <c r="C225" s="1" t="s">
        <v>198</v>
      </c>
      <c r="D225" s="1">
        <v>400</v>
      </c>
      <c r="E225" s="1" t="s">
        <v>3522</v>
      </c>
      <c r="F225" s="1" t="s">
        <v>3845</v>
      </c>
      <c r="G225" s="1">
        <v>400006</v>
      </c>
      <c r="H225" s="1">
        <v>400006</v>
      </c>
      <c r="I225" s="1">
        <v>6220729189</v>
      </c>
      <c r="J225" s="38">
        <v>45133</v>
      </c>
      <c r="K225" s="1" t="s">
        <v>85</v>
      </c>
      <c r="L225" s="1" t="s">
        <v>85</v>
      </c>
      <c r="M225" s="1" t="s">
        <v>85</v>
      </c>
      <c r="N225" s="1" t="s">
        <v>85</v>
      </c>
      <c r="O225" s="1" t="s">
        <v>85</v>
      </c>
      <c r="P225" s="1" t="s">
        <v>85</v>
      </c>
      <c r="Q225" s="1" t="s">
        <v>85</v>
      </c>
      <c r="R225" s="1" t="s">
        <v>85</v>
      </c>
      <c r="S225" s="1" t="s">
        <v>85</v>
      </c>
      <c r="T225" s="1" t="s">
        <v>85</v>
      </c>
      <c r="U225" s="1" t="s">
        <v>85</v>
      </c>
      <c r="V225" s="1">
        <v>45</v>
      </c>
      <c r="W225" s="1">
        <v>98</v>
      </c>
      <c r="X225" s="1">
        <v>2</v>
      </c>
      <c r="Y225" s="1" t="s">
        <v>3524</v>
      </c>
      <c r="Z225" s="1" t="s">
        <v>85</v>
      </c>
      <c r="AA225" s="1">
        <v>5</v>
      </c>
      <c r="AB225" s="1">
        <v>25</v>
      </c>
      <c r="AC225" s="1">
        <v>65</v>
      </c>
      <c r="AD225" s="1">
        <v>5</v>
      </c>
      <c r="AE225" s="1">
        <v>170</v>
      </c>
      <c r="AF225" s="1">
        <v>5</v>
      </c>
      <c r="AG225" s="1">
        <v>25</v>
      </c>
      <c r="AH225" s="1">
        <v>65</v>
      </c>
      <c r="AI225" s="1">
        <v>5</v>
      </c>
      <c r="AJ225" s="1">
        <v>170</v>
      </c>
      <c r="AK225" s="1">
        <v>70</v>
      </c>
      <c r="AL225" s="1">
        <v>30</v>
      </c>
      <c r="AM225" s="1">
        <v>0</v>
      </c>
      <c r="AN225" s="1">
        <v>0</v>
      </c>
      <c r="AO225" s="1">
        <v>30</v>
      </c>
      <c r="AP225" s="1" t="s">
        <v>85</v>
      </c>
      <c r="AQ225" s="1" t="s">
        <v>3642</v>
      </c>
      <c r="AR225" s="38">
        <v>45214</v>
      </c>
      <c r="AS225" s="1" t="s">
        <v>85</v>
      </c>
      <c r="AT225" s="1" t="s">
        <v>85</v>
      </c>
      <c r="AU225" s="1" t="s">
        <v>85</v>
      </c>
      <c r="AV225" s="1" t="s">
        <v>85</v>
      </c>
      <c r="AW225" s="1" t="s">
        <v>85</v>
      </c>
      <c r="AX225" s="1" t="s">
        <v>85</v>
      </c>
      <c r="AY225" s="1" t="s">
        <v>85</v>
      </c>
      <c r="AZ225" s="1" t="s">
        <v>85</v>
      </c>
      <c r="BA225" s="1" t="s">
        <v>85</v>
      </c>
      <c r="BB225" s="1" t="s">
        <v>85</v>
      </c>
      <c r="BC225" s="1" t="s">
        <v>85</v>
      </c>
      <c r="BD225" s="1" t="s">
        <v>85</v>
      </c>
      <c r="BE225" s="1" t="s">
        <v>85</v>
      </c>
      <c r="BF225" s="1" t="s">
        <v>85</v>
      </c>
      <c r="BG225" s="1" t="s">
        <v>85</v>
      </c>
      <c r="BH225" s="1" t="s">
        <v>85</v>
      </c>
      <c r="BI225" s="1" t="s">
        <v>85</v>
      </c>
      <c r="BJ225" s="1" t="s">
        <v>85</v>
      </c>
      <c r="BK225" s="1" t="s">
        <v>85</v>
      </c>
      <c r="BL225" s="1" t="s">
        <v>85</v>
      </c>
      <c r="BM225" s="1" t="s">
        <v>3531</v>
      </c>
      <c r="BN225" s="1" t="s">
        <v>85</v>
      </c>
      <c r="BO225" s="1" t="s">
        <v>85</v>
      </c>
      <c r="BP225" s="1" t="s">
        <v>85</v>
      </c>
      <c r="BQ225" s="1" t="s">
        <v>85</v>
      </c>
      <c r="BR225" s="1" t="s">
        <v>85</v>
      </c>
      <c r="BS225" s="1" t="s">
        <v>85</v>
      </c>
      <c r="BT225" s="1" t="s">
        <v>85</v>
      </c>
      <c r="BU225" s="1" t="s">
        <v>85</v>
      </c>
      <c r="BV225" s="1" t="s">
        <v>85</v>
      </c>
      <c r="BW225" s="1" t="s">
        <v>85</v>
      </c>
      <c r="BX225" s="1" t="s">
        <v>85</v>
      </c>
      <c r="BY225" s="1" t="s">
        <v>85</v>
      </c>
      <c r="BZ225" s="1" t="s">
        <v>85</v>
      </c>
      <c r="CA225" s="1" t="s">
        <v>85</v>
      </c>
      <c r="CB225" s="1" t="s">
        <v>85</v>
      </c>
      <c r="CC225" s="1" t="s">
        <v>85</v>
      </c>
      <c r="CD225" s="1" t="s">
        <v>85</v>
      </c>
      <c r="CE225" s="1" t="s">
        <v>85</v>
      </c>
      <c r="CF225" s="1" t="s">
        <v>85</v>
      </c>
      <c r="CG225" s="1" t="s">
        <v>85</v>
      </c>
      <c r="CH225" s="1" t="s">
        <v>85</v>
      </c>
    </row>
    <row r="226" spans="1:86" ht="15.95">
      <c r="A226" s="1" t="s">
        <v>2791</v>
      </c>
      <c r="B226" s="1" t="s">
        <v>130</v>
      </c>
      <c r="C226" s="1" t="s">
        <v>198</v>
      </c>
      <c r="D226" s="1">
        <v>400</v>
      </c>
      <c r="E226" s="1" t="s">
        <v>3522</v>
      </c>
      <c r="F226" s="1" t="s">
        <v>3846</v>
      </c>
      <c r="G226" s="1">
        <v>400006</v>
      </c>
      <c r="H226" s="1" t="s">
        <v>85</v>
      </c>
      <c r="I226" s="1">
        <v>6220729189</v>
      </c>
      <c r="J226" s="38">
        <v>43384</v>
      </c>
      <c r="K226" s="1" t="s">
        <v>85</v>
      </c>
      <c r="L226" s="1" t="s">
        <v>85</v>
      </c>
      <c r="M226" s="1" t="s">
        <v>85</v>
      </c>
      <c r="N226" s="1" t="s">
        <v>85</v>
      </c>
      <c r="O226" s="1" t="s">
        <v>85</v>
      </c>
      <c r="P226" s="1" t="s">
        <v>85</v>
      </c>
      <c r="Q226" s="1" t="s">
        <v>85</v>
      </c>
      <c r="R226" s="1" t="s">
        <v>85</v>
      </c>
      <c r="S226" s="1" t="s">
        <v>85</v>
      </c>
      <c r="T226" s="1" t="s">
        <v>85</v>
      </c>
      <c r="U226" s="1" t="s">
        <v>85</v>
      </c>
      <c r="V226" s="1">
        <v>55</v>
      </c>
      <c r="W226" s="1">
        <v>98</v>
      </c>
      <c r="X226" s="1">
        <v>2</v>
      </c>
      <c r="Y226" s="1" t="s">
        <v>3524</v>
      </c>
      <c r="Z226" s="1" t="s">
        <v>85</v>
      </c>
      <c r="AA226" s="1">
        <v>0</v>
      </c>
      <c r="AB226" s="1">
        <v>25</v>
      </c>
      <c r="AC226" s="1">
        <v>65</v>
      </c>
      <c r="AD226" s="1">
        <v>10</v>
      </c>
      <c r="AE226" s="1">
        <v>185</v>
      </c>
      <c r="AF226" s="1">
        <v>0</v>
      </c>
      <c r="AG226" s="1">
        <v>25</v>
      </c>
      <c r="AH226" s="1">
        <v>65</v>
      </c>
      <c r="AI226" s="1">
        <v>10</v>
      </c>
      <c r="AJ226" s="1">
        <v>185</v>
      </c>
      <c r="AK226" s="1">
        <v>50</v>
      </c>
      <c r="AL226" s="1">
        <v>50</v>
      </c>
      <c r="AM226" s="1">
        <v>0</v>
      </c>
      <c r="AN226" s="1">
        <v>0</v>
      </c>
      <c r="AO226" s="1">
        <v>50</v>
      </c>
      <c r="AP226" s="1" t="s">
        <v>85</v>
      </c>
      <c r="AQ226" s="1" t="s">
        <v>3642</v>
      </c>
      <c r="AR226" s="38">
        <v>45184</v>
      </c>
      <c r="AS226" s="1" t="s">
        <v>85</v>
      </c>
      <c r="AT226" s="1" t="s">
        <v>85</v>
      </c>
      <c r="AU226" s="1" t="s">
        <v>85</v>
      </c>
      <c r="AV226" s="1" t="s">
        <v>85</v>
      </c>
      <c r="AW226" s="1" t="s">
        <v>85</v>
      </c>
      <c r="AX226" s="1" t="s">
        <v>85</v>
      </c>
      <c r="AY226" s="1" t="s">
        <v>85</v>
      </c>
      <c r="AZ226" s="1" t="s">
        <v>85</v>
      </c>
      <c r="BA226" s="1" t="s">
        <v>85</v>
      </c>
      <c r="BB226" s="1" t="s">
        <v>85</v>
      </c>
      <c r="BC226" s="1" t="s">
        <v>85</v>
      </c>
      <c r="BD226" s="1" t="s">
        <v>85</v>
      </c>
      <c r="BE226" s="1" t="s">
        <v>85</v>
      </c>
      <c r="BF226" s="1" t="s">
        <v>85</v>
      </c>
      <c r="BG226" s="1" t="s">
        <v>85</v>
      </c>
      <c r="BH226" s="1" t="s">
        <v>85</v>
      </c>
      <c r="BI226" s="1" t="s">
        <v>85</v>
      </c>
      <c r="BJ226" s="1" t="s">
        <v>85</v>
      </c>
      <c r="BK226" s="1" t="s">
        <v>85</v>
      </c>
      <c r="BL226" s="1" t="s">
        <v>85</v>
      </c>
      <c r="BM226" s="1" t="s">
        <v>3531</v>
      </c>
      <c r="BN226" s="1" t="s">
        <v>85</v>
      </c>
      <c r="BO226" s="1" t="s">
        <v>85</v>
      </c>
      <c r="BP226" s="1" t="s">
        <v>85</v>
      </c>
      <c r="BQ226" s="1" t="s">
        <v>85</v>
      </c>
      <c r="BR226" s="1" t="s">
        <v>85</v>
      </c>
      <c r="BS226" s="1" t="s">
        <v>85</v>
      </c>
      <c r="BT226" s="1" t="s">
        <v>85</v>
      </c>
      <c r="BU226" s="1" t="s">
        <v>85</v>
      </c>
      <c r="BV226" s="1" t="s">
        <v>85</v>
      </c>
      <c r="BW226" s="1" t="s">
        <v>85</v>
      </c>
      <c r="BX226" s="1" t="s">
        <v>85</v>
      </c>
      <c r="BY226" s="1" t="s">
        <v>85</v>
      </c>
      <c r="BZ226" s="1" t="s">
        <v>85</v>
      </c>
      <c r="CA226" s="1" t="s">
        <v>85</v>
      </c>
      <c r="CB226" s="1" t="s">
        <v>85</v>
      </c>
      <c r="CC226" s="1" t="s">
        <v>85</v>
      </c>
      <c r="CD226" s="1" t="s">
        <v>85</v>
      </c>
      <c r="CE226" s="1" t="s">
        <v>85</v>
      </c>
      <c r="CF226" s="1" t="s">
        <v>85</v>
      </c>
      <c r="CG226" s="1" t="s">
        <v>85</v>
      </c>
      <c r="CH226" s="1" t="s">
        <v>85</v>
      </c>
    </row>
    <row r="227" spans="1:86" ht="15.95">
      <c r="A227" s="1" t="s">
        <v>226</v>
      </c>
      <c r="B227" s="1" t="s">
        <v>130</v>
      </c>
      <c r="C227" s="1" t="s">
        <v>103</v>
      </c>
      <c r="D227" s="1">
        <v>115</v>
      </c>
      <c r="E227" s="1" t="s">
        <v>3522</v>
      </c>
      <c r="F227" s="1">
        <v>115017</v>
      </c>
      <c r="G227" s="1">
        <v>115017</v>
      </c>
      <c r="H227" s="1" t="s">
        <v>3847</v>
      </c>
      <c r="I227" s="1">
        <v>6523215801</v>
      </c>
      <c r="J227" s="38">
        <v>45132</v>
      </c>
      <c r="K227" s="1" t="s">
        <v>930</v>
      </c>
      <c r="L227" s="1" t="s">
        <v>3527</v>
      </c>
      <c r="M227" s="1" t="s">
        <v>915</v>
      </c>
      <c r="N227" s="1" t="s">
        <v>85</v>
      </c>
      <c r="O227" s="1" t="s">
        <v>85</v>
      </c>
      <c r="P227" s="1" t="s">
        <v>133</v>
      </c>
      <c r="Q227" s="1" t="s">
        <v>85</v>
      </c>
      <c r="R227" s="1" t="s">
        <v>85</v>
      </c>
      <c r="S227" s="1" t="s">
        <v>85</v>
      </c>
      <c r="T227" s="1" t="s">
        <v>85</v>
      </c>
      <c r="U227" s="1" t="s">
        <v>85</v>
      </c>
      <c r="V227" s="1">
        <v>100</v>
      </c>
      <c r="W227" s="1">
        <v>30</v>
      </c>
      <c r="X227" s="1">
        <v>70</v>
      </c>
      <c r="Y227" s="1" t="s">
        <v>3545</v>
      </c>
      <c r="Z227" s="1" t="s">
        <v>85</v>
      </c>
      <c r="AA227" s="1">
        <v>60</v>
      </c>
      <c r="AB227" s="1">
        <v>10</v>
      </c>
      <c r="AC227" s="1">
        <v>30</v>
      </c>
      <c r="AD227" s="1">
        <v>0</v>
      </c>
      <c r="AE227" s="1">
        <v>70</v>
      </c>
      <c r="AF227" s="1">
        <v>60</v>
      </c>
      <c r="AG227" s="1">
        <v>10</v>
      </c>
      <c r="AH227" s="1">
        <v>30</v>
      </c>
      <c r="AI227" s="1">
        <v>0</v>
      </c>
      <c r="AJ227" s="1">
        <v>70</v>
      </c>
      <c r="AK227" s="1">
        <v>85</v>
      </c>
      <c r="AL227" s="1">
        <v>10</v>
      </c>
      <c r="AM227" s="1">
        <v>5</v>
      </c>
      <c r="AN227" s="1">
        <v>0</v>
      </c>
      <c r="AO227" s="1">
        <v>20</v>
      </c>
      <c r="AP227" s="1" t="s">
        <v>85</v>
      </c>
      <c r="AQ227" s="1" t="s">
        <v>3660</v>
      </c>
      <c r="AR227" s="38">
        <v>45141</v>
      </c>
      <c r="AS227" s="1" t="s">
        <v>85</v>
      </c>
      <c r="AT227" s="1" t="s">
        <v>85</v>
      </c>
      <c r="AU227" s="1" t="s">
        <v>85</v>
      </c>
      <c r="AV227" s="1" t="s">
        <v>85</v>
      </c>
      <c r="AW227" s="1" t="s">
        <v>85</v>
      </c>
      <c r="AX227" s="1" t="s">
        <v>85</v>
      </c>
      <c r="AY227" s="1" t="s">
        <v>85</v>
      </c>
      <c r="AZ227" s="1" t="s">
        <v>85</v>
      </c>
      <c r="BA227" s="1" t="s">
        <v>85</v>
      </c>
      <c r="BB227" s="1" t="s">
        <v>85</v>
      </c>
      <c r="BC227" s="1" t="s">
        <v>85</v>
      </c>
      <c r="BD227" s="1" t="s">
        <v>85</v>
      </c>
      <c r="BE227" s="1" t="s">
        <v>85</v>
      </c>
      <c r="BF227" s="1" t="s">
        <v>85</v>
      </c>
      <c r="BG227" s="1" t="s">
        <v>85</v>
      </c>
      <c r="BH227" s="1" t="s">
        <v>85</v>
      </c>
      <c r="BI227" s="1" t="s">
        <v>85</v>
      </c>
      <c r="BJ227" s="1" t="s">
        <v>85</v>
      </c>
      <c r="BK227" s="1" t="s">
        <v>85</v>
      </c>
      <c r="BL227" s="1" t="s">
        <v>85</v>
      </c>
      <c r="BM227" s="1" t="s">
        <v>3531</v>
      </c>
      <c r="BN227" s="1" t="s">
        <v>85</v>
      </c>
      <c r="BO227" s="1" t="s">
        <v>85</v>
      </c>
      <c r="BP227" s="1" t="s">
        <v>85</v>
      </c>
      <c r="BQ227" s="1" t="s">
        <v>85</v>
      </c>
      <c r="BR227" s="1" t="s">
        <v>85</v>
      </c>
      <c r="BS227" s="1" t="s">
        <v>85</v>
      </c>
      <c r="BT227" s="1" t="s">
        <v>85</v>
      </c>
      <c r="BU227" s="1" t="s">
        <v>85</v>
      </c>
      <c r="BV227" s="1" t="s">
        <v>85</v>
      </c>
      <c r="BW227" s="1" t="s">
        <v>85</v>
      </c>
      <c r="BX227" s="1" t="s">
        <v>85</v>
      </c>
      <c r="BY227" s="1" t="s">
        <v>85</v>
      </c>
      <c r="BZ227" s="1" t="s">
        <v>85</v>
      </c>
      <c r="CA227" s="1" t="s">
        <v>85</v>
      </c>
      <c r="CB227" s="1" t="s">
        <v>85</v>
      </c>
      <c r="CC227" s="1" t="s">
        <v>85</v>
      </c>
      <c r="CD227" s="1" t="s">
        <v>85</v>
      </c>
      <c r="CE227" s="1" t="s">
        <v>85</v>
      </c>
      <c r="CF227" s="1" t="s">
        <v>85</v>
      </c>
      <c r="CG227" s="1" t="s">
        <v>85</v>
      </c>
      <c r="CH227" s="1" t="s">
        <v>85</v>
      </c>
    </row>
    <row r="228" spans="1:86" ht="15.95">
      <c r="A228" s="1" t="s">
        <v>2010</v>
      </c>
      <c r="B228" s="1" t="s">
        <v>75</v>
      </c>
      <c r="C228" s="1" t="s">
        <v>103</v>
      </c>
      <c r="D228" s="1">
        <v>115</v>
      </c>
      <c r="E228" s="1" t="s">
        <v>3522</v>
      </c>
      <c r="F228" s="1" t="s">
        <v>3848</v>
      </c>
      <c r="G228" s="1">
        <v>115017</v>
      </c>
      <c r="H228" s="1" t="s">
        <v>85</v>
      </c>
      <c r="I228" s="1">
        <v>6522505185</v>
      </c>
      <c r="J228" s="38">
        <v>45079</v>
      </c>
      <c r="K228" s="1" t="s">
        <v>930</v>
      </c>
      <c r="L228" s="1" t="s">
        <v>3527</v>
      </c>
      <c r="M228" s="1" t="s">
        <v>915</v>
      </c>
      <c r="N228" s="1" t="s">
        <v>85</v>
      </c>
      <c r="O228" s="1" t="s">
        <v>85</v>
      </c>
      <c r="P228" s="1" t="s">
        <v>3849</v>
      </c>
      <c r="Q228" s="38">
        <v>45139</v>
      </c>
      <c r="R228" s="1" t="s">
        <v>85</v>
      </c>
      <c r="S228" s="1" t="s">
        <v>85</v>
      </c>
      <c r="T228" s="1" t="s">
        <v>85</v>
      </c>
      <c r="U228" s="1" t="s">
        <v>85</v>
      </c>
      <c r="V228" s="1">
        <v>45</v>
      </c>
      <c r="W228" s="1">
        <v>90</v>
      </c>
      <c r="X228" s="1">
        <v>10</v>
      </c>
      <c r="Y228" s="1" t="s">
        <v>3524</v>
      </c>
      <c r="Z228" s="1" t="s">
        <v>85</v>
      </c>
      <c r="AA228" s="1">
        <v>40</v>
      </c>
      <c r="AB228" s="1">
        <v>55</v>
      </c>
      <c r="AC228" s="1">
        <v>5</v>
      </c>
      <c r="AD228" s="1">
        <v>0</v>
      </c>
      <c r="AE228" s="1">
        <v>65</v>
      </c>
      <c r="AF228" s="1">
        <v>85</v>
      </c>
      <c r="AG228" s="1">
        <v>10</v>
      </c>
      <c r="AH228" s="1">
        <v>5</v>
      </c>
      <c r="AI228" s="1">
        <v>0</v>
      </c>
      <c r="AJ228" s="1">
        <v>20</v>
      </c>
      <c r="AK228" s="1">
        <v>40</v>
      </c>
      <c r="AL228" s="1">
        <v>55</v>
      </c>
      <c r="AM228" s="1">
        <v>5</v>
      </c>
      <c r="AN228" s="1">
        <v>0</v>
      </c>
      <c r="AO228" s="1">
        <v>65</v>
      </c>
      <c r="AP228" s="1" t="s">
        <v>85</v>
      </c>
      <c r="AQ228" s="1" t="s">
        <v>3842</v>
      </c>
      <c r="AR228" s="38">
        <v>45142</v>
      </c>
      <c r="AS228" s="1" t="s">
        <v>85</v>
      </c>
      <c r="AT228" s="1" t="s">
        <v>85</v>
      </c>
      <c r="AU228" s="1" t="s">
        <v>85</v>
      </c>
      <c r="AV228" s="1" t="s">
        <v>85</v>
      </c>
      <c r="AW228" s="1" t="s">
        <v>85</v>
      </c>
      <c r="AX228" s="1" t="s">
        <v>85</v>
      </c>
      <c r="AY228" s="1" t="s">
        <v>85</v>
      </c>
      <c r="AZ228" s="1" t="s">
        <v>85</v>
      </c>
      <c r="BA228" s="1" t="s">
        <v>85</v>
      </c>
      <c r="BB228" s="1" t="s">
        <v>85</v>
      </c>
      <c r="BC228" s="1" t="s">
        <v>85</v>
      </c>
      <c r="BD228" s="1" t="s">
        <v>85</v>
      </c>
      <c r="BE228" s="1" t="s">
        <v>85</v>
      </c>
      <c r="BF228" s="1" t="s">
        <v>85</v>
      </c>
      <c r="BG228" s="1" t="s">
        <v>85</v>
      </c>
      <c r="BH228" s="1" t="s">
        <v>85</v>
      </c>
      <c r="BI228" s="1" t="s">
        <v>85</v>
      </c>
      <c r="BJ228" s="1" t="s">
        <v>85</v>
      </c>
      <c r="BK228" s="1" t="s">
        <v>85</v>
      </c>
      <c r="BL228" s="1" t="s">
        <v>85</v>
      </c>
      <c r="BM228" s="1" t="s">
        <v>3531</v>
      </c>
      <c r="BN228" s="1" t="s">
        <v>85</v>
      </c>
      <c r="BO228" s="1" t="s">
        <v>85</v>
      </c>
      <c r="BP228" s="1" t="s">
        <v>85</v>
      </c>
      <c r="BQ228" s="1" t="s">
        <v>85</v>
      </c>
      <c r="BR228" s="1" t="s">
        <v>85</v>
      </c>
      <c r="BS228" s="1" t="s">
        <v>85</v>
      </c>
      <c r="BT228" s="1" t="s">
        <v>85</v>
      </c>
      <c r="BU228" s="1" t="s">
        <v>85</v>
      </c>
      <c r="BV228" s="1" t="s">
        <v>85</v>
      </c>
      <c r="BW228" s="1" t="s">
        <v>85</v>
      </c>
      <c r="BX228" s="1" t="s">
        <v>85</v>
      </c>
      <c r="BY228" s="1" t="s">
        <v>85</v>
      </c>
      <c r="BZ228" s="1" t="s">
        <v>85</v>
      </c>
      <c r="CA228" s="1" t="s">
        <v>85</v>
      </c>
      <c r="CB228" s="1" t="s">
        <v>85</v>
      </c>
      <c r="CC228" s="1" t="s">
        <v>85</v>
      </c>
      <c r="CD228" s="1" t="s">
        <v>85</v>
      </c>
      <c r="CE228" s="1" t="s">
        <v>85</v>
      </c>
      <c r="CF228" s="1" t="s">
        <v>85</v>
      </c>
      <c r="CG228" s="1" t="s">
        <v>85</v>
      </c>
      <c r="CH228" s="1" t="s">
        <v>85</v>
      </c>
    </row>
    <row r="229" spans="1:86" ht="15.95">
      <c r="A229" s="1" t="s">
        <v>1938</v>
      </c>
      <c r="B229" s="1" t="s">
        <v>130</v>
      </c>
      <c r="C229" s="1" t="s">
        <v>198</v>
      </c>
      <c r="D229" s="1">
        <v>115</v>
      </c>
      <c r="E229" s="1" t="s">
        <v>3522</v>
      </c>
      <c r="F229" s="1" t="s">
        <v>3850</v>
      </c>
      <c r="G229" s="1">
        <v>115007</v>
      </c>
      <c r="H229" s="1" t="s">
        <v>3851</v>
      </c>
      <c r="I229" s="1">
        <v>6523166578</v>
      </c>
      <c r="J229" s="38">
        <v>45047</v>
      </c>
      <c r="K229" s="1" t="s">
        <v>911</v>
      </c>
      <c r="L229" s="1" t="s">
        <v>3527</v>
      </c>
      <c r="M229" s="1" t="s">
        <v>915</v>
      </c>
      <c r="N229" s="1" t="s">
        <v>85</v>
      </c>
      <c r="O229" s="1" t="s">
        <v>85</v>
      </c>
      <c r="P229" s="1" t="s">
        <v>255</v>
      </c>
      <c r="Q229" s="1" t="s">
        <v>85</v>
      </c>
      <c r="R229" s="1" t="s">
        <v>85</v>
      </c>
      <c r="S229" s="1" t="s">
        <v>85</v>
      </c>
      <c r="T229" s="1" t="s">
        <v>85</v>
      </c>
      <c r="U229" s="1" t="s">
        <v>85</v>
      </c>
      <c r="V229" s="1">
        <v>80</v>
      </c>
      <c r="W229" s="1">
        <v>80</v>
      </c>
      <c r="X229" s="1">
        <v>20</v>
      </c>
      <c r="Y229" s="1" t="s">
        <v>3524</v>
      </c>
      <c r="Z229" s="1" t="s">
        <v>85</v>
      </c>
      <c r="AA229" s="1">
        <v>1</v>
      </c>
      <c r="AB229" s="1">
        <v>10</v>
      </c>
      <c r="AC229" s="1">
        <v>64</v>
      </c>
      <c r="AD229" s="1">
        <v>25</v>
      </c>
      <c r="AE229" s="1">
        <v>213</v>
      </c>
      <c r="AF229" s="1">
        <v>1</v>
      </c>
      <c r="AG229" s="1">
        <v>10</v>
      </c>
      <c r="AH229" s="1">
        <v>64</v>
      </c>
      <c r="AI229" s="1">
        <v>25</v>
      </c>
      <c r="AJ229" s="1">
        <v>213</v>
      </c>
      <c r="AK229" s="1">
        <v>30</v>
      </c>
      <c r="AL229" s="1">
        <v>67</v>
      </c>
      <c r="AM229" s="1">
        <v>3</v>
      </c>
      <c r="AN229" s="1">
        <v>0</v>
      </c>
      <c r="AO229" s="1">
        <v>73</v>
      </c>
      <c r="AP229" s="1" t="s">
        <v>85</v>
      </c>
      <c r="AQ229" s="1" t="s">
        <v>3640</v>
      </c>
      <c r="AR229" s="38">
        <v>45147</v>
      </c>
      <c r="AS229" s="1" t="s">
        <v>85</v>
      </c>
      <c r="AT229" s="1" t="s">
        <v>85</v>
      </c>
      <c r="AU229" s="1" t="s">
        <v>85</v>
      </c>
      <c r="AV229" s="1" t="s">
        <v>85</v>
      </c>
      <c r="AW229" s="1" t="s">
        <v>85</v>
      </c>
      <c r="AX229" s="1" t="s">
        <v>85</v>
      </c>
      <c r="AY229" s="1" t="s">
        <v>85</v>
      </c>
      <c r="AZ229" s="1" t="s">
        <v>85</v>
      </c>
      <c r="BA229" s="1" t="s">
        <v>85</v>
      </c>
      <c r="BB229" s="1" t="s">
        <v>85</v>
      </c>
      <c r="BC229" s="1" t="s">
        <v>85</v>
      </c>
      <c r="BD229" s="1" t="s">
        <v>85</v>
      </c>
      <c r="BE229" s="1" t="s">
        <v>85</v>
      </c>
      <c r="BF229" s="1" t="s">
        <v>85</v>
      </c>
      <c r="BG229" s="1" t="s">
        <v>85</v>
      </c>
      <c r="BH229" s="1" t="s">
        <v>85</v>
      </c>
      <c r="BI229" s="1" t="s">
        <v>85</v>
      </c>
      <c r="BJ229" s="1" t="s">
        <v>85</v>
      </c>
      <c r="BK229" s="1" t="s">
        <v>85</v>
      </c>
      <c r="BL229" s="1" t="s">
        <v>85</v>
      </c>
      <c r="BM229" s="1" t="s">
        <v>3531</v>
      </c>
      <c r="BN229" s="1" t="s">
        <v>85</v>
      </c>
      <c r="BO229" s="1" t="s">
        <v>85</v>
      </c>
      <c r="BP229" s="1" t="s">
        <v>85</v>
      </c>
      <c r="BQ229" s="1" t="s">
        <v>85</v>
      </c>
      <c r="BR229" s="1" t="s">
        <v>85</v>
      </c>
      <c r="BS229" s="1" t="s">
        <v>85</v>
      </c>
      <c r="BT229" s="1" t="s">
        <v>85</v>
      </c>
      <c r="BU229" s="1" t="s">
        <v>85</v>
      </c>
      <c r="BV229" s="1" t="s">
        <v>85</v>
      </c>
      <c r="BW229" s="1" t="s">
        <v>85</v>
      </c>
      <c r="BX229" s="1" t="s">
        <v>85</v>
      </c>
      <c r="BY229" s="1" t="s">
        <v>85</v>
      </c>
      <c r="BZ229" s="1" t="s">
        <v>85</v>
      </c>
      <c r="CA229" s="1" t="s">
        <v>85</v>
      </c>
      <c r="CB229" s="1" t="s">
        <v>85</v>
      </c>
      <c r="CC229" s="1" t="s">
        <v>85</v>
      </c>
      <c r="CD229" s="1" t="s">
        <v>85</v>
      </c>
      <c r="CE229" s="1" t="s">
        <v>85</v>
      </c>
      <c r="CF229" s="1" t="s">
        <v>85</v>
      </c>
      <c r="CG229" s="1" t="s">
        <v>85</v>
      </c>
      <c r="CH229" s="1" t="s">
        <v>85</v>
      </c>
    </row>
    <row r="230" spans="1:86" ht="15.95">
      <c r="A230" s="1" t="s">
        <v>3080</v>
      </c>
      <c r="B230" s="1" t="s">
        <v>75</v>
      </c>
      <c r="C230" s="1" t="s">
        <v>198</v>
      </c>
      <c r="D230" s="1">
        <v>409</v>
      </c>
      <c r="E230" s="1" t="s">
        <v>3522</v>
      </c>
      <c r="F230" s="1" t="s">
        <v>3852</v>
      </c>
      <c r="G230" s="1">
        <v>409025</v>
      </c>
      <c r="H230" s="1" t="s">
        <v>85</v>
      </c>
      <c r="I230" s="1">
        <v>6220922997</v>
      </c>
      <c r="J230" s="38">
        <v>45093</v>
      </c>
      <c r="K230" s="1" t="s">
        <v>924</v>
      </c>
      <c r="L230" s="1" t="s">
        <v>3527</v>
      </c>
      <c r="M230" s="1" t="s">
        <v>915</v>
      </c>
      <c r="N230" s="1" t="s">
        <v>85</v>
      </c>
      <c r="O230" s="1" t="s">
        <v>3682</v>
      </c>
      <c r="P230" s="1" t="s">
        <v>173</v>
      </c>
      <c r="Q230" s="38">
        <v>45104</v>
      </c>
      <c r="R230" s="1" t="s">
        <v>85</v>
      </c>
      <c r="S230" s="1" t="s">
        <v>85</v>
      </c>
      <c r="T230" s="1" t="s">
        <v>85</v>
      </c>
      <c r="U230" s="1" t="s">
        <v>85</v>
      </c>
      <c r="V230" s="1">
        <v>75</v>
      </c>
      <c r="W230" s="1">
        <v>80</v>
      </c>
      <c r="X230" s="1">
        <v>20</v>
      </c>
      <c r="Y230" s="1" t="s">
        <v>3524</v>
      </c>
      <c r="Z230" s="1" t="s">
        <v>85</v>
      </c>
      <c r="AA230" s="1">
        <v>0</v>
      </c>
      <c r="AB230" s="1">
        <v>35</v>
      </c>
      <c r="AC230" s="1">
        <v>55</v>
      </c>
      <c r="AD230" s="1">
        <v>10</v>
      </c>
      <c r="AE230" s="1">
        <v>175</v>
      </c>
      <c r="AF230" s="1">
        <v>15</v>
      </c>
      <c r="AG230" s="1">
        <v>20</v>
      </c>
      <c r="AH230" s="1">
        <v>55</v>
      </c>
      <c r="AI230" s="1">
        <v>10</v>
      </c>
      <c r="AJ230" s="1">
        <v>160</v>
      </c>
      <c r="AK230" s="1">
        <v>0</v>
      </c>
      <c r="AL230" s="1">
        <v>97</v>
      </c>
      <c r="AM230" s="1">
        <v>3</v>
      </c>
      <c r="AN230" s="1">
        <v>0</v>
      </c>
      <c r="AO230" s="1">
        <v>103</v>
      </c>
      <c r="AP230" s="1" t="s">
        <v>85</v>
      </c>
      <c r="AQ230" s="1" t="s">
        <v>3653</v>
      </c>
      <c r="AR230" s="38">
        <v>45170</v>
      </c>
      <c r="AS230" s="1" t="s">
        <v>85</v>
      </c>
      <c r="AT230" s="1" t="s">
        <v>85</v>
      </c>
      <c r="AU230" s="1" t="s">
        <v>85</v>
      </c>
      <c r="AV230" s="1" t="s">
        <v>85</v>
      </c>
      <c r="AW230" s="1" t="s">
        <v>85</v>
      </c>
      <c r="AX230" s="1" t="s">
        <v>85</v>
      </c>
      <c r="AY230" s="1" t="s">
        <v>85</v>
      </c>
      <c r="AZ230" s="1" t="s">
        <v>85</v>
      </c>
      <c r="BA230" s="1" t="s">
        <v>85</v>
      </c>
      <c r="BB230" s="1" t="s">
        <v>85</v>
      </c>
      <c r="BC230" s="1" t="s">
        <v>85</v>
      </c>
      <c r="BD230" s="1" t="s">
        <v>85</v>
      </c>
      <c r="BE230" s="1" t="s">
        <v>85</v>
      </c>
      <c r="BF230" s="1" t="s">
        <v>85</v>
      </c>
      <c r="BG230" s="1" t="s">
        <v>85</v>
      </c>
      <c r="BH230" s="1" t="s">
        <v>85</v>
      </c>
      <c r="BI230" s="1" t="s">
        <v>85</v>
      </c>
      <c r="BJ230" s="1" t="s">
        <v>85</v>
      </c>
      <c r="BK230" s="1" t="s">
        <v>85</v>
      </c>
      <c r="BL230" s="1" t="s">
        <v>85</v>
      </c>
      <c r="BM230" s="1" t="s">
        <v>3531</v>
      </c>
      <c r="BN230" s="1" t="s">
        <v>85</v>
      </c>
      <c r="BO230" s="1" t="s">
        <v>85</v>
      </c>
      <c r="BP230" s="1" t="s">
        <v>85</v>
      </c>
      <c r="BQ230" s="1" t="s">
        <v>85</v>
      </c>
      <c r="BR230" s="1" t="s">
        <v>85</v>
      </c>
      <c r="BS230" s="1" t="s">
        <v>85</v>
      </c>
      <c r="BT230" s="1" t="s">
        <v>85</v>
      </c>
      <c r="BU230" s="1" t="s">
        <v>85</v>
      </c>
      <c r="BV230" s="1" t="s">
        <v>85</v>
      </c>
      <c r="BW230" s="1" t="s">
        <v>85</v>
      </c>
      <c r="BX230" s="1" t="s">
        <v>85</v>
      </c>
      <c r="BY230" s="1" t="s">
        <v>85</v>
      </c>
      <c r="BZ230" s="1" t="s">
        <v>85</v>
      </c>
      <c r="CA230" s="1" t="s">
        <v>85</v>
      </c>
      <c r="CB230" s="1" t="s">
        <v>85</v>
      </c>
      <c r="CC230" s="1" t="s">
        <v>85</v>
      </c>
      <c r="CD230" s="1" t="s">
        <v>85</v>
      </c>
      <c r="CE230" s="1" t="s">
        <v>85</v>
      </c>
      <c r="CF230" s="1" t="s">
        <v>85</v>
      </c>
      <c r="CG230" s="1" t="s">
        <v>85</v>
      </c>
      <c r="CH230" s="1" t="s">
        <v>85</v>
      </c>
    </row>
    <row r="231" spans="1:86" ht="15.95">
      <c r="A231" s="1" t="s">
        <v>2198</v>
      </c>
      <c r="B231" s="1" t="s">
        <v>130</v>
      </c>
      <c r="C231" s="1" t="s">
        <v>198</v>
      </c>
      <c r="D231" s="1">
        <v>200</v>
      </c>
      <c r="E231" s="1" t="s">
        <v>3522</v>
      </c>
      <c r="F231" s="1">
        <v>6802291948</v>
      </c>
      <c r="G231" s="1">
        <v>200015</v>
      </c>
      <c r="H231" s="1">
        <v>6802291948</v>
      </c>
      <c r="I231" s="1">
        <v>6802291948</v>
      </c>
      <c r="J231" s="38">
        <v>45112</v>
      </c>
      <c r="K231" s="1" t="s">
        <v>85</v>
      </c>
      <c r="L231" s="1" t="s">
        <v>85</v>
      </c>
      <c r="M231" s="1" t="s">
        <v>85</v>
      </c>
      <c r="N231" s="1" t="s">
        <v>85</v>
      </c>
      <c r="O231" s="1" t="s">
        <v>85</v>
      </c>
      <c r="P231" s="1" t="s">
        <v>85</v>
      </c>
      <c r="Q231" s="1" t="s">
        <v>85</v>
      </c>
      <c r="R231" s="1" t="s">
        <v>85</v>
      </c>
      <c r="S231" s="1" t="s">
        <v>85</v>
      </c>
      <c r="T231" s="1" t="s">
        <v>85</v>
      </c>
      <c r="U231" s="1" t="s">
        <v>85</v>
      </c>
      <c r="V231" s="1">
        <v>3</v>
      </c>
      <c r="W231" s="1">
        <v>90</v>
      </c>
      <c r="X231" s="1">
        <v>10</v>
      </c>
      <c r="Y231" s="1" t="s">
        <v>3545</v>
      </c>
      <c r="Z231" s="1" t="s">
        <v>85</v>
      </c>
      <c r="AA231" s="1">
        <v>0</v>
      </c>
      <c r="AB231" s="1">
        <v>0</v>
      </c>
      <c r="AC231" s="1">
        <v>65</v>
      </c>
      <c r="AD231" s="1">
        <v>35</v>
      </c>
      <c r="AE231" s="1">
        <v>235</v>
      </c>
      <c r="AF231" s="1">
        <v>0</v>
      </c>
      <c r="AG231" s="1">
        <v>0</v>
      </c>
      <c r="AH231" s="1">
        <v>65</v>
      </c>
      <c r="AI231" s="1">
        <v>35</v>
      </c>
      <c r="AJ231" s="1">
        <v>235</v>
      </c>
      <c r="AK231" s="1">
        <v>50</v>
      </c>
      <c r="AL231" s="1">
        <v>50</v>
      </c>
      <c r="AM231" s="1">
        <v>0</v>
      </c>
      <c r="AN231" s="1">
        <v>0</v>
      </c>
      <c r="AO231" s="1">
        <v>50</v>
      </c>
      <c r="AP231" s="1" t="s">
        <v>85</v>
      </c>
      <c r="AQ231" s="1" t="s">
        <v>3642</v>
      </c>
      <c r="AR231" s="38">
        <v>45159</v>
      </c>
      <c r="AS231" s="1" t="s">
        <v>85</v>
      </c>
      <c r="AT231" s="1" t="s">
        <v>85</v>
      </c>
      <c r="AU231" s="1" t="s">
        <v>85</v>
      </c>
      <c r="AV231" s="1" t="s">
        <v>85</v>
      </c>
      <c r="AW231" s="1" t="s">
        <v>85</v>
      </c>
      <c r="AX231" s="1" t="s">
        <v>85</v>
      </c>
      <c r="AY231" s="1" t="s">
        <v>85</v>
      </c>
      <c r="AZ231" s="1" t="s">
        <v>85</v>
      </c>
      <c r="BA231" s="1" t="s">
        <v>85</v>
      </c>
      <c r="BB231" s="1" t="s">
        <v>85</v>
      </c>
      <c r="BC231" s="1" t="s">
        <v>85</v>
      </c>
      <c r="BD231" s="1" t="s">
        <v>85</v>
      </c>
      <c r="BE231" s="1" t="s">
        <v>85</v>
      </c>
      <c r="BF231" s="1" t="s">
        <v>85</v>
      </c>
      <c r="BG231" s="1" t="s">
        <v>85</v>
      </c>
      <c r="BH231" s="1" t="s">
        <v>85</v>
      </c>
      <c r="BI231" s="1" t="s">
        <v>85</v>
      </c>
      <c r="BJ231" s="1" t="s">
        <v>85</v>
      </c>
      <c r="BK231" s="1" t="s">
        <v>85</v>
      </c>
      <c r="BL231" s="1" t="s">
        <v>85</v>
      </c>
      <c r="BM231" s="1" t="s">
        <v>3531</v>
      </c>
      <c r="BN231" s="1" t="s">
        <v>85</v>
      </c>
      <c r="BO231" s="1" t="s">
        <v>85</v>
      </c>
      <c r="BP231" s="1" t="s">
        <v>85</v>
      </c>
      <c r="BQ231" s="1" t="s">
        <v>85</v>
      </c>
      <c r="BR231" s="1" t="s">
        <v>85</v>
      </c>
      <c r="BS231" s="1" t="s">
        <v>85</v>
      </c>
      <c r="BT231" s="1" t="s">
        <v>85</v>
      </c>
      <c r="BU231" s="1" t="s">
        <v>85</v>
      </c>
      <c r="BV231" s="1" t="s">
        <v>85</v>
      </c>
      <c r="BW231" s="1" t="s">
        <v>85</v>
      </c>
      <c r="BX231" s="1" t="s">
        <v>85</v>
      </c>
      <c r="BY231" s="1" t="s">
        <v>85</v>
      </c>
      <c r="BZ231" s="1" t="s">
        <v>85</v>
      </c>
      <c r="CA231" s="1" t="s">
        <v>85</v>
      </c>
      <c r="CB231" s="1" t="s">
        <v>85</v>
      </c>
      <c r="CC231" s="1" t="s">
        <v>85</v>
      </c>
      <c r="CD231" s="1" t="s">
        <v>85</v>
      </c>
      <c r="CE231" s="1" t="s">
        <v>85</v>
      </c>
      <c r="CF231" s="1" t="s">
        <v>85</v>
      </c>
      <c r="CG231" s="1" t="s">
        <v>85</v>
      </c>
      <c r="CH231" s="1" t="s">
        <v>85</v>
      </c>
    </row>
    <row r="232" spans="1:86" ht="15.95">
      <c r="A232" s="1" t="s">
        <v>2183</v>
      </c>
      <c r="B232" s="1" t="s">
        <v>130</v>
      </c>
      <c r="C232" s="1" t="s">
        <v>198</v>
      </c>
      <c r="D232" s="1">
        <v>200</v>
      </c>
      <c r="E232" s="1" t="s">
        <v>3522</v>
      </c>
      <c r="F232" s="1">
        <v>6802291949</v>
      </c>
      <c r="G232" s="1">
        <v>200014</v>
      </c>
      <c r="H232" s="1">
        <v>6802291949</v>
      </c>
      <c r="I232" s="1">
        <v>6802291949</v>
      </c>
      <c r="J232" s="38">
        <v>45111</v>
      </c>
      <c r="K232" s="1" t="s">
        <v>85</v>
      </c>
      <c r="L232" s="1" t="s">
        <v>85</v>
      </c>
      <c r="M232" s="1" t="s">
        <v>85</v>
      </c>
      <c r="N232" s="1" t="s">
        <v>85</v>
      </c>
      <c r="O232" s="1" t="s">
        <v>85</v>
      </c>
      <c r="P232" s="1" t="s">
        <v>85</v>
      </c>
      <c r="Q232" s="1" t="s">
        <v>85</v>
      </c>
      <c r="R232" s="1" t="s">
        <v>85</v>
      </c>
      <c r="S232" s="1" t="s">
        <v>85</v>
      </c>
      <c r="T232" s="1" t="s">
        <v>85</v>
      </c>
      <c r="U232" s="1" t="s">
        <v>85</v>
      </c>
      <c r="V232" s="1">
        <v>20</v>
      </c>
      <c r="W232" s="1">
        <v>98</v>
      </c>
      <c r="X232" s="1">
        <v>2</v>
      </c>
      <c r="Y232" s="1" t="s">
        <v>3524</v>
      </c>
      <c r="Z232" s="1" t="s">
        <v>85</v>
      </c>
      <c r="AA232" s="1">
        <v>2</v>
      </c>
      <c r="AB232" s="1">
        <v>10</v>
      </c>
      <c r="AC232" s="1">
        <v>65</v>
      </c>
      <c r="AD232" s="1">
        <v>23</v>
      </c>
      <c r="AE232" s="1">
        <v>209</v>
      </c>
      <c r="AF232" s="1">
        <v>2</v>
      </c>
      <c r="AG232" s="1">
        <v>10</v>
      </c>
      <c r="AH232" s="1">
        <v>65</v>
      </c>
      <c r="AI232" s="1">
        <v>23</v>
      </c>
      <c r="AJ232" s="1">
        <v>209</v>
      </c>
      <c r="AK232" s="1">
        <v>90</v>
      </c>
      <c r="AL232" s="1">
        <v>10</v>
      </c>
      <c r="AM232" s="1">
        <v>0</v>
      </c>
      <c r="AN232" s="1">
        <v>0</v>
      </c>
      <c r="AO232" s="1">
        <v>10</v>
      </c>
      <c r="AP232" s="1" t="s">
        <v>85</v>
      </c>
      <c r="AQ232" s="1" t="s">
        <v>3642</v>
      </c>
      <c r="AR232" s="38">
        <v>45159</v>
      </c>
      <c r="AS232" s="1" t="s">
        <v>85</v>
      </c>
      <c r="AT232" s="1" t="s">
        <v>85</v>
      </c>
      <c r="AU232" s="1" t="s">
        <v>85</v>
      </c>
      <c r="AV232" s="1" t="s">
        <v>85</v>
      </c>
      <c r="AW232" s="1" t="s">
        <v>85</v>
      </c>
      <c r="AX232" s="1" t="s">
        <v>85</v>
      </c>
      <c r="AY232" s="1" t="s">
        <v>85</v>
      </c>
      <c r="AZ232" s="1" t="s">
        <v>85</v>
      </c>
      <c r="BA232" s="1" t="s">
        <v>85</v>
      </c>
      <c r="BB232" s="1" t="s">
        <v>85</v>
      </c>
      <c r="BC232" s="1" t="s">
        <v>85</v>
      </c>
      <c r="BD232" s="1" t="s">
        <v>85</v>
      </c>
      <c r="BE232" s="1" t="s">
        <v>85</v>
      </c>
      <c r="BF232" s="1" t="s">
        <v>85</v>
      </c>
      <c r="BG232" s="1" t="s">
        <v>85</v>
      </c>
      <c r="BH232" s="1" t="s">
        <v>85</v>
      </c>
      <c r="BI232" s="1" t="s">
        <v>85</v>
      </c>
      <c r="BJ232" s="1" t="s">
        <v>85</v>
      </c>
      <c r="BK232" s="1" t="s">
        <v>85</v>
      </c>
      <c r="BL232" s="1" t="s">
        <v>85</v>
      </c>
      <c r="BM232" s="1" t="s">
        <v>3531</v>
      </c>
      <c r="BN232" s="1" t="s">
        <v>85</v>
      </c>
      <c r="BO232" s="1" t="s">
        <v>85</v>
      </c>
      <c r="BP232" s="1" t="s">
        <v>85</v>
      </c>
      <c r="BQ232" s="1" t="s">
        <v>85</v>
      </c>
      <c r="BR232" s="1" t="s">
        <v>85</v>
      </c>
      <c r="BS232" s="1" t="s">
        <v>85</v>
      </c>
      <c r="BT232" s="1" t="s">
        <v>85</v>
      </c>
      <c r="BU232" s="1" t="s">
        <v>85</v>
      </c>
      <c r="BV232" s="1" t="s">
        <v>85</v>
      </c>
      <c r="BW232" s="1" t="s">
        <v>85</v>
      </c>
      <c r="BX232" s="1" t="s">
        <v>85</v>
      </c>
      <c r="BY232" s="1" t="s">
        <v>85</v>
      </c>
      <c r="BZ232" s="1" t="s">
        <v>85</v>
      </c>
      <c r="CA232" s="1" t="s">
        <v>85</v>
      </c>
      <c r="CB232" s="1" t="s">
        <v>85</v>
      </c>
      <c r="CC232" s="1" t="s">
        <v>85</v>
      </c>
      <c r="CD232" s="1" t="s">
        <v>85</v>
      </c>
      <c r="CE232" s="1" t="s">
        <v>85</v>
      </c>
      <c r="CF232" s="1" t="s">
        <v>85</v>
      </c>
      <c r="CG232" s="1" t="s">
        <v>85</v>
      </c>
      <c r="CH232" s="1" t="s">
        <v>85</v>
      </c>
    </row>
    <row r="233" spans="1:86" ht="15.95">
      <c r="A233" s="1" t="s">
        <v>2323</v>
      </c>
      <c r="B233" s="1" t="s">
        <v>130</v>
      </c>
      <c r="C233" s="1" t="s">
        <v>198</v>
      </c>
      <c r="D233" s="1">
        <v>201</v>
      </c>
      <c r="E233" s="1" t="s">
        <v>3522</v>
      </c>
      <c r="F233" s="1">
        <v>6802329271</v>
      </c>
      <c r="G233" s="1">
        <v>201046</v>
      </c>
      <c r="H233" s="1">
        <v>6802329271</v>
      </c>
      <c r="I233" s="1">
        <v>6802329271</v>
      </c>
      <c r="J233" s="38">
        <v>45126</v>
      </c>
      <c r="K233" s="1" t="s">
        <v>85</v>
      </c>
      <c r="L233" s="1" t="s">
        <v>85</v>
      </c>
      <c r="M233" s="1" t="s">
        <v>85</v>
      </c>
      <c r="N233" s="1" t="s">
        <v>85</v>
      </c>
      <c r="O233" s="1" t="s">
        <v>85</v>
      </c>
      <c r="P233" s="1" t="s">
        <v>85</v>
      </c>
      <c r="Q233" s="1" t="s">
        <v>85</v>
      </c>
      <c r="R233" s="1" t="s">
        <v>85</v>
      </c>
      <c r="S233" s="1" t="s">
        <v>85</v>
      </c>
      <c r="T233" s="1" t="s">
        <v>85</v>
      </c>
      <c r="U233" s="1" t="s">
        <v>85</v>
      </c>
      <c r="V233" s="1">
        <v>90</v>
      </c>
      <c r="W233" s="1">
        <v>85</v>
      </c>
      <c r="X233" s="1">
        <v>15</v>
      </c>
      <c r="Y233" s="1" t="s">
        <v>3524</v>
      </c>
      <c r="Z233" s="1" t="s">
        <v>85</v>
      </c>
      <c r="AA233" s="1">
        <v>10</v>
      </c>
      <c r="AB233" s="1">
        <v>20</v>
      </c>
      <c r="AC233" s="1">
        <v>67</v>
      </c>
      <c r="AD233" s="1">
        <v>3</v>
      </c>
      <c r="AE233" s="1">
        <v>163</v>
      </c>
      <c r="AF233" s="1">
        <v>10</v>
      </c>
      <c r="AG233" s="1">
        <v>20</v>
      </c>
      <c r="AH233" s="1">
        <v>69</v>
      </c>
      <c r="AI233" s="1">
        <v>1</v>
      </c>
      <c r="AJ233" s="1">
        <v>161</v>
      </c>
      <c r="AK233" s="1">
        <v>15</v>
      </c>
      <c r="AL233" s="1">
        <v>35</v>
      </c>
      <c r="AM233" s="1">
        <v>49</v>
      </c>
      <c r="AN233" s="1">
        <v>1</v>
      </c>
      <c r="AO233" s="1">
        <v>136</v>
      </c>
      <c r="AP233" s="1" t="s">
        <v>85</v>
      </c>
      <c r="AQ233" s="1" t="s">
        <v>3702</v>
      </c>
      <c r="AR233" s="38">
        <v>45160</v>
      </c>
      <c r="AS233" s="1" t="s">
        <v>85</v>
      </c>
      <c r="AT233" s="1" t="s">
        <v>85</v>
      </c>
      <c r="AU233" s="1" t="s">
        <v>85</v>
      </c>
      <c r="AV233" s="1" t="s">
        <v>85</v>
      </c>
      <c r="AW233" s="1" t="s">
        <v>85</v>
      </c>
      <c r="AX233" s="1" t="s">
        <v>85</v>
      </c>
      <c r="AY233" s="1" t="s">
        <v>85</v>
      </c>
      <c r="AZ233" s="1" t="s">
        <v>85</v>
      </c>
      <c r="BA233" s="1" t="s">
        <v>85</v>
      </c>
      <c r="BB233" s="1" t="s">
        <v>85</v>
      </c>
      <c r="BC233" s="1" t="s">
        <v>85</v>
      </c>
      <c r="BD233" s="1" t="s">
        <v>85</v>
      </c>
      <c r="BE233" s="1" t="s">
        <v>85</v>
      </c>
      <c r="BF233" s="1" t="s">
        <v>85</v>
      </c>
      <c r="BG233" s="1" t="s">
        <v>85</v>
      </c>
      <c r="BH233" s="1" t="s">
        <v>85</v>
      </c>
      <c r="BI233" s="1" t="s">
        <v>85</v>
      </c>
      <c r="BJ233" s="1" t="s">
        <v>85</v>
      </c>
      <c r="BK233" s="1" t="s">
        <v>85</v>
      </c>
      <c r="BL233" s="1" t="s">
        <v>85</v>
      </c>
      <c r="BM233" s="1" t="s">
        <v>3531</v>
      </c>
      <c r="BN233" s="1" t="s">
        <v>85</v>
      </c>
      <c r="BO233" s="1" t="s">
        <v>85</v>
      </c>
      <c r="BP233" s="1" t="s">
        <v>85</v>
      </c>
      <c r="BQ233" s="1" t="s">
        <v>85</v>
      </c>
      <c r="BR233" s="1" t="s">
        <v>85</v>
      </c>
      <c r="BS233" s="1" t="s">
        <v>85</v>
      </c>
      <c r="BT233" s="1" t="s">
        <v>85</v>
      </c>
      <c r="BU233" s="1" t="s">
        <v>85</v>
      </c>
      <c r="BV233" s="1" t="s">
        <v>85</v>
      </c>
      <c r="BW233" s="1" t="s">
        <v>85</v>
      </c>
      <c r="BX233" s="1" t="s">
        <v>85</v>
      </c>
      <c r="BY233" s="1" t="s">
        <v>85</v>
      </c>
      <c r="BZ233" s="1" t="s">
        <v>85</v>
      </c>
      <c r="CA233" s="1" t="s">
        <v>85</v>
      </c>
      <c r="CB233" s="1" t="s">
        <v>85</v>
      </c>
      <c r="CC233" s="1" t="s">
        <v>85</v>
      </c>
      <c r="CD233" s="1" t="s">
        <v>85</v>
      </c>
      <c r="CE233" s="1" t="s">
        <v>85</v>
      </c>
      <c r="CF233" s="1" t="s">
        <v>85</v>
      </c>
      <c r="CG233" s="1" t="s">
        <v>85</v>
      </c>
      <c r="CH233" s="1" t="s">
        <v>85</v>
      </c>
    </row>
    <row r="234" spans="1:86" ht="15.95">
      <c r="A234" s="1" t="s">
        <v>2313</v>
      </c>
      <c r="B234" s="1" t="s">
        <v>130</v>
      </c>
      <c r="C234" s="1" t="s">
        <v>198</v>
      </c>
      <c r="D234" s="1">
        <v>201</v>
      </c>
      <c r="E234" s="1" t="s">
        <v>3522</v>
      </c>
      <c r="F234" s="1">
        <v>6802329270</v>
      </c>
      <c r="G234" s="1">
        <v>201045</v>
      </c>
      <c r="H234" s="1">
        <v>6802329270</v>
      </c>
      <c r="I234" s="1">
        <v>6802329270</v>
      </c>
      <c r="J234" s="38">
        <v>45114</v>
      </c>
      <c r="K234" s="1" t="s">
        <v>85</v>
      </c>
      <c r="L234" s="1" t="s">
        <v>85</v>
      </c>
      <c r="M234" s="1" t="s">
        <v>85</v>
      </c>
      <c r="N234" s="1" t="s">
        <v>85</v>
      </c>
      <c r="O234" s="1" t="s">
        <v>85</v>
      </c>
      <c r="P234" s="1" t="s">
        <v>85</v>
      </c>
      <c r="Q234" s="1" t="s">
        <v>85</v>
      </c>
      <c r="R234" s="1" t="s">
        <v>85</v>
      </c>
      <c r="S234" s="1" t="s">
        <v>85</v>
      </c>
      <c r="T234" s="1" t="s">
        <v>85</v>
      </c>
      <c r="U234" s="1" t="s">
        <v>85</v>
      </c>
      <c r="V234" s="1">
        <v>15</v>
      </c>
      <c r="W234" s="1">
        <v>98</v>
      </c>
      <c r="X234" s="1">
        <v>2</v>
      </c>
      <c r="Y234" s="1" t="s">
        <v>3524</v>
      </c>
      <c r="Z234" s="1" t="s">
        <v>85</v>
      </c>
      <c r="AA234" s="1">
        <v>10</v>
      </c>
      <c r="AB234" s="1">
        <v>0</v>
      </c>
      <c r="AC234" s="1">
        <v>90</v>
      </c>
      <c r="AD234" s="1">
        <v>0</v>
      </c>
      <c r="AE234" s="1">
        <v>180</v>
      </c>
      <c r="AF234" s="1">
        <v>10</v>
      </c>
      <c r="AG234" s="1">
        <v>0</v>
      </c>
      <c r="AH234" s="1">
        <v>90</v>
      </c>
      <c r="AI234" s="1">
        <v>0</v>
      </c>
      <c r="AJ234" s="1">
        <v>180</v>
      </c>
      <c r="AK234" s="1">
        <v>100</v>
      </c>
      <c r="AL234" s="1">
        <v>0</v>
      </c>
      <c r="AM234" s="1">
        <v>0</v>
      </c>
      <c r="AN234" s="1">
        <v>0</v>
      </c>
      <c r="AO234" s="1">
        <v>0</v>
      </c>
      <c r="AP234" s="1" t="s">
        <v>85</v>
      </c>
      <c r="AQ234" s="1" t="s">
        <v>3642</v>
      </c>
      <c r="AR234" s="38">
        <v>45159</v>
      </c>
      <c r="AS234" s="1" t="s">
        <v>85</v>
      </c>
      <c r="AT234" s="1" t="s">
        <v>85</v>
      </c>
      <c r="AU234" s="1" t="s">
        <v>85</v>
      </c>
      <c r="AV234" s="1" t="s">
        <v>85</v>
      </c>
      <c r="AW234" s="1" t="s">
        <v>85</v>
      </c>
      <c r="AX234" s="1" t="s">
        <v>85</v>
      </c>
      <c r="AY234" s="1" t="s">
        <v>85</v>
      </c>
      <c r="AZ234" s="1" t="s">
        <v>85</v>
      </c>
      <c r="BA234" s="1" t="s">
        <v>85</v>
      </c>
      <c r="BB234" s="1" t="s">
        <v>85</v>
      </c>
      <c r="BC234" s="1" t="s">
        <v>85</v>
      </c>
      <c r="BD234" s="1" t="s">
        <v>85</v>
      </c>
      <c r="BE234" s="1" t="s">
        <v>85</v>
      </c>
      <c r="BF234" s="1" t="s">
        <v>85</v>
      </c>
      <c r="BG234" s="1" t="s">
        <v>85</v>
      </c>
      <c r="BH234" s="1" t="s">
        <v>85</v>
      </c>
      <c r="BI234" s="1" t="s">
        <v>85</v>
      </c>
      <c r="BJ234" s="1" t="s">
        <v>85</v>
      </c>
      <c r="BK234" s="1" t="s">
        <v>85</v>
      </c>
      <c r="BL234" s="1" t="s">
        <v>85</v>
      </c>
      <c r="BM234" s="1" t="s">
        <v>3531</v>
      </c>
      <c r="BN234" s="1" t="s">
        <v>85</v>
      </c>
      <c r="BO234" s="1" t="s">
        <v>85</v>
      </c>
      <c r="BP234" s="1" t="s">
        <v>85</v>
      </c>
      <c r="BQ234" s="1" t="s">
        <v>85</v>
      </c>
      <c r="BR234" s="1" t="s">
        <v>85</v>
      </c>
      <c r="BS234" s="1" t="s">
        <v>85</v>
      </c>
      <c r="BT234" s="1" t="s">
        <v>85</v>
      </c>
      <c r="BU234" s="1" t="s">
        <v>85</v>
      </c>
      <c r="BV234" s="1" t="s">
        <v>85</v>
      </c>
      <c r="BW234" s="1" t="s">
        <v>85</v>
      </c>
      <c r="BX234" s="1" t="s">
        <v>85</v>
      </c>
      <c r="BY234" s="1" t="s">
        <v>85</v>
      </c>
      <c r="BZ234" s="1" t="s">
        <v>85</v>
      </c>
      <c r="CA234" s="1" t="s">
        <v>85</v>
      </c>
      <c r="CB234" s="1" t="s">
        <v>85</v>
      </c>
      <c r="CC234" s="1" t="s">
        <v>85</v>
      </c>
      <c r="CD234" s="1" t="s">
        <v>85</v>
      </c>
      <c r="CE234" s="1" t="s">
        <v>85</v>
      </c>
      <c r="CF234" s="1" t="s">
        <v>85</v>
      </c>
      <c r="CG234" s="1" t="s">
        <v>85</v>
      </c>
      <c r="CH234" s="1" t="s">
        <v>85</v>
      </c>
    </row>
    <row r="235" spans="1:86" ht="15.95">
      <c r="A235" s="1" t="s">
        <v>2303</v>
      </c>
      <c r="B235" s="1" t="s">
        <v>130</v>
      </c>
      <c r="C235" s="1" t="s">
        <v>198</v>
      </c>
      <c r="D235" s="1">
        <v>201</v>
      </c>
      <c r="E235" s="1" t="s">
        <v>3549</v>
      </c>
      <c r="F235" s="1">
        <v>6802329269</v>
      </c>
      <c r="G235" s="1">
        <v>201044</v>
      </c>
      <c r="H235" s="1">
        <v>6802329269</v>
      </c>
      <c r="I235" s="1">
        <v>6802329269</v>
      </c>
      <c r="J235" s="38">
        <v>45112</v>
      </c>
      <c r="K235" s="1" t="s">
        <v>85</v>
      </c>
      <c r="L235" s="1" t="s">
        <v>85</v>
      </c>
      <c r="M235" s="1" t="s">
        <v>85</v>
      </c>
      <c r="N235" s="1" t="s">
        <v>85</v>
      </c>
      <c r="O235" s="1" t="s">
        <v>85</v>
      </c>
      <c r="P235" s="1" t="s">
        <v>85</v>
      </c>
      <c r="Q235" s="1" t="s">
        <v>85</v>
      </c>
      <c r="R235" s="1" t="s">
        <v>85</v>
      </c>
      <c r="S235" s="1" t="s">
        <v>85</v>
      </c>
      <c r="T235" s="1" t="s">
        <v>85</v>
      </c>
      <c r="U235" s="1" t="s">
        <v>85</v>
      </c>
      <c r="V235" s="1">
        <v>90</v>
      </c>
      <c r="W235" s="1">
        <v>100</v>
      </c>
      <c r="X235" s="1">
        <v>0</v>
      </c>
      <c r="Y235" s="1" t="s">
        <v>3524</v>
      </c>
      <c r="Z235" s="1" t="s">
        <v>85</v>
      </c>
      <c r="AA235" s="1">
        <v>1</v>
      </c>
      <c r="AB235" s="1">
        <v>4</v>
      </c>
      <c r="AC235" s="1">
        <v>15</v>
      </c>
      <c r="AD235" s="1">
        <v>80</v>
      </c>
      <c r="AE235" s="1">
        <v>274</v>
      </c>
      <c r="AF235" s="1">
        <v>1</v>
      </c>
      <c r="AG235" s="1">
        <v>4</v>
      </c>
      <c r="AH235" s="1">
        <v>15</v>
      </c>
      <c r="AI235" s="1">
        <v>80</v>
      </c>
      <c r="AJ235" s="1">
        <v>274</v>
      </c>
      <c r="AK235" s="1">
        <v>39</v>
      </c>
      <c r="AL235" s="1">
        <v>60</v>
      </c>
      <c r="AM235" s="1">
        <v>1</v>
      </c>
      <c r="AN235" s="1">
        <v>0</v>
      </c>
      <c r="AO235" s="1">
        <v>62</v>
      </c>
      <c r="AP235" s="1" t="s">
        <v>85</v>
      </c>
      <c r="AQ235" s="1" t="s">
        <v>3660</v>
      </c>
      <c r="AR235" s="38">
        <v>45160</v>
      </c>
      <c r="AS235" s="1" t="s">
        <v>85</v>
      </c>
      <c r="AT235" s="1" t="s">
        <v>85</v>
      </c>
      <c r="AU235" s="1" t="s">
        <v>85</v>
      </c>
      <c r="AV235" s="1" t="s">
        <v>85</v>
      </c>
      <c r="AW235" s="1" t="s">
        <v>85</v>
      </c>
      <c r="AX235" s="1" t="s">
        <v>85</v>
      </c>
      <c r="AY235" s="1" t="s">
        <v>85</v>
      </c>
      <c r="AZ235" s="1" t="s">
        <v>85</v>
      </c>
      <c r="BA235" s="1" t="s">
        <v>85</v>
      </c>
      <c r="BB235" s="1" t="s">
        <v>85</v>
      </c>
      <c r="BC235" s="1" t="s">
        <v>85</v>
      </c>
      <c r="BD235" s="1" t="s">
        <v>85</v>
      </c>
      <c r="BE235" s="1" t="s">
        <v>85</v>
      </c>
      <c r="BF235" s="1" t="s">
        <v>85</v>
      </c>
      <c r="BG235" s="1" t="s">
        <v>85</v>
      </c>
      <c r="BH235" s="1" t="s">
        <v>85</v>
      </c>
      <c r="BI235" s="1" t="s">
        <v>85</v>
      </c>
      <c r="BJ235" s="1" t="s">
        <v>85</v>
      </c>
      <c r="BK235" s="1" t="s">
        <v>85</v>
      </c>
      <c r="BL235" s="1" t="s">
        <v>85</v>
      </c>
      <c r="BM235" s="1" t="s">
        <v>3531</v>
      </c>
      <c r="BN235" s="1" t="s">
        <v>85</v>
      </c>
      <c r="BO235" s="1" t="s">
        <v>85</v>
      </c>
      <c r="BP235" s="1" t="s">
        <v>85</v>
      </c>
      <c r="BQ235" s="1" t="s">
        <v>85</v>
      </c>
      <c r="BR235" s="1" t="s">
        <v>85</v>
      </c>
      <c r="BS235" s="1" t="s">
        <v>85</v>
      </c>
      <c r="BT235" s="1" t="s">
        <v>85</v>
      </c>
      <c r="BU235" s="1" t="s">
        <v>85</v>
      </c>
      <c r="BV235" s="1" t="s">
        <v>85</v>
      </c>
      <c r="BW235" s="1" t="s">
        <v>85</v>
      </c>
      <c r="BX235" s="1" t="s">
        <v>85</v>
      </c>
      <c r="BY235" s="1" t="s">
        <v>85</v>
      </c>
      <c r="BZ235" s="1" t="s">
        <v>85</v>
      </c>
      <c r="CA235" s="1" t="s">
        <v>85</v>
      </c>
      <c r="CB235" s="1" t="s">
        <v>85</v>
      </c>
      <c r="CC235" s="1" t="s">
        <v>85</v>
      </c>
      <c r="CD235" s="1" t="s">
        <v>85</v>
      </c>
      <c r="CE235" s="1" t="s">
        <v>85</v>
      </c>
      <c r="CF235" s="1" t="s">
        <v>85</v>
      </c>
      <c r="CG235" s="1" t="s">
        <v>85</v>
      </c>
      <c r="CH235" s="1" t="s">
        <v>85</v>
      </c>
    </row>
    <row r="236" spans="1:86" ht="15.95">
      <c r="A236" s="1"/>
      <c r="B236" s="1"/>
      <c r="C236" s="1"/>
      <c r="D236" s="1"/>
      <c r="E236" s="1" t="s">
        <v>3522</v>
      </c>
      <c r="F236" s="1">
        <v>6802329269</v>
      </c>
      <c r="G236" s="1">
        <v>201044</v>
      </c>
      <c r="H236" s="1">
        <v>6802329269</v>
      </c>
      <c r="I236" s="1">
        <v>6802329269</v>
      </c>
      <c r="J236" s="38">
        <v>45112</v>
      </c>
      <c r="K236" s="1" t="s">
        <v>85</v>
      </c>
      <c r="L236" s="1" t="s">
        <v>85</v>
      </c>
      <c r="M236" s="1" t="s">
        <v>85</v>
      </c>
      <c r="N236" s="1" t="s">
        <v>85</v>
      </c>
      <c r="O236" s="1" t="s">
        <v>85</v>
      </c>
      <c r="P236" s="1" t="s">
        <v>85</v>
      </c>
      <c r="Q236" s="1" t="s">
        <v>85</v>
      </c>
      <c r="R236" s="1" t="s">
        <v>85</v>
      </c>
      <c r="S236" s="1" t="s">
        <v>85</v>
      </c>
      <c r="T236" s="1" t="s">
        <v>85</v>
      </c>
      <c r="U236" s="1" t="s">
        <v>85</v>
      </c>
      <c r="V236" s="1" t="s">
        <v>85</v>
      </c>
      <c r="W236" s="1" t="s">
        <v>85</v>
      </c>
      <c r="X236" s="1" t="s">
        <v>85</v>
      </c>
      <c r="Y236" s="1" t="s">
        <v>85</v>
      </c>
      <c r="Z236" s="1" t="s">
        <v>3788</v>
      </c>
      <c r="AA236" s="1" t="s">
        <v>85</v>
      </c>
      <c r="AB236" s="1" t="s">
        <v>85</v>
      </c>
      <c r="AC236" s="1" t="s">
        <v>85</v>
      </c>
      <c r="AD236" s="1" t="s">
        <v>85</v>
      </c>
      <c r="AE236" s="1" t="s">
        <v>85</v>
      </c>
      <c r="AF236" s="1" t="s">
        <v>85</v>
      </c>
      <c r="AG236" s="1" t="s">
        <v>85</v>
      </c>
      <c r="AH236" s="1" t="s">
        <v>85</v>
      </c>
      <c r="AI236" s="1" t="s">
        <v>85</v>
      </c>
      <c r="AJ236" s="1" t="s">
        <v>85</v>
      </c>
      <c r="AK236" s="1" t="s">
        <v>85</v>
      </c>
      <c r="AL236" s="1" t="s">
        <v>85</v>
      </c>
      <c r="AM236" s="1" t="s">
        <v>85</v>
      </c>
      <c r="AN236" s="1" t="s">
        <v>85</v>
      </c>
      <c r="AO236" s="1" t="s">
        <v>85</v>
      </c>
      <c r="AP236" s="1" t="s">
        <v>3788</v>
      </c>
      <c r="AQ236" s="1" t="s">
        <v>3660</v>
      </c>
      <c r="AR236" s="38">
        <v>45156</v>
      </c>
      <c r="AS236" s="1" t="s">
        <v>85</v>
      </c>
      <c r="AT236" s="1" t="s">
        <v>85</v>
      </c>
      <c r="AU236" s="1" t="s">
        <v>85</v>
      </c>
      <c r="AV236" s="1" t="s">
        <v>85</v>
      </c>
      <c r="AW236" s="1" t="s">
        <v>85</v>
      </c>
      <c r="AX236" s="1" t="s">
        <v>85</v>
      </c>
      <c r="AY236" s="1" t="s">
        <v>85</v>
      </c>
      <c r="AZ236" s="1" t="s">
        <v>85</v>
      </c>
      <c r="BA236" s="1" t="s">
        <v>85</v>
      </c>
      <c r="BB236" s="1" t="s">
        <v>85</v>
      </c>
      <c r="BC236" s="1" t="s">
        <v>85</v>
      </c>
      <c r="BD236" s="1" t="s">
        <v>85</v>
      </c>
      <c r="BE236" s="1" t="s">
        <v>85</v>
      </c>
      <c r="BF236" s="1" t="s">
        <v>85</v>
      </c>
      <c r="BG236" s="1" t="s">
        <v>85</v>
      </c>
      <c r="BH236" s="1" t="s">
        <v>85</v>
      </c>
      <c r="BI236" s="1" t="s">
        <v>85</v>
      </c>
      <c r="BJ236" s="1" t="s">
        <v>85</v>
      </c>
      <c r="BK236" s="1" t="s">
        <v>85</v>
      </c>
      <c r="BL236" s="1" t="s">
        <v>85</v>
      </c>
      <c r="BM236" s="1" t="s">
        <v>3538</v>
      </c>
      <c r="BN236" s="1" t="s">
        <v>3788</v>
      </c>
      <c r="BO236" s="1" t="s">
        <v>85</v>
      </c>
      <c r="BP236" s="1" t="s">
        <v>85</v>
      </c>
      <c r="BQ236" s="1" t="s">
        <v>85</v>
      </c>
      <c r="BR236" s="1" t="s">
        <v>85</v>
      </c>
      <c r="BS236" s="1" t="s">
        <v>85</v>
      </c>
      <c r="BT236" s="1" t="s">
        <v>85</v>
      </c>
      <c r="BU236" s="1" t="s">
        <v>85</v>
      </c>
      <c r="BV236" s="1" t="s">
        <v>85</v>
      </c>
      <c r="BW236" s="1" t="s">
        <v>85</v>
      </c>
      <c r="BX236" s="1" t="s">
        <v>85</v>
      </c>
      <c r="BY236" s="1" t="s">
        <v>85</v>
      </c>
      <c r="BZ236" s="1" t="s">
        <v>85</v>
      </c>
      <c r="CA236" s="1" t="s">
        <v>85</v>
      </c>
      <c r="CB236" s="1" t="s">
        <v>85</v>
      </c>
      <c r="CC236" s="1" t="s">
        <v>85</v>
      </c>
      <c r="CD236" s="1" t="s">
        <v>85</v>
      </c>
      <c r="CE236" s="1" t="s">
        <v>85</v>
      </c>
      <c r="CF236" s="1" t="s">
        <v>85</v>
      </c>
      <c r="CG236" s="1" t="s">
        <v>85</v>
      </c>
      <c r="CH236" s="1" t="s">
        <v>85</v>
      </c>
    </row>
    <row r="237" spans="1:86" ht="15.95">
      <c r="A237" s="1" t="s">
        <v>2364</v>
      </c>
      <c r="B237" s="1" t="s">
        <v>130</v>
      </c>
      <c r="C237" s="1" t="s">
        <v>198</v>
      </c>
      <c r="D237" s="1">
        <v>202</v>
      </c>
      <c r="E237" s="1" t="s">
        <v>3522</v>
      </c>
      <c r="F237" s="1">
        <v>6802310791</v>
      </c>
      <c r="G237" s="1">
        <v>202006</v>
      </c>
      <c r="H237" s="1">
        <v>6802310791</v>
      </c>
      <c r="I237" s="1">
        <v>6802310791</v>
      </c>
      <c r="J237" s="38">
        <v>45120</v>
      </c>
      <c r="K237" s="1" t="s">
        <v>85</v>
      </c>
      <c r="L237" s="1" t="s">
        <v>85</v>
      </c>
      <c r="M237" s="1" t="s">
        <v>85</v>
      </c>
      <c r="N237" s="1" t="s">
        <v>85</v>
      </c>
      <c r="O237" s="1" t="s">
        <v>85</v>
      </c>
      <c r="P237" s="1" t="s">
        <v>85</v>
      </c>
      <c r="Q237" s="1" t="s">
        <v>85</v>
      </c>
      <c r="R237" s="1" t="s">
        <v>85</v>
      </c>
      <c r="S237" s="1" t="s">
        <v>85</v>
      </c>
      <c r="T237" s="1" t="s">
        <v>85</v>
      </c>
      <c r="U237" s="1" t="s">
        <v>85</v>
      </c>
      <c r="V237" s="1">
        <v>90</v>
      </c>
      <c r="W237" s="1">
        <v>80</v>
      </c>
      <c r="X237" s="1">
        <v>20</v>
      </c>
      <c r="Y237" s="1" t="s">
        <v>3524</v>
      </c>
      <c r="Z237" s="1" t="s">
        <v>85</v>
      </c>
      <c r="AA237" s="1">
        <v>10</v>
      </c>
      <c r="AB237" s="1">
        <v>15</v>
      </c>
      <c r="AC237" s="1">
        <v>70</v>
      </c>
      <c r="AD237" s="1">
        <v>5</v>
      </c>
      <c r="AE237" s="1">
        <v>170</v>
      </c>
      <c r="AF237" s="1">
        <v>15</v>
      </c>
      <c r="AG237" s="1">
        <v>20</v>
      </c>
      <c r="AH237" s="1">
        <v>60</v>
      </c>
      <c r="AI237" s="1">
        <v>5</v>
      </c>
      <c r="AJ237" s="1">
        <v>155</v>
      </c>
      <c r="AK237" s="1">
        <v>30</v>
      </c>
      <c r="AL237" s="1">
        <v>25</v>
      </c>
      <c r="AM237" s="1">
        <v>43</v>
      </c>
      <c r="AN237" s="1">
        <v>2</v>
      </c>
      <c r="AO237" s="1">
        <v>117</v>
      </c>
      <c r="AP237" s="1" t="s">
        <v>3853</v>
      </c>
      <c r="AQ237" s="1" t="s">
        <v>3702</v>
      </c>
      <c r="AR237" s="38">
        <v>45160</v>
      </c>
      <c r="AS237" s="1" t="s">
        <v>85</v>
      </c>
      <c r="AT237" s="1" t="s">
        <v>85</v>
      </c>
      <c r="AU237" s="1" t="s">
        <v>85</v>
      </c>
      <c r="AV237" s="1" t="s">
        <v>85</v>
      </c>
      <c r="AW237" s="1" t="s">
        <v>85</v>
      </c>
      <c r="AX237" s="1" t="s">
        <v>85</v>
      </c>
      <c r="AY237" s="1" t="s">
        <v>85</v>
      </c>
      <c r="AZ237" s="1" t="s">
        <v>85</v>
      </c>
      <c r="BA237" s="1" t="s">
        <v>85</v>
      </c>
      <c r="BB237" s="1" t="s">
        <v>85</v>
      </c>
      <c r="BC237" s="1" t="s">
        <v>85</v>
      </c>
      <c r="BD237" s="1" t="s">
        <v>85</v>
      </c>
      <c r="BE237" s="1" t="s">
        <v>85</v>
      </c>
      <c r="BF237" s="1" t="s">
        <v>85</v>
      </c>
      <c r="BG237" s="1" t="s">
        <v>85</v>
      </c>
      <c r="BH237" s="1" t="s">
        <v>85</v>
      </c>
      <c r="BI237" s="1" t="s">
        <v>85</v>
      </c>
      <c r="BJ237" s="1" t="s">
        <v>85</v>
      </c>
      <c r="BK237" s="1" t="s">
        <v>85</v>
      </c>
      <c r="BL237" s="1" t="s">
        <v>85</v>
      </c>
      <c r="BM237" s="1" t="s">
        <v>3531</v>
      </c>
      <c r="BN237" s="1" t="s">
        <v>85</v>
      </c>
      <c r="BO237" s="1" t="s">
        <v>85</v>
      </c>
      <c r="BP237" s="1" t="s">
        <v>85</v>
      </c>
      <c r="BQ237" s="1" t="s">
        <v>85</v>
      </c>
      <c r="BR237" s="1" t="s">
        <v>85</v>
      </c>
      <c r="BS237" s="1" t="s">
        <v>85</v>
      </c>
      <c r="BT237" s="1" t="s">
        <v>85</v>
      </c>
      <c r="BU237" s="1" t="s">
        <v>85</v>
      </c>
      <c r="BV237" s="1" t="s">
        <v>85</v>
      </c>
      <c r="BW237" s="1" t="s">
        <v>85</v>
      </c>
      <c r="BX237" s="1" t="s">
        <v>85</v>
      </c>
      <c r="BY237" s="1" t="s">
        <v>85</v>
      </c>
      <c r="BZ237" s="1" t="s">
        <v>85</v>
      </c>
      <c r="CA237" s="1" t="s">
        <v>85</v>
      </c>
      <c r="CB237" s="1" t="s">
        <v>85</v>
      </c>
      <c r="CC237" s="1" t="s">
        <v>85</v>
      </c>
      <c r="CD237" s="1" t="s">
        <v>85</v>
      </c>
      <c r="CE237" s="1" t="s">
        <v>85</v>
      </c>
      <c r="CF237" s="1" t="s">
        <v>85</v>
      </c>
      <c r="CG237" s="1" t="s">
        <v>85</v>
      </c>
      <c r="CH237" s="1" t="s">
        <v>85</v>
      </c>
    </row>
    <row r="238" spans="1:86" ht="15.95">
      <c r="A238" s="1" t="s">
        <v>2444</v>
      </c>
      <c r="B238" s="1" t="s">
        <v>130</v>
      </c>
      <c r="C238" s="1" t="s">
        <v>198</v>
      </c>
      <c r="D238" s="1">
        <v>206</v>
      </c>
      <c r="E238" s="1" t="s">
        <v>3522</v>
      </c>
      <c r="F238" s="1">
        <v>6802305927</v>
      </c>
      <c r="G238" s="1">
        <v>206005</v>
      </c>
      <c r="H238" s="1">
        <v>6802305927</v>
      </c>
      <c r="I238" s="1">
        <v>6802305927</v>
      </c>
      <c r="J238" s="38">
        <v>45127</v>
      </c>
      <c r="K238" s="1" t="s">
        <v>85</v>
      </c>
      <c r="L238" s="1" t="s">
        <v>85</v>
      </c>
      <c r="M238" s="1" t="s">
        <v>85</v>
      </c>
      <c r="N238" s="1" t="s">
        <v>85</v>
      </c>
      <c r="O238" s="1" t="s">
        <v>85</v>
      </c>
      <c r="P238" s="1" t="s">
        <v>85</v>
      </c>
      <c r="Q238" s="1" t="s">
        <v>85</v>
      </c>
      <c r="R238" s="1" t="s">
        <v>85</v>
      </c>
      <c r="S238" s="1" t="s">
        <v>85</v>
      </c>
      <c r="T238" s="1" t="s">
        <v>85</v>
      </c>
      <c r="U238" s="1" t="s">
        <v>85</v>
      </c>
      <c r="V238" s="1">
        <v>80</v>
      </c>
      <c r="W238" s="1">
        <v>40</v>
      </c>
      <c r="X238" s="1">
        <v>60</v>
      </c>
      <c r="Y238" s="1" t="s">
        <v>3524</v>
      </c>
      <c r="Z238" s="1" t="s">
        <v>85</v>
      </c>
      <c r="AA238" s="1">
        <v>0</v>
      </c>
      <c r="AB238" s="1">
        <v>0</v>
      </c>
      <c r="AC238" s="1">
        <v>5</v>
      </c>
      <c r="AD238" s="1">
        <v>95</v>
      </c>
      <c r="AE238" s="1">
        <v>295</v>
      </c>
      <c r="AF238" s="1">
        <v>0</v>
      </c>
      <c r="AG238" s="1">
        <v>0</v>
      </c>
      <c r="AH238" s="1">
        <v>5</v>
      </c>
      <c r="AI238" s="1">
        <v>95</v>
      </c>
      <c r="AJ238" s="1">
        <v>295</v>
      </c>
      <c r="AK238" s="1">
        <v>5</v>
      </c>
      <c r="AL238" s="1">
        <v>65</v>
      </c>
      <c r="AM238" s="1">
        <v>30</v>
      </c>
      <c r="AN238" s="1">
        <v>0</v>
      </c>
      <c r="AO238" s="1">
        <v>125</v>
      </c>
      <c r="AP238" s="1" t="s">
        <v>85</v>
      </c>
      <c r="AQ238" s="1" t="s">
        <v>3660</v>
      </c>
      <c r="AR238" s="38">
        <v>45156</v>
      </c>
      <c r="AS238" s="1" t="s">
        <v>85</v>
      </c>
      <c r="AT238" s="1" t="s">
        <v>85</v>
      </c>
      <c r="AU238" s="1" t="s">
        <v>85</v>
      </c>
      <c r="AV238" s="1" t="s">
        <v>85</v>
      </c>
      <c r="AW238" s="1" t="s">
        <v>85</v>
      </c>
      <c r="AX238" s="1" t="s">
        <v>85</v>
      </c>
      <c r="AY238" s="1" t="s">
        <v>85</v>
      </c>
      <c r="AZ238" s="1" t="s">
        <v>85</v>
      </c>
      <c r="BA238" s="1" t="s">
        <v>85</v>
      </c>
      <c r="BB238" s="1" t="s">
        <v>85</v>
      </c>
      <c r="BC238" s="1" t="s">
        <v>85</v>
      </c>
      <c r="BD238" s="1" t="s">
        <v>85</v>
      </c>
      <c r="BE238" s="1" t="s">
        <v>85</v>
      </c>
      <c r="BF238" s="1" t="s">
        <v>85</v>
      </c>
      <c r="BG238" s="1" t="s">
        <v>85</v>
      </c>
      <c r="BH238" s="1" t="s">
        <v>85</v>
      </c>
      <c r="BI238" s="1" t="s">
        <v>85</v>
      </c>
      <c r="BJ238" s="1" t="s">
        <v>85</v>
      </c>
      <c r="BK238" s="1" t="s">
        <v>85</v>
      </c>
      <c r="BL238" s="1" t="s">
        <v>85</v>
      </c>
      <c r="BM238" s="1" t="s">
        <v>3531</v>
      </c>
      <c r="BN238" s="1" t="s">
        <v>85</v>
      </c>
      <c r="BO238" s="1" t="s">
        <v>85</v>
      </c>
      <c r="BP238" s="1" t="s">
        <v>85</v>
      </c>
      <c r="BQ238" s="1" t="s">
        <v>85</v>
      </c>
      <c r="BR238" s="1" t="s">
        <v>85</v>
      </c>
      <c r="BS238" s="1" t="s">
        <v>85</v>
      </c>
      <c r="BT238" s="1" t="s">
        <v>85</v>
      </c>
      <c r="BU238" s="1" t="s">
        <v>85</v>
      </c>
      <c r="BV238" s="1" t="s">
        <v>85</v>
      </c>
      <c r="BW238" s="1" t="s">
        <v>85</v>
      </c>
      <c r="BX238" s="1" t="s">
        <v>85</v>
      </c>
      <c r="BY238" s="1" t="s">
        <v>85</v>
      </c>
      <c r="BZ238" s="1" t="s">
        <v>85</v>
      </c>
      <c r="CA238" s="1" t="s">
        <v>85</v>
      </c>
      <c r="CB238" s="1" t="s">
        <v>85</v>
      </c>
      <c r="CC238" s="1" t="s">
        <v>85</v>
      </c>
      <c r="CD238" s="1" t="s">
        <v>85</v>
      </c>
      <c r="CE238" s="1" t="s">
        <v>85</v>
      </c>
      <c r="CF238" s="1" t="s">
        <v>85</v>
      </c>
      <c r="CG238" s="1" t="s">
        <v>85</v>
      </c>
      <c r="CH238" s="1" t="s">
        <v>85</v>
      </c>
    </row>
    <row r="239" spans="1:86" ht="15.95">
      <c r="A239" s="1" t="s">
        <v>1422</v>
      </c>
      <c r="B239" s="1" t="s">
        <v>130</v>
      </c>
      <c r="C239" s="1" t="s">
        <v>198</v>
      </c>
      <c r="D239" s="1">
        <v>104</v>
      </c>
      <c r="E239" s="1" t="s">
        <v>3522</v>
      </c>
      <c r="F239" s="1">
        <v>6523450127</v>
      </c>
      <c r="G239" s="1">
        <v>104021</v>
      </c>
      <c r="H239" s="1">
        <v>6523450127</v>
      </c>
      <c r="I239" s="1">
        <v>6523450127</v>
      </c>
      <c r="J239" s="38">
        <v>45127</v>
      </c>
      <c r="K239" s="1" t="s">
        <v>85</v>
      </c>
      <c r="L239" s="1" t="s">
        <v>85</v>
      </c>
      <c r="M239" s="1" t="s">
        <v>85</v>
      </c>
      <c r="N239" s="1" t="s">
        <v>85</v>
      </c>
      <c r="O239" s="1" t="s">
        <v>85</v>
      </c>
      <c r="P239" s="1" t="s">
        <v>85</v>
      </c>
      <c r="Q239" s="1" t="s">
        <v>85</v>
      </c>
      <c r="R239" s="1" t="s">
        <v>85</v>
      </c>
      <c r="S239" s="1" t="s">
        <v>85</v>
      </c>
      <c r="T239" s="1" t="s">
        <v>85</v>
      </c>
      <c r="U239" s="1" t="s">
        <v>85</v>
      </c>
      <c r="V239" s="1">
        <v>25</v>
      </c>
      <c r="W239" s="1">
        <v>80</v>
      </c>
      <c r="X239" s="1">
        <v>20</v>
      </c>
      <c r="Y239" s="1" t="s">
        <v>3545</v>
      </c>
      <c r="Z239" s="1" t="s">
        <v>85</v>
      </c>
      <c r="AA239" s="1">
        <v>0</v>
      </c>
      <c r="AB239" s="1">
        <v>13</v>
      </c>
      <c r="AC239" s="1">
        <v>77</v>
      </c>
      <c r="AD239" s="1">
        <v>10</v>
      </c>
      <c r="AE239" s="1">
        <v>197</v>
      </c>
      <c r="AF239" s="1">
        <v>3</v>
      </c>
      <c r="AG239" s="1">
        <v>10</v>
      </c>
      <c r="AH239" s="1">
        <v>77</v>
      </c>
      <c r="AI239" s="1">
        <v>10</v>
      </c>
      <c r="AJ239" s="1">
        <v>194</v>
      </c>
      <c r="AK239" s="1">
        <v>0</v>
      </c>
      <c r="AL239" s="1">
        <v>97</v>
      </c>
      <c r="AM239" s="1">
        <v>3</v>
      </c>
      <c r="AN239" s="1">
        <v>0</v>
      </c>
      <c r="AO239" s="1">
        <v>103</v>
      </c>
      <c r="AP239" s="1" t="s">
        <v>85</v>
      </c>
      <c r="AQ239" s="1" t="s">
        <v>3653</v>
      </c>
      <c r="AR239" s="38">
        <v>45149</v>
      </c>
      <c r="AS239" s="1" t="s">
        <v>85</v>
      </c>
      <c r="AT239" s="1" t="s">
        <v>85</v>
      </c>
      <c r="AU239" s="1" t="s">
        <v>85</v>
      </c>
      <c r="AV239" s="1" t="s">
        <v>85</v>
      </c>
      <c r="AW239" s="1" t="s">
        <v>85</v>
      </c>
      <c r="AX239" s="1" t="s">
        <v>85</v>
      </c>
      <c r="AY239" s="1" t="s">
        <v>85</v>
      </c>
      <c r="AZ239" s="1" t="s">
        <v>85</v>
      </c>
      <c r="BA239" s="1" t="s">
        <v>85</v>
      </c>
      <c r="BB239" s="1" t="s">
        <v>85</v>
      </c>
      <c r="BC239" s="1" t="s">
        <v>85</v>
      </c>
      <c r="BD239" s="1" t="s">
        <v>85</v>
      </c>
      <c r="BE239" s="1" t="s">
        <v>85</v>
      </c>
      <c r="BF239" s="1" t="s">
        <v>85</v>
      </c>
      <c r="BG239" s="1" t="s">
        <v>85</v>
      </c>
      <c r="BH239" s="1" t="s">
        <v>85</v>
      </c>
      <c r="BI239" s="1" t="s">
        <v>85</v>
      </c>
      <c r="BJ239" s="1" t="s">
        <v>85</v>
      </c>
      <c r="BK239" s="1" t="s">
        <v>85</v>
      </c>
      <c r="BL239" s="1" t="s">
        <v>85</v>
      </c>
      <c r="BM239" s="1" t="s">
        <v>3531</v>
      </c>
      <c r="BN239" s="1" t="s">
        <v>85</v>
      </c>
      <c r="BO239" s="1" t="s">
        <v>85</v>
      </c>
      <c r="BP239" s="1" t="s">
        <v>85</v>
      </c>
      <c r="BQ239" s="1" t="s">
        <v>85</v>
      </c>
      <c r="BR239" s="1" t="s">
        <v>85</v>
      </c>
      <c r="BS239" s="1" t="s">
        <v>85</v>
      </c>
      <c r="BT239" s="1" t="s">
        <v>85</v>
      </c>
      <c r="BU239" s="1" t="s">
        <v>85</v>
      </c>
      <c r="BV239" s="1" t="s">
        <v>85</v>
      </c>
      <c r="BW239" s="1" t="s">
        <v>85</v>
      </c>
      <c r="BX239" s="1" t="s">
        <v>85</v>
      </c>
      <c r="BY239" s="1" t="s">
        <v>85</v>
      </c>
      <c r="BZ239" s="1" t="s">
        <v>85</v>
      </c>
      <c r="CA239" s="1" t="s">
        <v>85</v>
      </c>
      <c r="CB239" s="1" t="s">
        <v>85</v>
      </c>
      <c r="CC239" s="1" t="s">
        <v>85</v>
      </c>
      <c r="CD239" s="1" t="s">
        <v>85</v>
      </c>
      <c r="CE239" s="1" t="s">
        <v>85</v>
      </c>
      <c r="CF239" s="1" t="s">
        <v>85</v>
      </c>
      <c r="CG239" s="1" t="s">
        <v>85</v>
      </c>
      <c r="CH239" s="1" t="s">
        <v>85</v>
      </c>
    </row>
    <row r="240" spans="1:86" ht="15.95">
      <c r="A240" s="1" t="s">
        <v>1479</v>
      </c>
      <c r="B240" s="1" t="s">
        <v>130</v>
      </c>
      <c r="C240" s="1" t="s">
        <v>198</v>
      </c>
      <c r="D240" s="1">
        <v>104</v>
      </c>
      <c r="E240" s="1" t="s">
        <v>3522</v>
      </c>
      <c r="F240" s="1">
        <v>6523450130</v>
      </c>
      <c r="G240" s="1">
        <v>104026</v>
      </c>
      <c r="H240" s="1">
        <v>6523450130</v>
      </c>
      <c r="I240" s="1">
        <v>6523450130</v>
      </c>
      <c r="J240" s="38">
        <v>45126</v>
      </c>
      <c r="K240" s="1" t="s">
        <v>85</v>
      </c>
      <c r="L240" s="1" t="s">
        <v>85</v>
      </c>
      <c r="M240" s="1" t="s">
        <v>85</v>
      </c>
      <c r="N240" s="1" t="s">
        <v>85</v>
      </c>
      <c r="O240" s="1" t="s">
        <v>85</v>
      </c>
      <c r="P240" s="1" t="s">
        <v>85</v>
      </c>
      <c r="Q240" s="1" t="s">
        <v>85</v>
      </c>
      <c r="R240" s="1" t="s">
        <v>85</v>
      </c>
      <c r="S240" s="1" t="s">
        <v>85</v>
      </c>
      <c r="T240" s="1" t="s">
        <v>85</v>
      </c>
      <c r="U240" s="1" t="s">
        <v>85</v>
      </c>
      <c r="V240" s="1">
        <v>65</v>
      </c>
      <c r="W240" s="1">
        <v>15</v>
      </c>
      <c r="X240" s="1">
        <v>85</v>
      </c>
      <c r="Y240" s="1" t="s">
        <v>3545</v>
      </c>
      <c r="Z240" s="1" t="s">
        <v>3854</v>
      </c>
      <c r="AA240" s="1">
        <v>0</v>
      </c>
      <c r="AB240" s="1">
        <v>10</v>
      </c>
      <c r="AC240" s="1">
        <v>80</v>
      </c>
      <c r="AD240" s="1">
        <v>10</v>
      </c>
      <c r="AE240" s="1">
        <v>200</v>
      </c>
      <c r="AF240" s="1">
        <v>5</v>
      </c>
      <c r="AG240" s="1">
        <v>5</v>
      </c>
      <c r="AH240" s="1">
        <v>80</v>
      </c>
      <c r="AI240" s="1">
        <v>10</v>
      </c>
      <c r="AJ240" s="1">
        <v>195</v>
      </c>
      <c r="AK240" s="1">
        <v>0</v>
      </c>
      <c r="AL240" s="1">
        <v>75</v>
      </c>
      <c r="AM240" s="1">
        <v>25</v>
      </c>
      <c r="AN240" s="1">
        <v>0</v>
      </c>
      <c r="AO240" s="1">
        <v>125</v>
      </c>
      <c r="AP240" s="1" t="s">
        <v>85</v>
      </c>
      <c r="AQ240" s="1" t="s">
        <v>3653</v>
      </c>
      <c r="AR240" s="38">
        <v>45149</v>
      </c>
      <c r="AS240" s="1" t="s">
        <v>85</v>
      </c>
      <c r="AT240" s="1" t="s">
        <v>85</v>
      </c>
      <c r="AU240" s="1" t="s">
        <v>85</v>
      </c>
      <c r="AV240" s="1" t="s">
        <v>85</v>
      </c>
      <c r="AW240" s="1" t="s">
        <v>85</v>
      </c>
      <c r="AX240" s="1" t="s">
        <v>85</v>
      </c>
      <c r="AY240" s="1" t="s">
        <v>85</v>
      </c>
      <c r="AZ240" s="1" t="s">
        <v>85</v>
      </c>
      <c r="BA240" s="1" t="s">
        <v>85</v>
      </c>
      <c r="BB240" s="1" t="s">
        <v>85</v>
      </c>
      <c r="BC240" s="1" t="s">
        <v>85</v>
      </c>
      <c r="BD240" s="1" t="s">
        <v>85</v>
      </c>
      <c r="BE240" s="1" t="s">
        <v>85</v>
      </c>
      <c r="BF240" s="1" t="s">
        <v>85</v>
      </c>
      <c r="BG240" s="1" t="s">
        <v>85</v>
      </c>
      <c r="BH240" s="1" t="s">
        <v>85</v>
      </c>
      <c r="BI240" s="1" t="s">
        <v>85</v>
      </c>
      <c r="BJ240" s="1" t="s">
        <v>85</v>
      </c>
      <c r="BK240" s="1" t="s">
        <v>85</v>
      </c>
      <c r="BL240" s="1" t="s">
        <v>85</v>
      </c>
      <c r="BM240" s="1" t="s">
        <v>3531</v>
      </c>
      <c r="BN240" s="1" t="s">
        <v>85</v>
      </c>
      <c r="BO240" s="1" t="s">
        <v>85</v>
      </c>
      <c r="BP240" s="1" t="s">
        <v>85</v>
      </c>
      <c r="BQ240" s="1" t="s">
        <v>85</v>
      </c>
      <c r="BR240" s="1" t="s">
        <v>85</v>
      </c>
      <c r="BS240" s="1" t="s">
        <v>85</v>
      </c>
      <c r="BT240" s="1" t="s">
        <v>85</v>
      </c>
      <c r="BU240" s="1" t="s">
        <v>85</v>
      </c>
      <c r="BV240" s="1" t="s">
        <v>85</v>
      </c>
      <c r="BW240" s="1" t="s">
        <v>85</v>
      </c>
      <c r="BX240" s="1" t="s">
        <v>85</v>
      </c>
      <c r="BY240" s="1" t="s">
        <v>85</v>
      </c>
      <c r="BZ240" s="1" t="s">
        <v>85</v>
      </c>
      <c r="CA240" s="1" t="s">
        <v>85</v>
      </c>
      <c r="CB240" s="1" t="s">
        <v>85</v>
      </c>
      <c r="CC240" s="1" t="s">
        <v>85</v>
      </c>
      <c r="CD240" s="1" t="s">
        <v>85</v>
      </c>
      <c r="CE240" s="1" t="s">
        <v>85</v>
      </c>
      <c r="CF240" s="1" t="s">
        <v>85</v>
      </c>
      <c r="CG240" s="1" t="s">
        <v>85</v>
      </c>
      <c r="CH240" s="1" t="s">
        <v>85</v>
      </c>
    </row>
    <row r="241" spans="1:86" ht="15.95">
      <c r="A241" s="1" t="s">
        <v>1467</v>
      </c>
      <c r="B241" s="1" t="s">
        <v>130</v>
      </c>
      <c r="C241" s="1" t="s">
        <v>198</v>
      </c>
      <c r="D241" s="1">
        <v>104</v>
      </c>
      <c r="E241" s="1" t="s">
        <v>3522</v>
      </c>
      <c r="F241" s="1">
        <v>6523450131</v>
      </c>
      <c r="G241" s="1">
        <v>104025</v>
      </c>
      <c r="H241" s="1">
        <v>6523450131</v>
      </c>
      <c r="I241" s="1">
        <v>6523450131</v>
      </c>
      <c r="J241" s="38">
        <v>45127</v>
      </c>
      <c r="K241" s="1" t="s">
        <v>85</v>
      </c>
      <c r="L241" s="1" t="s">
        <v>85</v>
      </c>
      <c r="M241" s="1" t="s">
        <v>85</v>
      </c>
      <c r="N241" s="1" t="s">
        <v>85</v>
      </c>
      <c r="O241" s="1" t="s">
        <v>85</v>
      </c>
      <c r="P241" s="1" t="s">
        <v>85</v>
      </c>
      <c r="Q241" s="1" t="s">
        <v>85</v>
      </c>
      <c r="R241" s="1" t="s">
        <v>85</v>
      </c>
      <c r="S241" s="1" t="s">
        <v>85</v>
      </c>
      <c r="T241" s="1" t="s">
        <v>85</v>
      </c>
      <c r="U241" s="1" t="s">
        <v>85</v>
      </c>
      <c r="V241" s="1">
        <v>15</v>
      </c>
      <c r="W241" s="1">
        <v>98</v>
      </c>
      <c r="X241" s="1">
        <v>2</v>
      </c>
      <c r="Y241" s="1" t="s">
        <v>3524</v>
      </c>
      <c r="Z241" s="1" t="s">
        <v>85</v>
      </c>
      <c r="AA241" s="1">
        <v>0</v>
      </c>
      <c r="AB241" s="1">
        <v>20</v>
      </c>
      <c r="AC241" s="1">
        <v>55</v>
      </c>
      <c r="AD241" s="1">
        <v>25</v>
      </c>
      <c r="AE241" s="1">
        <v>205</v>
      </c>
      <c r="AF241" s="1">
        <v>5</v>
      </c>
      <c r="AG241" s="1">
        <v>15</v>
      </c>
      <c r="AH241" s="1">
        <v>55</v>
      </c>
      <c r="AI241" s="1">
        <v>25</v>
      </c>
      <c r="AJ241" s="1">
        <v>200</v>
      </c>
      <c r="AK241" s="1">
        <v>0</v>
      </c>
      <c r="AL241" s="1">
        <v>90</v>
      </c>
      <c r="AM241" s="1">
        <v>10</v>
      </c>
      <c r="AN241" s="1">
        <v>0</v>
      </c>
      <c r="AO241" s="1">
        <v>110</v>
      </c>
      <c r="AP241" s="1" t="s">
        <v>85</v>
      </c>
      <c r="AQ241" s="1" t="s">
        <v>3653</v>
      </c>
      <c r="AR241" s="38">
        <v>45149</v>
      </c>
      <c r="AS241" s="1" t="s">
        <v>85</v>
      </c>
      <c r="AT241" s="1" t="s">
        <v>85</v>
      </c>
      <c r="AU241" s="1" t="s">
        <v>85</v>
      </c>
      <c r="AV241" s="1" t="s">
        <v>85</v>
      </c>
      <c r="AW241" s="1" t="s">
        <v>85</v>
      </c>
      <c r="AX241" s="1" t="s">
        <v>85</v>
      </c>
      <c r="AY241" s="1" t="s">
        <v>85</v>
      </c>
      <c r="AZ241" s="1" t="s">
        <v>85</v>
      </c>
      <c r="BA241" s="1" t="s">
        <v>85</v>
      </c>
      <c r="BB241" s="1" t="s">
        <v>85</v>
      </c>
      <c r="BC241" s="1" t="s">
        <v>85</v>
      </c>
      <c r="BD241" s="1" t="s">
        <v>85</v>
      </c>
      <c r="BE241" s="1" t="s">
        <v>85</v>
      </c>
      <c r="BF241" s="1" t="s">
        <v>85</v>
      </c>
      <c r="BG241" s="1" t="s">
        <v>85</v>
      </c>
      <c r="BH241" s="1" t="s">
        <v>85</v>
      </c>
      <c r="BI241" s="1" t="s">
        <v>85</v>
      </c>
      <c r="BJ241" s="1" t="s">
        <v>85</v>
      </c>
      <c r="BK241" s="1" t="s">
        <v>85</v>
      </c>
      <c r="BL241" s="1" t="s">
        <v>85</v>
      </c>
      <c r="BM241" s="1" t="s">
        <v>3531</v>
      </c>
      <c r="BN241" s="1" t="s">
        <v>85</v>
      </c>
      <c r="BO241" s="1" t="s">
        <v>85</v>
      </c>
      <c r="BP241" s="1" t="s">
        <v>85</v>
      </c>
      <c r="BQ241" s="1" t="s">
        <v>85</v>
      </c>
      <c r="BR241" s="1" t="s">
        <v>85</v>
      </c>
      <c r="BS241" s="1" t="s">
        <v>85</v>
      </c>
      <c r="BT241" s="1" t="s">
        <v>85</v>
      </c>
      <c r="BU241" s="1" t="s">
        <v>85</v>
      </c>
      <c r="BV241" s="1" t="s">
        <v>85</v>
      </c>
      <c r="BW241" s="1" t="s">
        <v>85</v>
      </c>
      <c r="BX241" s="1" t="s">
        <v>85</v>
      </c>
      <c r="BY241" s="1" t="s">
        <v>85</v>
      </c>
      <c r="BZ241" s="1" t="s">
        <v>85</v>
      </c>
      <c r="CA241" s="1" t="s">
        <v>85</v>
      </c>
      <c r="CB241" s="1" t="s">
        <v>85</v>
      </c>
      <c r="CC241" s="1" t="s">
        <v>85</v>
      </c>
      <c r="CD241" s="1" t="s">
        <v>85</v>
      </c>
      <c r="CE241" s="1" t="s">
        <v>85</v>
      </c>
      <c r="CF241" s="1" t="s">
        <v>85</v>
      </c>
      <c r="CG241" s="1" t="s">
        <v>85</v>
      </c>
      <c r="CH241" s="1" t="s">
        <v>85</v>
      </c>
    </row>
    <row r="242" spans="1:86" ht="15.95">
      <c r="A242" s="1" t="s">
        <v>1849</v>
      </c>
      <c r="B242" s="1" t="s">
        <v>130</v>
      </c>
      <c r="C242" s="1" t="s">
        <v>198</v>
      </c>
      <c r="D242" s="1">
        <v>109</v>
      </c>
      <c r="E242" s="1" t="s">
        <v>3522</v>
      </c>
      <c r="F242" s="1">
        <v>6522839803</v>
      </c>
      <c r="G242" s="1">
        <v>109017</v>
      </c>
      <c r="H242" s="1">
        <v>6522839803</v>
      </c>
      <c r="I242" s="1">
        <v>6522839803</v>
      </c>
      <c r="J242" s="38">
        <v>45104</v>
      </c>
      <c r="K242" s="1" t="s">
        <v>85</v>
      </c>
      <c r="L242" s="1" t="s">
        <v>85</v>
      </c>
      <c r="M242" s="1" t="s">
        <v>85</v>
      </c>
      <c r="N242" s="1" t="s">
        <v>85</v>
      </c>
      <c r="O242" s="1" t="s">
        <v>85</v>
      </c>
      <c r="P242" s="1" t="s">
        <v>85</v>
      </c>
      <c r="Q242" s="1" t="s">
        <v>85</v>
      </c>
      <c r="R242" s="1" t="s">
        <v>85</v>
      </c>
      <c r="S242" s="1" t="s">
        <v>85</v>
      </c>
      <c r="T242" s="1" t="s">
        <v>85</v>
      </c>
      <c r="U242" s="1" t="s">
        <v>85</v>
      </c>
      <c r="V242" s="1" t="s">
        <v>85</v>
      </c>
      <c r="W242" s="1" t="s">
        <v>85</v>
      </c>
      <c r="X242" s="1" t="s">
        <v>85</v>
      </c>
      <c r="Y242" s="1" t="s">
        <v>85</v>
      </c>
      <c r="Z242" s="1" t="s">
        <v>3855</v>
      </c>
      <c r="AA242" s="1" t="s">
        <v>85</v>
      </c>
      <c r="AB242" s="1" t="s">
        <v>85</v>
      </c>
      <c r="AC242" s="1" t="s">
        <v>85</v>
      </c>
      <c r="AD242" s="1" t="s">
        <v>85</v>
      </c>
      <c r="AE242" s="1" t="s">
        <v>85</v>
      </c>
      <c r="AF242" s="1" t="s">
        <v>85</v>
      </c>
      <c r="AG242" s="1" t="s">
        <v>85</v>
      </c>
      <c r="AH242" s="1" t="s">
        <v>85</v>
      </c>
      <c r="AI242" s="1" t="s">
        <v>85</v>
      </c>
      <c r="AJ242" s="1" t="s">
        <v>85</v>
      </c>
      <c r="AK242" s="1" t="s">
        <v>85</v>
      </c>
      <c r="AL242" s="1" t="s">
        <v>85</v>
      </c>
      <c r="AM242" s="1" t="s">
        <v>85</v>
      </c>
      <c r="AN242" s="1" t="s">
        <v>85</v>
      </c>
      <c r="AO242" s="1" t="s">
        <v>85</v>
      </c>
      <c r="AP242" s="1" t="s">
        <v>3855</v>
      </c>
      <c r="AQ242" s="1" t="s">
        <v>3653</v>
      </c>
      <c r="AR242" s="38">
        <v>45149</v>
      </c>
      <c r="AS242" s="1" t="s">
        <v>85</v>
      </c>
      <c r="AT242" s="1" t="s">
        <v>85</v>
      </c>
      <c r="AU242" s="1" t="s">
        <v>85</v>
      </c>
      <c r="AV242" s="1" t="s">
        <v>85</v>
      </c>
      <c r="AW242" s="1" t="s">
        <v>85</v>
      </c>
      <c r="AX242" s="1" t="s">
        <v>85</v>
      </c>
      <c r="AY242" s="1" t="s">
        <v>85</v>
      </c>
      <c r="AZ242" s="1" t="s">
        <v>85</v>
      </c>
      <c r="BA242" s="1" t="s">
        <v>85</v>
      </c>
      <c r="BB242" s="1" t="s">
        <v>85</v>
      </c>
      <c r="BC242" s="1" t="s">
        <v>85</v>
      </c>
      <c r="BD242" s="1" t="s">
        <v>85</v>
      </c>
      <c r="BE242" s="1" t="s">
        <v>85</v>
      </c>
      <c r="BF242" s="1" t="s">
        <v>85</v>
      </c>
      <c r="BG242" s="1" t="s">
        <v>85</v>
      </c>
      <c r="BH242" s="1" t="s">
        <v>85</v>
      </c>
      <c r="BI242" s="1" t="s">
        <v>85</v>
      </c>
      <c r="BJ242" s="1" t="s">
        <v>85</v>
      </c>
      <c r="BK242" s="1" t="s">
        <v>85</v>
      </c>
      <c r="BL242" s="1" t="s">
        <v>85</v>
      </c>
      <c r="BM242" s="1" t="s">
        <v>3538</v>
      </c>
      <c r="BN242" s="1" t="s">
        <v>3855</v>
      </c>
      <c r="BO242" s="1" t="s">
        <v>85</v>
      </c>
      <c r="BP242" s="1" t="s">
        <v>85</v>
      </c>
      <c r="BQ242" s="1" t="s">
        <v>85</v>
      </c>
      <c r="BR242" s="1" t="s">
        <v>85</v>
      </c>
      <c r="BS242" s="1" t="s">
        <v>85</v>
      </c>
      <c r="BT242" s="1" t="s">
        <v>85</v>
      </c>
      <c r="BU242" s="1" t="s">
        <v>85</v>
      </c>
      <c r="BV242" s="1" t="s">
        <v>85</v>
      </c>
      <c r="BW242" s="1" t="s">
        <v>85</v>
      </c>
      <c r="BX242" s="1" t="s">
        <v>85</v>
      </c>
      <c r="BY242" s="1" t="s">
        <v>85</v>
      </c>
      <c r="BZ242" s="1" t="s">
        <v>85</v>
      </c>
      <c r="CA242" s="1" t="s">
        <v>85</v>
      </c>
      <c r="CB242" s="1" t="s">
        <v>85</v>
      </c>
      <c r="CC242" s="1" t="s">
        <v>85</v>
      </c>
      <c r="CD242" s="1" t="s">
        <v>85</v>
      </c>
      <c r="CE242" s="1" t="s">
        <v>85</v>
      </c>
      <c r="CF242" s="1" t="s">
        <v>85</v>
      </c>
      <c r="CG242" s="1" t="s">
        <v>85</v>
      </c>
      <c r="CH242" s="1" t="s">
        <v>85</v>
      </c>
    </row>
    <row r="243" spans="1:86" ht="15.95">
      <c r="A243" s="1" t="s">
        <v>1978</v>
      </c>
      <c r="B243" s="1" t="s">
        <v>130</v>
      </c>
      <c r="C243" s="1" t="s">
        <v>198</v>
      </c>
      <c r="D243" s="1">
        <v>115</v>
      </c>
      <c r="E243" s="1" t="s">
        <v>3522</v>
      </c>
      <c r="F243" s="1">
        <v>6523536890</v>
      </c>
      <c r="G243" s="1">
        <v>115013</v>
      </c>
      <c r="H243" s="1">
        <v>6523536890</v>
      </c>
      <c r="I243" s="1">
        <v>6523536890</v>
      </c>
      <c r="J243" s="38">
        <v>45113</v>
      </c>
      <c r="K243" s="1" t="s">
        <v>85</v>
      </c>
      <c r="L243" s="1" t="s">
        <v>85</v>
      </c>
      <c r="M243" s="1" t="s">
        <v>85</v>
      </c>
      <c r="N243" s="1" t="s">
        <v>85</v>
      </c>
      <c r="O243" s="1" t="s">
        <v>85</v>
      </c>
      <c r="P243" s="1" t="s">
        <v>85</v>
      </c>
      <c r="Q243" s="1" t="s">
        <v>85</v>
      </c>
      <c r="R243" s="1" t="s">
        <v>85</v>
      </c>
      <c r="S243" s="1" t="s">
        <v>85</v>
      </c>
      <c r="T243" s="1" t="s">
        <v>85</v>
      </c>
      <c r="U243" s="1" t="s">
        <v>85</v>
      </c>
      <c r="V243" s="1" t="s">
        <v>85</v>
      </c>
      <c r="W243" s="1" t="s">
        <v>85</v>
      </c>
      <c r="X243" s="1" t="s">
        <v>85</v>
      </c>
      <c r="Y243" s="1" t="s">
        <v>85</v>
      </c>
      <c r="Z243" s="1" t="s">
        <v>3856</v>
      </c>
      <c r="AA243" s="1" t="s">
        <v>85</v>
      </c>
      <c r="AB243" s="1" t="s">
        <v>85</v>
      </c>
      <c r="AC243" s="1" t="s">
        <v>85</v>
      </c>
      <c r="AD243" s="1" t="s">
        <v>85</v>
      </c>
      <c r="AE243" s="1" t="s">
        <v>85</v>
      </c>
      <c r="AF243" s="1" t="s">
        <v>85</v>
      </c>
      <c r="AG243" s="1" t="s">
        <v>85</v>
      </c>
      <c r="AH243" s="1" t="s">
        <v>85</v>
      </c>
      <c r="AI243" s="1" t="s">
        <v>85</v>
      </c>
      <c r="AJ243" s="1" t="s">
        <v>85</v>
      </c>
      <c r="AK243" s="1" t="s">
        <v>85</v>
      </c>
      <c r="AL243" s="1" t="s">
        <v>85</v>
      </c>
      <c r="AM243" s="1" t="s">
        <v>85</v>
      </c>
      <c r="AN243" s="1" t="s">
        <v>85</v>
      </c>
      <c r="AO243" s="1" t="s">
        <v>85</v>
      </c>
      <c r="AP243" s="1" t="s">
        <v>3856</v>
      </c>
      <c r="AQ243" s="1" t="s">
        <v>3653</v>
      </c>
      <c r="AR243" s="38">
        <v>45149</v>
      </c>
      <c r="AS243" s="1" t="s">
        <v>85</v>
      </c>
      <c r="AT243" s="1" t="s">
        <v>85</v>
      </c>
      <c r="AU243" s="1" t="s">
        <v>85</v>
      </c>
      <c r="AV243" s="1" t="s">
        <v>85</v>
      </c>
      <c r="AW243" s="1" t="s">
        <v>85</v>
      </c>
      <c r="AX243" s="1" t="s">
        <v>85</v>
      </c>
      <c r="AY243" s="1" t="s">
        <v>85</v>
      </c>
      <c r="AZ243" s="1" t="s">
        <v>85</v>
      </c>
      <c r="BA243" s="1" t="s">
        <v>85</v>
      </c>
      <c r="BB243" s="1" t="s">
        <v>85</v>
      </c>
      <c r="BC243" s="1" t="s">
        <v>85</v>
      </c>
      <c r="BD243" s="1" t="s">
        <v>85</v>
      </c>
      <c r="BE243" s="1" t="s">
        <v>85</v>
      </c>
      <c r="BF243" s="1" t="s">
        <v>85</v>
      </c>
      <c r="BG243" s="1" t="s">
        <v>85</v>
      </c>
      <c r="BH243" s="1" t="s">
        <v>85</v>
      </c>
      <c r="BI243" s="1" t="s">
        <v>85</v>
      </c>
      <c r="BJ243" s="1" t="s">
        <v>85</v>
      </c>
      <c r="BK243" s="1" t="s">
        <v>85</v>
      </c>
      <c r="BL243" s="1" t="s">
        <v>85</v>
      </c>
      <c r="BM243" s="1" t="s">
        <v>3531</v>
      </c>
      <c r="BN243" s="1" t="s">
        <v>85</v>
      </c>
      <c r="BO243" s="1" t="s">
        <v>85</v>
      </c>
      <c r="BP243" s="1" t="s">
        <v>85</v>
      </c>
      <c r="BQ243" s="1" t="s">
        <v>85</v>
      </c>
      <c r="BR243" s="1" t="s">
        <v>85</v>
      </c>
      <c r="BS243" s="1" t="s">
        <v>85</v>
      </c>
      <c r="BT243" s="1" t="s">
        <v>85</v>
      </c>
      <c r="BU243" s="1" t="s">
        <v>85</v>
      </c>
      <c r="BV243" s="1" t="s">
        <v>85</v>
      </c>
      <c r="BW243" s="1" t="s">
        <v>85</v>
      </c>
      <c r="BX243" s="1" t="s">
        <v>85</v>
      </c>
      <c r="BY243" s="1" t="s">
        <v>85</v>
      </c>
      <c r="BZ243" s="1" t="s">
        <v>85</v>
      </c>
      <c r="CA243" s="1" t="s">
        <v>85</v>
      </c>
      <c r="CB243" s="1" t="s">
        <v>85</v>
      </c>
      <c r="CC243" s="1" t="s">
        <v>85</v>
      </c>
      <c r="CD243" s="1" t="s">
        <v>85</v>
      </c>
      <c r="CE243" s="1" t="s">
        <v>85</v>
      </c>
      <c r="CF243" s="1" t="s">
        <v>85</v>
      </c>
      <c r="CG243" s="1" t="s">
        <v>85</v>
      </c>
      <c r="CH243" s="1" t="s">
        <v>85</v>
      </c>
    </row>
    <row r="244" spans="1:86" ht="15.95">
      <c r="A244" s="1" t="s">
        <v>3857</v>
      </c>
      <c r="B244" s="1" t="s">
        <v>130</v>
      </c>
      <c r="C244" s="1" t="s">
        <v>103</v>
      </c>
      <c r="D244" s="1">
        <v>116</v>
      </c>
      <c r="E244" s="1" t="s">
        <v>3522</v>
      </c>
      <c r="F244" s="1">
        <v>6522407660</v>
      </c>
      <c r="G244" s="1">
        <v>116002</v>
      </c>
      <c r="H244" s="1" t="s">
        <v>85</v>
      </c>
      <c r="I244" s="1">
        <v>6522407660</v>
      </c>
      <c r="J244" s="38">
        <v>44424</v>
      </c>
      <c r="K244" s="1" t="s">
        <v>85</v>
      </c>
      <c r="L244" s="1" t="s">
        <v>85</v>
      </c>
      <c r="M244" s="1" t="s">
        <v>85</v>
      </c>
      <c r="N244" s="1" t="s">
        <v>85</v>
      </c>
      <c r="O244" s="1" t="s">
        <v>85</v>
      </c>
      <c r="P244" s="1" t="s">
        <v>85</v>
      </c>
      <c r="Q244" s="1" t="s">
        <v>85</v>
      </c>
      <c r="R244" s="1" t="s">
        <v>85</v>
      </c>
      <c r="S244" s="1" t="s">
        <v>85</v>
      </c>
      <c r="T244" s="1" t="s">
        <v>85</v>
      </c>
      <c r="U244" s="1" t="s">
        <v>85</v>
      </c>
      <c r="V244" s="1">
        <v>75</v>
      </c>
      <c r="W244" s="1">
        <v>90</v>
      </c>
      <c r="X244" s="1">
        <v>10</v>
      </c>
      <c r="Y244" s="1" t="s">
        <v>3524</v>
      </c>
      <c r="Z244" s="1" t="s">
        <v>85</v>
      </c>
      <c r="AA244" s="1">
        <v>75</v>
      </c>
      <c r="AB244" s="1">
        <v>10</v>
      </c>
      <c r="AC244" s="1">
        <v>15</v>
      </c>
      <c r="AD244" s="1">
        <v>0</v>
      </c>
      <c r="AE244" s="1">
        <v>40</v>
      </c>
      <c r="AF244" s="1">
        <v>75</v>
      </c>
      <c r="AG244" s="1">
        <v>10</v>
      </c>
      <c r="AH244" s="1">
        <v>15</v>
      </c>
      <c r="AI244" s="1">
        <v>0</v>
      </c>
      <c r="AJ244" s="1">
        <v>40</v>
      </c>
      <c r="AK244" s="1">
        <v>99</v>
      </c>
      <c r="AL244" s="1">
        <v>1</v>
      </c>
      <c r="AM244" s="1">
        <v>0</v>
      </c>
      <c r="AN244" s="1">
        <v>0</v>
      </c>
      <c r="AO244" s="1">
        <v>1</v>
      </c>
      <c r="AP244" s="1" t="s">
        <v>85</v>
      </c>
      <c r="AQ244" s="1" t="s">
        <v>3632</v>
      </c>
      <c r="AR244" s="38">
        <v>45153</v>
      </c>
      <c r="AS244" s="1" t="s">
        <v>85</v>
      </c>
      <c r="AT244" s="1" t="s">
        <v>85</v>
      </c>
      <c r="AU244" s="1" t="s">
        <v>85</v>
      </c>
      <c r="AV244" s="1" t="s">
        <v>85</v>
      </c>
      <c r="AW244" s="1" t="s">
        <v>85</v>
      </c>
      <c r="AX244" s="1" t="s">
        <v>85</v>
      </c>
      <c r="AY244" s="1" t="s">
        <v>85</v>
      </c>
      <c r="AZ244" s="1" t="s">
        <v>85</v>
      </c>
      <c r="BA244" s="1" t="s">
        <v>85</v>
      </c>
      <c r="BB244" s="1" t="s">
        <v>85</v>
      </c>
      <c r="BC244" s="1" t="s">
        <v>85</v>
      </c>
      <c r="BD244" s="1" t="s">
        <v>85</v>
      </c>
      <c r="BE244" s="1" t="s">
        <v>85</v>
      </c>
      <c r="BF244" s="1" t="s">
        <v>85</v>
      </c>
      <c r="BG244" s="1" t="s">
        <v>85</v>
      </c>
      <c r="BH244" s="1" t="s">
        <v>85</v>
      </c>
      <c r="BI244" s="1" t="s">
        <v>85</v>
      </c>
      <c r="BJ244" s="1" t="s">
        <v>85</v>
      </c>
      <c r="BK244" s="1" t="s">
        <v>85</v>
      </c>
      <c r="BL244" s="1" t="s">
        <v>85</v>
      </c>
      <c r="BM244" s="1" t="s">
        <v>3531</v>
      </c>
      <c r="BN244" s="1" t="s">
        <v>85</v>
      </c>
      <c r="BO244" s="1" t="s">
        <v>85</v>
      </c>
      <c r="BP244" s="1" t="s">
        <v>85</v>
      </c>
      <c r="BQ244" s="1" t="s">
        <v>85</v>
      </c>
      <c r="BR244" s="1" t="s">
        <v>85</v>
      </c>
      <c r="BS244" s="1" t="s">
        <v>85</v>
      </c>
      <c r="BT244" s="1" t="s">
        <v>85</v>
      </c>
      <c r="BU244" s="1" t="s">
        <v>85</v>
      </c>
      <c r="BV244" s="1" t="s">
        <v>85</v>
      </c>
      <c r="BW244" s="1" t="s">
        <v>85</v>
      </c>
      <c r="BX244" s="1" t="s">
        <v>85</v>
      </c>
      <c r="BY244" s="1" t="s">
        <v>85</v>
      </c>
      <c r="BZ244" s="1" t="s">
        <v>85</v>
      </c>
      <c r="CA244" s="1" t="s">
        <v>85</v>
      </c>
      <c r="CB244" s="1" t="s">
        <v>85</v>
      </c>
      <c r="CC244" s="1" t="s">
        <v>85</v>
      </c>
      <c r="CD244" s="1" t="s">
        <v>85</v>
      </c>
      <c r="CE244" s="1" t="s">
        <v>85</v>
      </c>
      <c r="CF244" s="1" t="s">
        <v>85</v>
      </c>
      <c r="CG244" s="1" t="s">
        <v>85</v>
      </c>
      <c r="CH244" s="1" t="s">
        <v>85</v>
      </c>
    </row>
    <row r="245" spans="1:86" ht="15.95">
      <c r="A245" s="1" t="s">
        <v>2557</v>
      </c>
      <c r="B245" s="1" t="s">
        <v>130</v>
      </c>
      <c r="C245" s="1" t="s">
        <v>198</v>
      </c>
      <c r="D245" s="1">
        <v>301</v>
      </c>
      <c r="E245" s="1" t="s">
        <v>3522</v>
      </c>
      <c r="F245" s="1">
        <v>6220890337</v>
      </c>
      <c r="G245" s="1">
        <v>301020</v>
      </c>
      <c r="H245" s="1" t="s">
        <v>85</v>
      </c>
      <c r="I245" s="1">
        <v>6220890337</v>
      </c>
      <c r="J245" s="38">
        <v>45084</v>
      </c>
      <c r="K245" s="1" t="s">
        <v>85</v>
      </c>
      <c r="L245" s="1" t="s">
        <v>85</v>
      </c>
      <c r="M245" s="1" t="s">
        <v>85</v>
      </c>
      <c r="N245" s="1" t="s">
        <v>85</v>
      </c>
      <c r="O245" s="1" t="s">
        <v>85</v>
      </c>
      <c r="P245" s="1" t="s">
        <v>85</v>
      </c>
      <c r="Q245" s="1" t="s">
        <v>85</v>
      </c>
      <c r="R245" s="1" t="s">
        <v>85</v>
      </c>
      <c r="S245" s="1" t="s">
        <v>85</v>
      </c>
      <c r="T245" s="1" t="s">
        <v>85</v>
      </c>
      <c r="U245" s="1" t="s">
        <v>85</v>
      </c>
      <c r="V245" s="1">
        <v>100</v>
      </c>
      <c r="W245" s="1">
        <v>100</v>
      </c>
      <c r="X245" s="1">
        <v>0</v>
      </c>
      <c r="Y245" s="1" t="s">
        <v>3524</v>
      </c>
      <c r="Z245" s="1" t="s">
        <v>85</v>
      </c>
      <c r="AA245" s="1">
        <v>1</v>
      </c>
      <c r="AB245" s="1">
        <v>4</v>
      </c>
      <c r="AC245" s="1">
        <v>20</v>
      </c>
      <c r="AD245" s="1">
        <v>75</v>
      </c>
      <c r="AE245" s="1">
        <v>269</v>
      </c>
      <c r="AF245" s="1">
        <v>1</v>
      </c>
      <c r="AG245" s="1">
        <v>4</v>
      </c>
      <c r="AH245" s="1">
        <v>20</v>
      </c>
      <c r="AI245" s="1">
        <v>75</v>
      </c>
      <c r="AJ245" s="1">
        <v>269</v>
      </c>
      <c r="AK245" s="1">
        <v>15</v>
      </c>
      <c r="AL245" s="1">
        <v>79</v>
      </c>
      <c r="AM245" s="1">
        <v>5</v>
      </c>
      <c r="AN245" s="1">
        <v>1</v>
      </c>
      <c r="AO245" s="1">
        <v>92</v>
      </c>
      <c r="AP245" s="1" t="s">
        <v>85</v>
      </c>
      <c r="AQ245" s="1" t="s">
        <v>3660</v>
      </c>
      <c r="AR245" s="38">
        <v>45156</v>
      </c>
      <c r="AS245" s="1" t="s">
        <v>85</v>
      </c>
      <c r="AT245" s="1" t="s">
        <v>85</v>
      </c>
      <c r="AU245" s="1" t="s">
        <v>85</v>
      </c>
      <c r="AV245" s="1" t="s">
        <v>85</v>
      </c>
      <c r="AW245" s="1" t="s">
        <v>85</v>
      </c>
      <c r="AX245" s="1" t="s">
        <v>85</v>
      </c>
      <c r="AY245" s="1" t="s">
        <v>85</v>
      </c>
      <c r="AZ245" s="1" t="s">
        <v>85</v>
      </c>
      <c r="BA245" s="1" t="s">
        <v>85</v>
      </c>
      <c r="BB245" s="1" t="s">
        <v>85</v>
      </c>
      <c r="BC245" s="1" t="s">
        <v>85</v>
      </c>
      <c r="BD245" s="1" t="s">
        <v>85</v>
      </c>
      <c r="BE245" s="1" t="s">
        <v>85</v>
      </c>
      <c r="BF245" s="1" t="s">
        <v>85</v>
      </c>
      <c r="BG245" s="1" t="s">
        <v>85</v>
      </c>
      <c r="BH245" s="1" t="s">
        <v>85</v>
      </c>
      <c r="BI245" s="1" t="s">
        <v>85</v>
      </c>
      <c r="BJ245" s="1" t="s">
        <v>85</v>
      </c>
      <c r="BK245" s="1" t="s">
        <v>85</v>
      </c>
      <c r="BL245" s="1" t="s">
        <v>85</v>
      </c>
      <c r="BM245" s="1" t="s">
        <v>3531</v>
      </c>
      <c r="BN245" s="1" t="s">
        <v>85</v>
      </c>
      <c r="BO245" s="1" t="s">
        <v>85</v>
      </c>
      <c r="BP245" s="1" t="s">
        <v>85</v>
      </c>
      <c r="BQ245" s="1" t="s">
        <v>85</v>
      </c>
      <c r="BR245" s="1" t="s">
        <v>85</v>
      </c>
      <c r="BS245" s="1" t="s">
        <v>85</v>
      </c>
      <c r="BT245" s="1" t="s">
        <v>85</v>
      </c>
      <c r="BU245" s="1" t="s">
        <v>85</v>
      </c>
      <c r="BV245" s="1" t="s">
        <v>85</v>
      </c>
      <c r="BW245" s="1" t="s">
        <v>85</v>
      </c>
      <c r="BX245" s="1" t="s">
        <v>85</v>
      </c>
      <c r="BY245" s="1" t="s">
        <v>85</v>
      </c>
      <c r="BZ245" s="1" t="s">
        <v>85</v>
      </c>
      <c r="CA245" s="1" t="s">
        <v>85</v>
      </c>
      <c r="CB245" s="1" t="s">
        <v>85</v>
      </c>
      <c r="CC245" s="1" t="s">
        <v>85</v>
      </c>
      <c r="CD245" s="1" t="s">
        <v>85</v>
      </c>
      <c r="CE245" s="1" t="s">
        <v>85</v>
      </c>
      <c r="CF245" s="1" t="s">
        <v>85</v>
      </c>
      <c r="CG245" s="1" t="s">
        <v>85</v>
      </c>
      <c r="CH245" s="1" t="s">
        <v>85</v>
      </c>
    </row>
    <row r="246" spans="1:86" ht="15.95">
      <c r="A246" s="1" t="s">
        <v>2545</v>
      </c>
      <c r="B246" s="1" t="s">
        <v>130</v>
      </c>
      <c r="C246" s="1" t="s">
        <v>198</v>
      </c>
      <c r="D246" s="1">
        <v>301</v>
      </c>
      <c r="E246" s="1" t="s">
        <v>3522</v>
      </c>
      <c r="F246" s="1">
        <v>6220890335</v>
      </c>
      <c r="G246" s="1">
        <v>301019</v>
      </c>
      <c r="H246" s="1" t="s">
        <v>85</v>
      </c>
      <c r="I246" s="1">
        <v>6220890335</v>
      </c>
      <c r="J246" s="38">
        <v>45063</v>
      </c>
      <c r="K246" s="1" t="s">
        <v>85</v>
      </c>
      <c r="L246" s="1" t="s">
        <v>85</v>
      </c>
      <c r="M246" s="1" t="s">
        <v>85</v>
      </c>
      <c r="N246" s="1" t="s">
        <v>85</v>
      </c>
      <c r="O246" s="1" t="s">
        <v>85</v>
      </c>
      <c r="P246" s="1" t="s">
        <v>85</v>
      </c>
      <c r="Q246" s="1" t="s">
        <v>85</v>
      </c>
      <c r="R246" s="1" t="s">
        <v>85</v>
      </c>
      <c r="S246" s="1" t="s">
        <v>85</v>
      </c>
      <c r="T246" s="1" t="s">
        <v>85</v>
      </c>
      <c r="U246" s="1" t="s">
        <v>85</v>
      </c>
      <c r="V246" s="1">
        <v>70</v>
      </c>
      <c r="W246" s="1">
        <v>25</v>
      </c>
      <c r="X246" s="1">
        <v>75</v>
      </c>
      <c r="Y246" s="1" t="s">
        <v>3545</v>
      </c>
      <c r="Z246" s="1" t="s">
        <v>85</v>
      </c>
      <c r="AA246" s="1">
        <v>0</v>
      </c>
      <c r="AB246" s="1">
        <v>10</v>
      </c>
      <c r="AC246" s="1">
        <v>65</v>
      </c>
      <c r="AD246" s="1">
        <v>25</v>
      </c>
      <c r="AE246" s="1">
        <v>215</v>
      </c>
      <c r="AF246" s="1">
        <v>0</v>
      </c>
      <c r="AG246" s="1">
        <v>10</v>
      </c>
      <c r="AH246" s="1">
        <v>65</v>
      </c>
      <c r="AI246" s="1">
        <v>25</v>
      </c>
      <c r="AJ246" s="1">
        <v>215</v>
      </c>
      <c r="AK246" s="1">
        <v>35</v>
      </c>
      <c r="AL246" s="1">
        <v>60</v>
      </c>
      <c r="AM246" s="1">
        <v>4</v>
      </c>
      <c r="AN246" s="1">
        <v>1</v>
      </c>
      <c r="AO246" s="1">
        <v>71</v>
      </c>
      <c r="AP246" s="1" t="s">
        <v>85</v>
      </c>
      <c r="AQ246" s="1" t="s">
        <v>3660</v>
      </c>
      <c r="AR246" s="38">
        <v>45156</v>
      </c>
      <c r="AS246" s="1" t="s">
        <v>85</v>
      </c>
      <c r="AT246" s="1" t="s">
        <v>85</v>
      </c>
      <c r="AU246" s="1" t="s">
        <v>85</v>
      </c>
      <c r="AV246" s="1" t="s">
        <v>85</v>
      </c>
      <c r="AW246" s="1" t="s">
        <v>85</v>
      </c>
      <c r="AX246" s="1" t="s">
        <v>85</v>
      </c>
      <c r="AY246" s="1" t="s">
        <v>85</v>
      </c>
      <c r="AZ246" s="1" t="s">
        <v>85</v>
      </c>
      <c r="BA246" s="1" t="s">
        <v>85</v>
      </c>
      <c r="BB246" s="1" t="s">
        <v>85</v>
      </c>
      <c r="BC246" s="1" t="s">
        <v>85</v>
      </c>
      <c r="BD246" s="1" t="s">
        <v>85</v>
      </c>
      <c r="BE246" s="1" t="s">
        <v>85</v>
      </c>
      <c r="BF246" s="1" t="s">
        <v>85</v>
      </c>
      <c r="BG246" s="1" t="s">
        <v>85</v>
      </c>
      <c r="BH246" s="1" t="s">
        <v>85</v>
      </c>
      <c r="BI246" s="1" t="s">
        <v>85</v>
      </c>
      <c r="BJ246" s="1" t="s">
        <v>85</v>
      </c>
      <c r="BK246" s="1" t="s">
        <v>85</v>
      </c>
      <c r="BL246" s="1" t="s">
        <v>85</v>
      </c>
      <c r="BM246" s="1" t="s">
        <v>3531</v>
      </c>
      <c r="BN246" s="1" t="s">
        <v>85</v>
      </c>
      <c r="BO246" s="1" t="s">
        <v>85</v>
      </c>
      <c r="BP246" s="1" t="s">
        <v>85</v>
      </c>
      <c r="BQ246" s="1" t="s">
        <v>85</v>
      </c>
      <c r="BR246" s="1" t="s">
        <v>85</v>
      </c>
      <c r="BS246" s="1" t="s">
        <v>85</v>
      </c>
      <c r="BT246" s="1" t="s">
        <v>85</v>
      </c>
      <c r="BU246" s="1" t="s">
        <v>85</v>
      </c>
      <c r="BV246" s="1" t="s">
        <v>85</v>
      </c>
      <c r="BW246" s="1" t="s">
        <v>85</v>
      </c>
      <c r="BX246" s="1" t="s">
        <v>85</v>
      </c>
      <c r="BY246" s="1" t="s">
        <v>85</v>
      </c>
      <c r="BZ246" s="1" t="s">
        <v>85</v>
      </c>
      <c r="CA246" s="1" t="s">
        <v>85</v>
      </c>
      <c r="CB246" s="1" t="s">
        <v>85</v>
      </c>
      <c r="CC246" s="1" t="s">
        <v>85</v>
      </c>
      <c r="CD246" s="1" t="s">
        <v>85</v>
      </c>
      <c r="CE246" s="1" t="s">
        <v>85</v>
      </c>
      <c r="CF246" s="1" t="s">
        <v>85</v>
      </c>
      <c r="CG246" s="1" t="s">
        <v>85</v>
      </c>
      <c r="CH246" s="1" t="s">
        <v>85</v>
      </c>
    </row>
    <row r="247" spans="1:86" ht="15.95">
      <c r="A247" s="1" t="s">
        <v>3075</v>
      </c>
      <c r="B247" s="1" t="s">
        <v>75</v>
      </c>
      <c r="C247" s="1" t="s">
        <v>198</v>
      </c>
      <c r="D247" s="1">
        <v>409</v>
      </c>
      <c r="E247" s="1" t="s">
        <v>3522</v>
      </c>
      <c r="F247" s="1">
        <v>6221123116</v>
      </c>
      <c r="G247" s="1">
        <v>409025</v>
      </c>
      <c r="H247" s="1" t="s">
        <v>85</v>
      </c>
      <c r="I247" s="1">
        <v>6221123116</v>
      </c>
      <c r="J247" s="38">
        <v>45119</v>
      </c>
      <c r="K247" s="1" t="s">
        <v>1018</v>
      </c>
      <c r="L247" s="1" t="s">
        <v>3527</v>
      </c>
      <c r="M247" s="1" t="s">
        <v>906</v>
      </c>
      <c r="N247" s="1" t="s">
        <v>173</v>
      </c>
      <c r="O247" s="1" t="s">
        <v>3586</v>
      </c>
      <c r="P247" s="1" t="s">
        <v>85</v>
      </c>
      <c r="Q247" s="38">
        <v>45131</v>
      </c>
      <c r="R247" s="1" t="s">
        <v>85</v>
      </c>
      <c r="S247" s="1" t="s">
        <v>85</v>
      </c>
      <c r="T247" s="1" t="s">
        <v>85</v>
      </c>
      <c r="U247" s="1" t="s">
        <v>85</v>
      </c>
      <c r="V247" s="1">
        <v>50</v>
      </c>
      <c r="W247" s="1">
        <v>100</v>
      </c>
      <c r="X247" s="1">
        <v>0</v>
      </c>
      <c r="Y247" s="1" t="s">
        <v>3524</v>
      </c>
      <c r="Z247" s="1" t="s">
        <v>85</v>
      </c>
      <c r="AA247" s="1">
        <v>5</v>
      </c>
      <c r="AB247" s="1">
        <v>4</v>
      </c>
      <c r="AC247" s="1">
        <v>90</v>
      </c>
      <c r="AD247" s="1">
        <v>1</v>
      </c>
      <c r="AE247" s="1">
        <v>187</v>
      </c>
      <c r="AF247" s="1">
        <v>5</v>
      </c>
      <c r="AG247" s="1">
        <v>4</v>
      </c>
      <c r="AH247" s="1">
        <v>90</v>
      </c>
      <c r="AI247" s="1">
        <v>1</v>
      </c>
      <c r="AJ247" s="1">
        <v>187</v>
      </c>
      <c r="AK247" s="1">
        <v>60</v>
      </c>
      <c r="AL247" s="1">
        <v>40</v>
      </c>
      <c r="AM247" s="1">
        <v>0</v>
      </c>
      <c r="AN247" s="1">
        <v>0</v>
      </c>
      <c r="AO247" s="1">
        <v>40</v>
      </c>
      <c r="AP247" s="1" t="s">
        <v>85</v>
      </c>
      <c r="AQ247" s="1" t="s">
        <v>3660</v>
      </c>
      <c r="AR247" s="38">
        <v>45160</v>
      </c>
      <c r="AS247" s="1" t="s">
        <v>85</v>
      </c>
      <c r="AT247" s="1" t="s">
        <v>85</v>
      </c>
      <c r="AU247" s="1" t="s">
        <v>85</v>
      </c>
      <c r="AV247" s="1" t="s">
        <v>85</v>
      </c>
      <c r="AW247" s="1" t="s">
        <v>85</v>
      </c>
      <c r="AX247" s="1" t="s">
        <v>85</v>
      </c>
      <c r="AY247" s="1" t="s">
        <v>85</v>
      </c>
      <c r="AZ247" s="1" t="s">
        <v>85</v>
      </c>
      <c r="BA247" s="1" t="s">
        <v>85</v>
      </c>
      <c r="BB247" s="1" t="s">
        <v>85</v>
      </c>
      <c r="BC247" s="1" t="s">
        <v>85</v>
      </c>
      <c r="BD247" s="1" t="s">
        <v>85</v>
      </c>
      <c r="BE247" s="1" t="s">
        <v>85</v>
      </c>
      <c r="BF247" s="1" t="s">
        <v>85</v>
      </c>
      <c r="BG247" s="1" t="s">
        <v>85</v>
      </c>
      <c r="BH247" s="1" t="s">
        <v>85</v>
      </c>
      <c r="BI247" s="1" t="s">
        <v>85</v>
      </c>
      <c r="BJ247" s="1" t="s">
        <v>85</v>
      </c>
      <c r="BK247" s="1" t="s">
        <v>85</v>
      </c>
      <c r="BL247" s="1" t="s">
        <v>85</v>
      </c>
      <c r="BM247" s="1" t="s">
        <v>3531</v>
      </c>
      <c r="BN247" s="1" t="s">
        <v>85</v>
      </c>
      <c r="BO247" s="1" t="s">
        <v>85</v>
      </c>
      <c r="BP247" s="1" t="s">
        <v>85</v>
      </c>
      <c r="BQ247" s="1" t="s">
        <v>85</v>
      </c>
      <c r="BR247" s="1" t="s">
        <v>85</v>
      </c>
      <c r="BS247" s="1" t="s">
        <v>85</v>
      </c>
      <c r="BT247" s="1" t="s">
        <v>85</v>
      </c>
      <c r="BU247" s="1" t="s">
        <v>85</v>
      </c>
      <c r="BV247" s="1" t="s">
        <v>85</v>
      </c>
      <c r="BW247" s="1" t="s">
        <v>85</v>
      </c>
      <c r="BX247" s="1" t="s">
        <v>85</v>
      </c>
      <c r="BY247" s="1" t="s">
        <v>85</v>
      </c>
      <c r="BZ247" s="1" t="s">
        <v>85</v>
      </c>
      <c r="CA247" s="1" t="s">
        <v>85</v>
      </c>
      <c r="CB247" s="1" t="s">
        <v>85</v>
      </c>
      <c r="CC247" s="1" t="s">
        <v>85</v>
      </c>
      <c r="CD247" s="1" t="s">
        <v>85</v>
      </c>
      <c r="CE247" s="1" t="s">
        <v>85</v>
      </c>
      <c r="CF247" s="1" t="s">
        <v>85</v>
      </c>
      <c r="CG247" s="1" t="s">
        <v>85</v>
      </c>
      <c r="CH247" s="1" t="s">
        <v>85</v>
      </c>
    </row>
    <row r="248" spans="1:86" ht="15.95">
      <c r="A248" s="1" t="s">
        <v>1900</v>
      </c>
      <c r="B248" s="1" t="s">
        <v>75</v>
      </c>
      <c r="C248" s="1" t="s">
        <v>103</v>
      </c>
      <c r="D248" s="1">
        <v>109</v>
      </c>
      <c r="E248" s="1" t="s">
        <v>3549</v>
      </c>
      <c r="F248" s="1" t="s">
        <v>3858</v>
      </c>
      <c r="G248" s="1">
        <v>109023</v>
      </c>
      <c r="H248" s="1" t="s">
        <v>85</v>
      </c>
      <c r="I248" s="1">
        <v>6522505057</v>
      </c>
      <c r="J248" s="38">
        <v>44937</v>
      </c>
      <c r="K248" s="1" t="s">
        <v>85</v>
      </c>
      <c r="L248" s="1" t="s">
        <v>3527</v>
      </c>
      <c r="M248" s="1" t="s">
        <v>85</v>
      </c>
      <c r="N248" s="1" t="s">
        <v>85</v>
      </c>
      <c r="O248" s="1" t="s">
        <v>85</v>
      </c>
      <c r="P248" s="1" t="s">
        <v>85</v>
      </c>
      <c r="Q248" s="38">
        <v>45140</v>
      </c>
      <c r="R248" s="1" t="s">
        <v>85</v>
      </c>
      <c r="S248" s="1" t="s">
        <v>85</v>
      </c>
      <c r="T248" s="1" t="s">
        <v>85</v>
      </c>
      <c r="U248" s="1" t="s">
        <v>85</v>
      </c>
      <c r="V248" s="1" t="s">
        <v>85</v>
      </c>
      <c r="W248" s="1" t="s">
        <v>85</v>
      </c>
      <c r="X248" s="1" t="s">
        <v>85</v>
      </c>
      <c r="Y248" s="1" t="s">
        <v>85</v>
      </c>
      <c r="Z248" s="1" t="s">
        <v>85</v>
      </c>
      <c r="AA248" s="1">
        <v>0</v>
      </c>
      <c r="AB248" s="1">
        <v>15</v>
      </c>
      <c r="AC248" s="1">
        <v>75</v>
      </c>
      <c r="AD248" s="1">
        <v>10</v>
      </c>
      <c r="AE248" s="1">
        <v>195</v>
      </c>
      <c r="AF248" s="1">
        <v>5</v>
      </c>
      <c r="AG248" s="1">
        <v>10</v>
      </c>
      <c r="AH248" s="1">
        <v>75</v>
      </c>
      <c r="AI248" s="1">
        <v>10</v>
      </c>
      <c r="AJ248" s="1">
        <v>190</v>
      </c>
      <c r="AK248" s="1">
        <v>0</v>
      </c>
      <c r="AL248" s="1">
        <v>90</v>
      </c>
      <c r="AM248" s="1">
        <v>10</v>
      </c>
      <c r="AN248" s="1">
        <v>0</v>
      </c>
      <c r="AO248" s="1">
        <v>110</v>
      </c>
      <c r="AP248" s="1" t="s">
        <v>85</v>
      </c>
      <c r="AQ248" s="1" t="s">
        <v>3632</v>
      </c>
      <c r="AR248" s="38">
        <v>45153</v>
      </c>
      <c r="AS248" s="1" t="s">
        <v>85</v>
      </c>
      <c r="AT248" s="1" t="s">
        <v>85</v>
      </c>
      <c r="AU248" s="1" t="s">
        <v>85</v>
      </c>
      <c r="AV248" s="1" t="s">
        <v>85</v>
      </c>
      <c r="AW248" s="1" t="s">
        <v>85</v>
      </c>
      <c r="AX248" s="1" t="s">
        <v>85</v>
      </c>
      <c r="AY248" s="1" t="s">
        <v>85</v>
      </c>
      <c r="AZ248" s="1" t="s">
        <v>85</v>
      </c>
      <c r="BA248" s="1" t="s">
        <v>85</v>
      </c>
      <c r="BB248" s="1" t="s">
        <v>85</v>
      </c>
      <c r="BC248" s="1" t="s">
        <v>85</v>
      </c>
      <c r="BD248" s="1" t="s">
        <v>85</v>
      </c>
      <c r="BE248" s="1" t="s">
        <v>85</v>
      </c>
      <c r="BF248" s="1" t="s">
        <v>85</v>
      </c>
      <c r="BG248" s="1" t="s">
        <v>85</v>
      </c>
      <c r="BH248" s="1" t="s">
        <v>85</v>
      </c>
      <c r="BI248" s="1" t="s">
        <v>85</v>
      </c>
      <c r="BJ248" s="1" t="s">
        <v>85</v>
      </c>
      <c r="BK248" s="1" t="s">
        <v>85</v>
      </c>
      <c r="BL248" s="1" t="s">
        <v>85</v>
      </c>
      <c r="BM248" s="1" t="s">
        <v>3531</v>
      </c>
      <c r="BN248" s="1" t="s">
        <v>85</v>
      </c>
      <c r="BO248" s="1" t="s">
        <v>85</v>
      </c>
      <c r="BP248" s="1" t="s">
        <v>85</v>
      </c>
      <c r="BQ248" s="1" t="s">
        <v>85</v>
      </c>
      <c r="BR248" s="1" t="s">
        <v>85</v>
      </c>
      <c r="BS248" s="1" t="s">
        <v>85</v>
      </c>
      <c r="BT248" s="1" t="s">
        <v>85</v>
      </c>
      <c r="BU248" s="1" t="s">
        <v>85</v>
      </c>
      <c r="BV248" s="1" t="s">
        <v>85</v>
      </c>
      <c r="BW248" s="1" t="s">
        <v>85</v>
      </c>
      <c r="BX248" s="1" t="s">
        <v>85</v>
      </c>
      <c r="BY248" s="1" t="s">
        <v>85</v>
      </c>
      <c r="BZ248" s="1" t="s">
        <v>85</v>
      </c>
      <c r="CA248" s="1" t="s">
        <v>85</v>
      </c>
      <c r="CB248" s="1" t="s">
        <v>85</v>
      </c>
      <c r="CC248" s="1" t="s">
        <v>85</v>
      </c>
      <c r="CD248" s="1" t="s">
        <v>85</v>
      </c>
      <c r="CE248" s="1" t="s">
        <v>85</v>
      </c>
      <c r="CF248" s="1" t="s">
        <v>85</v>
      </c>
      <c r="CG248" s="1" t="s">
        <v>85</v>
      </c>
      <c r="CH248" s="1" t="s">
        <v>85</v>
      </c>
    </row>
    <row r="249" spans="1:86" ht="15.95">
      <c r="A249" s="1"/>
      <c r="B249" s="1"/>
      <c r="C249" s="1"/>
      <c r="D249" s="1"/>
      <c r="E249" s="1" t="s">
        <v>3522</v>
      </c>
      <c r="F249" s="1" t="s">
        <v>3858</v>
      </c>
      <c r="G249" s="1">
        <v>109023</v>
      </c>
      <c r="H249" s="1" t="s">
        <v>85</v>
      </c>
      <c r="I249" s="1">
        <v>6522505057</v>
      </c>
      <c r="J249" s="38">
        <v>44937</v>
      </c>
      <c r="K249" s="1" t="s">
        <v>85</v>
      </c>
      <c r="L249" s="1" t="s">
        <v>3527</v>
      </c>
      <c r="M249" s="1" t="s">
        <v>85</v>
      </c>
      <c r="N249" s="1" t="s">
        <v>85</v>
      </c>
      <c r="O249" s="1" t="s">
        <v>85</v>
      </c>
      <c r="P249" s="1" t="s">
        <v>85</v>
      </c>
      <c r="Q249" s="38">
        <v>45140</v>
      </c>
      <c r="R249" s="1" t="s">
        <v>85</v>
      </c>
      <c r="S249" s="1" t="s">
        <v>85</v>
      </c>
      <c r="T249" s="1" t="s">
        <v>85</v>
      </c>
      <c r="U249" s="1" t="s">
        <v>85</v>
      </c>
      <c r="V249" s="1">
        <v>30</v>
      </c>
      <c r="W249" s="1">
        <v>100</v>
      </c>
      <c r="X249" s="1">
        <v>0</v>
      </c>
      <c r="Y249" s="1" t="s">
        <v>3545</v>
      </c>
      <c r="Z249" s="1" t="s">
        <v>85</v>
      </c>
      <c r="AA249" s="1" t="s">
        <v>85</v>
      </c>
      <c r="AB249" s="1" t="s">
        <v>85</v>
      </c>
      <c r="AC249" s="1" t="s">
        <v>85</v>
      </c>
      <c r="AD249" s="1" t="s">
        <v>85</v>
      </c>
      <c r="AE249" s="1" t="s">
        <v>85</v>
      </c>
      <c r="AF249" s="1" t="s">
        <v>85</v>
      </c>
      <c r="AG249" s="1" t="s">
        <v>85</v>
      </c>
      <c r="AH249" s="1" t="s">
        <v>85</v>
      </c>
      <c r="AI249" s="1" t="s">
        <v>85</v>
      </c>
      <c r="AJ249" s="1" t="s">
        <v>85</v>
      </c>
      <c r="AK249" s="1" t="s">
        <v>85</v>
      </c>
      <c r="AL249" s="1" t="s">
        <v>85</v>
      </c>
      <c r="AM249" s="1" t="s">
        <v>85</v>
      </c>
      <c r="AN249" s="1" t="s">
        <v>85</v>
      </c>
      <c r="AO249" s="1" t="s">
        <v>85</v>
      </c>
      <c r="AP249" s="1" t="s">
        <v>3638</v>
      </c>
      <c r="AQ249" s="1" t="s">
        <v>3632</v>
      </c>
      <c r="AR249" s="38">
        <v>45152</v>
      </c>
      <c r="AS249" s="1" t="s">
        <v>85</v>
      </c>
      <c r="AT249" s="1" t="s">
        <v>85</v>
      </c>
      <c r="AU249" s="1" t="s">
        <v>85</v>
      </c>
      <c r="AV249" s="1" t="s">
        <v>85</v>
      </c>
      <c r="AW249" s="1" t="s">
        <v>85</v>
      </c>
      <c r="AX249" s="1" t="s">
        <v>85</v>
      </c>
      <c r="AY249" s="1" t="s">
        <v>85</v>
      </c>
      <c r="AZ249" s="1" t="s">
        <v>85</v>
      </c>
      <c r="BA249" s="1" t="s">
        <v>85</v>
      </c>
      <c r="BB249" s="1" t="s">
        <v>85</v>
      </c>
      <c r="BC249" s="1" t="s">
        <v>85</v>
      </c>
      <c r="BD249" s="1" t="s">
        <v>85</v>
      </c>
      <c r="BE249" s="1" t="s">
        <v>85</v>
      </c>
      <c r="BF249" s="1" t="s">
        <v>85</v>
      </c>
      <c r="BG249" s="1" t="s">
        <v>85</v>
      </c>
      <c r="BH249" s="1" t="s">
        <v>85</v>
      </c>
      <c r="BI249" s="1" t="s">
        <v>85</v>
      </c>
      <c r="BJ249" s="1" t="s">
        <v>85</v>
      </c>
      <c r="BK249" s="1" t="s">
        <v>85</v>
      </c>
      <c r="BL249" s="1" t="s">
        <v>85</v>
      </c>
      <c r="BM249" s="1" t="s">
        <v>3531</v>
      </c>
      <c r="BN249" s="1" t="s">
        <v>85</v>
      </c>
      <c r="BO249" s="1" t="s">
        <v>85</v>
      </c>
      <c r="BP249" s="1" t="s">
        <v>85</v>
      </c>
      <c r="BQ249" s="1" t="s">
        <v>85</v>
      </c>
      <c r="BR249" s="1" t="s">
        <v>85</v>
      </c>
      <c r="BS249" s="1" t="s">
        <v>85</v>
      </c>
      <c r="BT249" s="1" t="s">
        <v>85</v>
      </c>
      <c r="BU249" s="1" t="s">
        <v>85</v>
      </c>
      <c r="BV249" s="1" t="s">
        <v>85</v>
      </c>
      <c r="BW249" s="1" t="s">
        <v>85</v>
      </c>
      <c r="BX249" s="1" t="s">
        <v>85</v>
      </c>
      <c r="BY249" s="1" t="s">
        <v>85</v>
      </c>
      <c r="BZ249" s="1" t="s">
        <v>85</v>
      </c>
      <c r="CA249" s="1" t="s">
        <v>85</v>
      </c>
      <c r="CB249" s="1" t="s">
        <v>85</v>
      </c>
      <c r="CC249" s="1" t="s">
        <v>85</v>
      </c>
      <c r="CD249" s="1" t="s">
        <v>85</v>
      </c>
      <c r="CE249" s="1" t="s">
        <v>85</v>
      </c>
      <c r="CF249" s="1" t="s">
        <v>85</v>
      </c>
      <c r="CG249" s="1" t="s">
        <v>85</v>
      </c>
      <c r="CH249" s="1" t="s">
        <v>85</v>
      </c>
    </row>
    <row r="250" spans="1:86" ht="15.95">
      <c r="A250" s="1" t="s">
        <v>2516</v>
      </c>
      <c r="B250" s="1" t="s">
        <v>130</v>
      </c>
      <c r="C250" s="1" t="s">
        <v>103</v>
      </c>
      <c r="D250" s="1">
        <v>300</v>
      </c>
      <c r="E250" s="1" t="s">
        <v>3522</v>
      </c>
      <c r="F250" s="1" t="s">
        <v>3859</v>
      </c>
      <c r="G250" s="1">
        <v>300021</v>
      </c>
      <c r="H250" s="1">
        <v>12</v>
      </c>
      <c r="I250" s="1">
        <v>6219513025</v>
      </c>
      <c r="J250" s="38">
        <v>44420</v>
      </c>
      <c r="K250" s="1" t="s">
        <v>926</v>
      </c>
      <c r="L250" s="1" t="s">
        <v>3527</v>
      </c>
      <c r="M250" s="1" t="s">
        <v>915</v>
      </c>
      <c r="N250" s="1" t="s">
        <v>85</v>
      </c>
      <c r="O250" s="1" t="s">
        <v>1011</v>
      </c>
      <c r="P250" s="1" t="s">
        <v>173</v>
      </c>
      <c r="Q250" s="1" t="s">
        <v>85</v>
      </c>
      <c r="R250" s="1" t="s">
        <v>85</v>
      </c>
      <c r="S250" s="1" t="s">
        <v>85</v>
      </c>
      <c r="T250" s="1" t="s">
        <v>85</v>
      </c>
      <c r="U250" s="1" t="s">
        <v>85</v>
      </c>
      <c r="V250" s="1">
        <v>80</v>
      </c>
      <c r="W250" s="1">
        <v>99</v>
      </c>
      <c r="X250" s="1">
        <v>1</v>
      </c>
      <c r="Y250" s="1" t="s">
        <v>3524</v>
      </c>
      <c r="Z250" s="1" t="s">
        <v>85</v>
      </c>
      <c r="AA250" s="1">
        <v>100</v>
      </c>
      <c r="AB250" s="1">
        <v>0</v>
      </c>
      <c r="AC250" s="1">
        <v>0</v>
      </c>
      <c r="AD250" s="1">
        <v>0</v>
      </c>
      <c r="AE250" s="1">
        <v>0</v>
      </c>
      <c r="AF250" s="1">
        <v>100</v>
      </c>
      <c r="AG250" s="1">
        <v>0</v>
      </c>
      <c r="AH250" s="1">
        <v>0</v>
      </c>
      <c r="AI250" s="1">
        <v>0</v>
      </c>
      <c r="AJ250" s="1">
        <v>0</v>
      </c>
      <c r="AK250" s="1">
        <v>100</v>
      </c>
      <c r="AL250" s="1">
        <v>0</v>
      </c>
      <c r="AM250" s="1">
        <v>0</v>
      </c>
      <c r="AN250" s="1">
        <v>0</v>
      </c>
      <c r="AO250" s="1">
        <v>0</v>
      </c>
      <c r="AP250" s="1" t="s">
        <v>85</v>
      </c>
      <c r="AQ250" s="1" t="s">
        <v>3632</v>
      </c>
      <c r="AR250" s="38">
        <v>45154</v>
      </c>
      <c r="AS250" s="1" t="s">
        <v>85</v>
      </c>
      <c r="AT250" s="1" t="s">
        <v>85</v>
      </c>
      <c r="AU250" s="1" t="s">
        <v>85</v>
      </c>
      <c r="AV250" s="1" t="s">
        <v>85</v>
      </c>
      <c r="AW250" s="1" t="s">
        <v>85</v>
      </c>
      <c r="AX250" s="1" t="s">
        <v>85</v>
      </c>
      <c r="AY250" s="1" t="s">
        <v>85</v>
      </c>
      <c r="AZ250" s="1" t="s">
        <v>85</v>
      </c>
      <c r="BA250" s="1" t="s">
        <v>85</v>
      </c>
      <c r="BB250" s="1" t="s">
        <v>85</v>
      </c>
      <c r="BC250" s="1" t="s">
        <v>85</v>
      </c>
      <c r="BD250" s="1" t="s">
        <v>85</v>
      </c>
      <c r="BE250" s="1" t="s">
        <v>85</v>
      </c>
      <c r="BF250" s="1" t="s">
        <v>85</v>
      </c>
      <c r="BG250" s="1" t="s">
        <v>85</v>
      </c>
      <c r="BH250" s="1" t="s">
        <v>85</v>
      </c>
      <c r="BI250" s="1" t="s">
        <v>85</v>
      </c>
      <c r="BJ250" s="1" t="s">
        <v>85</v>
      </c>
      <c r="BK250" s="1" t="s">
        <v>85</v>
      </c>
      <c r="BL250" s="1" t="s">
        <v>85</v>
      </c>
      <c r="BM250" s="1" t="s">
        <v>3531</v>
      </c>
      <c r="BN250" s="1" t="s">
        <v>85</v>
      </c>
      <c r="BO250" s="1" t="s">
        <v>85</v>
      </c>
      <c r="BP250" s="1" t="s">
        <v>85</v>
      </c>
      <c r="BQ250" s="1" t="s">
        <v>85</v>
      </c>
      <c r="BR250" s="1" t="s">
        <v>85</v>
      </c>
      <c r="BS250" s="1" t="s">
        <v>85</v>
      </c>
      <c r="BT250" s="1" t="s">
        <v>85</v>
      </c>
      <c r="BU250" s="1" t="s">
        <v>85</v>
      </c>
      <c r="BV250" s="1" t="s">
        <v>85</v>
      </c>
      <c r="BW250" s="1" t="s">
        <v>85</v>
      </c>
      <c r="BX250" s="1" t="s">
        <v>85</v>
      </c>
      <c r="BY250" s="1" t="s">
        <v>85</v>
      </c>
      <c r="BZ250" s="1" t="s">
        <v>85</v>
      </c>
      <c r="CA250" s="1" t="s">
        <v>85</v>
      </c>
      <c r="CB250" s="1" t="s">
        <v>85</v>
      </c>
      <c r="CC250" s="1" t="s">
        <v>85</v>
      </c>
      <c r="CD250" s="1" t="s">
        <v>85</v>
      </c>
      <c r="CE250" s="1" t="s">
        <v>85</v>
      </c>
      <c r="CF250" s="1" t="s">
        <v>85</v>
      </c>
      <c r="CG250" s="1" t="s">
        <v>85</v>
      </c>
      <c r="CH250" s="1" t="s">
        <v>85</v>
      </c>
    </row>
    <row r="251" spans="1:86" ht="15.95">
      <c r="A251" s="1" t="s">
        <v>3114</v>
      </c>
      <c r="B251" s="1" t="s">
        <v>75</v>
      </c>
      <c r="C251" s="1" t="s">
        <v>103</v>
      </c>
      <c r="D251" s="1">
        <v>409</v>
      </c>
      <c r="E251" s="1" t="s">
        <v>3522</v>
      </c>
      <c r="F251" s="1" t="s">
        <v>3860</v>
      </c>
      <c r="G251" s="1">
        <v>409042</v>
      </c>
      <c r="H251" s="1" t="s">
        <v>3569</v>
      </c>
      <c r="I251" s="1">
        <v>6221123139</v>
      </c>
      <c r="J251" s="38">
        <v>44603</v>
      </c>
      <c r="K251" s="1" t="s">
        <v>975</v>
      </c>
      <c r="L251" s="1" t="s">
        <v>3527</v>
      </c>
      <c r="M251" s="1" t="s">
        <v>906</v>
      </c>
      <c r="N251" s="1" t="s">
        <v>152</v>
      </c>
      <c r="O251" s="1" t="s">
        <v>966</v>
      </c>
      <c r="P251" s="1" t="s">
        <v>85</v>
      </c>
      <c r="Q251" s="38">
        <v>45148</v>
      </c>
      <c r="R251" s="1" t="s">
        <v>85</v>
      </c>
      <c r="S251" s="1" t="s">
        <v>85</v>
      </c>
      <c r="T251" s="1" t="s">
        <v>85</v>
      </c>
      <c r="U251" s="1" t="s">
        <v>85</v>
      </c>
      <c r="V251" s="1">
        <v>85</v>
      </c>
      <c r="W251" s="1">
        <v>85</v>
      </c>
      <c r="X251" s="1">
        <v>15</v>
      </c>
      <c r="Y251" s="1" t="s">
        <v>3524</v>
      </c>
      <c r="Z251" s="1" t="s">
        <v>85</v>
      </c>
      <c r="AA251" s="1">
        <v>5</v>
      </c>
      <c r="AB251" s="1">
        <v>10</v>
      </c>
      <c r="AC251" s="1">
        <v>60</v>
      </c>
      <c r="AD251" s="1">
        <v>25</v>
      </c>
      <c r="AE251" s="1">
        <v>205</v>
      </c>
      <c r="AF251" s="1">
        <v>5</v>
      </c>
      <c r="AG251" s="1">
        <v>10</v>
      </c>
      <c r="AH251" s="1">
        <v>60</v>
      </c>
      <c r="AI251" s="1">
        <v>25</v>
      </c>
      <c r="AJ251" s="1">
        <v>205</v>
      </c>
      <c r="AK251" s="1">
        <v>5</v>
      </c>
      <c r="AL251" s="1">
        <v>10</v>
      </c>
      <c r="AM251" s="1">
        <v>70</v>
      </c>
      <c r="AN251" s="1">
        <v>15</v>
      </c>
      <c r="AO251" s="1">
        <v>195</v>
      </c>
      <c r="AP251" s="1" t="s">
        <v>85</v>
      </c>
      <c r="AQ251" s="1" t="s">
        <v>3702</v>
      </c>
      <c r="AR251" s="38">
        <v>45162</v>
      </c>
      <c r="AS251" s="1" t="s">
        <v>85</v>
      </c>
      <c r="AT251" s="1" t="s">
        <v>85</v>
      </c>
      <c r="AU251" s="1" t="s">
        <v>85</v>
      </c>
      <c r="AV251" s="1" t="s">
        <v>85</v>
      </c>
      <c r="AW251" s="1" t="s">
        <v>85</v>
      </c>
      <c r="AX251" s="1" t="s">
        <v>85</v>
      </c>
      <c r="AY251" s="1" t="s">
        <v>85</v>
      </c>
      <c r="AZ251" s="1" t="s">
        <v>85</v>
      </c>
      <c r="BA251" s="1" t="s">
        <v>85</v>
      </c>
      <c r="BB251" s="1" t="s">
        <v>85</v>
      </c>
      <c r="BC251" s="1" t="s">
        <v>85</v>
      </c>
      <c r="BD251" s="1" t="s">
        <v>85</v>
      </c>
      <c r="BE251" s="1" t="s">
        <v>85</v>
      </c>
      <c r="BF251" s="1" t="s">
        <v>85</v>
      </c>
      <c r="BG251" s="1" t="s">
        <v>85</v>
      </c>
      <c r="BH251" s="1" t="s">
        <v>85</v>
      </c>
      <c r="BI251" s="1" t="s">
        <v>85</v>
      </c>
      <c r="BJ251" s="1" t="s">
        <v>85</v>
      </c>
      <c r="BK251" s="1" t="s">
        <v>85</v>
      </c>
      <c r="BL251" s="1" t="s">
        <v>85</v>
      </c>
      <c r="BM251" s="1" t="s">
        <v>3531</v>
      </c>
      <c r="BN251" s="1" t="s">
        <v>85</v>
      </c>
      <c r="BO251" s="1" t="s">
        <v>85</v>
      </c>
      <c r="BP251" s="1" t="s">
        <v>85</v>
      </c>
      <c r="BQ251" s="1" t="s">
        <v>85</v>
      </c>
      <c r="BR251" s="1" t="s">
        <v>85</v>
      </c>
      <c r="BS251" s="1" t="s">
        <v>85</v>
      </c>
      <c r="BT251" s="1" t="s">
        <v>85</v>
      </c>
      <c r="BU251" s="1" t="s">
        <v>85</v>
      </c>
      <c r="BV251" s="1" t="s">
        <v>85</v>
      </c>
      <c r="BW251" s="1" t="s">
        <v>85</v>
      </c>
      <c r="BX251" s="1" t="s">
        <v>85</v>
      </c>
      <c r="BY251" s="1" t="s">
        <v>85</v>
      </c>
      <c r="BZ251" s="1" t="s">
        <v>85</v>
      </c>
      <c r="CA251" s="1" t="s">
        <v>85</v>
      </c>
      <c r="CB251" s="1" t="s">
        <v>85</v>
      </c>
      <c r="CC251" s="1" t="s">
        <v>85</v>
      </c>
      <c r="CD251" s="1" t="s">
        <v>85</v>
      </c>
      <c r="CE251" s="1" t="s">
        <v>85</v>
      </c>
      <c r="CF251" s="1" t="s">
        <v>85</v>
      </c>
      <c r="CG251" s="1" t="s">
        <v>85</v>
      </c>
      <c r="CH251" s="1" t="s">
        <v>85</v>
      </c>
    </row>
    <row r="252" spans="1:86" ht="15.95">
      <c r="A252" s="1" t="s">
        <v>221</v>
      </c>
      <c r="B252" s="1" t="s">
        <v>130</v>
      </c>
      <c r="C252" s="1" t="s">
        <v>103</v>
      </c>
      <c r="D252" s="1">
        <v>115</v>
      </c>
      <c r="E252" s="1" t="s">
        <v>3522</v>
      </c>
      <c r="F252" s="1">
        <v>115016</v>
      </c>
      <c r="G252" s="1">
        <v>115016</v>
      </c>
      <c r="H252" s="1" t="s">
        <v>85</v>
      </c>
      <c r="I252" s="1">
        <v>6522505181</v>
      </c>
      <c r="J252" s="38">
        <v>44397</v>
      </c>
      <c r="K252" s="1" t="s">
        <v>932</v>
      </c>
      <c r="L252" s="1" t="s">
        <v>3527</v>
      </c>
      <c r="M252" s="1" t="s">
        <v>906</v>
      </c>
      <c r="N252" s="1" t="s">
        <v>152</v>
      </c>
      <c r="O252" s="1" t="s">
        <v>919</v>
      </c>
      <c r="P252" s="1" t="s">
        <v>85</v>
      </c>
      <c r="Q252" s="1" t="s">
        <v>85</v>
      </c>
      <c r="R252" s="1" t="s">
        <v>85</v>
      </c>
      <c r="S252" s="1" t="s">
        <v>85</v>
      </c>
      <c r="T252" s="1" t="s">
        <v>85</v>
      </c>
      <c r="U252" s="1" t="s">
        <v>85</v>
      </c>
      <c r="V252" s="1">
        <v>65</v>
      </c>
      <c r="W252" s="1">
        <v>30</v>
      </c>
      <c r="X252" s="1">
        <v>70</v>
      </c>
      <c r="Y252" s="1" t="s">
        <v>3545</v>
      </c>
      <c r="Z252" s="1" t="s">
        <v>85</v>
      </c>
      <c r="AA252" s="1">
        <v>10</v>
      </c>
      <c r="AB252" s="1">
        <v>30</v>
      </c>
      <c r="AC252" s="1">
        <v>20</v>
      </c>
      <c r="AD252" s="1">
        <v>40</v>
      </c>
      <c r="AE252" s="1">
        <v>190</v>
      </c>
      <c r="AF252" s="1">
        <v>10</v>
      </c>
      <c r="AG252" s="1">
        <v>30</v>
      </c>
      <c r="AH252" s="1">
        <v>20</v>
      </c>
      <c r="AI252" s="1">
        <v>40</v>
      </c>
      <c r="AJ252" s="1">
        <v>190</v>
      </c>
      <c r="AK252" s="1">
        <v>10</v>
      </c>
      <c r="AL252" s="1">
        <v>45</v>
      </c>
      <c r="AM252" s="1">
        <v>15</v>
      </c>
      <c r="AN252" s="1">
        <v>30</v>
      </c>
      <c r="AO252" s="1">
        <v>165</v>
      </c>
      <c r="AP252" s="1" t="s">
        <v>85</v>
      </c>
      <c r="AQ252" s="1" t="s">
        <v>3702</v>
      </c>
      <c r="AR252" s="38">
        <v>45162</v>
      </c>
      <c r="AS252" s="1" t="s">
        <v>85</v>
      </c>
      <c r="AT252" s="1" t="s">
        <v>85</v>
      </c>
      <c r="AU252" s="1" t="s">
        <v>85</v>
      </c>
      <c r="AV252" s="1" t="s">
        <v>85</v>
      </c>
      <c r="AW252" s="1" t="s">
        <v>85</v>
      </c>
      <c r="AX252" s="1" t="s">
        <v>85</v>
      </c>
      <c r="AY252" s="1" t="s">
        <v>85</v>
      </c>
      <c r="AZ252" s="1" t="s">
        <v>85</v>
      </c>
      <c r="BA252" s="1" t="s">
        <v>85</v>
      </c>
      <c r="BB252" s="1" t="s">
        <v>85</v>
      </c>
      <c r="BC252" s="1" t="s">
        <v>85</v>
      </c>
      <c r="BD252" s="1" t="s">
        <v>85</v>
      </c>
      <c r="BE252" s="1" t="s">
        <v>85</v>
      </c>
      <c r="BF252" s="1" t="s">
        <v>85</v>
      </c>
      <c r="BG252" s="1" t="s">
        <v>85</v>
      </c>
      <c r="BH252" s="1" t="s">
        <v>85</v>
      </c>
      <c r="BI252" s="1" t="s">
        <v>85</v>
      </c>
      <c r="BJ252" s="1" t="s">
        <v>85</v>
      </c>
      <c r="BK252" s="1" t="s">
        <v>85</v>
      </c>
      <c r="BL252" s="1" t="s">
        <v>85</v>
      </c>
      <c r="BM252" s="1" t="s">
        <v>3531</v>
      </c>
      <c r="BN252" s="1" t="s">
        <v>85</v>
      </c>
      <c r="BO252" s="1" t="s">
        <v>85</v>
      </c>
      <c r="BP252" s="1" t="s">
        <v>85</v>
      </c>
      <c r="BQ252" s="1" t="s">
        <v>85</v>
      </c>
      <c r="BR252" s="1" t="s">
        <v>85</v>
      </c>
      <c r="BS252" s="1" t="s">
        <v>85</v>
      </c>
      <c r="BT252" s="1" t="s">
        <v>85</v>
      </c>
      <c r="BU252" s="1" t="s">
        <v>85</v>
      </c>
      <c r="BV252" s="1" t="s">
        <v>85</v>
      </c>
      <c r="BW252" s="1" t="s">
        <v>85</v>
      </c>
      <c r="BX252" s="1" t="s">
        <v>85</v>
      </c>
      <c r="BY252" s="1" t="s">
        <v>85</v>
      </c>
      <c r="BZ252" s="1" t="s">
        <v>85</v>
      </c>
      <c r="CA252" s="1" t="s">
        <v>85</v>
      </c>
      <c r="CB252" s="1" t="s">
        <v>85</v>
      </c>
      <c r="CC252" s="1" t="s">
        <v>85</v>
      </c>
      <c r="CD252" s="1" t="s">
        <v>85</v>
      </c>
      <c r="CE252" s="1" t="s">
        <v>85</v>
      </c>
      <c r="CF252" s="1" t="s">
        <v>85</v>
      </c>
      <c r="CG252" s="1" t="s">
        <v>85</v>
      </c>
      <c r="CH252" s="1" t="s">
        <v>85</v>
      </c>
    </row>
    <row r="253" spans="1:86" ht="15.95">
      <c r="A253" s="1" t="s">
        <v>3095</v>
      </c>
      <c r="B253" s="1" t="s">
        <v>75</v>
      </c>
      <c r="C253" s="1" t="s">
        <v>103</v>
      </c>
      <c r="D253" s="1">
        <v>409</v>
      </c>
      <c r="E253" s="1" t="s">
        <v>3522</v>
      </c>
      <c r="F253" s="1" t="s">
        <v>3861</v>
      </c>
      <c r="G253" s="1">
        <v>409036</v>
      </c>
      <c r="H253" s="1" t="s">
        <v>3862</v>
      </c>
      <c r="I253" s="1">
        <v>6221123130</v>
      </c>
      <c r="J253" s="38">
        <v>44683</v>
      </c>
      <c r="K253" s="1" t="s">
        <v>924</v>
      </c>
      <c r="L253" s="1" t="s">
        <v>3527</v>
      </c>
      <c r="M253" s="1" t="s">
        <v>906</v>
      </c>
      <c r="N253" s="1" t="s">
        <v>268</v>
      </c>
      <c r="O253" s="1" t="s">
        <v>966</v>
      </c>
      <c r="P253" s="1" t="s">
        <v>85</v>
      </c>
      <c r="Q253" s="38">
        <v>45152</v>
      </c>
      <c r="R253" s="1" t="s">
        <v>85</v>
      </c>
      <c r="S253" s="1" t="s">
        <v>85</v>
      </c>
      <c r="T253" s="1" t="s">
        <v>85</v>
      </c>
      <c r="U253" s="1" t="s">
        <v>85</v>
      </c>
      <c r="V253" s="1">
        <v>30</v>
      </c>
      <c r="W253" s="1">
        <v>95</v>
      </c>
      <c r="X253" s="1">
        <v>5</v>
      </c>
      <c r="Y253" s="1" t="s">
        <v>3524</v>
      </c>
      <c r="Z253" s="1" t="s">
        <v>85</v>
      </c>
      <c r="AA253" s="1">
        <v>0</v>
      </c>
      <c r="AB253" s="1">
        <v>20</v>
      </c>
      <c r="AC253" s="1">
        <v>80</v>
      </c>
      <c r="AD253" s="1">
        <v>0</v>
      </c>
      <c r="AE253" s="1">
        <v>180</v>
      </c>
      <c r="AF253" s="1">
        <v>0</v>
      </c>
      <c r="AG253" s="1">
        <v>20</v>
      </c>
      <c r="AH253" s="1">
        <v>80</v>
      </c>
      <c r="AI253" s="1">
        <v>0</v>
      </c>
      <c r="AJ253" s="1">
        <v>180</v>
      </c>
      <c r="AK253" s="1">
        <v>100</v>
      </c>
      <c r="AL253" s="1">
        <v>0</v>
      </c>
      <c r="AM253" s="1">
        <v>0</v>
      </c>
      <c r="AN253" s="1">
        <v>0</v>
      </c>
      <c r="AO253" s="1">
        <v>0</v>
      </c>
      <c r="AP253" s="1" t="s">
        <v>85</v>
      </c>
      <c r="AQ253" s="1" t="s">
        <v>3642</v>
      </c>
      <c r="AR253" s="38">
        <v>45159</v>
      </c>
      <c r="AS253" s="1" t="s">
        <v>85</v>
      </c>
      <c r="AT253" s="1" t="s">
        <v>85</v>
      </c>
      <c r="AU253" s="1" t="s">
        <v>85</v>
      </c>
      <c r="AV253" s="1" t="s">
        <v>85</v>
      </c>
      <c r="AW253" s="1" t="s">
        <v>85</v>
      </c>
      <c r="AX253" s="1" t="s">
        <v>85</v>
      </c>
      <c r="AY253" s="1" t="s">
        <v>85</v>
      </c>
      <c r="AZ253" s="1" t="s">
        <v>85</v>
      </c>
      <c r="BA253" s="1" t="s">
        <v>85</v>
      </c>
      <c r="BB253" s="1" t="s">
        <v>85</v>
      </c>
      <c r="BC253" s="1" t="s">
        <v>85</v>
      </c>
      <c r="BD253" s="1" t="s">
        <v>85</v>
      </c>
      <c r="BE253" s="1" t="s">
        <v>85</v>
      </c>
      <c r="BF253" s="1" t="s">
        <v>85</v>
      </c>
      <c r="BG253" s="1" t="s">
        <v>85</v>
      </c>
      <c r="BH253" s="1" t="s">
        <v>85</v>
      </c>
      <c r="BI253" s="1" t="s">
        <v>85</v>
      </c>
      <c r="BJ253" s="1" t="s">
        <v>85</v>
      </c>
      <c r="BK253" s="1" t="s">
        <v>85</v>
      </c>
      <c r="BL253" s="1" t="s">
        <v>85</v>
      </c>
      <c r="BM253" s="1" t="s">
        <v>3531</v>
      </c>
      <c r="BN253" s="1" t="s">
        <v>85</v>
      </c>
      <c r="BO253" s="1" t="s">
        <v>85</v>
      </c>
      <c r="BP253" s="1" t="s">
        <v>85</v>
      </c>
      <c r="BQ253" s="1" t="s">
        <v>85</v>
      </c>
      <c r="BR253" s="1" t="s">
        <v>85</v>
      </c>
      <c r="BS253" s="1" t="s">
        <v>85</v>
      </c>
      <c r="BT253" s="1" t="s">
        <v>85</v>
      </c>
      <c r="BU253" s="1" t="s">
        <v>85</v>
      </c>
      <c r="BV253" s="1" t="s">
        <v>85</v>
      </c>
      <c r="BW253" s="1" t="s">
        <v>85</v>
      </c>
      <c r="BX253" s="1" t="s">
        <v>85</v>
      </c>
      <c r="BY253" s="1" t="s">
        <v>85</v>
      </c>
      <c r="BZ253" s="1" t="s">
        <v>85</v>
      </c>
      <c r="CA253" s="1" t="s">
        <v>85</v>
      </c>
      <c r="CB253" s="1" t="s">
        <v>85</v>
      </c>
      <c r="CC253" s="1" t="s">
        <v>85</v>
      </c>
      <c r="CD253" s="1" t="s">
        <v>85</v>
      </c>
      <c r="CE253" s="1" t="s">
        <v>85</v>
      </c>
      <c r="CF253" s="1" t="s">
        <v>85</v>
      </c>
      <c r="CG253" s="1" t="s">
        <v>85</v>
      </c>
      <c r="CH253" s="1" t="s">
        <v>85</v>
      </c>
    </row>
    <row r="254" spans="1:86" ht="15.95">
      <c r="A254" s="1" t="s">
        <v>2702</v>
      </c>
      <c r="B254" s="1" t="s">
        <v>130</v>
      </c>
      <c r="C254" s="1" t="s">
        <v>198</v>
      </c>
      <c r="D254" s="1">
        <v>302</v>
      </c>
      <c r="E254" s="1" t="s">
        <v>3522</v>
      </c>
      <c r="F254" s="1" t="s">
        <v>3863</v>
      </c>
      <c r="G254" s="1">
        <v>302024</v>
      </c>
      <c r="H254" s="1" t="s">
        <v>69</v>
      </c>
      <c r="I254" s="1">
        <v>6219512984</v>
      </c>
      <c r="J254" s="38">
        <v>44907</v>
      </c>
      <c r="K254" s="1" t="s">
        <v>85</v>
      </c>
      <c r="L254" s="1" t="s">
        <v>3527</v>
      </c>
      <c r="M254" s="1" t="s">
        <v>915</v>
      </c>
      <c r="N254" s="1" t="s">
        <v>85</v>
      </c>
      <c r="O254" s="1" t="s">
        <v>85</v>
      </c>
      <c r="P254" s="1" t="s">
        <v>173</v>
      </c>
      <c r="Q254" s="1" t="s">
        <v>85</v>
      </c>
      <c r="R254" s="1" t="s">
        <v>85</v>
      </c>
      <c r="S254" s="1" t="s">
        <v>85</v>
      </c>
      <c r="T254" s="1" t="s">
        <v>85</v>
      </c>
      <c r="U254" s="1" t="s">
        <v>85</v>
      </c>
      <c r="V254" s="1">
        <v>80</v>
      </c>
      <c r="W254" s="1">
        <v>60</v>
      </c>
      <c r="X254" s="1">
        <v>40</v>
      </c>
      <c r="Y254" s="1" t="s">
        <v>3524</v>
      </c>
      <c r="Z254" s="1" t="s">
        <v>85</v>
      </c>
      <c r="AA254" s="1">
        <v>5</v>
      </c>
      <c r="AB254" s="1">
        <v>28</v>
      </c>
      <c r="AC254" s="1">
        <v>65</v>
      </c>
      <c r="AD254" s="1">
        <v>2</v>
      </c>
      <c r="AE254" s="1">
        <v>164</v>
      </c>
      <c r="AF254" s="1">
        <v>5</v>
      </c>
      <c r="AG254" s="1">
        <v>28</v>
      </c>
      <c r="AH254" s="1">
        <v>65</v>
      </c>
      <c r="AI254" s="1">
        <v>2</v>
      </c>
      <c r="AJ254" s="1">
        <v>164</v>
      </c>
      <c r="AK254" s="1">
        <v>15</v>
      </c>
      <c r="AL254" s="1">
        <v>60</v>
      </c>
      <c r="AM254" s="1">
        <v>25</v>
      </c>
      <c r="AN254" s="1">
        <v>0</v>
      </c>
      <c r="AO254" s="1">
        <v>110</v>
      </c>
      <c r="AP254" s="1" t="s">
        <v>85</v>
      </c>
      <c r="AQ254" s="1" t="s">
        <v>3624</v>
      </c>
      <c r="AR254" s="38">
        <v>45159</v>
      </c>
      <c r="AS254" s="1" t="s">
        <v>85</v>
      </c>
      <c r="AT254" s="1" t="s">
        <v>85</v>
      </c>
      <c r="AU254" s="1" t="s">
        <v>85</v>
      </c>
      <c r="AV254" s="1" t="s">
        <v>85</v>
      </c>
      <c r="AW254" s="1" t="s">
        <v>85</v>
      </c>
      <c r="AX254" s="1" t="s">
        <v>85</v>
      </c>
      <c r="AY254" s="1" t="s">
        <v>85</v>
      </c>
      <c r="AZ254" s="1" t="s">
        <v>85</v>
      </c>
      <c r="BA254" s="1" t="s">
        <v>85</v>
      </c>
      <c r="BB254" s="1" t="s">
        <v>85</v>
      </c>
      <c r="BC254" s="1" t="s">
        <v>85</v>
      </c>
      <c r="BD254" s="1" t="s">
        <v>85</v>
      </c>
      <c r="BE254" s="1" t="s">
        <v>85</v>
      </c>
      <c r="BF254" s="1" t="s">
        <v>85</v>
      </c>
      <c r="BG254" s="1" t="s">
        <v>85</v>
      </c>
      <c r="BH254" s="1" t="s">
        <v>85</v>
      </c>
      <c r="BI254" s="1" t="s">
        <v>85</v>
      </c>
      <c r="BJ254" s="1" t="s">
        <v>85</v>
      </c>
      <c r="BK254" s="1" t="s">
        <v>85</v>
      </c>
      <c r="BL254" s="1" t="s">
        <v>85</v>
      </c>
      <c r="BM254" s="1" t="s">
        <v>3531</v>
      </c>
      <c r="BN254" s="1" t="s">
        <v>85</v>
      </c>
      <c r="BO254" s="1" t="s">
        <v>85</v>
      </c>
      <c r="BP254" s="1" t="s">
        <v>85</v>
      </c>
      <c r="BQ254" s="1" t="s">
        <v>85</v>
      </c>
      <c r="BR254" s="1" t="s">
        <v>85</v>
      </c>
      <c r="BS254" s="1" t="s">
        <v>85</v>
      </c>
      <c r="BT254" s="1" t="s">
        <v>85</v>
      </c>
      <c r="BU254" s="1" t="s">
        <v>85</v>
      </c>
      <c r="BV254" s="1" t="s">
        <v>85</v>
      </c>
      <c r="BW254" s="1" t="s">
        <v>85</v>
      </c>
      <c r="BX254" s="1" t="s">
        <v>85</v>
      </c>
      <c r="BY254" s="1" t="s">
        <v>85</v>
      </c>
      <c r="BZ254" s="1" t="s">
        <v>85</v>
      </c>
      <c r="CA254" s="1" t="s">
        <v>85</v>
      </c>
      <c r="CB254" s="1" t="s">
        <v>85</v>
      </c>
      <c r="CC254" s="1" t="s">
        <v>85</v>
      </c>
      <c r="CD254" s="1" t="s">
        <v>85</v>
      </c>
      <c r="CE254" s="1" t="s">
        <v>85</v>
      </c>
      <c r="CF254" s="1" t="s">
        <v>85</v>
      </c>
      <c r="CG254" s="1" t="s">
        <v>85</v>
      </c>
      <c r="CH254" s="1" t="s">
        <v>85</v>
      </c>
    </row>
    <row r="255" spans="1:86" ht="15.95">
      <c r="A255" s="1" t="s">
        <v>2695</v>
      </c>
      <c r="B255" s="1" t="s">
        <v>130</v>
      </c>
      <c r="C255" s="1" t="s">
        <v>198</v>
      </c>
      <c r="D255" s="1">
        <v>302</v>
      </c>
      <c r="E255" s="1" t="s">
        <v>3522</v>
      </c>
      <c r="F255" s="1" t="s">
        <v>3864</v>
      </c>
      <c r="G255" s="1">
        <v>302023</v>
      </c>
      <c r="H255" s="1" t="s">
        <v>69</v>
      </c>
      <c r="I255" s="1">
        <v>6219512983</v>
      </c>
      <c r="J255" s="38">
        <v>43856</v>
      </c>
      <c r="K255" s="1" t="s">
        <v>85</v>
      </c>
      <c r="L255" s="1" t="s">
        <v>3527</v>
      </c>
      <c r="M255" s="1" t="s">
        <v>906</v>
      </c>
      <c r="N255" s="1" t="s">
        <v>3558</v>
      </c>
      <c r="O255" s="1" t="s">
        <v>3680</v>
      </c>
      <c r="P255" s="1" t="s">
        <v>85</v>
      </c>
      <c r="Q255" s="1" t="s">
        <v>85</v>
      </c>
      <c r="R255" s="1" t="s">
        <v>85</v>
      </c>
      <c r="S255" s="1" t="s">
        <v>85</v>
      </c>
      <c r="T255" s="1" t="s">
        <v>85</v>
      </c>
      <c r="U255" s="1" t="s">
        <v>85</v>
      </c>
      <c r="V255" s="1">
        <v>8</v>
      </c>
      <c r="W255" s="1">
        <v>100</v>
      </c>
      <c r="X255" s="1">
        <v>0</v>
      </c>
      <c r="Y255" s="1" t="s">
        <v>3524</v>
      </c>
      <c r="Z255" s="1" t="s">
        <v>85</v>
      </c>
      <c r="AA255" s="1">
        <v>25</v>
      </c>
      <c r="AB255" s="1">
        <v>75</v>
      </c>
      <c r="AC255" s="1">
        <v>0</v>
      </c>
      <c r="AD255" s="1">
        <v>0</v>
      </c>
      <c r="AE255" s="1">
        <v>75</v>
      </c>
      <c r="AF255" s="1">
        <v>85</v>
      </c>
      <c r="AG255" s="1">
        <v>15</v>
      </c>
      <c r="AH255" s="1">
        <v>0</v>
      </c>
      <c r="AI255" s="1">
        <v>0</v>
      </c>
      <c r="AJ255" s="1">
        <v>15</v>
      </c>
      <c r="AK255" s="1">
        <v>25</v>
      </c>
      <c r="AL255" s="1">
        <v>75</v>
      </c>
      <c r="AM255" s="1">
        <v>0</v>
      </c>
      <c r="AN255" s="1">
        <v>0</v>
      </c>
      <c r="AO255" s="1">
        <v>75</v>
      </c>
      <c r="AP255" s="1" t="s">
        <v>85</v>
      </c>
      <c r="AQ255" s="1" t="s">
        <v>3660</v>
      </c>
      <c r="AR255" s="38">
        <v>45159</v>
      </c>
      <c r="AS255" s="1" t="s">
        <v>85</v>
      </c>
      <c r="AT255" s="1" t="s">
        <v>85</v>
      </c>
      <c r="AU255" s="1" t="s">
        <v>85</v>
      </c>
      <c r="AV255" s="1" t="s">
        <v>85</v>
      </c>
      <c r="AW255" s="1" t="s">
        <v>85</v>
      </c>
      <c r="AX255" s="1" t="s">
        <v>85</v>
      </c>
      <c r="AY255" s="1" t="s">
        <v>85</v>
      </c>
      <c r="AZ255" s="1" t="s">
        <v>85</v>
      </c>
      <c r="BA255" s="1" t="s">
        <v>85</v>
      </c>
      <c r="BB255" s="1" t="s">
        <v>85</v>
      </c>
      <c r="BC255" s="1" t="s">
        <v>85</v>
      </c>
      <c r="BD255" s="1" t="s">
        <v>85</v>
      </c>
      <c r="BE255" s="1" t="s">
        <v>85</v>
      </c>
      <c r="BF255" s="1" t="s">
        <v>85</v>
      </c>
      <c r="BG255" s="1" t="s">
        <v>85</v>
      </c>
      <c r="BH255" s="1" t="s">
        <v>85</v>
      </c>
      <c r="BI255" s="1" t="s">
        <v>85</v>
      </c>
      <c r="BJ255" s="1" t="s">
        <v>85</v>
      </c>
      <c r="BK255" s="1" t="s">
        <v>85</v>
      </c>
      <c r="BL255" s="1" t="s">
        <v>85</v>
      </c>
      <c r="BM255" s="1" t="s">
        <v>3531</v>
      </c>
      <c r="BN255" s="1" t="s">
        <v>85</v>
      </c>
      <c r="BO255" s="1" t="s">
        <v>85</v>
      </c>
      <c r="BP255" s="1" t="s">
        <v>85</v>
      </c>
      <c r="BQ255" s="1" t="s">
        <v>85</v>
      </c>
      <c r="BR255" s="1" t="s">
        <v>85</v>
      </c>
      <c r="BS255" s="1" t="s">
        <v>85</v>
      </c>
      <c r="BT255" s="1" t="s">
        <v>85</v>
      </c>
      <c r="BU255" s="1" t="s">
        <v>85</v>
      </c>
      <c r="BV255" s="1" t="s">
        <v>85</v>
      </c>
      <c r="BW255" s="1" t="s">
        <v>85</v>
      </c>
      <c r="BX255" s="1" t="s">
        <v>85</v>
      </c>
      <c r="BY255" s="1" t="s">
        <v>85</v>
      </c>
      <c r="BZ255" s="1" t="s">
        <v>85</v>
      </c>
      <c r="CA255" s="1" t="s">
        <v>85</v>
      </c>
      <c r="CB255" s="1" t="s">
        <v>85</v>
      </c>
      <c r="CC255" s="1" t="s">
        <v>85</v>
      </c>
      <c r="CD255" s="1" t="s">
        <v>85</v>
      </c>
      <c r="CE255" s="1" t="s">
        <v>85</v>
      </c>
      <c r="CF255" s="1" t="s">
        <v>85</v>
      </c>
      <c r="CG255" s="1" t="s">
        <v>85</v>
      </c>
      <c r="CH255" s="1" t="s">
        <v>85</v>
      </c>
    </row>
    <row r="256" spans="1:86" ht="15.95">
      <c r="A256" s="1" t="s">
        <v>2700</v>
      </c>
      <c r="B256" s="1" t="s">
        <v>130</v>
      </c>
      <c r="C256" s="1" t="s">
        <v>198</v>
      </c>
      <c r="D256" s="1">
        <v>302</v>
      </c>
      <c r="E256" s="1" t="s">
        <v>3549</v>
      </c>
      <c r="F256" s="1" t="s">
        <v>3865</v>
      </c>
      <c r="G256" s="1">
        <v>302023</v>
      </c>
      <c r="H256" s="1" t="s">
        <v>3866</v>
      </c>
      <c r="I256" s="1">
        <v>6220441676</v>
      </c>
      <c r="J256" s="38">
        <v>45099</v>
      </c>
      <c r="K256" s="1" t="s">
        <v>85</v>
      </c>
      <c r="L256" s="1" t="s">
        <v>3527</v>
      </c>
      <c r="M256" s="1" t="s">
        <v>915</v>
      </c>
      <c r="N256" s="1" t="s">
        <v>85</v>
      </c>
      <c r="O256" s="1" t="s">
        <v>3680</v>
      </c>
      <c r="P256" s="1" t="s">
        <v>860</v>
      </c>
      <c r="Q256" s="1" t="s">
        <v>85</v>
      </c>
      <c r="R256" s="1" t="s">
        <v>85</v>
      </c>
      <c r="S256" s="1" t="s">
        <v>85</v>
      </c>
      <c r="T256" s="1" t="s">
        <v>85</v>
      </c>
      <c r="U256" s="1" t="s">
        <v>85</v>
      </c>
      <c r="V256" s="1" t="s">
        <v>85</v>
      </c>
      <c r="W256" s="1" t="s">
        <v>85</v>
      </c>
      <c r="X256" s="1" t="s">
        <v>85</v>
      </c>
      <c r="Y256" s="1" t="s">
        <v>85</v>
      </c>
      <c r="Z256" s="1" t="s">
        <v>3867</v>
      </c>
      <c r="AA256" s="1" t="s">
        <v>85</v>
      </c>
      <c r="AB256" s="1" t="s">
        <v>85</v>
      </c>
      <c r="AC256" s="1" t="s">
        <v>85</v>
      </c>
      <c r="AD256" s="1" t="s">
        <v>85</v>
      </c>
      <c r="AE256" s="1" t="s">
        <v>85</v>
      </c>
      <c r="AF256" s="1" t="s">
        <v>85</v>
      </c>
      <c r="AG256" s="1" t="s">
        <v>85</v>
      </c>
      <c r="AH256" s="1" t="s">
        <v>85</v>
      </c>
      <c r="AI256" s="1" t="s">
        <v>85</v>
      </c>
      <c r="AJ256" s="1" t="s">
        <v>85</v>
      </c>
      <c r="AK256" s="1" t="s">
        <v>85</v>
      </c>
      <c r="AL256" s="1" t="s">
        <v>85</v>
      </c>
      <c r="AM256" s="1" t="s">
        <v>85</v>
      </c>
      <c r="AN256" s="1" t="s">
        <v>85</v>
      </c>
      <c r="AO256" s="1" t="s">
        <v>85</v>
      </c>
      <c r="AP256" s="1" t="s">
        <v>3867</v>
      </c>
      <c r="AQ256" s="1" t="s">
        <v>3624</v>
      </c>
      <c r="AR256" s="38">
        <v>45161</v>
      </c>
      <c r="AS256" s="1" t="s">
        <v>85</v>
      </c>
      <c r="AT256" s="1" t="s">
        <v>85</v>
      </c>
      <c r="AU256" s="1" t="s">
        <v>85</v>
      </c>
      <c r="AV256" s="1" t="s">
        <v>85</v>
      </c>
      <c r="AW256" s="1" t="s">
        <v>85</v>
      </c>
      <c r="AX256" s="1" t="s">
        <v>85</v>
      </c>
      <c r="AY256" s="1" t="s">
        <v>85</v>
      </c>
      <c r="AZ256" s="1" t="s">
        <v>85</v>
      </c>
      <c r="BA256" s="1" t="s">
        <v>85</v>
      </c>
      <c r="BB256" s="1" t="s">
        <v>85</v>
      </c>
      <c r="BC256" s="1" t="s">
        <v>85</v>
      </c>
      <c r="BD256" s="1" t="s">
        <v>85</v>
      </c>
      <c r="BE256" s="1" t="s">
        <v>85</v>
      </c>
      <c r="BF256" s="1" t="s">
        <v>85</v>
      </c>
      <c r="BG256" s="1" t="s">
        <v>85</v>
      </c>
      <c r="BH256" s="1" t="s">
        <v>85</v>
      </c>
      <c r="BI256" s="1" t="s">
        <v>85</v>
      </c>
      <c r="BJ256" s="1" t="s">
        <v>85</v>
      </c>
      <c r="BK256" s="1" t="s">
        <v>85</v>
      </c>
      <c r="BL256" s="1" t="s">
        <v>85</v>
      </c>
      <c r="BM256" s="1" t="s">
        <v>85</v>
      </c>
      <c r="BN256" s="1" t="s">
        <v>3867</v>
      </c>
      <c r="BO256" s="1" t="s">
        <v>85</v>
      </c>
      <c r="BP256" s="1" t="s">
        <v>85</v>
      </c>
      <c r="BQ256" s="1" t="s">
        <v>85</v>
      </c>
      <c r="BR256" s="1" t="s">
        <v>85</v>
      </c>
      <c r="BS256" s="1" t="s">
        <v>85</v>
      </c>
      <c r="BT256" s="1" t="s">
        <v>85</v>
      </c>
      <c r="BU256" s="1" t="s">
        <v>85</v>
      </c>
      <c r="BV256" s="1" t="s">
        <v>85</v>
      </c>
      <c r="BW256" s="1" t="s">
        <v>85</v>
      </c>
      <c r="BX256" s="1" t="s">
        <v>85</v>
      </c>
      <c r="BY256" s="1" t="s">
        <v>85</v>
      </c>
      <c r="BZ256" s="1" t="s">
        <v>85</v>
      </c>
      <c r="CA256" s="1" t="s">
        <v>85</v>
      </c>
      <c r="CB256" s="1" t="s">
        <v>85</v>
      </c>
      <c r="CC256" s="1" t="s">
        <v>85</v>
      </c>
      <c r="CD256" s="1" t="s">
        <v>85</v>
      </c>
      <c r="CE256" s="1" t="s">
        <v>85</v>
      </c>
      <c r="CF256" s="1" t="s">
        <v>85</v>
      </c>
      <c r="CG256" s="1" t="s">
        <v>85</v>
      </c>
      <c r="CH256" s="1" t="s">
        <v>85</v>
      </c>
    </row>
    <row r="257" spans="1:86" ht="15.95">
      <c r="A257" s="1"/>
      <c r="B257" s="1"/>
      <c r="C257" s="1"/>
      <c r="D257" s="1"/>
      <c r="E257" s="1" t="s">
        <v>3522</v>
      </c>
      <c r="F257" s="1" t="s">
        <v>3865</v>
      </c>
      <c r="G257" s="1">
        <v>302023</v>
      </c>
      <c r="H257" s="1" t="s">
        <v>3866</v>
      </c>
      <c r="I257" s="1">
        <v>6220441676</v>
      </c>
      <c r="J257" s="38">
        <v>45099</v>
      </c>
      <c r="K257" s="1" t="s">
        <v>85</v>
      </c>
      <c r="L257" s="1" t="s">
        <v>3527</v>
      </c>
      <c r="M257" s="1" t="s">
        <v>915</v>
      </c>
      <c r="N257" s="1" t="s">
        <v>85</v>
      </c>
      <c r="O257" s="1" t="s">
        <v>3680</v>
      </c>
      <c r="P257" s="1" t="s">
        <v>860</v>
      </c>
      <c r="Q257" s="1" t="s">
        <v>85</v>
      </c>
      <c r="R257" s="1" t="s">
        <v>85</v>
      </c>
      <c r="S257" s="1" t="s">
        <v>85</v>
      </c>
      <c r="T257" s="1" t="s">
        <v>85</v>
      </c>
      <c r="U257" s="1" t="s">
        <v>85</v>
      </c>
      <c r="V257" s="1" t="s">
        <v>85</v>
      </c>
      <c r="W257" s="1" t="s">
        <v>85</v>
      </c>
      <c r="X257" s="1" t="s">
        <v>85</v>
      </c>
      <c r="Y257" s="1" t="s">
        <v>85</v>
      </c>
      <c r="Z257" s="1" t="s">
        <v>3868</v>
      </c>
      <c r="AA257" s="1" t="s">
        <v>85</v>
      </c>
      <c r="AB257" s="1" t="s">
        <v>85</v>
      </c>
      <c r="AC257" s="1" t="s">
        <v>85</v>
      </c>
      <c r="AD257" s="1" t="s">
        <v>85</v>
      </c>
      <c r="AE257" s="1" t="s">
        <v>85</v>
      </c>
      <c r="AF257" s="1" t="s">
        <v>85</v>
      </c>
      <c r="AG257" s="1" t="s">
        <v>85</v>
      </c>
      <c r="AH257" s="1" t="s">
        <v>85</v>
      </c>
      <c r="AI257" s="1" t="s">
        <v>85</v>
      </c>
      <c r="AJ257" s="1" t="s">
        <v>85</v>
      </c>
      <c r="AK257" s="1" t="s">
        <v>85</v>
      </c>
      <c r="AL257" s="1" t="s">
        <v>85</v>
      </c>
      <c r="AM257" s="1" t="s">
        <v>85</v>
      </c>
      <c r="AN257" s="1" t="s">
        <v>85</v>
      </c>
      <c r="AO257" s="1" t="s">
        <v>85</v>
      </c>
      <c r="AP257" s="1" t="s">
        <v>3868</v>
      </c>
      <c r="AQ257" s="1" t="s">
        <v>3624</v>
      </c>
      <c r="AR257" s="38">
        <v>45159</v>
      </c>
      <c r="AS257" s="1" t="s">
        <v>85</v>
      </c>
      <c r="AT257" s="1" t="s">
        <v>85</v>
      </c>
      <c r="AU257" s="1" t="s">
        <v>85</v>
      </c>
      <c r="AV257" s="1" t="s">
        <v>85</v>
      </c>
      <c r="AW257" s="1" t="s">
        <v>85</v>
      </c>
      <c r="AX257" s="1" t="s">
        <v>85</v>
      </c>
      <c r="AY257" s="1" t="s">
        <v>85</v>
      </c>
      <c r="AZ257" s="1" t="s">
        <v>85</v>
      </c>
      <c r="BA257" s="1" t="s">
        <v>85</v>
      </c>
      <c r="BB257" s="1" t="s">
        <v>85</v>
      </c>
      <c r="BC257" s="1" t="s">
        <v>85</v>
      </c>
      <c r="BD257" s="1" t="s">
        <v>85</v>
      </c>
      <c r="BE257" s="1" t="s">
        <v>85</v>
      </c>
      <c r="BF257" s="1" t="s">
        <v>85</v>
      </c>
      <c r="BG257" s="1" t="s">
        <v>85</v>
      </c>
      <c r="BH257" s="1" t="s">
        <v>85</v>
      </c>
      <c r="BI257" s="1" t="s">
        <v>85</v>
      </c>
      <c r="BJ257" s="1" t="s">
        <v>85</v>
      </c>
      <c r="BK257" s="1" t="s">
        <v>85</v>
      </c>
      <c r="BL257" s="1" t="s">
        <v>85</v>
      </c>
      <c r="BM257" s="1" t="s">
        <v>3538</v>
      </c>
      <c r="BN257" s="1" t="s">
        <v>3868</v>
      </c>
      <c r="BO257" s="1" t="s">
        <v>85</v>
      </c>
      <c r="BP257" s="1" t="s">
        <v>85</v>
      </c>
      <c r="BQ257" s="1" t="s">
        <v>85</v>
      </c>
      <c r="BR257" s="1" t="s">
        <v>85</v>
      </c>
      <c r="BS257" s="1" t="s">
        <v>85</v>
      </c>
      <c r="BT257" s="1" t="s">
        <v>85</v>
      </c>
      <c r="BU257" s="1" t="s">
        <v>85</v>
      </c>
      <c r="BV257" s="1" t="s">
        <v>85</v>
      </c>
      <c r="BW257" s="1" t="s">
        <v>85</v>
      </c>
      <c r="BX257" s="1" t="s">
        <v>85</v>
      </c>
      <c r="BY257" s="1" t="s">
        <v>85</v>
      </c>
      <c r="BZ257" s="1" t="s">
        <v>85</v>
      </c>
      <c r="CA257" s="1" t="s">
        <v>85</v>
      </c>
      <c r="CB257" s="1" t="s">
        <v>85</v>
      </c>
      <c r="CC257" s="1" t="s">
        <v>85</v>
      </c>
      <c r="CD257" s="1" t="s">
        <v>85</v>
      </c>
      <c r="CE257" s="1" t="s">
        <v>85</v>
      </c>
      <c r="CF257" s="1" t="s">
        <v>85</v>
      </c>
      <c r="CG257" s="1" t="s">
        <v>85</v>
      </c>
      <c r="CH257" s="1" t="s">
        <v>85</v>
      </c>
    </row>
    <row r="258" spans="1:86" ht="15.95">
      <c r="A258" s="1" t="s">
        <v>2690</v>
      </c>
      <c r="B258" s="1" t="s">
        <v>130</v>
      </c>
      <c r="C258" s="1" t="s">
        <v>198</v>
      </c>
      <c r="D258" s="1">
        <v>302</v>
      </c>
      <c r="E258" s="1" t="s">
        <v>3522</v>
      </c>
      <c r="F258" s="1" t="s">
        <v>3869</v>
      </c>
      <c r="G258" s="1">
        <v>302023</v>
      </c>
      <c r="H258" s="1" t="s">
        <v>3870</v>
      </c>
      <c r="I258" s="1">
        <v>6221018409</v>
      </c>
      <c r="J258" s="38">
        <v>45141</v>
      </c>
      <c r="K258" s="1" t="s">
        <v>85</v>
      </c>
      <c r="L258" s="1" t="s">
        <v>3527</v>
      </c>
      <c r="M258" s="1" t="s">
        <v>915</v>
      </c>
      <c r="N258" s="1" t="s">
        <v>85</v>
      </c>
      <c r="O258" s="1" t="s">
        <v>3680</v>
      </c>
      <c r="P258" s="1" t="s">
        <v>85</v>
      </c>
      <c r="Q258" s="1" t="s">
        <v>85</v>
      </c>
      <c r="R258" s="1" t="s">
        <v>85</v>
      </c>
      <c r="S258" s="1" t="s">
        <v>85</v>
      </c>
      <c r="T258" s="1" t="s">
        <v>85</v>
      </c>
      <c r="U258" s="1" t="s">
        <v>85</v>
      </c>
      <c r="V258" s="1">
        <v>90</v>
      </c>
      <c r="W258" s="1">
        <v>99</v>
      </c>
      <c r="X258" s="1">
        <v>1</v>
      </c>
      <c r="Y258" s="1" t="s">
        <v>3524</v>
      </c>
      <c r="Z258" s="1" t="s">
        <v>85</v>
      </c>
      <c r="AA258" s="1">
        <v>0</v>
      </c>
      <c r="AB258" s="1">
        <v>15</v>
      </c>
      <c r="AC258" s="1">
        <v>60</v>
      </c>
      <c r="AD258" s="1">
        <v>25</v>
      </c>
      <c r="AE258" s="1">
        <v>210</v>
      </c>
      <c r="AF258" s="1">
        <v>0</v>
      </c>
      <c r="AG258" s="1">
        <v>15</v>
      </c>
      <c r="AH258" s="1">
        <v>60</v>
      </c>
      <c r="AI258" s="1">
        <v>25</v>
      </c>
      <c r="AJ258" s="1">
        <v>210</v>
      </c>
      <c r="AK258" s="1">
        <v>71</v>
      </c>
      <c r="AL258" s="1">
        <v>25</v>
      </c>
      <c r="AM258" s="1">
        <v>4</v>
      </c>
      <c r="AN258" s="1">
        <v>0</v>
      </c>
      <c r="AO258" s="1">
        <v>33</v>
      </c>
      <c r="AP258" s="1" t="s">
        <v>85</v>
      </c>
      <c r="AQ258" s="1" t="s">
        <v>3660</v>
      </c>
      <c r="AR258" s="38">
        <v>45159</v>
      </c>
      <c r="AS258" s="1" t="s">
        <v>85</v>
      </c>
      <c r="AT258" s="1" t="s">
        <v>85</v>
      </c>
      <c r="AU258" s="1" t="s">
        <v>85</v>
      </c>
      <c r="AV258" s="1" t="s">
        <v>85</v>
      </c>
      <c r="AW258" s="1" t="s">
        <v>85</v>
      </c>
      <c r="AX258" s="1" t="s">
        <v>85</v>
      </c>
      <c r="AY258" s="1" t="s">
        <v>85</v>
      </c>
      <c r="AZ258" s="1" t="s">
        <v>85</v>
      </c>
      <c r="BA258" s="1" t="s">
        <v>85</v>
      </c>
      <c r="BB258" s="1" t="s">
        <v>85</v>
      </c>
      <c r="BC258" s="1" t="s">
        <v>85</v>
      </c>
      <c r="BD258" s="1" t="s">
        <v>85</v>
      </c>
      <c r="BE258" s="1" t="s">
        <v>85</v>
      </c>
      <c r="BF258" s="1" t="s">
        <v>85</v>
      </c>
      <c r="BG258" s="1" t="s">
        <v>85</v>
      </c>
      <c r="BH258" s="1" t="s">
        <v>85</v>
      </c>
      <c r="BI258" s="1" t="s">
        <v>85</v>
      </c>
      <c r="BJ258" s="1" t="s">
        <v>85</v>
      </c>
      <c r="BK258" s="1" t="s">
        <v>85</v>
      </c>
      <c r="BL258" s="1" t="s">
        <v>85</v>
      </c>
      <c r="BM258" s="1" t="s">
        <v>3531</v>
      </c>
      <c r="BN258" s="1" t="s">
        <v>85</v>
      </c>
      <c r="BO258" s="1" t="s">
        <v>85</v>
      </c>
      <c r="BP258" s="1" t="s">
        <v>85</v>
      </c>
      <c r="BQ258" s="1" t="s">
        <v>85</v>
      </c>
      <c r="BR258" s="1" t="s">
        <v>85</v>
      </c>
      <c r="BS258" s="1" t="s">
        <v>85</v>
      </c>
      <c r="BT258" s="1" t="s">
        <v>85</v>
      </c>
      <c r="BU258" s="1" t="s">
        <v>85</v>
      </c>
      <c r="BV258" s="1" t="s">
        <v>85</v>
      </c>
      <c r="BW258" s="1" t="s">
        <v>85</v>
      </c>
      <c r="BX258" s="1" t="s">
        <v>85</v>
      </c>
      <c r="BY258" s="1" t="s">
        <v>85</v>
      </c>
      <c r="BZ258" s="1" t="s">
        <v>85</v>
      </c>
      <c r="CA258" s="1" t="s">
        <v>85</v>
      </c>
      <c r="CB258" s="1" t="s">
        <v>85</v>
      </c>
      <c r="CC258" s="1" t="s">
        <v>85</v>
      </c>
      <c r="CD258" s="1" t="s">
        <v>85</v>
      </c>
      <c r="CE258" s="1" t="s">
        <v>85</v>
      </c>
      <c r="CF258" s="1" t="s">
        <v>85</v>
      </c>
      <c r="CG258" s="1" t="s">
        <v>85</v>
      </c>
      <c r="CH258" s="1" t="s">
        <v>85</v>
      </c>
    </row>
    <row r="259" spans="1:86" ht="15.95">
      <c r="A259" s="1" t="s">
        <v>1208</v>
      </c>
      <c r="B259" s="1" t="s">
        <v>130</v>
      </c>
      <c r="C259" s="1" t="s">
        <v>198</v>
      </c>
      <c r="D259" s="1">
        <v>100</v>
      </c>
      <c r="E259" s="1" t="s">
        <v>3522</v>
      </c>
      <c r="F259" s="1" t="s">
        <v>3871</v>
      </c>
      <c r="G259" s="1">
        <v>100023</v>
      </c>
      <c r="H259" s="1" t="s">
        <v>85</v>
      </c>
      <c r="I259" s="1">
        <v>6521762948</v>
      </c>
      <c r="J259" s="38">
        <v>43943</v>
      </c>
      <c r="K259" s="1" t="s">
        <v>85</v>
      </c>
      <c r="L259" s="1" t="s">
        <v>85</v>
      </c>
      <c r="M259" s="1" t="s">
        <v>85</v>
      </c>
      <c r="N259" s="1" t="s">
        <v>85</v>
      </c>
      <c r="O259" s="1" t="s">
        <v>85</v>
      </c>
      <c r="P259" s="1" t="s">
        <v>85</v>
      </c>
      <c r="Q259" s="1" t="s">
        <v>85</v>
      </c>
      <c r="R259" s="1" t="s">
        <v>85</v>
      </c>
      <c r="S259" s="1" t="s">
        <v>85</v>
      </c>
      <c r="T259" s="1" t="s">
        <v>85</v>
      </c>
      <c r="U259" s="1" t="s">
        <v>85</v>
      </c>
      <c r="V259" s="1">
        <v>60</v>
      </c>
      <c r="W259" s="1">
        <v>65</v>
      </c>
      <c r="X259" s="1">
        <v>35</v>
      </c>
      <c r="Y259" s="1" t="s">
        <v>3524</v>
      </c>
      <c r="Z259" s="1" t="s">
        <v>85</v>
      </c>
      <c r="AA259" s="1">
        <v>40</v>
      </c>
      <c r="AB259" s="1">
        <v>50</v>
      </c>
      <c r="AC259" s="1">
        <v>10</v>
      </c>
      <c r="AD259" s="1">
        <v>0</v>
      </c>
      <c r="AE259" s="1">
        <v>70</v>
      </c>
      <c r="AF259" s="1">
        <v>75</v>
      </c>
      <c r="AG259" s="1">
        <v>15</v>
      </c>
      <c r="AH259" s="1">
        <v>10</v>
      </c>
      <c r="AI259" s="1">
        <v>0</v>
      </c>
      <c r="AJ259" s="1">
        <v>35</v>
      </c>
      <c r="AK259" s="1">
        <v>40</v>
      </c>
      <c r="AL259" s="1">
        <v>50</v>
      </c>
      <c r="AM259" s="1">
        <v>10</v>
      </c>
      <c r="AN259" s="1">
        <v>0</v>
      </c>
      <c r="AO259" s="1">
        <v>70</v>
      </c>
      <c r="AP259" s="1" t="s">
        <v>85</v>
      </c>
      <c r="AQ259" s="1" t="s">
        <v>3702</v>
      </c>
      <c r="AR259" s="38">
        <v>45210</v>
      </c>
      <c r="AS259" s="1" t="s">
        <v>85</v>
      </c>
      <c r="AT259" s="1" t="s">
        <v>85</v>
      </c>
      <c r="AU259" s="1" t="s">
        <v>85</v>
      </c>
      <c r="AV259" s="1" t="s">
        <v>85</v>
      </c>
      <c r="AW259" s="1" t="s">
        <v>85</v>
      </c>
      <c r="AX259" s="1" t="s">
        <v>85</v>
      </c>
      <c r="AY259" s="1" t="s">
        <v>85</v>
      </c>
      <c r="AZ259" s="1" t="s">
        <v>85</v>
      </c>
      <c r="BA259" s="1" t="s">
        <v>85</v>
      </c>
      <c r="BB259" s="1" t="s">
        <v>85</v>
      </c>
      <c r="BC259" s="1" t="s">
        <v>85</v>
      </c>
      <c r="BD259" s="1" t="s">
        <v>85</v>
      </c>
      <c r="BE259" s="1" t="s">
        <v>85</v>
      </c>
      <c r="BF259" s="1" t="s">
        <v>85</v>
      </c>
      <c r="BG259" s="1" t="s">
        <v>85</v>
      </c>
      <c r="BH259" s="1" t="s">
        <v>85</v>
      </c>
      <c r="BI259" s="1" t="s">
        <v>85</v>
      </c>
      <c r="BJ259" s="1" t="s">
        <v>85</v>
      </c>
      <c r="BK259" s="1" t="s">
        <v>85</v>
      </c>
      <c r="BL259" s="1" t="s">
        <v>85</v>
      </c>
      <c r="BM259" s="1" t="s">
        <v>3531</v>
      </c>
      <c r="BN259" s="1" t="s">
        <v>85</v>
      </c>
      <c r="BO259" s="1" t="s">
        <v>85</v>
      </c>
      <c r="BP259" s="1" t="s">
        <v>85</v>
      </c>
      <c r="BQ259" s="1" t="s">
        <v>85</v>
      </c>
      <c r="BR259" s="1" t="s">
        <v>85</v>
      </c>
      <c r="BS259" s="1" t="s">
        <v>85</v>
      </c>
      <c r="BT259" s="1" t="s">
        <v>85</v>
      </c>
      <c r="BU259" s="1" t="s">
        <v>85</v>
      </c>
      <c r="BV259" s="1" t="s">
        <v>85</v>
      </c>
      <c r="BW259" s="1" t="s">
        <v>85</v>
      </c>
      <c r="BX259" s="1" t="s">
        <v>85</v>
      </c>
      <c r="BY259" s="1" t="s">
        <v>85</v>
      </c>
      <c r="BZ259" s="1" t="s">
        <v>85</v>
      </c>
      <c r="CA259" s="1" t="s">
        <v>85</v>
      </c>
      <c r="CB259" s="1" t="s">
        <v>85</v>
      </c>
      <c r="CC259" s="1" t="s">
        <v>85</v>
      </c>
      <c r="CD259" s="1" t="s">
        <v>85</v>
      </c>
      <c r="CE259" s="1" t="s">
        <v>85</v>
      </c>
      <c r="CF259" s="1" t="s">
        <v>85</v>
      </c>
      <c r="CG259" s="1" t="s">
        <v>85</v>
      </c>
      <c r="CH259" s="1" t="s">
        <v>85</v>
      </c>
    </row>
    <row r="260" spans="1:86" ht="15.95">
      <c r="A260" s="1" t="s">
        <v>200</v>
      </c>
      <c r="B260" s="1" t="s">
        <v>130</v>
      </c>
      <c r="C260" s="1" t="s">
        <v>103</v>
      </c>
      <c r="D260" s="1">
        <v>109</v>
      </c>
      <c r="E260" s="1" t="s">
        <v>3522</v>
      </c>
      <c r="F260" s="1" t="s">
        <v>3872</v>
      </c>
      <c r="G260" s="1">
        <v>109023</v>
      </c>
      <c r="H260" s="1" t="s">
        <v>85</v>
      </c>
      <c r="I260" s="1">
        <v>6523188086</v>
      </c>
      <c r="J260" s="38">
        <v>45145</v>
      </c>
      <c r="K260" s="1" t="s">
        <v>926</v>
      </c>
      <c r="L260" s="1" t="s">
        <v>3527</v>
      </c>
      <c r="M260" s="1" t="s">
        <v>915</v>
      </c>
      <c r="N260" s="1" t="s">
        <v>85</v>
      </c>
      <c r="O260" s="1" t="s">
        <v>85</v>
      </c>
      <c r="P260" s="1" t="s">
        <v>206</v>
      </c>
      <c r="Q260" s="1" t="s">
        <v>85</v>
      </c>
      <c r="R260" s="1" t="s">
        <v>85</v>
      </c>
      <c r="S260" s="1" t="s">
        <v>85</v>
      </c>
      <c r="T260" s="1" t="s">
        <v>85</v>
      </c>
      <c r="U260" s="1" t="s">
        <v>85</v>
      </c>
      <c r="V260" s="1">
        <v>100</v>
      </c>
      <c r="W260" s="1">
        <v>100</v>
      </c>
      <c r="X260" s="1">
        <v>0</v>
      </c>
      <c r="Y260" s="1" t="s">
        <v>3524</v>
      </c>
      <c r="Z260" s="1" t="s">
        <v>85</v>
      </c>
      <c r="AA260" s="1">
        <v>0</v>
      </c>
      <c r="AB260" s="1">
        <v>10</v>
      </c>
      <c r="AC260" s="1">
        <v>60</v>
      </c>
      <c r="AD260" s="1">
        <v>30</v>
      </c>
      <c r="AE260" s="1">
        <v>220</v>
      </c>
      <c r="AF260" s="1">
        <v>0</v>
      </c>
      <c r="AG260" s="1">
        <v>10</v>
      </c>
      <c r="AH260" s="1">
        <v>60</v>
      </c>
      <c r="AI260" s="1">
        <v>30</v>
      </c>
      <c r="AJ260" s="1">
        <v>220</v>
      </c>
      <c r="AK260" s="1">
        <v>80</v>
      </c>
      <c r="AL260" s="1">
        <v>20</v>
      </c>
      <c r="AM260" s="1">
        <v>0</v>
      </c>
      <c r="AN260" s="1">
        <v>0</v>
      </c>
      <c r="AO260" s="1">
        <v>20</v>
      </c>
      <c r="AP260" s="1" t="s">
        <v>85</v>
      </c>
      <c r="AQ260" s="1" t="s">
        <v>3660</v>
      </c>
      <c r="AR260" s="38">
        <v>45159</v>
      </c>
      <c r="AS260" s="1" t="s">
        <v>85</v>
      </c>
      <c r="AT260" s="1" t="s">
        <v>85</v>
      </c>
      <c r="AU260" s="1" t="s">
        <v>85</v>
      </c>
      <c r="AV260" s="1" t="s">
        <v>85</v>
      </c>
      <c r="AW260" s="1" t="s">
        <v>85</v>
      </c>
      <c r="AX260" s="1" t="s">
        <v>85</v>
      </c>
      <c r="AY260" s="1" t="s">
        <v>85</v>
      </c>
      <c r="AZ260" s="1" t="s">
        <v>85</v>
      </c>
      <c r="BA260" s="1" t="s">
        <v>85</v>
      </c>
      <c r="BB260" s="1" t="s">
        <v>85</v>
      </c>
      <c r="BC260" s="1" t="s">
        <v>85</v>
      </c>
      <c r="BD260" s="1" t="s">
        <v>85</v>
      </c>
      <c r="BE260" s="1" t="s">
        <v>85</v>
      </c>
      <c r="BF260" s="1" t="s">
        <v>85</v>
      </c>
      <c r="BG260" s="1" t="s">
        <v>85</v>
      </c>
      <c r="BH260" s="1" t="s">
        <v>85</v>
      </c>
      <c r="BI260" s="1" t="s">
        <v>85</v>
      </c>
      <c r="BJ260" s="1" t="s">
        <v>85</v>
      </c>
      <c r="BK260" s="1" t="s">
        <v>85</v>
      </c>
      <c r="BL260" s="1" t="s">
        <v>85</v>
      </c>
      <c r="BM260" s="1" t="s">
        <v>3531</v>
      </c>
      <c r="BN260" s="1" t="s">
        <v>85</v>
      </c>
      <c r="BO260" s="1" t="s">
        <v>85</v>
      </c>
      <c r="BP260" s="1" t="s">
        <v>85</v>
      </c>
      <c r="BQ260" s="1" t="s">
        <v>85</v>
      </c>
      <c r="BR260" s="1" t="s">
        <v>85</v>
      </c>
      <c r="BS260" s="1" t="s">
        <v>85</v>
      </c>
      <c r="BT260" s="1" t="s">
        <v>85</v>
      </c>
      <c r="BU260" s="1" t="s">
        <v>85</v>
      </c>
      <c r="BV260" s="1" t="s">
        <v>85</v>
      </c>
      <c r="BW260" s="1" t="s">
        <v>85</v>
      </c>
      <c r="BX260" s="1" t="s">
        <v>85</v>
      </c>
      <c r="BY260" s="1" t="s">
        <v>85</v>
      </c>
      <c r="BZ260" s="1" t="s">
        <v>85</v>
      </c>
      <c r="CA260" s="1" t="s">
        <v>85</v>
      </c>
      <c r="CB260" s="1" t="s">
        <v>85</v>
      </c>
      <c r="CC260" s="1" t="s">
        <v>85</v>
      </c>
      <c r="CD260" s="1" t="s">
        <v>85</v>
      </c>
      <c r="CE260" s="1" t="s">
        <v>85</v>
      </c>
      <c r="CF260" s="1" t="s">
        <v>85</v>
      </c>
      <c r="CG260" s="1" t="s">
        <v>85</v>
      </c>
      <c r="CH260" s="1" t="s">
        <v>85</v>
      </c>
    </row>
    <row r="261" spans="1:86" ht="15.95">
      <c r="A261" s="1" t="s">
        <v>2732</v>
      </c>
      <c r="B261" s="1" t="s">
        <v>130</v>
      </c>
      <c r="C261" s="1" t="s">
        <v>103</v>
      </c>
      <c r="D261" s="1">
        <v>303</v>
      </c>
      <c r="E261" s="1" t="s">
        <v>3522</v>
      </c>
      <c r="F261" s="1" t="s">
        <v>3873</v>
      </c>
      <c r="G261" s="1">
        <v>303013</v>
      </c>
      <c r="H261" s="1" t="s">
        <v>3874</v>
      </c>
      <c r="I261" s="1">
        <v>6220890425</v>
      </c>
      <c r="J261" s="38">
        <v>45139</v>
      </c>
      <c r="K261" s="1" t="s">
        <v>3875</v>
      </c>
      <c r="L261" s="1" t="s">
        <v>3527</v>
      </c>
      <c r="M261" s="1" t="s">
        <v>915</v>
      </c>
      <c r="N261" s="1" t="s">
        <v>85</v>
      </c>
      <c r="O261" s="1" t="s">
        <v>973</v>
      </c>
      <c r="P261" s="1" t="s">
        <v>1003</v>
      </c>
      <c r="Q261" s="1" t="s">
        <v>85</v>
      </c>
      <c r="R261" s="1" t="s">
        <v>85</v>
      </c>
      <c r="S261" s="1" t="s">
        <v>85</v>
      </c>
      <c r="T261" s="1" t="s">
        <v>85</v>
      </c>
      <c r="U261" s="1" t="s">
        <v>85</v>
      </c>
      <c r="V261" s="1">
        <v>10</v>
      </c>
      <c r="W261" s="1">
        <v>100</v>
      </c>
      <c r="X261" s="1">
        <v>0</v>
      </c>
      <c r="Y261" s="1" t="s">
        <v>3545</v>
      </c>
      <c r="Z261" s="1" t="s">
        <v>85</v>
      </c>
      <c r="AA261" s="1">
        <v>98</v>
      </c>
      <c r="AB261" s="1">
        <v>1</v>
      </c>
      <c r="AC261" s="1">
        <v>1</v>
      </c>
      <c r="AD261" s="1">
        <v>0</v>
      </c>
      <c r="AE261" s="1">
        <v>3</v>
      </c>
      <c r="AF261" s="1">
        <v>98</v>
      </c>
      <c r="AG261" s="1">
        <v>1</v>
      </c>
      <c r="AH261" s="1">
        <v>1</v>
      </c>
      <c r="AI261" s="1">
        <v>0</v>
      </c>
      <c r="AJ261" s="1">
        <v>3</v>
      </c>
      <c r="AK261" s="1">
        <v>98</v>
      </c>
      <c r="AL261" s="1">
        <v>2</v>
      </c>
      <c r="AM261" s="1">
        <v>0</v>
      </c>
      <c r="AN261" s="1">
        <v>0</v>
      </c>
      <c r="AO261" s="1">
        <v>2</v>
      </c>
      <c r="AP261" s="1" t="s">
        <v>85</v>
      </c>
      <c r="AQ261" s="1" t="s">
        <v>3653</v>
      </c>
      <c r="AR261" s="38">
        <v>45170</v>
      </c>
      <c r="AS261" s="1" t="s">
        <v>85</v>
      </c>
      <c r="AT261" s="1" t="s">
        <v>85</v>
      </c>
      <c r="AU261" s="1" t="s">
        <v>85</v>
      </c>
      <c r="AV261" s="1" t="s">
        <v>85</v>
      </c>
      <c r="AW261" s="1" t="s">
        <v>85</v>
      </c>
      <c r="AX261" s="1" t="s">
        <v>85</v>
      </c>
      <c r="AY261" s="1" t="s">
        <v>85</v>
      </c>
      <c r="AZ261" s="1" t="s">
        <v>85</v>
      </c>
      <c r="BA261" s="1" t="s">
        <v>85</v>
      </c>
      <c r="BB261" s="1" t="s">
        <v>85</v>
      </c>
      <c r="BC261" s="1" t="s">
        <v>85</v>
      </c>
      <c r="BD261" s="1" t="s">
        <v>85</v>
      </c>
      <c r="BE261" s="1" t="s">
        <v>85</v>
      </c>
      <c r="BF261" s="1" t="s">
        <v>85</v>
      </c>
      <c r="BG261" s="1" t="s">
        <v>85</v>
      </c>
      <c r="BH261" s="1" t="s">
        <v>85</v>
      </c>
      <c r="BI261" s="1" t="s">
        <v>85</v>
      </c>
      <c r="BJ261" s="1" t="s">
        <v>85</v>
      </c>
      <c r="BK261" s="1" t="s">
        <v>85</v>
      </c>
      <c r="BL261" s="1" t="s">
        <v>85</v>
      </c>
      <c r="BM261" s="1" t="s">
        <v>3531</v>
      </c>
      <c r="BN261" s="1" t="s">
        <v>85</v>
      </c>
      <c r="BO261" s="1" t="s">
        <v>85</v>
      </c>
      <c r="BP261" s="1" t="s">
        <v>85</v>
      </c>
      <c r="BQ261" s="1" t="s">
        <v>85</v>
      </c>
      <c r="BR261" s="1" t="s">
        <v>85</v>
      </c>
      <c r="BS261" s="1" t="s">
        <v>85</v>
      </c>
      <c r="BT261" s="1" t="s">
        <v>85</v>
      </c>
      <c r="BU261" s="1" t="s">
        <v>85</v>
      </c>
      <c r="BV261" s="1" t="s">
        <v>85</v>
      </c>
      <c r="BW261" s="1" t="s">
        <v>85</v>
      </c>
      <c r="BX261" s="1" t="s">
        <v>85</v>
      </c>
      <c r="BY261" s="1" t="s">
        <v>85</v>
      </c>
      <c r="BZ261" s="1" t="s">
        <v>85</v>
      </c>
      <c r="CA261" s="1" t="s">
        <v>85</v>
      </c>
      <c r="CB261" s="1" t="s">
        <v>85</v>
      </c>
      <c r="CC261" s="1" t="s">
        <v>85</v>
      </c>
      <c r="CD261" s="1" t="s">
        <v>85</v>
      </c>
      <c r="CE261" s="1" t="s">
        <v>85</v>
      </c>
      <c r="CF261" s="1" t="s">
        <v>85</v>
      </c>
      <c r="CG261" s="1" t="s">
        <v>85</v>
      </c>
      <c r="CH261" s="1" t="s">
        <v>85</v>
      </c>
    </row>
    <row r="262" spans="1:86" ht="15.95">
      <c r="A262" s="1" t="s">
        <v>3060</v>
      </c>
      <c r="B262" s="1" t="s">
        <v>75</v>
      </c>
      <c r="C262" s="1" t="s">
        <v>198</v>
      </c>
      <c r="D262" s="1">
        <v>409</v>
      </c>
      <c r="E262" s="1" t="s">
        <v>3522</v>
      </c>
      <c r="F262" s="1">
        <v>6221123114</v>
      </c>
      <c r="G262" s="1">
        <v>409024</v>
      </c>
      <c r="H262" s="1" t="s">
        <v>3876</v>
      </c>
      <c r="I262" s="1">
        <v>6221123114</v>
      </c>
      <c r="J262" s="38">
        <v>45127</v>
      </c>
      <c r="K262" s="1" t="s">
        <v>1018</v>
      </c>
      <c r="L262" s="1" t="s">
        <v>3527</v>
      </c>
      <c r="M262" s="1" t="s">
        <v>915</v>
      </c>
      <c r="N262" s="1" t="s">
        <v>85</v>
      </c>
      <c r="O262" s="1" t="s">
        <v>3560</v>
      </c>
      <c r="P262" s="1" t="s">
        <v>173</v>
      </c>
      <c r="Q262" s="38">
        <v>45152</v>
      </c>
      <c r="R262" s="1" t="s">
        <v>85</v>
      </c>
      <c r="S262" s="1" t="s">
        <v>85</v>
      </c>
      <c r="T262" s="1" t="s">
        <v>85</v>
      </c>
      <c r="U262" s="1" t="s">
        <v>85</v>
      </c>
      <c r="V262" s="1">
        <v>50</v>
      </c>
      <c r="W262" s="1">
        <v>80</v>
      </c>
      <c r="X262" s="1">
        <v>20</v>
      </c>
      <c r="Y262" s="1" t="s">
        <v>3524</v>
      </c>
      <c r="Z262" s="1" t="s">
        <v>85</v>
      </c>
      <c r="AA262" s="1">
        <v>1</v>
      </c>
      <c r="AB262" s="1">
        <v>39</v>
      </c>
      <c r="AC262" s="1">
        <v>60</v>
      </c>
      <c r="AD262" s="1">
        <v>0</v>
      </c>
      <c r="AE262" s="1">
        <v>159</v>
      </c>
      <c r="AF262" s="1">
        <v>5</v>
      </c>
      <c r="AG262" s="1">
        <v>35</v>
      </c>
      <c r="AH262" s="1">
        <v>60</v>
      </c>
      <c r="AI262" s="1">
        <v>0</v>
      </c>
      <c r="AJ262" s="1">
        <v>155</v>
      </c>
      <c r="AK262" s="1">
        <v>1</v>
      </c>
      <c r="AL262" s="1">
        <v>39</v>
      </c>
      <c r="AM262" s="1">
        <v>60</v>
      </c>
      <c r="AN262" s="1">
        <v>0</v>
      </c>
      <c r="AO262" s="1">
        <v>159</v>
      </c>
      <c r="AP262" s="1" t="s">
        <v>85</v>
      </c>
      <c r="AQ262" s="1" t="s">
        <v>3877</v>
      </c>
      <c r="AR262" s="38">
        <v>45268</v>
      </c>
      <c r="AS262" s="1" t="s">
        <v>85</v>
      </c>
      <c r="AT262" s="1" t="s">
        <v>85</v>
      </c>
      <c r="AU262" s="1" t="s">
        <v>85</v>
      </c>
      <c r="AV262" s="1" t="s">
        <v>85</v>
      </c>
      <c r="AW262" s="1" t="s">
        <v>85</v>
      </c>
      <c r="AX262" s="1" t="s">
        <v>85</v>
      </c>
      <c r="AY262" s="1" t="s">
        <v>85</v>
      </c>
      <c r="AZ262" s="1" t="s">
        <v>85</v>
      </c>
      <c r="BA262" s="1" t="s">
        <v>85</v>
      </c>
      <c r="BB262" s="1" t="s">
        <v>85</v>
      </c>
      <c r="BC262" s="1" t="s">
        <v>85</v>
      </c>
      <c r="BD262" s="1" t="s">
        <v>85</v>
      </c>
      <c r="BE262" s="1" t="s">
        <v>85</v>
      </c>
      <c r="BF262" s="1" t="s">
        <v>85</v>
      </c>
      <c r="BG262" s="1" t="s">
        <v>85</v>
      </c>
      <c r="BH262" s="1" t="s">
        <v>85</v>
      </c>
      <c r="BI262" s="1" t="s">
        <v>85</v>
      </c>
      <c r="BJ262" s="1" t="s">
        <v>85</v>
      </c>
      <c r="BK262" s="1" t="s">
        <v>85</v>
      </c>
      <c r="BL262" s="1" t="s">
        <v>85</v>
      </c>
      <c r="BM262" s="1" t="s">
        <v>3531</v>
      </c>
      <c r="BN262" s="1" t="s">
        <v>85</v>
      </c>
      <c r="BO262" s="1" t="s">
        <v>85</v>
      </c>
      <c r="BP262" s="1" t="s">
        <v>85</v>
      </c>
      <c r="BQ262" s="1" t="s">
        <v>85</v>
      </c>
      <c r="BR262" s="1" t="s">
        <v>85</v>
      </c>
      <c r="BS262" s="1" t="s">
        <v>85</v>
      </c>
      <c r="BT262" s="1" t="s">
        <v>85</v>
      </c>
      <c r="BU262" s="1" t="s">
        <v>85</v>
      </c>
      <c r="BV262" s="1" t="s">
        <v>85</v>
      </c>
      <c r="BW262" s="1" t="s">
        <v>85</v>
      </c>
      <c r="BX262" s="1" t="s">
        <v>85</v>
      </c>
      <c r="BY262" s="1" t="s">
        <v>85</v>
      </c>
      <c r="BZ262" s="1" t="s">
        <v>85</v>
      </c>
      <c r="CA262" s="1" t="s">
        <v>85</v>
      </c>
      <c r="CB262" s="1" t="s">
        <v>85</v>
      </c>
      <c r="CC262" s="1" t="s">
        <v>85</v>
      </c>
      <c r="CD262" s="1" t="s">
        <v>85</v>
      </c>
      <c r="CE262" s="1" t="s">
        <v>85</v>
      </c>
      <c r="CF262" s="1" t="s">
        <v>85</v>
      </c>
      <c r="CG262" s="1" t="s">
        <v>85</v>
      </c>
      <c r="CH262" s="1" t="s">
        <v>85</v>
      </c>
    </row>
    <row r="263" spans="1:86" ht="15.95">
      <c r="A263" s="1" t="s">
        <v>646</v>
      </c>
      <c r="B263" s="1" t="s">
        <v>75</v>
      </c>
      <c r="C263" s="1" t="s">
        <v>103</v>
      </c>
      <c r="D263" s="1">
        <v>409</v>
      </c>
      <c r="E263" s="1" t="s">
        <v>3522</v>
      </c>
      <c r="F263" s="1">
        <v>6220157958</v>
      </c>
      <c r="G263" s="1">
        <v>409005</v>
      </c>
      <c r="H263" s="1" t="s">
        <v>3878</v>
      </c>
      <c r="I263" s="1">
        <v>6220157958</v>
      </c>
      <c r="J263" s="38">
        <v>45070</v>
      </c>
      <c r="K263" s="1" t="s">
        <v>1018</v>
      </c>
      <c r="L263" s="1" t="s">
        <v>3527</v>
      </c>
      <c r="M263" s="1" t="s">
        <v>915</v>
      </c>
      <c r="N263" s="1" t="s">
        <v>85</v>
      </c>
      <c r="O263" s="1" t="s">
        <v>966</v>
      </c>
      <c r="P263" s="1" t="s">
        <v>173</v>
      </c>
      <c r="Q263" s="38">
        <v>45111</v>
      </c>
      <c r="R263" s="1" t="s">
        <v>85</v>
      </c>
      <c r="S263" s="1" t="s">
        <v>85</v>
      </c>
      <c r="T263" s="1" t="s">
        <v>85</v>
      </c>
      <c r="U263" s="1" t="s">
        <v>85</v>
      </c>
      <c r="V263" s="1">
        <v>90</v>
      </c>
      <c r="W263" s="1">
        <v>95</v>
      </c>
      <c r="X263" s="1">
        <v>5</v>
      </c>
      <c r="Y263" s="1" t="s">
        <v>3524</v>
      </c>
      <c r="Z263" s="1" t="s">
        <v>85</v>
      </c>
      <c r="AA263" s="1">
        <v>3</v>
      </c>
      <c r="AB263" s="1">
        <v>5</v>
      </c>
      <c r="AC263" s="1">
        <v>22</v>
      </c>
      <c r="AD263" s="1">
        <v>70</v>
      </c>
      <c r="AE263" s="1">
        <v>259</v>
      </c>
      <c r="AF263" s="1">
        <v>3</v>
      </c>
      <c r="AG263" s="1">
        <v>5</v>
      </c>
      <c r="AH263" s="1">
        <v>22</v>
      </c>
      <c r="AI263" s="1">
        <v>70</v>
      </c>
      <c r="AJ263" s="1">
        <v>259</v>
      </c>
      <c r="AK263" s="1">
        <v>0</v>
      </c>
      <c r="AL263" s="1">
        <v>100</v>
      </c>
      <c r="AM263" s="1">
        <v>0</v>
      </c>
      <c r="AN263" s="1">
        <v>0</v>
      </c>
      <c r="AO263" s="1">
        <v>100</v>
      </c>
      <c r="AP263" s="1" t="s">
        <v>85</v>
      </c>
      <c r="AQ263" s="1" t="s">
        <v>3653</v>
      </c>
      <c r="AR263" s="38">
        <v>45169</v>
      </c>
      <c r="AS263" s="1" t="s">
        <v>85</v>
      </c>
      <c r="AT263" s="1" t="s">
        <v>85</v>
      </c>
      <c r="AU263" s="1" t="s">
        <v>85</v>
      </c>
      <c r="AV263" s="1" t="s">
        <v>85</v>
      </c>
      <c r="AW263" s="1" t="s">
        <v>85</v>
      </c>
      <c r="AX263" s="1" t="s">
        <v>85</v>
      </c>
      <c r="AY263" s="1" t="s">
        <v>85</v>
      </c>
      <c r="AZ263" s="1" t="s">
        <v>85</v>
      </c>
      <c r="BA263" s="1" t="s">
        <v>85</v>
      </c>
      <c r="BB263" s="1" t="s">
        <v>85</v>
      </c>
      <c r="BC263" s="1" t="s">
        <v>85</v>
      </c>
      <c r="BD263" s="1" t="s">
        <v>85</v>
      </c>
      <c r="BE263" s="1" t="s">
        <v>85</v>
      </c>
      <c r="BF263" s="1" t="s">
        <v>85</v>
      </c>
      <c r="BG263" s="1" t="s">
        <v>85</v>
      </c>
      <c r="BH263" s="1" t="s">
        <v>85</v>
      </c>
      <c r="BI263" s="1" t="s">
        <v>85</v>
      </c>
      <c r="BJ263" s="1" t="s">
        <v>85</v>
      </c>
      <c r="BK263" s="1" t="s">
        <v>85</v>
      </c>
      <c r="BL263" s="1" t="s">
        <v>85</v>
      </c>
      <c r="BM263" s="1" t="s">
        <v>3531</v>
      </c>
      <c r="BN263" s="1" t="s">
        <v>85</v>
      </c>
      <c r="BO263" s="1" t="s">
        <v>85</v>
      </c>
      <c r="BP263" s="1" t="s">
        <v>85</v>
      </c>
      <c r="BQ263" s="1" t="s">
        <v>85</v>
      </c>
      <c r="BR263" s="1" t="s">
        <v>85</v>
      </c>
      <c r="BS263" s="1" t="s">
        <v>85</v>
      </c>
      <c r="BT263" s="1" t="s">
        <v>85</v>
      </c>
      <c r="BU263" s="1" t="s">
        <v>85</v>
      </c>
      <c r="BV263" s="1" t="s">
        <v>85</v>
      </c>
      <c r="BW263" s="1" t="s">
        <v>85</v>
      </c>
      <c r="BX263" s="1" t="s">
        <v>85</v>
      </c>
      <c r="BY263" s="1" t="s">
        <v>85</v>
      </c>
      <c r="BZ263" s="1" t="s">
        <v>85</v>
      </c>
      <c r="CA263" s="1" t="s">
        <v>85</v>
      </c>
      <c r="CB263" s="1" t="s">
        <v>85</v>
      </c>
      <c r="CC263" s="1" t="s">
        <v>85</v>
      </c>
      <c r="CD263" s="1" t="s">
        <v>85</v>
      </c>
      <c r="CE263" s="1" t="s">
        <v>85</v>
      </c>
      <c r="CF263" s="1" t="s">
        <v>85</v>
      </c>
      <c r="CG263" s="1" t="s">
        <v>85</v>
      </c>
      <c r="CH263" s="1" t="s">
        <v>85</v>
      </c>
    </row>
    <row r="264" spans="1:86" ht="15.95">
      <c r="A264" s="1" t="s">
        <v>3018</v>
      </c>
      <c r="B264" s="1" t="s">
        <v>75</v>
      </c>
      <c r="C264" s="1" t="s">
        <v>103</v>
      </c>
      <c r="D264" s="1">
        <v>409</v>
      </c>
      <c r="E264" s="1" t="s">
        <v>3522</v>
      </c>
      <c r="F264" s="1">
        <v>6220965338</v>
      </c>
      <c r="G264" s="1">
        <v>409005</v>
      </c>
      <c r="H264" s="1" t="s">
        <v>3879</v>
      </c>
      <c r="I264" s="1">
        <v>6220965338</v>
      </c>
      <c r="J264" s="38">
        <v>45103</v>
      </c>
      <c r="K264" s="1" t="s">
        <v>1018</v>
      </c>
      <c r="L264" s="1" t="s">
        <v>3527</v>
      </c>
      <c r="M264" s="1" t="s">
        <v>915</v>
      </c>
      <c r="N264" s="1" t="s">
        <v>85</v>
      </c>
      <c r="O264" s="1" t="s">
        <v>966</v>
      </c>
      <c r="P264" s="1" t="s">
        <v>173</v>
      </c>
      <c r="Q264" s="38">
        <v>45110</v>
      </c>
      <c r="R264" s="1" t="s">
        <v>85</v>
      </c>
      <c r="S264" s="1" t="s">
        <v>85</v>
      </c>
      <c r="T264" s="1" t="s">
        <v>85</v>
      </c>
      <c r="U264" s="1" t="s">
        <v>85</v>
      </c>
      <c r="V264" s="1">
        <v>55</v>
      </c>
      <c r="W264" s="1">
        <v>97</v>
      </c>
      <c r="X264" s="1">
        <v>3</v>
      </c>
      <c r="Y264" s="1" t="s">
        <v>3545</v>
      </c>
      <c r="Z264" s="1" t="s">
        <v>85</v>
      </c>
      <c r="AA264" s="1">
        <v>0</v>
      </c>
      <c r="AB264" s="1">
        <v>2</v>
      </c>
      <c r="AC264" s="1">
        <v>97</v>
      </c>
      <c r="AD264" s="1">
        <v>1</v>
      </c>
      <c r="AE264" s="1">
        <v>199</v>
      </c>
      <c r="AF264" s="1">
        <v>2</v>
      </c>
      <c r="AG264" s="1">
        <v>4</v>
      </c>
      <c r="AH264" s="1">
        <v>93</v>
      </c>
      <c r="AI264" s="1">
        <v>1</v>
      </c>
      <c r="AJ264" s="1">
        <v>193</v>
      </c>
      <c r="AK264" s="1">
        <v>70</v>
      </c>
      <c r="AL264" s="1">
        <v>25</v>
      </c>
      <c r="AM264" s="1">
        <v>5</v>
      </c>
      <c r="AN264" s="1">
        <v>0</v>
      </c>
      <c r="AO264" s="1">
        <v>35</v>
      </c>
      <c r="AP264" s="1" t="s">
        <v>85</v>
      </c>
      <c r="AQ264" s="1" t="s">
        <v>3640</v>
      </c>
      <c r="AR264" s="38">
        <v>45168</v>
      </c>
      <c r="AS264" s="1" t="s">
        <v>85</v>
      </c>
      <c r="AT264" s="1" t="s">
        <v>85</v>
      </c>
      <c r="AU264" s="1" t="s">
        <v>85</v>
      </c>
      <c r="AV264" s="1" t="s">
        <v>85</v>
      </c>
      <c r="AW264" s="1" t="s">
        <v>85</v>
      </c>
      <c r="AX264" s="1" t="s">
        <v>85</v>
      </c>
      <c r="AY264" s="1" t="s">
        <v>85</v>
      </c>
      <c r="AZ264" s="1" t="s">
        <v>85</v>
      </c>
      <c r="BA264" s="1" t="s">
        <v>85</v>
      </c>
      <c r="BB264" s="1" t="s">
        <v>85</v>
      </c>
      <c r="BC264" s="1" t="s">
        <v>85</v>
      </c>
      <c r="BD264" s="1" t="s">
        <v>85</v>
      </c>
      <c r="BE264" s="1" t="s">
        <v>85</v>
      </c>
      <c r="BF264" s="1" t="s">
        <v>85</v>
      </c>
      <c r="BG264" s="1" t="s">
        <v>85</v>
      </c>
      <c r="BH264" s="1" t="s">
        <v>85</v>
      </c>
      <c r="BI264" s="1" t="s">
        <v>85</v>
      </c>
      <c r="BJ264" s="1" t="s">
        <v>85</v>
      </c>
      <c r="BK264" s="1" t="s">
        <v>85</v>
      </c>
      <c r="BL264" s="1" t="s">
        <v>85</v>
      </c>
      <c r="BM264" s="1" t="s">
        <v>3531</v>
      </c>
      <c r="BN264" s="1" t="s">
        <v>85</v>
      </c>
      <c r="BO264" s="1" t="s">
        <v>85</v>
      </c>
      <c r="BP264" s="1" t="s">
        <v>85</v>
      </c>
      <c r="BQ264" s="1" t="s">
        <v>85</v>
      </c>
      <c r="BR264" s="1" t="s">
        <v>85</v>
      </c>
      <c r="BS264" s="1" t="s">
        <v>85</v>
      </c>
      <c r="BT264" s="1" t="s">
        <v>85</v>
      </c>
      <c r="BU264" s="1" t="s">
        <v>85</v>
      </c>
      <c r="BV264" s="1" t="s">
        <v>85</v>
      </c>
      <c r="BW264" s="1" t="s">
        <v>85</v>
      </c>
      <c r="BX264" s="1" t="s">
        <v>85</v>
      </c>
      <c r="BY264" s="1" t="s">
        <v>85</v>
      </c>
      <c r="BZ264" s="1" t="s">
        <v>85</v>
      </c>
      <c r="CA264" s="1" t="s">
        <v>85</v>
      </c>
      <c r="CB264" s="1" t="s">
        <v>85</v>
      </c>
      <c r="CC264" s="1" t="s">
        <v>85</v>
      </c>
      <c r="CD264" s="1" t="s">
        <v>85</v>
      </c>
      <c r="CE264" s="1" t="s">
        <v>85</v>
      </c>
      <c r="CF264" s="1" t="s">
        <v>85</v>
      </c>
      <c r="CG264" s="1" t="s">
        <v>85</v>
      </c>
      <c r="CH264" s="1" t="s">
        <v>85</v>
      </c>
    </row>
    <row r="265" spans="1:86" ht="15.95">
      <c r="A265" s="1" t="s">
        <v>653</v>
      </c>
      <c r="B265" s="1" t="s">
        <v>75</v>
      </c>
      <c r="C265" s="1" t="s">
        <v>103</v>
      </c>
      <c r="D265" s="1">
        <v>409</v>
      </c>
      <c r="E265" s="1" t="s">
        <v>3522</v>
      </c>
      <c r="F265" s="1">
        <v>6220965419</v>
      </c>
      <c r="G265" s="1">
        <v>409009</v>
      </c>
      <c r="H265" s="1" t="s">
        <v>3880</v>
      </c>
      <c r="I265" s="1">
        <v>6220965419</v>
      </c>
      <c r="J265" s="38">
        <v>45072</v>
      </c>
      <c r="K265" s="1" t="s">
        <v>1018</v>
      </c>
      <c r="L265" s="1" t="s">
        <v>3527</v>
      </c>
      <c r="M265" s="1" t="s">
        <v>906</v>
      </c>
      <c r="N265" s="1" t="s">
        <v>658</v>
      </c>
      <c r="O265" s="1" t="s">
        <v>966</v>
      </c>
      <c r="P265" s="1" t="s">
        <v>85</v>
      </c>
      <c r="Q265" s="38">
        <v>45110</v>
      </c>
      <c r="R265" s="1" t="s">
        <v>85</v>
      </c>
      <c r="S265" s="1" t="s">
        <v>85</v>
      </c>
      <c r="T265" s="1" t="s">
        <v>85</v>
      </c>
      <c r="U265" s="1" t="s">
        <v>85</v>
      </c>
      <c r="V265" s="1">
        <v>95</v>
      </c>
      <c r="W265" s="1">
        <v>95</v>
      </c>
      <c r="X265" s="1">
        <v>5</v>
      </c>
      <c r="Y265" s="1" t="s">
        <v>3524</v>
      </c>
      <c r="Z265" s="1" t="s">
        <v>85</v>
      </c>
      <c r="AA265" s="1">
        <v>0</v>
      </c>
      <c r="AB265" s="1">
        <v>15</v>
      </c>
      <c r="AC265" s="1">
        <v>15</v>
      </c>
      <c r="AD265" s="1">
        <v>70</v>
      </c>
      <c r="AE265" s="1">
        <v>255</v>
      </c>
      <c r="AF265" s="1">
        <v>5</v>
      </c>
      <c r="AG265" s="1">
        <v>10</v>
      </c>
      <c r="AH265" s="1">
        <v>15</v>
      </c>
      <c r="AI265" s="1">
        <v>70</v>
      </c>
      <c r="AJ265" s="1">
        <v>250</v>
      </c>
      <c r="AK265" s="1">
        <v>0</v>
      </c>
      <c r="AL265" s="1">
        <v>64</v>
      </c>
      <c r="AM265" s="1">
        <v>35</v>
      </c>
      <c r="AN265" s="1">
        <v>1</v>
      </c>
      <c r="AO265" s="1">
        <v>137</v>
      </c>
      <c r="AP265" s="1" t="s">
        <v>85</v>
      </c>
      <c r="AQ265" s="1" t="s">
        <v>3653</v>
      </c>
      <c r="AR265" s="38">
        <v>45166</v>
      </c>
      <c r="AS265" s="1" t="s">
        <v>85</v>
      </c>
      <c r="AT265" s="1" t="s">
        <v>85</v>
      </c>
      <c r="AU265" s="1" t="s">
        <v>85</v>
      </c>
      <c r="AV265" s="1" t="s">
        <v>85</v>
      </c>
      <c r="AW265" s="1" t="s">
        <v>85</v>
      </c>
      <c r="AX265" s="1" t="s">
        <v>85</v>
      </c>
      <c r="AY265" s="1" t="s">
        <v>85</v>
      </c>
      <c r="AZ265" s="1" t="s">
        <v>85</v>
      </c>
      <c r="BA265" s="1" t="s">
        <v>85</v>
      </c>
      <c r="BB265" s="1" t="s">
        <v>85</v>
      </c>
      <c r="BC265" s="1" t="s">
        <v>85</v>
      </c>
      <c r="BD265" s="1" t="s">
        <v>85</v>
      </c>
      <c r="BE265" s="1" t="s">
        <v>85</v>
      </c>
      <c r="BF265" s="1" t="s">
        <v>85</v>
      </c>
      <c r="BG265" s="1" t="s">
        <v>85</v>
      </c>
      <c r="BH265" s="1" t="s">
        <v>85</v>
      </c>
      <c r="BI265" s="1" t="s">
        <v>85</v>
      </c>
      <c r="BJ265" s="1" t="s">
        <v>85</v>
      </c>
      <c r="BK265" s="1" t="s">
        <v>85</v>
      </c>
      <c r="BL265" s="1" t="s">
        <v>85</v>
      </c>
      <c r="BM265" s="1" t="s">
        <v>3531</v>
      </c>
      <c r="BN265" s="1" t="s">
        <v>85</v>
      </c>
      <c r="BO265" s="1" t="s">
        <v>85</v>
      </c>
      <c r="BP265" s="1" t="s">
        <v>85</v>
      </c>
      <c r="BQ265" s="1" t="s">
        <v>85</v>
      </c>
      <c r="BR265" s="1" t="s">
        <v>85</v>
      </c>
      <c r="BS265" s="1" t="s">
        <v>85</v>
      </c>
      <c r="BT265" s="1" t="s">
        <v>85</v>
      </c>
      <c r="BU265" s="1" t="s">
        <v>85</v>
      </c>
      <c r="BV265" s="1" t="s">
        <v>85</v>
      </c>
      <c r="BW265" s="1" t="s">
        <v>85</v>
      </c>
      <c r="BX265" s="1" t="s">
        <v>85</v>
      </c>
      <c r="BY265" s="1" t="s">
        <v>85</v>
      </c>
      <c r="BZ265" s="1" t="s">
        <v>85</v>
      </c>
      <c r="CA265" s="1" t="s">
        <v>85</v>
      </c>
      <c r="CB265" s="1" t="s">
        <v>85</v>
      </c>
      <c r="CC265" s="1" t="s">
        <v>85</v>
      </c>
      <c r="CD265" s="1" t="s">
        <v>85</v>
      </c>
      <c r="CE265" s="1" t="s">
        <v>85</v>
      </c>
      <c r="CF265" s="1" t="s">
        <v>85</v>
      </c>
      <c r="CG265" s="1" t="s">
        <v>85</v>
      </c>
      <c r="CH265" s="1" t="s">
        <v>85</v>
      </c>
    </row>
    <row r="266" spans="1:86" ht="15.95">
      <c r="A266" s="1" t="s">
        <v>3028</v>
      </c>
      <c r="B266" s="1" t="s">
        <v>75</v>
      </c>
      <c r="C266" s="1" t="s">
        <v>103</v>
      </c>
      <c r="D266" s="1">
        <v>409</v>
      </c>
      <c r="E266" s="1" t="s">
        <v>3522</v>
      </c>
      <c r="F266" s="1">
        <v>6220965337</v>
      </c>
      <c r="G266" s="1">
        <v>409009</v>
      </c>
      <c r="H266" s="1" t="s">
        <v>3862</v>
      </c>
      <c r="I266" s="1">
        <v>6220965337</v>
      </c>
      <c r="J266" s="38">
        <v>45107</v>
      </c>
      <c r="K266" s="1" t="s">
        <v>1018</v>
      </c>
      <c r="L266" s="1" t="s">
        <v>3527</v>
      </c>
      <c r="M266" s="1" t="s">
        <v>906</v>
      </c>
      <c r="N266" s="1" t="s">
        <v>658</v>
      </c>
      <c r="O266" s="1" t="s">
        <v>966</v>
      </c>
      <c r="P266" s="1" t="s">
        <v>85</v>
      </c>
      <c r="Q266" s="38">
        <v>45156</v>
      </c>
      <c r="R266" s="1" t="s">
        <v>85</v>
      </c>
      <c r="S266" s="1" t="s">
        <v>85</v>
      </c>
      <c r="T266" s="1" t="s">
        <v>85</v>
      </c>
      <c r="U266" s="1" t="s">
        <v>85</v>
      </c>
      <c r="V266" s="1">
        <v>90</v>
      </c>
      <c r="W266" s="1">
        <v>95</v>
      </c>
      <c r="X266" s="1">
        <v>5</v>
      </c>
      <c r="Y266" s="1" t="s">
        <v>3545</v>
      </c>
      <c r="Z266" s="1" t="s">
        <v>85</v>
      </c>
      <c r="AA266" s="1">
        <v>2</v>
      </c>
      <c r="AB266" s="1">
        <v>58</v>
      </c>
      <c r="AC266" s="1">
        <v>35</v>
      </c>
      <c r="AD266" s="1">
        <v>5</v>
      </c>
      <c r="AE266" s="1">
        <v>143</v>
      </c>
      <c r="AF266" s="1">
        <v>80</v>
      </c>
      <c r="AG266" s="1">
        <v>10</v>
      </c>
      <c r="AH266" s="1">
        <v>9</v>
      </c>
      <c r="AI266" s="1">
        <v>1</v>
      </c>
      <c r="AJ266" s="1">
        <v>31</v>
      </c>
      <c r="AK266" s="1">
        <v>2</v>
      </c>
      <c r="AL266" s="1">
        <v>58</v>
      </c>
      <c r="AM266" s="1">
        <v>35</v>
      </c>
      <c r="AN266" s="1">
        <v>5</v>
      </c>
      <c r="AO266" s="1">
        <v>143</v>
      </c>
      <c r="AP266" s="1" t="s">
        <v>85</v>
      </c>
      <c r="AQ266" s="1" t="s">
        <v>3877</v>
      </c>
      <c r="AR266" s="38">
        <v>45268</v>
      </c>
      <c r="AS266" s="1" t="s">
        <v>85</v>
      </c>
      <c r="AT266" s="1" t="s">
        <v>85</v>
      </c>
      <c r="AU266" s="1" t="s">
        <v>85</v>
      </c>
      <c r="AV266" s="1" t="s">
        <v>85</v>
      </c>
      <c r="AW266" s="1" t="s">
        <v>85</v>
      </c>
      <c r="AX266" s="1" t="s">
        <v>85</v>
      </c>
      <c r="AY266" s="1" t="s">
        <v>85</v>
      </c>
      <c r="AZ266" s="1" t="s">
        <v>85</v>
      </c>
      <c r="BA266" s="1" t="s">
        <v>85</v>
      </c>
      <c r="BB266" s="1" t="s">
        <v>85</v>
      </c>
      <c r="BC266" s="1" t="s">
        <v>85</v>
      </c>
      <c r="BD266" s="1" t="s">
        <v>85</v>
      </c>
      <c r="BE266" s="1" t="s">
        <v>85</v>
      </c>
      <c r="BF266" s="1" t="s">
        <v>85</v>
      </c>
      <c r="BG266" s="1" t="s">
        <v>85</v>
      </c>
      <c r="BH266" s="1" t="s">
        <v>85</v>
      </c>
      <c r="BI266" s="1" t="s">
        <v>85</v>
      </c>
      <c r="BJ266" s="1" t="s">
        <v>85</v>
      </c>
      <c r="BK266" s="1" t="s">
        <v>85</v>
      </c>
      <c r="BL266" s="1" t="s">
        <v>85</v>
      </c>
      <c r="BM266" s="1" t="s">
        <v>3531</v>
      </c>
      <c r="BN266" s="1" t="s">
        <v>85</v>
      </c>
      <c r="BO266" s="1" t="s">
        <v>85</v>
      </c>
      <c r="BP266" s="1" t="s">
        <v>85</v>
      </c>
      <c r="BQ266" s="1" t="s">
        <v>85</v>
      </c>
      <c r="BR266" s="1" t="s">
        <v>85</v>
      </c>
      <c r="BS266" s="1" t="s">
        <v>85</v>
      </c>
      <c r="BT266" s="1" t="s">
        <v>85</v>
      </c>
      <c r="BU266" s="1" t="s">
        <v>85</v>
      </c>
      <c r="BV266" s="1" t="s">
        <v>85</v>
      </c>
      <c r="BW266" s="1" t="s">
        <v>85</v>
      </c>
      <c r="BX266" s="1" t="s">
        <v>85</v>
      </c>
      <c r="BY266" s="1" t="s">
        <v>85</v>
      </c>
      <c r="BZ266" s="1" t="s">
        <v>85</v>
      </c>
      <c r="CA266" s="1" t="s">
        <v>85</v>
      </c>
      <c r="CB266" s="1" t="s">
        <v>85</v>
      </c>
      <c r="CC266" s="1" t="s">
        <v>85</v>
      </c>
      <c r="CD266" s="1" t="s">
        <v>85</v>
      </c>
      <c r="CE266" s="1" t="s">
        <v>85</v>
      </c>
      <c r="CF266" s="1" t="s">
        <v>85</v>
      </c>
      <c r="CG266" s="1" t="s">
        <v>85</v>
      </c>
      <c r="CH266" s="1" t="s">
        <v>85</v>
      </c>
    </row>
    <row r="267" spans="1:86" ht="15.95">
      <c r="A267" s="1" t="s">
        <v>2596</v>
      </c>
      <c r="B267" s="1" t="s">
        <v>130</v>
      </c>
      <c r="C267" s="1" t="s">
        <v>198</v>
      </c>
      <c r="D267" s="1">
        <v>301</v>
      </c>
      <c r="E267" s="1" t="s">
        <v>3522</v>
      </c>
      <c r="F267" s="1" t="s">
        <v>3881</v>
      </c>
      <c r="G267" s="1">
        <v>301032</v>
      </c>
      <c r="H267" s="1" t="s">
        <v>85</v>
      </c>
      <c r="I267" s="1">
        <v>6220890336</v>
      </c>
      <c r="J267" s="38">
        <v>45132</v>
      </c>
      <c r="K267" s="1" t="s">
        <v>85</v>
      </c>
      <c r="L267" s="1" t="s">
        <v>85</v>
      </c>
      <c r="M267" s="1" t="s">
        <v>85</v>
      </c>
      <c r="N267" s="1" t="s">
        <v>85</v>
      </c>
      <c r="O267" s="1" t="s">
        <v>85</v>
      </c>
      <c r="P267" s="1" t="s">
        <v>85</v>
      </c>
      <c r="Q267" s="1" t="s">
        <v>85</v>
      </c>
      <c r="R267" s="1" t="s">
        <v>85</v>
      </c>
      <c r="S267" s="1" t="s">
        <v>85</v>
      </c>
      <c r="T267" s="1" t="s">
        <v>85</v>
      </c>
      <c r="U267" s="1" t="s">
        <v>85</v>
      </c>
      <c r="V267" s="1">
        <v>45</v>
      </c>
      <c r="W267" s="1">
        <v>65</v>
      </c>
      <c r="X267" s="1">
        <v>35</v>
      </c>
      <c r="Y267" s="1" t="s">
        <v>3524</v>
      </c>
      <c r="Z267" s="1" t="s">
        <v>85</v>
      </c>
      <c r="AA267" s="1">
        <v>2</v>
      </c>
      <c r="AB267" s="1">
        <v>7</v>
      </c>
      <c r="AC267" s="1">
        <v>90</v>
      </c>
      <c r="AD267" s="1">
        <v>1</v>
      </c>
      <c r="AE267" s="1">
        <v>190</v>
      </c>
      <c r="AF267" s="1">
        <v>2</v>
      </c>
      <c r="AG267" s="1">
        <v>7</v>
      </c>
      <c r="AH267" s="1">
        <v>90</v>
      </c>
      <c r="AI267" s="1">
        <v>1</v>
      </c>
      <c r="AJ267" s="1">
        <v>190</v>
      </c>
      <c r="AK267" s="1">
        <v>5</v>
      </c>
      <c r="AL267" s="1">
        <v>65</v>
      </c>
      <c r="AM267" s="1">
        <v>30</v>
      </c>
      <c r="AN267" s="1">
        <v>0</v>
      </c>
      <c r="AO267" s="1">
        <v>125</v>
      </c>
      <c r="AP267" s="1" t="s">
        <v>85</v>
      </c>
      <c r="AQ267" s="1" t="s">
        <v>3702</v>
      </c>
      <c r="AR267" s="38">
        <v>45209</v>
      </c>
      <c r="AS267" s="1" t="s">
        <v>85</v>
      </c>
      <c r="AT267" s="1" t="s">
        <v>85</v>
      </c>
      <c r="AU267" s="1" t="s">
        <v>85</v>
      </c>
      <c r="AV267" s="1" t="s">
        <v>85</v>
      </c>
      <c r="AW267" s="1" t="s">
        <v>85</v>
      </c>
      <c r="AX267" s="1" t="s">
        <v>85</v>
      </c>
      <c r="AY267" s="1" t="s">
        <v>85</v>
      </c>
      <c r="AZ267" s="1" t="s">
        <v>85</v>
      </c>
      <c r="BA267" s="1" t="s">
        <v>85</v>
      </c>
      <c r="BB267" s="1" t="s">
        <v>85</v>
      </c>
      <c r="BC267" s="1" t="s">
        <v>85</v>
      </c>
      <c r="BD267" s="1" t="s">
        <v>85</v>
      </c>
      <c r="BE267" s="1" t="s">
        <v>85</v>
      </c>
      <c r="BF267" s="1" t="s">
        <v>85</v>
      </c>
      <c r="BG267" s="1" t="s">
        <v>85</v>
      </c>
      <c r="BH267" s="1" t="s">
        <v>85</v>
      </c>
      <c r="BI267" s="1" t="s">
        <v>85</v>
      </c>
      <c r="BJ267" s="1" t="s">
        <v>85</v>
      </c>
      <c r="BK267" s="1" t="s">
        <v>85</v>
      </c>
      <c r="BL267" s="1" t="s">
        <v>85</v>
      </c>
      <c r="BM267" s="1" t="s">
        <v>3531</v>
      </c>
      <c r="BN267" s="1" t="s">
        <v>85</v>
      </c>
      <c r="BO267" s="1" t="s">
        <v>85</v>
      </c>
      <c r="BP267" s="1" t="s">
        <v>85</v>
      </c>
      <c r="BQ267" s="1" t="s">
        <v>85</v>
      </c>
      <c r="BR267" s="1" t="s">
        <v>85</v>
      </c>
      <c r="BS267" s="1" t="s">
        <v>85</v>
      </c>
      <c r="BT267" s="1" t="s">
        <v>85</v>
      </c>
      <c r="BU267" s="1" t="s">
        <v>85</v>
      </c>
      <c r="BV267" s="1" t="s">
        <v>85</v>
      </c>
      <c r="BW267" s="1" t="s">
        <v>85</v>
      </c>
      <c r="BX267" s="1" t="s">
        <v>85</v>
      </c>
      <c r="BY267" s="1" t="s">
        <v>85</v>
      </c>
      <c r="BZ267" s="1" t="s">
        <v>85</v>
      </c>
      <c r="CA267" s="1" t="s">
        <v>85</v>
      </c>
      <c r="CB267" s="1" t="s">
        <v>85</v>
      </c>
      <c r="CC267" s="1" t="s">
        <v>85</v>
      </c>
      <c r="CD267" s="1" t="s">
        <v>85</v>
      </c>
      <c r="CE267" s="1" t="s">
        <v>85</v>
      </c>
      <c r="CF267" s="1" t="s">
        <v>85</v>
      </c>
      <c r="CG267" s="1" t="s">
        <v>85</v>
      </c>
      <c r="CH267" s="1" t="s">
        <v>85</v>
      </c>
    </row>
    <row r="268" spans="1:86" ht="15.95">
      <c r="A268" s="1" t="s">
        <v>2675</v>
      </c>
      <c r="B268" s="1" t="s">
        <v>130</v>
      </c>
      <c r="C268" s="1" t="s">
        <v>198</v>
      </c>
      <c r="D268" s="1">
        <v>302</v>
      </c>
      <c r="E268" s="1" t="s">
        <v>3522</v>
      </c>
      <c r="F268" s="1" t="s">
        <v>3882</v>
      </c>
      <c r="G268" s="1">
        <v>302021</v>
      </c>
      <c r="H268" s="1" t="s">
        <v>3883</v>
      </c>
      <c r="I268" s="1">
        <v>6219512977</v>
      </c>
      <c r="J268" s="38">
        <v>44315</v>
      </c>
      <c r="K268" s="1" t="s">
        <v>85</v>
      </c>
      <c r="L268" s="1" t="s">
        <v>3527</v>
      </c>
      <c r="M268" s="1" t="s">
        <v>906</v>
      </c>
      <c r="N268" s="1" t="s">
        <v>3536</v>
      </c>
      <c r="O268" s="1" t="s">
        <v>3586</v>
      </c>
      <c r="P268" s="1" t="s">
        <v>85</v>
      </c>
      <c r="Q268" s="1" t="s">
        <v>85</v>
      </c>
      <c r="R268" s="1" t="s">
        <v>85</v>
      </c>
      <c r="S268" s="1" t="s">
        <v>85</v>
      </c>
      <c r="T268" s="1" t="s">
        <v>85</v>
      </c>
      <c r="U268" s="1" t="s">
        <v>85</v>
      </c>
      <c r="V268" s="1">
        <v>35</v>
      </c>
      <c r="W268" s="1">
        <v>85</v>
      </c>
      <c r="X268" s="1">
        <v>15</v>
      </c>
      <c r="Y268" s="1" t="s">
        <v>3524</v>
      </c>
      <c r="Z268" s="1" t="s">
        <v>85</v>
      </c>
      <c r="AA268" s="1">
        <v>10</v>
      </c>
      <c r="AB268" s="1">
        <v>82</v>
      </c>
      <c r="AC268" s="1">
        <v>8</v>
      </c>
      <c r="AD268" s="1">
        <v>0</v>
      </c>
      <c r="AE268" s="1">
        <v>98</v>
      </c>
      <c r="AF268" s="1">
        <v>91</v>
      </c>
      <c r="AG268" s="1">
        <v>8</v>
      </c>
      <c r="AH268" s="1">
        <v>1</v>
      </c>
      <c r="AI268" s="1">
        <v>0</v>
      </c>
      <c r="AJ268" s="1">
        <v>10</v>
      </c>
      <c r="AK268" s="1">
        <v>10</v>
      </c>
      <c r="AL268" s="1">
        <v>82</v>
      </c>
      <c r="AM268" s="1">
        <v>8</v>
      </c>
      <c r="AN268" s="1">
        <v>0</v>
      </c>
      <c r="AO268" s="1">
        <v>98</v>
      </c>
      <c r="AP268" s="1" t="s">
        <v>85</v>
      </c>
      <c r="AQ268" s="1" t="s">
        <v>3640</v>
      </c>
      <c r="AR268" s="38">
        <v>45168</v>
      </c>
      <c r="AS268" s="1" t="s">
        <v>85</v>
      </c>
      <c r="AT268" s="1" t="s">
        <v>85</v>
      </c>
      <c r="AU268" s="1" t="s">
        <v>85</v>
      </c>
      <c r="AV268" s="1" t="s">
        <v>85</v>
      </c>
      <c r="AW268" s="1" t="s">
        <v>85</v>
      </c>
      <c r="AX268" s="1" t="s">
        <v>85</v>
      </c>
      <c r="AY268" s="1" t="s">
        <v>85</v>
      </c>
      <c r="AZ268" s="1" t="s">
        <v>85</v>
      </c>
      <c r="BA268" s="1" t="s">
        <v>85</v>
      </c>
      <c r="BB268" s="1" t="s">
        <v>85</v>
      </c>
      <c r="BC268" s="1" t="s">
        <v>85</v>
      </c>
      <c r="BD268" s="1" t="s">
        <v>85</v>
      </c>
      <c r="BE268" s="1" t="s">
        <v>85</v>
      </c>
      <c r="BF268" s="1" t="s">
        <v>85</v>
      </c>
      <c r="BG268" s="1" t="s">
        <v>85</v>
      </c>
      <c r="BH268" s="1" t="s">
        <v>85</v>
      </c>
      <c r="BI268" s="1" t="s">
        <v>85</v>
      </c>
      <c r="BJ268" s="1" t="s">
        <v>85</v>
      </c>
      <c r="BK268" s="1" t="s">
        <v>85</v>
      </c>
      <c r="BL268" s="1" t="s">
        <v>85</v>
      </c>
      <c r="BM268" s="1" t="s">
        <v>3531</v>
      </c>
      <c r="BN268" s="1" t="s">
        <v>85</v>
      </c>
      <c r="BO268" s="1" t="s">
        <v>85</v>
      </c>
      <c r="BP268" s="1" t="s">
        <v>85</v>
      </c>
      <c r="BQ268" s="1" t="s">
        <v>85</v>
      </c>
      <c r="BR268" s="1" t="s">
        <v>85</v>
      </c>
      <c r="BS268" s="1" t="s">
        <v>85</v>
      </c>
      <c r="BT268" s="1" t="s">
        <v>85</v>
      </c>
      <c r="BU268" s="1" t="s">
        <v>85</v>
      </c>
      <c r="BV268" s="1" t="s">
        <v>85</v>
      </c>
      <c r="BW268" s="1" t="s">
        <v>85</v>
      </c>
      <c r="BX268" s="1" t="s">
        <v>85</v>
      </c>
      <c r="BY268" s="1" t="s">
        <v>85</v>
      </c>
      <c r="BZ268" s="1" t="s">
        <v>85</v>
      </c>
      <c r="CA268" s="1" t="s">
        <v>85</v>
      </c>
      <c r="CB268" s="1" t="s">
        <v>85</v>
      </c>
      <c r="CC268" s="1" t="s">
        <v>85</v>
      </c>
      <c r="CD268" s="1" t="s">
        <v>85</v>
      </c>
      <c r="CE268" s="1" t="s">
        <v>85</v>
      </c>
      <c r="CF268" s="1" t="s">
        <v>85</v>
      </c>
      <c r="CG268" s="1" t="s">
        <v>85</v>
      </c>
      <c r="CH268" s="1" t="s">
        <v>85</v>
      </c>
    </row>
    <row r="269" spans="1:86" ht="15.95">
      <c r="A269" s="1" t="s">
        <v>1401</v>
      </c>
      <c r="B269" s="1" t="s">
        <v>75</v>
      </c>
      <c r="C269" s="1" t="s">
        <v>198</v>
      </c>
      <c r="D269" s="1">
        <v>104</v>
      </c>
      <c r="E269" s="1" t="s">
        <v>3522</v>
      </c>
      <c r="F269" s="1">
        <v>104017</v>
      </c>
      <c r="G269" s="1">
        <v>104017</v>
      </c>
      <c r="H269" s="1" t="s">
        <v>3884</v>
      </c>
      <c r="I269" s="1">
        <v>6523450138</v>
      </c>
      <c r="J269" s="38">
        <v>44080</v>
      </c>
      <c r="K269" s="1" t="s">
        <v>3758</v>
      </c>
      <c r="L269" s="1" t="s">
        <v>3527</v>
      </c>
      <c r="M269" s="1" t="s">
        <v>906</v>
      </c>
      <c r="N269" s="1" t="s">
        <v>3536</v>
      </c>
      <c r="O269" s="1" t="s">
        <v>3560</v>
      </c>
      <c r="P269" s="1" t="s">
        <v>85</v>
      </c>
      <c r="Q269" s="38">
        <v>45098</v>
      </c>
      <c r="R269" s="1" t="s">
        <v>85</v>
      </c>
      <c r="S269" s="1" t="s">
        <v>85</v>
      </c>
      <c r="T269" s="1" t="s">
        <v>85</v>
      </c>
      <c r="U269" s="1" t="s">
        <v>85</v>
      </c>
      <c r="V269" s="1">
        <v>90</v>
      </c>
      <c r="W269" s="1">
        <v>70</v>
      </c>
      <c r="X269" s="1">
        <v>30</v>
      </c>
      <c r="Y269" s="1" t="s">
        <v>3524</v>
      </c>
      <c r="Z269" s="1" t="s">
        <v>85</v>
      </c>
      <c r="AA269" s="1">
        <v>12</v>
      </c>
      <c r="AB269" s="1">
        <v>52</v>
      </c>
      <c r="AC269" s="1">
        <v>35</v>
      </c>
      <c r="AD269" s="1">
        <v>1</v>
      </c>
      <c r="AE269" s="1">
        <v>125</v>
      </c>
      <c r="AF269" s="1">
        <v>60</v>
      </c>
      <c r="AG269" s="1">
        <v>15</v>
      </c>
      <c r="AH269" s="1">
        <v>24</v>
      </c>
      <c r="AI269" s="1">
        <v>1</v>
      </c>
      <c r="AJ269" s="1">
        <v>66</v>
      </c>
      <c r="AK269" s="1">
        <v>12</v>
      </c>
      <c r="AL269" s="1">
        <v>68</v>
      </c>
      <c r="AM269" s="1">
        <v>20</v>
      </c>
      <c r="AN269" s="1">
        <v>0</v>
      </c>
      <c r="AO269" s="1">
        <v>108</v>
      </c>
      <c r="AP269" s="1" t="s">
        <v>85</v>
      </c>
      <c r="AQ269" s="1" t="s">
        <v>3627</v>
      </c>
      <c r="AR269" s="38">
        <v>45166</v>
      </c>
      <c r="AS269" s="1" t="s">
        <v>85</v>
      </c>
      <c r="AT269" s="1" t="s">
        <v>85</v>
      </c>
      <c r="AU269" s="1" t="s">
        <v>85</v>
      </c>
      <c r="AV269" s="1" t="s">
        <v>85</v>
      </c>
      <c r="AW269" s="1" t="s">
        <v>85</v>
      </c>
      <c r="AX269" s="1" t="s">
        <v>85</v>
      </c>
      <c r="AY269" s="1" t="s">
        <v>85</v>
      </c>
      <c r="AZ269" s="1" t="s">
        <v>85</v>
      </c>
      <c r="BA269" s="1" t="s">
        <v>85</v>
      </c>
      <c r="BB269" s="1" t="s">
        <v>85</v>
      </c>
      <c r="BC269" s="1" t="s">
        <v>85</v>
      </c>
      <c r="BD269" s="1" t="s">
        <v>85</v>
      </c>
      <c r="BE269" s="1" t="s">
        <v>85</v>
      </c>
      <c r="BF269" s="1" t="s">
        <v>85</v>
      </c>
      <c r="BG269" s="1" t="s">
        <v>85</v>
      </c>
      <c r="BH269" s="1" t="s">
        <v>85</v>
      </c>
      <c r="BI269" s="1" t="s">
        <v>85</v>
      </c>
      <c r="BJ269" s="1" t="s">
        <v>85</v>
      </c>
      <c r="BK269" s="1" t="s">
        <v>85</v>
      </c>
      <c r="BL269" s="1" t="s">
        <v>85</v>
      </c>
      <c r="BM269" s="1" t="s">
        <v>3531</v>
      </c>
      <c r="BN269" s="1" t="s">
        <v>85</v>
      </c>
      <c r="BO269" s="1" t="s">
        <v>85</v>
      </c>
      <c r="BP269" s="1" t="s">
        <v>85</v>
      </c>
      <c r="BQ269" s="1" t="s">
        <v>85</v>
      </c>
      <c r="BR269" s="1" t="s">
        <v>85</v>
      </c>
      <c r="BS269" s="1" t="s">
        <v>85</v>
      </c>
      <c r="BT269" s="1" t="s">
        <v>85</v>
      </c>
      <c r="BU269" s="1" t="s">
        <v>85</v>
      </c>
      <c r="BV269" s="1" t="s">
        <v>85</v>
      </c>
      <c r="BW269" s="1" t="s">
        <v>85</v>
      </c>
      <c r="BX269" s="1" t="s">
        <v>85</v>
      </c>
      <c r="BY269" s="1" t="s">
        <v>85</v>
      </c>
      <c r="BZ269" s="1" t="s">
        <v>85</v>
      </c>
      <c r="CA269" s="1" t="s">
        <v>85</v>
      </c>
      <c r="CB269" s="1" t="s">
        <v>85</v>
      </c>
      <c r="CC269" s="1" t="s">
        <v>85</v>
      </c>
      <c r="CD269" s="1" t="s">
        <v>85</v>
      </c>
      <c r="CE269" s="1" t="s">
        <v>85</v>
      </c>
      <c r="CF269" s="1" t="s">
        <v>85</v>
      </c>
      <c r="CG269" s="1" t="s">
        <v>85</v>
      </c>
      <c r="CH269" s="1" t="s">
        <v>85</v>
      </c>
    </row>
    <row r="270" spans="1:86" ht="15.95">
      <c r="A270" s="1" t="s">
        <v>3038</v>
      </c>
      <c r="B270" s="1" t="s">
        <v>75</v>
      </c>
      <c r="C270" s="1" t="s">
        <v>198</v>
      </c>
      <c r="D270" s="1">
        <v>409</v>
      </c>
      <c r="E270" s="1" t="s">
        <v>3522</v>
      </c>
      <c r="F270" s="1">
        <v>6221123112</v>
      </c>
      <c r="G270" s="1">
        <v>409018</v>
      </c>
      <c r="H270" s="1" t="s">
        <v>85</v>
      </c>
      <c r="I270" s="1">
        <v>6221123112</v>
      </c>
      <c r="J270" s="38">
        <v>45125</v>
      </c>
      <c r="K270" s="1" t="s">
        <v>1018</v>
      </c>
      <c r="L270" s="1" t="s">
        <v>3527</v>
      </c>
      <c r="M270" s="1" t="s">
        <v>915</v>
      </c>
      <c r="N270" s="1" t="s">
        <v>85</v>
      </c>
      <c r="O270" s="1" t="s">
        <v>3552</v>
      </c>
      <c r="P270" s="1" t="s">
        <v>860</v>
      </c>
      <c r="Q270" s="38">
        <v>45134</v>
      </c>
      <c r="R270" s="1" t="s">
        <v>85</v>
      </c>
      <c r="S270" s="1" t="s">
        <v>85</v>
      </c>
      <c r="T270" s="1" t="s">
        <v>85</v>
      </c>
      <c r="U270" s="1" t="s">
        <v>85</v>
      </c>
      <c r="V270" s="1">
        <v>100</v>
      </c>
      <c r="W270" s="1">
        <v>80</v>
      </c>
      <c r="X270" s="1">
        <v>20</v>
      </c>
      <c r="Y270" s="1" t="s">
        <v>3524</v>
      </c>
      <c r="Z270" s="1" t="s">
        <v>85</v>
      </c>
      <c r="AA270" s="1">
        <v>1</v>
      </c>
      <c r="AB270" s="1">
        <v>4</v>
      </c>
      <c r="AC270" s="1">
        <v>84</v>
      </c>
      <c r="AD270" s="1">
        <v>11</v>
      </c>
      <c r="AE270" s="1">
        <v>205</v>
      </c>
      <c r="AF270" s="1">
        <v>2</v>
      </c>
      <c r="AG270" s="1">
        <v>8</v>
      </c>
      <c r="AH270" s="1">
        <v>79</v>
      </c>
      <c r="AI270" s="1">
        <v>11</v>
      </c>
      <c r="AJ270" s="1">
        <v>199</v>
      </c>
      <c r="AK270" s="1">
        <v>4</v>
      </c>
      <c r="AL270" s="1">
        <v>89</v>
      </c>
      <c r="AM270" s="1">
        <v>7</v>
      </c>
      <c r="AN270" s="1">
        <v>0</v>
      </c>
      <c r="AO270" s="1">
        <v>103</v>
      </c>
      <c r="AP270" s="1" t="s">
        <v>85</v>
      </c>
      <c r="AQ270" s="1" t="s">
        <v>3762</v>
      </c>
      <c r="AR270" s="38">
        <v>45174</v>
      </c>
      <c r="AS270" s="1" t="s">
        <v>85</v>
      </c>
      <c r="AT270" s="1" t="s">
        <v>85</v>
      </c>
      <c r="AU270" s="1" t="s">
        <v>85</v>
      </c>
      <c r="AV270" s="1" t="s">
        <v>85</v>
      </c>
      <c r="AW270" s="1" t="s">
        <v>85</v>
      </c>
      <c r="AX270" s="1" t="s">
        <v>85</v>
      </c>
      <c r="AY270" s="1" t="s">
        <v>85</v>
      </c>
      <c r="AZ270" s="1" t="s">
        <v>85</v>
      </c>
      <c r="BA270" s="1" t="s">
        <v>85</v>
      </c>
      <c r="BB270" s="1" t="s">
        <v>85</v>
      </c>
      <c r="BC270" s="1" t="s">
        <v>85</v>
      </c>
      <c r="BD270" s="1" t="s">
        <v>85</v>
      </c>
      <c r="BE270" s="1" t="s">
        <v>85</v>
      </c>
      <c r="BF270" s="1" t="s">
        <v>85</v>
      </c>
      <c r="BG270" s="1" t="s">
        <v>85</v>
      </c>
      <c r="BH270" s="1" t="s">
        <v>85</v>
      </c>
      <c r="BI270" s="1" t="s">
        <v>85</v>
      </c>
      <c r="BJ270" s="1" t="s">
        <v>85</v>
      </c>
      <c r="BK270" s="1" t="s">
        <v>85</v>
      </c>
      <c r="BL270" s="1" t="s">
        <v>85</v>
      </c>
      <c r="BM270" s="1" t="s">
        <v>3531</v>
      </c>
      <c r="BN270" s="1" t="s">
        <v>85</v>
      </c>
      <c r="BO270" s="1" t="s">
        <v>85</v>
      </c>
      <c r="BP270" s="1" t="s">
        <v>85</v>
      </c>
      <c r="BQ270" s="1" t="s">
        <v>85</v>
      </c>
      <c r="BR270" s="1" t="s">
        <v>85</v>
      </c>
      <c r="BS270" s="1" t="s">
        <v>85</v>
      </c>
      <c r="BT270" s="1" t="s">
        <v>85</v>
      </c>
      <c r="BU270" s="1" t="s">
        <v>85</v>
      </c>
      <c r="BV270" s="1" t="s">
        <v>85</v>
      </c>
      <c r="BW270" s="1" t="s">
        <v>85</v>
      </c>
      <c r="BX270" s="1" t="s">
        <v>85</v>
      </c>
      <c r="BY270" s="1" t="s">
        <v>85</v>
      </c>
      <c r="BZ270" s="1" t="s">
        <v>85</v>
      </c>
      <c r="CA270" s="1" t="s">
        <v>85</v>
      </c>
      <c r="CB270" s="1" t="s">
        <v>85</v>
      </c>
      <c r="CC270" s="1" t="s">
        <v>85</v>
      </c>
      <c r="CD270" s="1" t="s">
        <v>85</v>
      </c>
      <c r="CE270" s="1" t="s">
        <v>85</v>
      </c>
      <c r="CF270" s="1" t="s">
        <v>85</v>
      </c>
      <c r="CG270" s="1" t="s">
        <v>85</v>
      </c>
      <c r="CH270" s="1" t="s">
        <v>85</v>
      </c>
    </row>
    <row r="271" spans="1:86" ht="15.95">
      <c r="A271" s="1" t="s">
        <v>1699</v>
      </c>
      <c r="B271" s="1" t="s">
        <v>75</v>
      </c>
      <c r="C271" s="1" t="s">
        <v>103</v>
      </c>
      <c r="D271" s="1">
        <v>107</v>
      </c>
      <c r="E271" s="1" t="s">
        <v>3522</v>
      </c>
      <c r="F271" s="1" t="s">
        <v>3885</v>
      </c>
      <c r="G271" s="1">
        <v>107003</v>
      </c>
      <c r="H271" s="1" t="s">
        <v>85</v>
      </c>
      <c r="I271" s="1">
        <v>6523703533</v>
      </c>
      <c r="J271" s="38">
        <v>44697</v>
      </c>
      <c r="K271" s="1" t="s">
        <v>926</v>
      </c>
      <c r="L271" s="1" t="s">
        <v>3886</v>
      </c>
      <c r="M271" s="1" t="s">
        <v>915</v>
      </c>
      <c r="N271" s="1" t="s">
        <v>85</v>
      </c>
      <c r="O271" s="1" t="s">
        <v>3887</v>
      </c>
      <c r="P271" s="1" t="s">
        <v>173</v>
      </c>
      <c r="Q271" s="38">
        <v>44767</v>
      </c>
      <c r="R271" s="1" t="s">
        <v>85</v>
      </c>
      <c r="S271" s="1" t="s">
        <v>85</v>
      </c>
      <c r="T271" s="1" t="s">
        <v>85</v>
      </c>
      <c r="U271" s="1" t="s">
        <v>85</v>
      </c>
      <c r="V271" s="1">
        <v>75</v>
      </c>
      <c r="W271" s="1">
        <v>75</v>
      </c>
      <c r="X271" s="1">
        <v>25</v>
      </c>
      <c r="Y271" s="1" t="s">
        <v>3524</v>
      </c>
      <c r="Z271" s="1" t="s">
        <v>85</v>
      </c>
      <c r="AA271" s="1">
        <v>0</v>
      </c>
      <c r="AB271" s="1">
        <v>0</v>
      </c>
      <c r="AC271" s="1">
        <v>60</v>
      </c>
      <c r="AD271" s="1">
        <v>40</v>
      </c>
      <c r="AE271" s="1">
        <v>240</v>
      </c>
      <c r="AF271" s="1">
        <v>0</v>
      </c>
      <c r="AG271" s="1">
        <v>0</v>
      </c>
      <c r="AH271" s="1">
        <v>60</v>
      </c>
      <c r="AI271" s="1">
        <v>40</v>
      </c>
      <c r="AJ271" s="1">
        <v>240</v>
      </c>
      <c r="AK271" s="1">
        <v>0</v>
      </c>
      <c r="AL271" s="1">
        <v>0</v>
      </c>
      <c r="AM271" s="1">
        <v>100</v>
      </c>
      <c r="AN271" s="1">
        <v>0</v>
      </c>
      <c r="AO271" s="1">
        <v>200</v>
      </c>
      <c r="AP271" s="1" t="s">
        <v>85</v>
      </c>
      <c r="AQ271" s="1" t="s">
        <v>3640</v>
      </c>
      <c r="AR271" s="38">
        <v>45168</v>
      </c>
      <c r="AS271" s="1" t="s">
        <v>85</v>
      </c>
      <c r="AT271" s="1" t="s">
        <v>85</v>
      </c>
      <c r="AU271" s="1" t="s">
        <v>85</v>
      </c>
      <c r="AV271" s="1" t="s">
        <v>85</v>
      </c>
      <c r="AW271" s="1" t="s">
        <v>85</v>
      </c>
      <c r="AX271" s="1" t="s">
        <v>85</v>
      </c>
      <c r="AY271" s="1" t="s">
        <v>85</v>
      </c>
      <c r="AZ271" s="1" t="s">
        <v>85</v>
      </c>
      <c r="BA271" s="1" t="s">
        <v>85</v>
      </c>
      <c r="BB271" s="1" t="s">
        <v>85</v>
      </c>
      <c r="BC271" s="1" t="s">
        <v>85</v>
      </c>
      <c r="BD271" s="1" t="s">
        <v>85</v>
      </c>
      <c r="BE271" s="1" t="s">
        <v>85</v>
      </c>
      <c r="BF271" s="1" t="s">
        <v>85</v>
      </c>
      <c r="BG271" s="1" t="s">
        <v>85</v>
      </c>
      <c r="BH271" s="1" t="s">
        <v>85</v>
      </c>
      <c r="BI271" s="1" t="s">
        <v>85</v>
      </c>
      <c r="BJ271" s="1" t="s">
        <v>85</v>
      </c>
      <c r="BK271" s="1" t="s">
        <v>85</v>
      </c>
      <c r="BL271" s="1" t="s">
        <v>85</v>
      </c>
      <c r="BM271" s="1" t="s">
        <v>3531</v>
      </c>
      <c r="BN271" s="1" t="s">
        <v>85</v>
      </c>
      <c r="BO271" s="1" t="s">
        <v>85</v>
      </c>
      <c r="BP271" s="1" t="s">
        <v>85</v>
      </c>
      <c r="BQ271" s="1" t="s">
        <v>85</v>
      </c>
      <c r="BR271" s="1" t="s">
        <v>85</v>
      </c>
      <c r="BS271" s="1" t="s">
        <v>85</v>
      </c>
      <c r="BT271" s="1" t="s">
        <v>85</v>
      </c>
      <c r="BU271" s="1" t="s">
        <v>85</v>
      </c>
      <c r="BV271" s="1" t="s">
        <v>85</v>
      </c>
      <c r="BW271" s="1" t="s">
        <v>85</v>
      </c>
      <c r="BX271" s="1" t="s">
        <v>85</v>
      </c>
      <c r="BY271" s="1" t="s">
        <v>85</v>
      </c>
      <c r="BZ271" s="1" t="s">
        <v>85</v>
      </c>
      <c r="CA271" s="1" t="s">
        <v>85</v>
      </c>
      <c r="CB271" s="1" t="s">
        <v>85</v>
      </c>
      <c r="CC271" s="1" t="s">
        <v>85</v>
      </c>
      <c r="CD271" s="1" t="s">
        <v>85</v>
      </c>
      <c r="CE271" s="1" t="s">
        <v>85</v>
      </c>
      <c r="CF271" s="1" t="s">
        <v>85</v>
      </c>
      <c r="CG271" s="1" t="s">
        <v>85</v>
      </c>
      <c r="CH271" s="1" t="s">
        <v>85</v>
      </c>
    </row>
    <row r="272" spans="1:86" ht="15.95">
      <c r="A272" s="1" t="s">
        <v>1709</v>
      </c>
      <c r="B272" s="1" t="s">
        <v>130</v>
      </c>
      <c r="C272" s="1" t="s">
        <v>198</v>
      </c>
      <c r="D272" s="1">
        <v>107</v>
      </c>
      <c r="E272" s="1" t="s">
        <v>3522</v>
      </c>
      <c r="F272" s="1" t="s">
        <v>3888</v>
      </c>
      <c r="G272" s="1">
        <v>107004</v>
      </c>
      <c r="H272" s="1" t="s">
        <v>85</v>
      </c>
      <c r="I272" s="1">
        <v>6523771376</v>
      </c>
      <c r="J272" s="38">
        <v>45119</v>
      </c>
      <c r="K272" s="1" t="s">
        <v>926</v>
      </c>
      <c r="L272" s="1" t="s">
        <v>3886</v>
      </c>
      <c r="M272" s="1" t="s">
        <v>915</v>
      </c>
      <c r="N272" s="1" t="s">
        <v>85</v>
      </c>
      <c r="O272" s="1" t="s">
        <v>3560</v>
      </c>
      <c r="P272" s="1" t="s">
        <v>173</v>
      </c>
      <c r="Q272" s="1" t="s">
        <v>85</v>
      </c>
      <c r="R272" s="1" t="s">
        <v>85</v>
      </c>
      <c r="S272" s="1" t="s">
        <v>85</v>
      </c>
      <c r="T272" s="1" t="s">
        <v>85</v>
      </c>
      <c r="U272" s="1" t="s">
        <v>85</v>
      </c>
      <c r="V272" s="1">
        <v>100</v>
      </c>
      <c r="W272" s="1">
        <v>100</v>
      </c>
      <c r="X272" s="1">
        <v>0</v>
      </c>
      <c r="Y272" s="1" t="s">
        <v>3545</v>
      </c>
      <c r="Z272" s="1" t="s">
        <v>85</v>
      </c>
      <c r="AA272" s="1">
        <v>2</v>
      </c>
      <c r="AB272" s="1">
        <v>3</v>
      </c>
      <c r="AC272" s="1">
        <v>60</v>
      </c>
      <c r="AD272" s="1">
        <v>35</v>
      </c>
      <c r="AE272" s="1">
        <v>228</v>
      </c>
      <c r="AF272" s="1">
        <v>2</v>
      </c>
      <c r="AG272" s="1">
        <v>3</v>
      </c>
      <c r="AH272" s="1">
        <v>60</v>
      </c>
      <c r="AI272" s="1">
        <v>35</v>
      </c>
      <c r="AJ272" s="1">
        <v>228</v>
      </c>
      <c r="AK272" s="1">
        <v>2</v>
      </c>
      <c r="AL272" s="1">
        <v>95</v>
      </c>
      <c r="AM272" s="1">
        <v>3</v>
      </c>
      <c r="AN272" s="1">
        <v>0</v>
      </c>
      <c r="AO272" s="1">
        <v>101</v>
      </c>
      <c r="AP272" s="1" t="s">
        <v>85</v>
      </c>
      <c r="AQ272" s="1" t="s">
        <v>3660</v>
      </c>
      <c r="AR272" s="38">
        <v>45181</v>
      </c>
      <c r="AS272" s="1" t="s">
        <v>85</v>
      </c>
      <c r="AT272" s="1" t="s">
        <v>85</v>
      </c>
      <c r="AU272" s="1" t="s">
        <v>85</v>
      </c>
      <c r="AV272" s="1" t="s">
        <v>85</v>
      </c>
      <c r="AW272" s="1" t="s">
        <v>85</v>
      </c>
      <c r="AX272" s="1" t="s">
        <v>85</v>
      </c>
      <c r="AY272" s="1" t="s">
        <v>85</v>
      </c>
      <c r="AZ272" s="1" t="s">
        <v>85</v>
      </c>
      <c r="BA272" s="1" t="s">
        <v>85</v>
      </c>
      <c r="BB272" s="1" t="s">
        <v>85</v>
      </c>
      <c r="BC272" s="1" t="s">
        <v>85</v>
      </c>
      <c r="BD272" s="1" t="s">
        <v>85</v>
      </c>
      <c r="BE272" s="1" t="s">
        <v>85</v>
      </c>
      <c r="BF272" s="1" t="s">
        <v>85</v>
      </c>
      <c r="BG272" s="1" t="s">
        <v>85</v>
      </c>
      <c r="BH272" s="1" t="s">
        <v>85</v>
      </c>
      <c r="BI272" s="1" t="s">
        <v>85</v>
      </c>
      <c r="BJ272" s="1" t="s">
        <v>85</v>
      </c>
      <c r="BK272" s="1" t="s">
        <v>85</v>
      </c>
      <c r="BL272" s="1" t="s">
        <v>85</v>
      </c>
      <c r="BM272" s="1" t="s">
        <v>3531</v>
      </c>
      <c r="BN272" s="1" t="s">
        <v>85</v>
      </c>
      <c r="BO272" s="1" t="s">
        <v>85</v>
      </c>
      <c r="BP272" s="1" t="s">
        <v>85</v>
      </c>
      <c r="BQ272" s="1" t="s">
        <v>85</v>
      </c>
      <c r="BR272" s="1" t="s">
        <v>85</v>
      </c>
      <c r="BS272" s="1" t="s">
        <v>85</v>
      </c>
      <c r="BT272" s="1" t="s">
        <v>85</v>
      </c>
      <c r="BU272" s="1" t="s">
        <v>85</v>
      </c>
      <c r="BV272" s="1" t="s">
        <v>85</v>
      </c>
      <c r="BW272" s="1" t="s">
        <v>85</v>
      </c>
      <c r="BX272" s="1" t="s">
        <v>85</v>
      </c>
      <c r="BY272" s="1" t="s">
        <v>85</v>
      </c>
      <c r="BZ272" s="1" t="s">
        <v>85</v>
      </c>
      <c r="CA272" s="1" t="s">
        <v>85</v>
      </c>
      <c r="CB272" s="1" t="s">
        <v>85</v>
      </c>
      <c r="CC272" s="1" t="s">
        <v>85</v>
      </c>
      <c r="CD272" s="1" t="s">
        <v>85</v>
      </c>
      <c r="CE272" s="1" t="s">
        <v>85</v>
      </c>
      <c r="CF272" s="1" t="s">
        <v>85</v>
      </c>
      <c r="CG272" s="1" t="s">
        <v>85</v>
      </c>
      <c r="CH272" s="1" t="s">
        <v>85</v>
      </c>
    </row>
    <row r="273" spans="1:86" ht="15.95">
      <c r="A273" s="1" t="s">
        <v>3013</v>
      </c>
      <c r="B273" s="1" t="s">
        <v>75</v>
      </c>
      <c r="C273" s="1" t="s">
        <v>103</v>
      </c>
      <c r="D273" s="1">
        <v>409</v>
      </c>
      <c r="E273" s="1" t="s">
        <v>3522</v>
      </c>
      <c r="F273" s="1">
        <v>6220922812</v>
      </c>
      <c r="G273" s="1">
        <v>409004</v>
      </c>
      <c r="H273" s="1" t="s">
        <v>85</v>
      </c>
      <c r="I273" s="1">
        <v>6220922812</v>
      </c>
      <c r="J273" s="38">
        <v>44529</v>
      </c>
      <c r="K273" s="1" t="s">
        <v>981</v>
      </c>
      <c r="L273" s="1" t="s">
        <v>3527</v>
      </c>
      <c r="M273" s="1" t="s">
        <v>915</v>
      </c>
      <c r="N273" s="1" t="s">
        <v>85</v>
      </c>
      <c r="O273" s="1" t="s">
        <v>966</v>
      </c>
      <c r="P273" s="1" t="s">
        <v>3795</v>
      </c>
      <c r="Q273" s="38">
        <v>45161</v>
      </c>
      <c r="R273" s="1" t="s">
        <v>85</v>
      </c>
      <c r="S273" s="1" t="s">
        <v>85</v>
      </c>
      <c r="T273" s="1" t="s">
        <v>85</v>
      </c>
      <c r="U273" s="1" t="s">
        <v>85</v>
      </c>
      <c r="V273" s="1">
        <v>90</v>
      </c>
      <c r="W273" s="1">
        <v>100</v>
      </c>
      <c r="X273" s="1">
        <v>0</v>
      </c>
      <c r="Y273" s="1" t="s">
        <v>3524</v>
      </c>
      <c r="Z273" s="1" t="s">
        <v>85</v>
      </c>
      <c r="AA273" s="1">
        <v>20</v>
      </c>
      <c r="AB273" s="1">
        <v>75</v>
      </c>
      <c r="AC273" s="1">
        <v>5</v>
      </c>
      <c r="AD273" s="1">
        <v>0</v>
      </c>
      <c r="AE273" s="1">
        <v>85</v>
      </c>
      <c r="AF273" s="1">
        <v>30</v>
      </c>
      <c r="AG273" s="1">
        <v>65</v>
      </c>
      <c r="AH273" s="1">
        <v>5</v>
      </c>
      <c r="AI273" s="1">
        <v>0</v>
      </c>
      <c r="AJ273" s="1">
        <v>75</v>
      </c>
      <c r="AK273" s="1">
        <v>20</v>
      </c>
      <c r="AL273" s="1">
        <v>75</v>
      </c>
      <c r="AM273" s="1">
        <v>5</v>
      </c>
      <c r="AN273" s="1">
        <v>0</v>
      </c>
      <c r="AO273" s="1">
        <v>85</v>
      </c>
      <c r="AP273" s="1" t="s">
        <v>85</v>
      </c>
      <c r="AQ273" s="1" t="s">
        <v>3877</v>
      </c>
      <c r="AR273" s="38">
        <v>45268</v>
      </c>
      <c r="AS273" s="1" t="s">
        <v>85</v>
      </c>
      <c r="AT273" s="1" t="s">
        <v>85</v>
      </c>
      <c r="AU273" s="1" t="s">
        <v>85</v>
      </c>
      <c r="AV273" s="1" t="s">
        <v>85</v>
      </c>
      <c r="AW273" s="1" t="s">
        <v>85</v>
      </c>
      <c r="AX273" s="1" t="s">
        <v>85</v>
      </c>
      <c r="AY273" s="1" t="s">
        <v>85</v>
      </c>
      <c r="AZ273" s="1" t="s">
        <v>85</v>
      </c>
      <c r="BA273" s="1" t="s">
        <v>85</v>
      </c>
      <c r="BB273" s="1" t="s">
        <v>85</v>
      </c>
      <c r="BC273" s="1" t="s">
        <v>85</v>
      </c>
      <c r="BD273" s="1" t="s">
        <v>85</v>
      </c>
      <c r="BE273" s="1" t="s">
        <v>85</v>
      </c>
      <c r="BF273" s="1" t="s">
        <v>85</v>
      </c>
      <c r="BG273" s="1" t="s">
        <v>85</v>
      </c>
      <c r="BH273" s="1" t="s">
        <v>85</v>
      </c>
      <c r="BI273" s="1" t="s">
        <v>85</v>
      </c>
      <c r="BJ273" s="1" t="s">
        <v>85</v>
      </c>
      <c r="BK273" s="1" t="s">
        <v>85</v>
      </c>
      <c r="BL273" s="1" t="s">
        <v>85</v>
      </c>
      <c r="BM273" s="1" t="s">
        <v>3531</v>
      </c>
      <c r="BN273" s="1" t="s">
        <v>85</v>
      </c>
      <c r="BO273" s="1" t="s">
        <v>85</v>
      </c>
      <c r="BP273" s="1" t="s">
        <v>85</v>
      </c>
      <c r="BQ273" s="1" t="s">
        <v>85</v>
      </c>
      <c r="BR273" s="1" t="s">
        <v>85</v>
      </c>
      <c r="BS273" s="1" t="s">
        <v>85</v>
      </c>
      <c r="BT273" s="1" t="s">
        <v>85</v>
      </c>
      <c r="BU273" s="1" t="s">
        <v>85</v>
      </c>
      <c r="BV273" s="1" t="s">
        <v>85</v>
      </c>
      <c r="BW273" s="1" t="s">
        <v>85</v>
      </c>
      <c r="BX273" s="1" t="s">
        <v>85</v>
      </c>
      <c r="BY273" s="1" t="s">
        <v>85</v>
      </c>
      <c r="BZ273" s="1" t="s">
        <v>85</v>
      </c>
      <c r="CA273" s="1" t="s">
        <v>85</v>
      </c>
      <c r="CB273" s="1" t="s">
        <v>85</v>
      </c>
      <c r="CC273" s="1" t="s">
        <v>85</v>
      </c>
      <c r="CD273" s="1" t="s">
        <v>85</v>
      </c>
      <c r="CE273" s="1" t="s">
        <v>85</v>
      </c>
      <c r="CF273" s="1" t="s">
        <v>85</v>
      </c>
      <c r="CG273" s="1" t="s">
        <v>85</v>
      </c>
      <c r="CH273" s="1" t="s">
        <v>85</v>
      </c>
    </row>
    <row r="274" spans="1:86" ht="15.95">
      <c r="A274" s="1" t="s">
        <v>1469</v>
      </c>
      <c r="B274" s="1" t="s">
        <v>75</v>
      </c>
      <c r="C274" s="1" t="s">
        <v>198</v>
      </c>
      <c r="D274" s="1">
        <v>104</v>
      </c>
      <c r="E274" s="1" t="s">
        <v>3549</v>
      </c>
      <c r="F274" s="1">
        <v>104025</v>
      </c>
      <c r="G274" s="1">
        <v>104025</v>
      </c>
      <c r="H274" s="1" t="s">
        <v>3884</v>
      </c>
      <c r="I274" s="1">
        <v>6523354151</v>
      </c>
      <c r="J274" s="38">
        <v>44606</v>
      </c>
      <c r="K274" s="1" t="s">
        <v>914</v>
      </c>
      <c r="L274" s="1" t="s">
        <v>3527</v>
      </c>
      <c r="M274" s="1" t="s">
        <v>915</v>
      </c>
      <c r="N274" s="1" t="s">
        <v>85</v>
      </c>
      <c r="O274" s="1" t="s">
        <v>3560</v>
      </c>
      <c r="P274" s="1" t="s">
        <v>173</v>
      </c>
      <c r="Q274" s="38">
        <v>45135</v>
      </c>
      <c r="R274" s="1" t="s">
        <v>85</v>
      </c>
      <c r="S274" s="1" t="s">
        <v>85</v>
      </c>
      <c r="T274" s="1" t="s">
        <v>85</v>
      </c>
      <c r="U274" s="1" t="s">
        <v>85</v>
      </c>
      <c r="V274" s="1" t="s">
        <v>85</v>
      </c>
      <c r="W274" s="1" t="s">
        <v>85</v>
      </c>
      <c r="X274" s="1" t="s">
        <v>85</v>
      </c>
      <c r="Y274" s="1" t="s">
        <v>85</v>
      </c>
      <c r="Z274" s="1" t="s">
        <v>85</v>
      </c>
      <c r="AA274" s="1">
        <v>0</v>
      </c>
      <c r="AB274" s="1">
        <v>10</v>
      </c>
      <c r="AC274" s="1">
        <v>85</v>
      </c>
      <c r="AD274" s="1">
        <v>5</v>
      </c>
      <c r="AE274" s="1">
        <v>195</v>
      </c>
      <c r="AF274" s="1">
        <v>40</v>
      </c>
      <c r="AG274" s="1">
        <v>3</v>
      </c>
      <c r="AH274" s="1">
        <v>52</v>
      </c>
      <c r="AI274" s="1">
        <v>5</v>
      </c>
      <c r="AJ274" s="1">
        <v>122</v>
      </c>
      <c r="AK274" s="1">
        <v>0</v>
      </c>
      <c r="AL274" s="1">
        <v>15</v>
      </c>
      <c r="AM274" s="1">
        <v>85</v>
      </c>
      <c r="AN274" s="1">
        <v>0</v>
      </c>
      <c r="AO274" s="1">
        <v>185</v>
      </c>
      <c r="AP274" s="1" t="s">
        <v>85</v>
      </c>
      <c r="AQ274" s="1" t="s">
        <v>3640</v>
      </c>
      <c r="AR274" s="38">
        <v>45169</v>
      </c>
      <c r="AS274" s="1" t="s">
        <v>85</v>
      </c>
      <c r="AT274" s="1" t="s">
        <v>85</v>
      </c>
      <c r="AU274" s="1" t="s">
        <v>85</v>
      </c>
      <c r="AV274" s="1" t="s">
        <v>85</v>
      </c>
      <c r="AW274" s="1" t="s">
        <v>85</v>
      </c>
      <c r="AX274" s="1" t="s">
        <v>85</v>
      </c>
      <c r="AY274" s="1" t="s">
        <v>85</v>
      </c>
      <c r="AZ274" s="1" t="s">
        <v>85</v>
      </c>
      <c r="BA274" s="1" t="s">
        <v>85</v>
      </c>
      <c r="BB274" s="1" t="s">
        <v>85</v>
      </c>
      <c r="BC274" s="1" t="s">
        <v>85</v>
      </c>
      <c r="BD274" s="1" t="s">
        <v>85</v>
      </c>
      <c r="BE274" s="1" t="s">
        <v>85</v>
      </c>
      <c r="BF274" s="1" t="s">
        <v>85</v>
      </c>
      <c r="BG274" s="1" t="s">
        <v>85</v>
      </c>
      <c r="BH274" s="1" t="s">
        <v>85</v>
      </c>
      <c r="BI274" s="1" t="s">
        <v>85</v>
      </c>
      <c r="BJ274" s="1" t="s">
        <v>85</v>
      </c>
      <c r="BK274" s="1" t="s">
        <v>85</v>
      </c>
      <c r="BL274" s="1" t="s">
        <v>85</v>
      </c>
      <c r="BM274" s="1" t="s">
        <v>3531</v>
      </c>
      <c r="BN274" s="1" t="s">
        <v>85</v>
      </c>
      <c r="BO274" s="1" t="s">
        <v>85</v>
      </c>
      <c r="BP274" s="1" t="s">
        <v>85</v>
      </c>
      <c r="BQ274" s="1" t="s">
        <v>85</v>
      </c>
      <c r="BR274" s="1" t="s">
        <v>85</v>
      </c>
      <c r="BS274" s="1" t="s">
        <v>85</v>
      </c>
      <c r="BT274" s="1" t="s">
        <v>85</v>
      </c>
      <c r="BU274" s="1" t="s">
        <v>85</v>
      </c>
      <c r="BV274" s="1" t="s">
        <v>85</v>
      </c>
      <c r="BW274" s="1" t="s">
        <v>85</v>
      </c>
      <c r="BX274" s="1" t="s">
        <v>85</v>
      </c>
      <c r="BY274" s="1" t="s">
        <v>85</v>
      </c>
      <c r="BZ274" s="1" t="s">
        <v>85</v>
      </c>
      <c r="CA274" s="1" t="s">
        <v>85</v>
      </c>
      <c r="CB274" s="1" t="s">
        <v>85</v>
      </c>
      <c r="CC274" s="1" t="s">
        <v>85</v>
      </c>
      <c r="CD274" s="1" t="s">
        <v>85</v>
      </c>
      <c r="CE274" s="1" t="s">
        <v>85</v>
      </c>
      <c r="CF274" s="1" t="s">
        <v>85</v>
      </c>
      <c r="CG274" s="1" t="s">
        <v>85</v>
      </c>
      <c r="CH274" s="1" t="s">
        <v>85</v>
      </c>
    </row>
    <row r="275" spans="1:86" ht="15.95">
      <c r="A275" s="1"/>
      <c r="B275" s="1"/>
      <c r="C275" s="1"/>
      <c r="D275" s="1"/>
      <c r="E275" s="1" t="s">
        <v>3522</v>
      </c>
      <c r="F275" s="1">
        <v>104025</v>
      </c>
      <c r="G275" s="1">
        <v>104025</v>
      </c>
      <c r="H275" s="1" t="s">
        <v>3884</v>
      </c>
      <c r="I275" s="1">
        <v>6523354151</v>
      </c>
      <c r="J275" s="38">
        <v>44606</v>
      </c>
      <c r="K275" s="1" t="s">
        <v>914</v>
      </c>
      <c r="L275" s="1" t="s">
        <v>3527</v>
      </c>
      <c r="M275" s="1" t="s">
        <v>915</v>
      </c>
      <c r="N275" s="1" t="s">
        <v>85</v>
      </c>
      <c r="O275" s="1" t="s">
        <v>3560</v>
      </c>
      <c r="P275" s="1" t="s">
        <v>173</v>
      </c>
      <c r="Q275" s="38">
        <v>45135</v>
      </c>
      <c r="R275" s="1" t="s">
        <v>85</v>
      </c>
      <c r="S275" s="1" t="s">
        <v>85</v>
      </c>
      <c r="T275" s="1" t="s">
        <v>85</v>
      </c>
      <c r="U275" s="1" t="s">
        <v>85</v>
      </c>
      <c r="V275" s="1">
        <v>40</v>
      </c>
      <c r="W275" s="1">
        <v>70</v>
      </c>
      <c r="X275" s="1">
        <v>30</v>
      </c>
      <c r="Y275" s="1" t="s">
        <v>3524</v>
      </c>
      <c r="Z275" s="1" t="s">
        <v>85</v>
      </c>
      <c r="AA275" s="1" t="s">
        <v>85</v>
      </c>
      <c r="AB275" s="1" t="s">
        <v>85</v>
      </c>
      <c r="AC275" s="1" t="s">
        <v>85</v>
      </c>
      <c r="AD275" s="1" t="s">
        <v>85</v>
      </c>
      <c r="AE275" s="1" t="s">
        <v>85</v>
      </c>
      <c r="AF275" s="1" t="s">
        <v>85</v>
      </c>
      <c r="AG275" s="1" t="s">
        <v>85</v>
      </c>
      <c r="AH275" s="1" t="s">
        <v>85</v>
      </c>
      <c r="AI275" s="1" t="s">
        <v>85</v>
      </c>
      <c r="AJ275" s="1" t="s">
        <v>85</v>
      </c>
      <c r="AK275" s="1" t="s">
        <v>85</v>
      </c>
      <c r="AL275" s="1" t="s">
        <v>85</v>
      </c>
      <c r="AM275" s="1" t="s">
        <v>85</v>
      </c>
      <c r="AN275" s="1" t="s">
        <v>85</v>
      </c>
      <c r="AO275" s="1" t="s">
        <v>85</v>
      </c>
      <c r="AP275" s="1" t="s">
        <v>3889</v>
      </c>
      <c r="AQ275" s="1" t="s">
        <v>3640</v>
      </c>
      <c r="AR275" s="38">
        <v>45168</v>
      </c>
      <c r="AS275" s="1" t="s">
        <v>85</v>
      </c>
      <c r="AT275" s="1" t="s">
        <v>85</v>
      </c>
      <c r="AU275" s="1" t="s">
        <v>85</v>
      </c>
      <c r="AV275" s="1" t="s">
        <v>85</v>
      </c>
      <c r="AW275" s="1" t="s">
        <v>85</v>
      </c>
      <c r="AX275" s="1" t="s">
        <v>85</v>
      </c>
      <c r="AY275" s="1" t="s">
        <v>85</v>
      </c>
      <c r="AZ275" s="1" t="s">
        <v>85</v>
      </c>
      <c r="BA275" s="1" t="s">
        <v>85</v>
      </c>
      <c r="BB275" s="1" t="s">
        <v>85</v>
      </c>
      <c r="BC275" s="1" t="s">
        <v>85</v>
      </c>
      <c r="BD275" s="1" t="s">
        <v>85</v>
      </c>
      <c r="BE275" s="1" t="s">
        <v>85</v>
      </c>
      <c r="BF275" s="1" t="s">
        <v>85</v>
      </c>
      <c r="BG275" s="1" t="s">
        <v>85</v>
      </c>
      <c r="BH275" s="1" t="s">
        <v>85</v>
      </c>
      <c r="BI275" s="1" t="s">
        <v>85</v>
      </c>
      <c r="BJ275" s="1" t="s">
        <v>85</v>
      </c>
      <c r="BK275" s="1" t="s">
        <v>85</v>
      </c>
      <c r="BL275" s="1" t="s">
        <v>85</v>
      </c>
      <c r="BM275" s="1" t="s">
        <v>3531</v>
      </c>
      <c r="BN275" s="1" t="s">
        <v>85</v>
      </c>
      <c r="BO275" s="1" t="s">
        <v>85</v>
      </c>
      <c r="BP275" s="1" t="s">
        <v>85</v>
      </c>
      <c r="BQ275" s="1" t="s">
        <v>85</v>
      </c>
      <c r="BR275" s="1" t="s">
        <v>85</v>
      </c>
      <c r="BS275" s="1" t="s">
        <v>85</v>
      </c>
      <c r="BT275" s="1" t="s">
        <v>85</v>
      </c>
      <c r="BU275" s="1" t="s">
        <v>85</v>
      </c>
      <c r="BV275" s="1" t="s">
        <v>85</v>
      </c>
      <c r="BW275" s="1" t="s">
        <v>85</v>
      </c>
      <c r="BX275" s="1" t="s">
        <v>85</v>
      </c>
      <c r="BY275" s="1" t="s">
        <v>85</v>
      </c>
      <c r="BZ275" s="1" t="s">
        <v>85</v>
      </c>
      <c r="CA275" s="1" t="s">
        <v>85</v>
      </c>
      <c r="CB275" s="1" t="s">
        <v>85</v>
      </c>
      <c r="CC275" s="1" t="s">
        <v>85</v>
      </c>
      <c r="CD275" s="1" t="s">
        <v>85</v>
      </c>
      <c r="CE275" s="1" t="s">
        <v>85</v>
      </c>
      <c r="CF275" s="1" t="s">
        <v>85</v>
      </c>
      <c r="CG275" s="1" t="s">
        <v>85</v>
      </c>
      <c r="CH275" s="1" t="s">
        <v>85</v>
      </c>
    </row>
    <row r="276" spans="1:86" ht="15.95">
      <c r="A276" s="1" t="s">
        <v>1481</v>
      </c>
      <c r="B276" s="1" t="s">
        <v>75</v>
      </c>
      <c r="C276" s="1" t="s">
        <v>198</v>
      </c>
      <c r="D276" s="1">
        <v>104</v>
      </c>
      <c r="E276" s="1" t="s">
        <v>3522</v>
      </c>
      <c r="F276" s="1">
        <v>104026</v>
      </c>
      <c r="G276" s="1">
        <v>104026</v>
      </c>
      <c r="H276" s="1" t="s">
        <v>3884</v>
      </c>
      <c r="I276" s="1">
        <v>6523354149</v>
      </c>
      <c r="J276" s="38">
        <v>44845</v>
      </c>
      <c r="K276" s="1" t="s">
        <v>3758</v>
      </c>
      <c r="L276" s="1" t="s">
        <v>3527</v>
      </c>
      <c r="M276" s="1" t="s">
        <v>915</v>
      </c>
      <c r="N276" s="1" t="s">
        <v>85</v>
      </c>
      <c r="O276" s="1" t="s">
        <v>3560</v>
      </c>
      <c r="P276" s="1" t="s">
        <v>83</v>
      </c>
      <c r="Q276" s="38">
        <v>45135</v>
      </c>
      <c r="R276" s="1" t="s">
        <v>85</v>
      </c>
      <c r="S276" s="1" t="s">
        <v>85</v>
      </c>
      <c r="T276" s="1" t="s">
        <v>85</v>
      </c>
      <c r="U276" s="1" t="s">
        <v>85</v>
      </c>
      <c r="V276" s="1">
        <v>12</v>
      </c>
      <c r="W276" s="1">
        <v>95</v>
      </c>
      <c r="X276" s="1">
        <v>5</v>
      </c>
      <c r="Y276" s="1" t="s">
        <v>3524</v>
      </c>
      <c r="Z276" s="1" t="s">
        <v>85</v>
      </c>
      <c r="AA276" s="1">
        <v>0</v>
      </c>
      <c r="AB276" s="1">
        <v>82</v>
      </c>
      <c r="AC276" s="1">
        <v>15</v>
      </c>
      <c r="AD276" s="1">
        <v>3</v>
      </c>
      <c r="AE276" s="1">
        <v>121</v>
      </c>
      <c r="AF276" s="1">
        <v>5</v>
      </c>
      <c r="AG276" s="1">
        <v>77</v>
      </c>
      <c r="AH276" s="1">
        <v>15</v>
      </c>
      <c r="AI276" s="1">
        <v>3</v>
      </c>
      <c r="AJ276" s="1">
        <v>116</v>
      </c>
      <c r="AK276" s="1">
        <v>0</v>
      </c>
      <c r="AL276" s="1">
        <v>95</v>
      </c>
      <c r="AM276" s="1">
        <v>5</v>
      </c>
      <c r="AN276" s="1">
        <v>0</v>
      </c>
      <c r="AO276" s="1">
        <v>105</v>
      </c>
      <c r="AP276" s="1" t="s">
        <v>85</v>
      </c>
      <c r="AQ276" s="1" t="s">
        <v>3640</v>
      </c>
      <c r="AR276" s="38">
        <v>45168</v>
      </c>
      <c r="AS276" s="1" t="s">
        <v>85</v>
      </c>
      <c r="AT276" s="1" t="s">
        <v>85</v>
      </c>
      <c r="AU276" s="1" t="s">
        <v>85</v>
      </c>
      <c r="AV276" s="1" t="s">
        <v>85</v>
      </c>
      <c r="AW276" s="1" t="s">
        <v>85</v>
      </c>
      <c r="AX276" s="1" t="s">
        <v>85</v>
      </c>
      <c r="AY276" s="1" t="s">
        <v>85</v>
      </c>
      <c r="AZ276" s="1" t="s">
        <v>85</v>
      </c>
      <c r="BA276" s="1" t="s">
        <v>85</v>
      </c>
      <c r="BB276" s="1" t="s">
        <v>85</v>
      </c>
      <c r="BC276" s="1" t="s">
        <v>85</v>
      </c>
      <c r="BD276" s="1" t="s">
        <v>85</v>
      </c>
      <c r="BE276" s="1" t="s">
        <v>85</v>
      </c>
      <c r="BF276" s="1" t="s">
        <v>85</v>
      </c>
      <c r="BG276" s="1" t="s">
        <v>85</v>
      </c>
      <c r="BH276" s="1" t="s">
        <v>85</v>
      </c>
      <c r="BI276" s="1" t="s">
        <v>85</v>
      </c>
      <c r="BJ276" s="1" t="s">
        <v>85</v>
      </c>
      <c r="BK276" s="1" t="s">
        <v>85</v>
      </c>
      <c r="BL276" s="1" t="s">
        <v>85</v>
      </c>
      <c r="BM276" s="1" t="s">
        <v>3531</v>
      </c>
      <c r="BN276" s="1" t="s">
        <v>85</v>
      </c>
      <c r="BO276" s="1" t="s">
        <v>85</v>
      </c>
      <c r="BP276" s="1" t="s">
        <v>85</v>
      </c>
      <c r="BQ276" s="1" t="s">
        <v>85</v>
      </c>
      <c r="BR276" s="1" t="s">
        <v>85</v>
      </c>
      <c r="BS276" s="1" t="s">
        <v>85</v>
      </c>
      <c r="BT276" s="1" t="s">
        <v>85</v>
      </c>
      <c r="BU276" s="1" t="s">
        <v>85</v>
      </c>
      <c r="BV276" s="1" t="s">
        <v>85</v>
      </c>
      <c r="BW276" s="1" t="s">
        <v>85</v>
      </c>
      <c r="BX276" s="1" t="s">
        <v>85</v>
      </c>
      <c r="BY276" s="1" t="s">
        <v>85</v>
      </c>
      <c r="BZ276" s="1" t="s">
        <v>85</v>
      </c>
      <c r="CA276" s="1" t="s">
        <v>85</v>
      </c>
      <c r="CB276" s="1" t="s">
        <v>85</v>
      </c>
      <c r="CC276" s="1" t="s">
        <v>85</v>
      </c>
      <c r="CD276" s="1" t="s">
        <v>85</v>
      </c>
      <c r="CE276" s="1" t="s">
        <v>85</v>
      </c>
      <c r="CF276" s="1" t="s">
        <v>85</v>
      </c>
      <c r="CG276" s="1" t="s">
        <v>85</v>
      </c>
      <c r="CH276" s="1" t="s">
        <v>85</v>
      </c>
    </row>
    <row r="277" spans="1:86" ht="15.95">
      <c r="A277" s="1" t="s">
        <v>665</v>
      </c>
      <c r="B277" s="1" t="s">
        <v>75</v>
      </c>
      <c r="C277" s="1" t="s">
        <v>103</v>
      </c>
      <c r="D277" s="1">
        <v>409</v>
      </c>
      <c r="E277" s="1" t="s">
        <v>3522</v>
      </c>
      <c r="F277" s="1">
        <v>6220965420</v>
      </c>
      <c r="G277" s="1">
        <v>409030</v>
      </c>
      <c r="H277" s="1" t="s">
        <v>3890</v>
      </c>
      <c r="I277" s="1">
        <v>6220965420</v>
      </c>
      <c r="J277" s="38">
        <v>45112</v>
      </c>
      <c r="K277" s="1" t="s">
        <v>1018</v>
      </c>
      <c r="L277" s="1" t="s">
        <v>3527</v>
      </c>
      <c r="M277" s="1" t="s">
        <v>906</v>
      </c>
      <c r="N277" s="1" t="s">
        <v>658</v>
      </c>
      <c r="O277" s="1" t="s">
        <v>966</v>
      </c>
      <c r="P277" s="1" t="s">
        <v>85</v>
      </c>
      <c r="Q277" s="38">
        <v>45140</v>
      </c>
      <c r="R277" s="1" t="s">
        <v>85</v>
      </c>
      <c r="S277" s="1" t="s">
        <v>85</v>
      </c>
      <c r="T277" s="1" t="s">
        <v>85</v>
      </c>
      <c r="U277" s="1" t="s">
        <v>85</v>
      </c>
      <c r="V277" s="1">
        <v>90</v>
      </c>
      <c r="W277" s="1">
        <v>80</v>
      </c>
      <c r="X277" s="1">
        <v>20</v>
      </c>
      <c r="Y277" s="1" t="s">
        <v>3524</v>
      </c>
      <c r="Z277" s="1" t="s">
        <v>85</v>
      </c>
      <c r="AA277" s="1">
        <v>0</v>
      </c>
      <c r="AB277" s="1">
        <v>67</v>
      </c>
      <c r="AC277" s="1">
        <v>25</v>
      </c>
      <c r="AD277" s="1">
        <v>8</v>
      </c>
      <c r="AE277" s="1">
        <v>141</v>
      </c>
      <c r="AF277" s="1">
        <v>62</v>
      </c>
      <c r="AG277" s="1">
        <v>5</v>
      </c>
      <c r="AH277" s="1">
        <v>25</v>
      </c>
      <c r="AI277" s="1">
        <v>8</v>
      </c>
      <c r="AJ277" s="1">
        <v>79</v>
      </c>
      <c r="AK277" s="1">
        <v>0</v>
      </c>
      <c r="AL277" s="1">
        <v>95</v>
      </c>
      <c r="AM277" s="1">
        <v>5</v>
      </c>
      <c r="AN277" s="1">
        <v>0</v>
      </c>
      <c r="AO277" s="1">
        <v>105</v>
      </c>
      <c r="AP277" s="1" t="s">
        <v>85</v>
      </c>
      <c r="AQ277" s="1" t="s">
        <v>3653</v>
      </c>
      <c r="AR277" s="38">
        <v>45166</v>
      </c>
      <c r="AS277" s="1" t="s">
        <v>85</v>
      </c>
      <c r="AT277" s="1" t="s">
        <v>85</v>
      </c>
      <c r="AU277" s="1" t="s">
        <v>85</v>
      </c>
      <c r="AV277" s="1" t="s">
        <v>85</v>
      </c>
      <c r="AW277" s="1" t="s">
        <v>85</v>
      </c>
      <c r="AX277" s="1" t="s">
        <v>85</v>
      </c>
      <c r="AY277" s="1" t="s">
        <v>85</v>
      </c>
      <c r="AZ277" s="1" t="s">
        <v>85</v>
      </c>
      <c r="BA277" s="1" t="s">
        <v>85</v>
      </c>
      <c r="BB277" s="1" t="s">
        <v>85</v>
      </c>
      <c r="BC277" s="1" t="s">
        <v>85</v>
      </c>
      <c r="BD277" s="1" t="s">
        <v>85</v>
      </c>
      <c r="BE277" s="1" t="s">
        <v>85</v>
      </c>
      <c r="BF277" s="1" t="s">
        <v>85</v>
      </c>
      <c r="BG277" s="1" t="s">
        <v>85</v>
      </c>
      <c r="BH277" s="1" t="s">
        <v>85</v>
      </c>
      <c r="BI277" s="1" t="s">
        <v>85</v>
      </c>
      <c r="BJ277" s="1" t="s">
        <v>85</v>
      </c>
      <c r="BK277" s="1" t="s">
        <v>85</v>
      </c>
      <c r="BL277" s="1" t="s">
        <v>85</v>
      </c>
      <c r="BM277" s="1" t="s">
        <v>3531</v>
      </c>
      <c r="BN277" s="1" t="s">
        <v>85</v>
      </c>
      <c r="BO277" s="1" t="s">
        <v>85</v>
      </c>
      <c r="BP277" s="1" t="s">
        <v>85</v>
      </c>
      <c r="BQ277" s="1" t="s">
        <v>85</v>
      </c>
      <c r="BR277" s="1" t="s">
        <v>85</v>
      </c>
      <c r="BS277" s="1" t="s">
        <v>85</v>
      </c>
      <c r="BT277" s="1" t="s">
        <v>85</v>
      </c>
      <c r="BU277" s="1" t="s">
        <v>85</v>
      </c>
      <c r="BV277" s="1" t="s">
        <v>85</v>
      </c>
      <c r="BW277" s="1" t="s">
        <v>85</v>
      </c>
      <c r="BX277" s="1" t="s">
        <v>85</v>
      </c>
      <c r="BY277" s="1" t="s">
        <v>85</v>
      </c>
      <c r="BZ277" s="1" t="s">
        <v>85</v>
      </c>
      <c r="CA277" s="1" t="s">
        <v>85</v>
      </c>
      <c r="CB277" s="1" t="s">
        <v>85</v>
      </c>
      <c r="CC277" s="1" t="s">
        <v>85</v>
      </c>
      <c r="CD277" s="1" t="s">
        <v>85</v>
      </c>
      <c r="CE277" s="1" t="s">
        <v>85</v>
      </c>
      <c r="CF277" s="1" t="s">
        <v>85</v>
      </c>
      <c r="CG277" s="1" t="s">
        <v>85</v>
      </c>
      <c r="CH277" s="1" t="s">
        <v>85</v>
      </c>
    </row>
    <row r="278" spans="1:86" ht="15.95">
      <c r="A278" s="1" t="s">
        <v>1606</v>
      </c>
      <c r="B278" s="1" t="s">
        <v>130</v>
      </c>
      <c r="C278" s="1" t="s">
        <v>198</v>
      </c>
      <c r="D278" s="1">
        <v>106</v>
      </c>
      <c r="E278" s="1" t="s">
        <v>3522</v>
      </c>
      <c r="F278" s="1" t="s">
        <v>3891</v>
      </c>
      <c r="G278" s="1">
        <v>106012</v>
      </c>
      <c r="H278" s="1" t="s">
        <v>85</v>
      </c>
      <c r="I278" s="1">
        <v>6521763181</v>
      </c>
      <c r="J278" s="38">
        <v>43724</v>
      </c>
      <c r="K278" s="1" t="s">
        <v>85</v>
      </c>
      <c r="L278" s="1" t="s">
        <v>3527</v>
      </c>
      <c r="M278" s="1" t="s">
        <v>915</v>
      </c>
      <c r="N278" s="1" t="s">
        <v>85</v>
      </c>
      <c r="O278" s="1" t="s">
        <v>3682</v>
      </c>
      <c r="P278" s="1" t="s">
        <v>173</v>
      </c>
      <c r="Q278" s="1" t="s">
        <v>85</v>
      </c>
      <c r="R278" s="1" t="s">
        <v>85</v>
      </c>
      <c r="S278" s="1" t="s">
        <v>85</v>
      </c>
      <c r="T278" s="1" t="s">
        <v>85</v>
      </c>
      <c r="U278" s="1" t="s">
        <v>85</v>
      </c>
      <c r="V278" s="1">
        <v>100</v>
      </c>
      <c r="W278" s="1">
        <v>100</v>
      </c>
      <c r="X278" s="1">
        <v>0</v>
      </c>
      <c r="Y278" s="1" t="s">
        <v>3524</v>
      </c>
      <c r="Z278" s="1" t="s">
        <v>85</v>
      </c>
      <c r="AA278" s="1">
        <v>0</v>
      </c>
      <c r="AB278" s="1">
        <v>41</v>
      </c>
      <c r="AC278" s="1">
        <v>57</v>
      </c>
      <c r="AD278" s="1">
        <v>2</v>
      </c>
      <c r="AE278" s="1">
        <v>161</v>
      </c>
      <c r="AF278" s="1">
        <v>51</v>
      </c>
      <c r="AG278" s="1">
        <v>16</v>
      </c>
      <c r="AH278" s="1">
        <v>30</v>
      </c>
      <c r="AI278" s="1">
        <v>3</v>
      </c>
      <c r="AJ278" s="1">
        <v>85</v>
      </c>
      <c r="AK278" s="1">
        <v>0</v>
      </c>
      <c r="AL278" s="1">
        <v>45</v>
      </c>
      <c r="AM278" s="1">
        <v>55</v>
      </c>
      <c r="AN278" s="1">
        <v>0</v>
      </c>
      <c r="AO278" s="1">
        <v>155</v>
      </c>
      <c r="AP278" s="1" t="s">
        <v>85</v>
      </c>
      <c r="AQ278" s="1" t="s">
        <v>3762</v>
      </c>
      <c r="AR278" s="38">
        <v>45198</v>
      </c>
      <c r="AS278" s="1" t="s">
        <v>85</v>
      </c>
      <c r="AT278" s="1" t="s">
        <v>85</v>
      </c>
      <c r="AU278" s="1" t="s">
        <v>85</v>
      </c>
      <c r="AV278" s="1" t="s">
        <v>85</v>
      </c>
      <c r="AW278" s="1" t="s">
        <v>85</v>
      </c>
      <c r="AX278" s="1" t="s">
        <v>85</v>
      </c>
      <c r="AY278" s="1" t="s">
        <v>85</v>
      </c>
      <c r="AZ278" s="1" t="s">
        <v>85</v>
      </c>
      <c r="BA278" s="1" t="s">
        <v>85</v>
      </c>
      <c r="BB278" s="1" t="s">
        <v>85</v>
      </c>
      <c r="BC278" s="1" t="s">
        <v>85</v>
      </c>
      <c r="BD278" s="1" t="s">
        <v>85</v>
      </c>
      <c r="BE278" s="1" t="s">
        <v>85</v>
      </c>
      <c r="BF278" s="1" t="s">
        <v>85</v>
      </c>
      <c r="BG278" s="1" t="s">
        <v>85</v>
      </c>
      <c r="BH278" s="1" t="s">
        <v>85</v>
      </c>
      <c r="BI278" s="1" t="s">
        <v>85</v>
      </c>
      <c r="BJ278" s="1" t="s">
        <v>85</v>
      </c>
      <c r="BK278" s="1" t="s">
        <v>85</v>
      </c>
      <c r="BL278" s="1" t="s">
        <v>85</v>
      </c>
      <c r="BM278" s="1" t="s">
        <v>3531</v>
      </c>
      <c r="BN278" s="1" t="s">
        <v>85</v>
      </c>
      <c r="BO278" s="1" t="s">
        <v>85</v>
      </c>
      <c r="BP278" s="1" t="s">
        <v>85</v>
      </c>
      <c r="BQ278" s="1" t="s">
        <v>85</v>
      </c>
      <c r="BR278" s="1" t="s">
        <v>85</v>
      </c>
      <c r="BS278" s="1" t="s">
        <v>85</v>
      </c>
      <c r="BT278" s="1" t="s">
        <v>85</v>
      </c>
      <c r="BU278" s="1" t="s">
        <v>85</v>
      </c>
      <c r="BV278" s="1" t="s">
        <v>85</v>
      </c>
      <c r="BW278" s="1" t="s">
        <v>85</v>
      </c>
      <c r="BX278" s="1" t="s">
        <v>85</v>
      </c>
      <c r="BY278" s="1" t="s">
        <v>85</v>
      </c>
      <c r="BZ278" s="1" t="s">
        <v>85</v>
      </c>
      <c r="CA278" s="1" t="s">
        <v>85</v>
      </c>
      <c r="CB278" s="1" t="s">
        <v>85</v>
      </c>
      <c r="CC278" s="1" t="s">
        <v>85</v>
      </c>
      <c r="CD278" s="1" t="s">
        <v>85</v>
      </c>
      <c r="CE278" s="1" t="s">
        <v>85</v>
      </c>
      <c r="CF278" s="1" t="s">
        <v>85</v>
      </c>
      <c r="CG278" s="1" t="s">
        <v>85</v>
      </c>
      <c r="CH278" s="1" t="s">
        <v>85</v>
      </c>
    </row>
    <row r="279" spans="1:86" ht="15.95">
      <c r="A279" s="1" t="s">
        <v>1642</v>
      </c>
      <c r="B279" s="1" t="s">
        <v>75</v>
      </c>
      <c r="C279" s="1" t="s">
        <v>198</v>
      </c>
      <c r="D279" s="1">
        <v>106</v>
      </c>
      <c r="E279" s="1" t="s">
        <v>3522</v>
      </c>
      <c r="F279" s="1" t="s">
        <v>3892</v>
      </c>
      <c r="G279" s="1">
        <v>106015</v>
      </c>
      <c r="H279" s="1" t="s">
        <v>85</v>
      </c>
      <c r="I279" s="1">
        <v>6521763173</v>
      </c>
      <c r="J279" s="38">
        <v>44223</v>
      </c>
      <c r="K279" s="1" t="s">
        <v>85</v>
      </c>
      <c r="L279" s="1" t="s">
        <v>3527</v>
      </c>
      <c r="M279" s="1" t="s">
        <v>906</v>
      </c>
      <c r="N279" s="1" t="s">
        <v>3536</v>
      </c>
      <c r="O279" s="1" t="s">
        <v>3682</v>
      </c>
      <c r="P279" s="1" t="s">
        <v>85</v>
      </c>
      <c r="Q279" s="38">
        <v>45075</v>
      </c>
      <c r="R279" s="1" t="s">
        <v>85</v>
      </c>
      <c r="S279" s="1" t="s">
        <v>85</v>
      </c>
      <c r="T279" s="1" t="s">
        <v>85</v>
      </c>
      <c r="U279" s="1" t="s">
        <v>85</v>
      </c>
      <c r="V279" s="1">
        <v>30</v>
      </c>
      <c r="W279" s="1">
        <v>90</v>
      </c>
      <c r="X279" s="1">
        <v>10</v>
      </c>
      <c r="Y279" s="1" t="s">
        <v>3545</v>
      </c>
      <c r="Z279" s="1" t="s">
        <v>85</v>
      </c>
      <c r="AA279" s="1">
        <v>10</v>
      </c>
      <c r="AB279" s="1">
        <v>20</v>
      </c>
      <c r="AC279" s="1">
        <v>70</v>
      </c>
      <c r="AD279" s="1">
        <v>0</v>
      </c>
      <c r="AE279" s="1">
        <v>160</v>
      </c>
      <c r="AF279" s="1">
        <v>15</v>
      </c>
      <c r="AG279" s="1">
        <v>25</v>
      </c>
      <c r="AH279" s="1">
        <v>60</v>
      </c>
      <c r="AI279" s="1">
        <v>0</v>
      </c>
      <c r="AJ279" s="1">
        <v>145</v>
      </c>
      <c r="AK279" s="1">
        <v>10</v>
      </c>
      <c r="AL279" s="1">
        <v>50</v>
      </c>
      <c r="AM279" s="1">
        <v>40</v>
      </c>
      <c r="AN279" s="1">
        <v>0</v>
      </c>
      <c r="AO279" s="1">
        <v>130</v>
      </c>
      <c r="AP279" s="1" t="s">
        <v>85</v>
      </c>
      <c r="AQ279" s="1" t="s">
        <v>3702</v>
      </c>
      <c r="AR279" s="38">
        <v>45231</v>
      </c>
      <c r="AS279" s="1" t="s">
        <v>85</v>
      </c>
      <c r="AT279" s="1" t="s">
        <v>85</v>
      </c>
      <c r="AU279" s="1" t="s">
        <v>85</v>
      </c>
      <c r="AV279" s="1" t="s">
        <v>85</v>
      </c>
      <c r="AW279" s="1" t="s">
        <v>85</v>
      </c>
      <c r="AX279" s="1" t="s">
        <v>85</v>
      </c>
      <c r="AY279" s="1" t="s">
        <v>85</v>
      </c>
      <c r="AZ279" s="1" t="s">
        <v>85</v>
      </c>
      <c r="BA279" s="1" t="s">
        <v>85</v>
      </c>
      <c r="BB279" s="1" t="s">
        <v>85</v>
      </c>
      <c r="BC279" s="1" t="s">
        <v>85</v>
      </c>
      <c r="BD279" s="1" t="s">
        <v>85</v>
      </c>
      <c r="BE279" s="1" t="s">
        <v>85</v>
      </c>
      <c r="BF279" s="1" t="s">
        <v>85</v>
      </c>
      <c r="BG279" s="1" t="s">
        <v>85</v>
      </c>
      <c r="BH279" s="1" t="s">
        <v>85</v>
      </c>
      <c r="BI279" s="1" t="s">
        <v>85</v>
      </c>
      <c r="BJ279" s="1" t="s">
        <v>85</v>
      </c>
      <c r="BK279" s="1" t="s">
        <v>85</v>
      </c>
      <c r="BL279" s="1" t="s">
        <v>85</v>
      </c>
      <c r="BM279" s="1" t="s">
        <v>3531</v>
      </c>
      <c r="BN279" s="1" t="s">
        <v>85</v>
      </c>
      <c r="BO279" s="1" t="s">
        <v>85</v>
      </c>
      <c r="BP279" s="1" t="s">
        <v>85</v>
      </c>
      <c r="BQ279" s="1" t="s">
        <v>85</v>
      </c>
      <c r="BR279" s="1" t="s">
        <v>85</v>
      </c>
      <c r="BS279" s="1" t="s">
        <v>85</v>
      </c>
      <c r="BT279" s="1" t="s">
        <v>85</v>
      </c>
      <c r="BU279" s="1" t="s">
        <v>85</v>
      </c>
      <c r="BV279" s="1" t="s">
        <v>85</v>
      </c>
      <c r="BW279" s="1" t="s">
        <v>85</v>
      </c>
      <c r="BX279" s="1" t="s">
        <v>85</v>
      </c>
      <c r="BY279" s="1" t="s">
        <v>85</v>
      </c>
      <c r="BZ279" s="1" t="s">
        <v>85</v>
      </c>
      <c r="CA279" s="1" t="s">
        <v>85</v>
      </c>
      <c r="CB279" s="1" t="s">
        <v>85</v>
      </c>
      <c r="CC279" s="1" t="s">
        <v>85</v>
      </c>
      <c r="CD279" s="1" t="s">
        <v>85</v>
      </c>
      <c r="CE279" s="1" t="s">
        <v>85</v>
      </c>
      <c r="CF279" s="1" t="s">
        <v>85</v>
      </c>
      <c r="CG279" s="1" t="s">
        <v>85</v>
      </c>
      <c r="CH279" s="1" t="s">
        <v>85</v>
      </c>
    </row>
    <row r="280" spans="1:86" ht="15.95">
      <c r="A280" s="1" t="s">
        <v>1647</v>
      </c>
      <c r="B280" s="1" t="s">
        <v>75</v>
      </c>
      <c r="C280" s="1" t="s">
        <v>198</v>
      </c>
      <c r="D280" s="1">
        <v>106</v>
      </c>
      <c r="E280" s="1" t="s">
        <v>3522</v>
      </c>
      <c r="F280" s="1" t="s">
        <v>3893</v>
      </c>
      <c r="G280" s="1">
        <v>106016</v>
      </c>
      <c r="H280" s="1" t="s">
        <v>85</v>
      </c>
      <c r="I280" s="1">
        <v>6521763177</v>
      </c>
      <c r="J280" s="38">
        <v>44123</v>
      </c>
      <c r="K280" s="1" t="s">
        <v>85</v>
      </c>
      <c r="L280" s="1" t="s">
        <v>3527</v>
      </c>
      <c r="M280" s="1" t="s">
        <v>906</v>
      </c>
      <c r="N280" s="1" t="s">
        <v>3536</v>
      </c>
      <c r="O280" s="1" t="s">
        <v>3680</v>
      </c>
      <c r="P280" s="1" t="s">
        <v>85</v>
      </c>
      <c r="Q280" s="38">
        <v>45076</v>
      </c>
      <c r="R280" s="1" t="s">
        <v>85</v>
      </c>
      <c r="S280" s="1" t="s">
        <v>85</v>
      </c>
      <c r="T280" s="1" t="s">
        <v>85</v>
      </c>
      <c r="U280" s="1" t="s">
        <v>85</v>
      </c>
      <c r="V280" s="1">
        <v>20</v>
      </c>
      <c r="W280" s="1">
        <v>99</v>
      </c>
      <c r="X280" s="1">
        <v>1</v>
      </c>
      <c r="Y280" s="1" t="s">
        <v>3524</v>
      </c>
      <c r="Z280" s="1" t="s">
        <v>85</v>
      </c>
      <c r="AA280" s="1">
        <v>77</v>
      </c>
      <c r="AB280" s="1">
        <v>20</v>
      </c>
      <c r="AC280" s="1">
        <v>3</v>
      </c>
      <c r="AD280" s="1">
        <v>0</v>
      </c>
      <c r="AE280" s="1">
        <v>26</v>
      </c>
      <c r="AF280" s="1">
        <v>97</v>
      </c>
      <c r="AG280" s="1">
        <v>2</v>
      </c>
      <c r="AH280" s="1">
        <v>1</v>
      </c>
      <c r="AI280" s="1">
        <v>0</v>
      </c>
      <c r="AJ280" s="1">
        <v>4</v>
      </c>
      <c r="AK280" s="1">
        <v>77</v>
      </c>
      <c r="AL280" s="1">
        <v>20</v>
      </c>
      <c r="AM280" s="1">
        <v>3</v>
      </c>
      <c r="AN280" s="1">
        <v>0</v>
      </c>
      <c r="AO280" s="1">
        <v>26</v>
      </c>
      <c r="AP280" s="1" t="s">
        <v>85</v>
      </c>
      <c r="AQ280" s="1" t="s">
        <v>3894</v>
      </c>
      <c r="AR280" s="38">
        <v>45233</v>
      </c>
      <c r="AS280" s="1" t="s">
        <v>85</v>
      </c>
      <c r="AT280" s="1" t="s">
        <v>85</v>
      </c>
      <c r="AU280" s="1" t="s">
        <v>85</v>
      </c>
      <c r="AV280" s="1" t="s">
        <v>85</v>
      </c>
      <c r="AW280" s="1" t="s">
        <v>85</v>
      </c>
      <c r="AX280" s="1" t="s">
        <v>85</v>
      </c>
      <c r="AY280" s="1" t="s">
        <v>85</v>
      </c>
      <c r="AZ280" s="1" t="s">
        <v>85</v>
      </c>
      <c r="BA280" s="1" t="s">
        <v>85</v>
      </c>
      <c r="BB280" s="1" t="s">
        <v>85</v>
      </c>
      <c r="BC280" s="1" t="s">
        <v>85</v>
      </c>
      <c r="BD280" s="1" t="s">
        <v>85</v>
      </c>
      <c r="BE280" s="1" t="s">
        <v>85</v>
      </c>
      <c r="BF280" s="1" t="s">
        <v>85</v>
      </c>
      <c r="BG280" s="1" t="s">
        <v>85</v>
      </c>
      <c r="BH280" s="1" t="s">
        <v>85</v>
      </c>
      <c r="BI280" s="1" t="s">
        <v>85</v>
      </c>
      <c r="BJ280" s="1" t="s">
        <v>85</v>
      </c>
      <c r="BK280" s="1" t="s">
        <v>85</v>
      </c>
      <c r="BL280" s="1" t="s">
        <v>85</v>
      </c>
      <c r="BM280" s="1" t="s">
        <v>3531</v>
      </c>
      <c r="BN280" s="1" t="s">
        <v>85</v>
      </c>
      <c r="BO280" s="1" t="s">
        <v>85</v>
      </c>
      <c r="BP280" s="1" t="s">
        <v>85</v>
      </c>
      <c r="BQ280" s="1" t="s">
        <v>85</v>
      </c>
      <c r="BR280" s="1" t="s">
        <v>85</v>
      </c>
      <c r="BS280" s="1" t="s">
        <v>85</v>
      </c>
      <c r="BT280" s="1" t="s">
        <v>85</v>
      </c>
      <c r="BU280" s="1" t="s">
        <v>85</v>
      </c>
      <c r="BV280" s="1" t="s">
        <v>85</v>
      </c>
      <c r="BW280" s="1" t="s">
        <v>85</v>
      </c>
      <c r="BX280" s="1" t="s">
        <v>85</v>
      </c>
      <c r="BY280" s="1" t="s">
        <v>85</v>
      </c>
      <c r="BZ280" s="1" t="s">
        <v>85</v>
      </c>
      <c r="CA280" s="1" t="s">
        <v>85</v>
      </c>
      <c r="CB280" s="1" t="s">
        <v>85</v>
      </c>
      <c r="CC280" s="1" t="s">
        <v>85</v>
      </c>
      <c r="CD280" s="1" t="s">
        <v>85</v>
      </c>
      <c r="CE280" s="1" t="s">
        <v>85</v>
      </c>
      <c r="CF280" s="1" t="s">
        <v>85</v>
      </c>
      <c r="CG280" s="1" t="s">
        <v>85</v>
      </c>
      <c r="CH280" s="1" t="s">
        <v>85</v>
      </c>
    </row>
    <row r="281" spans="1:86" ht="15.95">
      <c r="A281" s="1" t="s">
        <v>1673</v>
      </c>
      <c r="B281" s="1" t="s">
        <v>75</v>
      </c>
      <c r="C281" s="1" t="s">
        <v>198</v>
      </c>
      <c r="D281" s="1">
        <v>106</v>
      </c>
      <c r="E281" s="1" t="s">
        <v>3522</v>
      </c>
      <c r="F281" s="1" t="s">
        <v>3895</v>
      </c>
      <c r="G281" s="1">
        <v>106018</v>
      </c>
      <c r="H281" s="1" t="s">
        <v>85</v>
      </c>
      <c r="I281" s="1">
        <v>6521763174</v>
      </c>
      <c r="J281" s="38">
        <v>45033</v>
      </c>
      <c r="K281" s="1" t="s">
        <v>85</v>
      </c>
      <c r="L281" s="1" t="s">
        <v>3527</v>
      </c>
      <c r="M281" s="1" t="s">
        <v>906</v>
      </c>
      <c r="N281" s="1" t="s">
        <v>3536</v>
      </c>
      <c r="O281" s="1" t="s">
        <v>3586</v>
      </c>
      <c r="P281" s="1" t="s">
        <v>85</v>
      </c>
      <c r="Q281" s="38">
        <v>45100</v>
      </c>
      <c r="R281" s="1" t="s">
        <v>85</v>
      </c>
      <c r="S281" s="1" t="s">
        <v>85</v>
      </c>
      <c r="T281" s="1" t="s">
        <v>85</v>
      </c>
      <c r="U281" s="1" t="s">
        <v>85</v>
      </c>
      <c r="V281" s="1">
        <v>35</v>
      </c>
      <c r="W281" s="1">
        <v>95</v>
      </c>
      <c r="X281" s="1">
        <v>5</v>
      </c>
      <c r="Y281" s="1" t="s">
        <v>3524</v>
      </c>
      <c r="Z281" s="1" t="s">
        <v>85</v>
      </c>
      <c r="AA281" s="1">
        <v>7</v>
      </c>
      <c r="AB281" s="1">
        <v>8</v>
      </c>
      <c r="AC281" s="1">
        <v>84</v>
      </c>
      <c r="AD281" s="1">
        <v>1</v>
      </c>
      <c r="AE281" s="1">
        <v>179</v>
      </c>
      <c r="AF281" s="1">
        <v>7</v>
      </c>
      <c r="AG281" s="1">
        <v>8</v>
      </c>
      <c r="AH281" s="1">
        <v>84</v>
      </c>
      <c r="AI281" s="1">
        <v>1</v>
      </c>
      <c r="AJ281" s="1">
        <v>179</v>
      </c>
      <c r="AK281" s="1">
        <v>30</v>
      </c>
      <c r="AL281" s="1">
        <v>60</v>
      </c>
      <c r="AM281" s="1">
        <v>10</v>
      </c>
      <c r="AN281" s="1">
        <v>0</v>
      </c>
      <c r="AO281" s="1">
        <v>80</v>
      </c>
      <c r="AP281" s="1" t="s">
        <v>85</v>
      </c>
      <c r="AQ281" s="1" t="s">
        <v>3894</v>
      </c>
      <c r="AR281" s="38">
        <v>45242</v>
      </c>
      <c r="AS281" s="1" t="s">
        <v>85</v>
      </c>
      <c r="AT281" s="1" t="s">
        <v>85</v>
      </c>
      <c r="AU281" s="1" t="s">
        <v>85</v>
      </c>
      <c r="AV281" s="1" t="s">
        <v>85</v>
      </c>
      <c r="AW281" s="1" t="s">
        <v>85</v>
      </c>
      <c r="AX281" s="1" t="s">
        <v>85</v>
      </c>
      <c r="AY281" s="1" t="s">
        <v>85</v>
      </c>
      <c r="AZ281" s="1" t="s">
        <v>85</v>
      </c>
      <c r="BA281" s="1" t="s">
        <v>85</v>
      </c>
      <c r="BB281" s="1" t="s">
        <v>85</v>
      </c>
      <c r="BC281" s="1" t="s">
        <v>85</v>
      </c>
      <c r="BD281" s="1" t="s">
        <v>85</v>
      </c>
      <c r="BE281" s="1" t="s">
        <v>85</v>
      </c>
      <c r="BF281" s="1" t="s">
        <v>85</v>
      </c>
      <c r="BG281" s="1" t="s">
        <v>85</v>
      </c>
      <c r="BH281" s="1" t="s">
        <v>85</v>
      </c>
      <c r="BI281" s="1" t="s">
        <v>85</v>
      </c>
      <c r="BJ281" s="1" t="s">
        <v>85</v>
      </c>
      <c r="BK281" s="1" t="s">
        <v>85</v>
      </c>
      <c r="BL281" s="1" t="s">
        <v>85</v>
      </c>
      <c r="BM281" s="1" t="s">
        <v>3531</v>
      </c>
      <c r="BN281" s="1" t="s">
        <v>85</v>
      </c>
      <c r="BO281" s="1" t="s">
        <v>85</v>
      </c>
      <c r="BP281" s="1" t="s">
        <v>85</v>
      </c>
      <c r="BQ281" s="1" t="s">
        <v>85</v>
      </c>
      <c r="BR281" s="1" t="s">
        <v>85</v>
      </c>
      <c r="BS281" s="1" t="s">
        <v>85</v>
      </c>
      <c r="BT281" s="1" t="s">
        <v>85</v>
      </c>
      <c r="BU281" s="1" t="s">
        <v>85</v>
      </c>
      <c r="BV281" s="1" t="s">
        <v>85</v>
      </c>
      <c r="BW281" s="1" t="s">
        <v>85</v>
      </c>
      <c r="BX281" s="1" t="s">
        <v>85</v>
      </c>
      <c r="BY281" s="1" t="s">
        <v>85</v>
      </c>
      <c r="BZ281" s="1" t="s">
        <v>85</v>
      </c>
      <c r="CA281" s="1" t="s">
        <v>85</v>
      </c>
      <c r="CB281" s="1" t="s">
        <v>85</v>
      </c>
      <c r="CC281" s="1" t="s">
        <v>85</v>
      </c>
      <c r="CD281" s="1" t="s">
        <v>85</v>
      </c>
      <c r="CE281" s="1" t="s">
        <v>85</v>
      </c>
      <c r="CF281" s="1" t="s">
        <v>85</v>
      </c>
      <c r="CG281" s="1" t="s">
        <v>85</v>
      </c>
      <c r="CH281" s="1" t="s">
        <v>85</v>
      </c>
    </row>
    <row r="282" spans="1:86" ht="15.95">
      <c r="A282" s="1" t="s">
        <v>1668</v>
      </c>
      <c r="B282" s="1" t="s">
        <v>130</v>
      </c>
      <c r="C282" s="1" t="s">
        <v>198</v>
      </c>
      <c r="D282" s="1">
        <v>106</v>
      </c>
      <c r="E282" s="1" t="s">
        <v>3522</v>
      </c>
      <c r="F282" s="1" t="s">
        <v>3896</v>
      </c>
      <c r="G282" s="1">
        <v>106018</v>
      </c>
      <c r="H282" s="1" t="s">
        <v>85</v>
      </c>
      <c r="I282" s="1">
        <v>6523501627</v>
      </c>
      <c r="J282" s="38">
        <v>45113</v>
      </c>
      <c r="K282" s="1" t="s">
        <v>85</v>
      </c>
      <c r="L282" s="1" t="s">
        <v>3527</v>
      </c>
      <c r="M282" s="1" t="s">
        <v>915</v>
      </c>
      <c r="N282" s="1" t="s">
        <v>85</v>
      </c>
      <c r="O282" s="1" t="s">
        <v>3586</v>
      </c>
      <c r="P282" s="1" t="s">
        <v>173</v>
      </c>
      <c r="Q282" s="1" t="s">
        <v>85</v>
      </c>
      <c r="R282" s="1" t="s">
        <v>85</v>
      </c>
      <c r="S282" s="1" t="s">
        <v>85</v>
      </c>
      <c r="T282" s="1" t="s">
        <v>85</v>
      </c>
      <c r="U282" s="1" t="s">
        <v>85</v>
      </c>
      <c r="V282" s="1">
        <v>100</v>
      </c>
      <c r="W282" s="1">
        <v>80</v>
      </c>
      <c r="X282" s="1">
        <v>20</v>
      </c>
      <c r="Y282" s="1" t="s">
        <v>3524</v>
      </c>
      <c r="Z282" s="1" t="s">
        <v>85</v>
      </c>
      <c r="AA282" s="1">
        <v>0</v>
      </c>
      <c r="AB282" s="1">
        <v>37</v>
      </c>
      <c r="AC282" s="1">
        <v>61</v>
      </c>
      <c r="AD282" s="1">
        <v>2</v>
      </c>
      <c r="AE282" s="1">
        <v>165</v>
      </c>
      <c r="AF282" s="1">
        <v>3</v>
      </c>
      <c r="AG282" s="1">
        <v>35</v>
      </c>
      <c r="AH282" s="1">
        <v>59</v>
      </c>
      <c r="AI282" s="1">
        <v>3</v>
      </c>
      <c r="AJ282" s="1">
        <v>162</v>
      </c>
      <c r="AK282" s="1">
        <v>4</v>
      </c>
      <c r="AL282" s="1">
        <v>94</v>
      </c>
      <c r="AM282" s="1">
        <v>2</v>
      </c>
      <c r="AN282" s="1">
        <v>0</v>
      </c>
      <c r="AO282" s="1">
        <v>98</v>
      </c>
      <c r="AP282" s="1" t="s">
        <v>85</v>
      </c>
      <c r="AQ282" s="1" t="s">
        <v>3762</v>
      </c>
      <c r="AR282" s="38">
        <v>45187</v>
      </c>
      <c r="AS282" s="1" t="s">
        <v>85</v>
      </c>
      <c r="AT282" s="1" t="s">
        <v>85</v>
      </c>
      <c r="AU282" s="1" t="s">
        <v>85</v>
      </c>
      <c r="AV282" s="1" t="s">
        <v>85</v>
      </c>
      <c r="AW282" s="1" t="s">
        <v>85</v>
      </c>
      <c r="AX282" s="1" t="s">
        <v>85</v>
      </c>
      <c r="AY282" s="1" t="s">
        <v>85</v>
      </c>
      <c r="AZ282" s="1" t="s">
        <v>85</v>
      </c>
      <c r="BA282" s="1" t="s">
        <v>85</v>
      </c>
      <c r="BB282" s="1" t="s">
        <v>85</v>
      </c>
      <c r="BC282" s="1" t="s">
        <v>85</v>
      </c>
      <c r="BD282" s="1" t="s">
        <v>85</v>
      </c>
      <c r="BE282" s="1" t="s">
        <v>85</v>
      </c>
      <c r="BF282" s="1" t="s">
        <v>85</v>
      </c>
      <c r="BG282" s="1" t="s">
        <v>85</v>
      </c>
      <c r="BH282" s="1" t="s">
        <v>85</v>
      </c>
      <c r="BI282" s="1" t="s">
        <v>85</v>
      </c>
      <c r="BJ282" s="1" t="s">
        <v>85</v>
      </c>
      <c r="BK282" s="1" t="s">
        <v>85</v>
      </c>
      <c r="BL282" s="1" t="s">
        <v>85</v>
      </c>
      <c r="BM282" s="1" t="s">
        <v>3531</v>
      </c>
      <c r="BN282" s="1" t="s">
        <v>85</v>
      </c>
      <c r="BO282" s="1" t="s">
        <v>85</v>
      </c>
      <c r="BP282" s="1" t="s">
        <v>85</v>
      </c>
      <c r="BQ282" s="1" t="s">
        <v>85</v>
      </c>
      <c r="BR282" s="1" t="s">
        <v>85</v>
      </c>
      <c r="BS282" s="1" t="s">
        <v>85</v>
      </c>
      <c r="BT282" s="1" t="s">
        <v>85</v>
      </c>
      <c r="BU282" s="1" t="s">
        <v>85</v>
      </c>
      <c r="BV282" s="1" t="s">
        <v>85</v>
      </c>
      <c r="BW282" s="1" t="s">
        <v>85</v>
      </c>
      <c r="BX282" s="1" t="s">
        <v>85</v>
      </c>
      <c r="BY282" s="1" t="s">
        <v>85</v>
      </c>
      <c r="BZ282" s="1" t="s">
        <v>85</v>
      </c>
      <c r="CA282" s="1" t="s">
        <v>85</v>
      </c>
      <c r="CB282" s="1" t="s">
        <v>85</v>
      </c>
      <c r="CC282" s="1" t="s">
        <v>85</v>
      </c>
      <c r="CD282" s="1" t="s">
        <v>85</v>
      </c>
      <c r="CE282" s="1" t="s">
        <v>85</v>
      </c>
      <c r="CF282" s="1" t="s">
        <v>85</v>
      </c>
      <c r="CG282" s="1" t="s">
        <v>85</v>
      </c>
      <c r="CH282" s="1" t="s">
        <v>85</v>
      </c>
    </row>
    <row r="283" spans="1:86" ht="15.95">
      <c r="A283" s="1" t="s">
        <v>1653</v>
      </c>
      <c r="B283" s="1" t="s">
        <v>130</v>
      </c>
      <c r="C283" s="1" t="s">
        <v>198</v>
      </c>
      <c r="D283" s="1">
        <v>106</v>
      </c>
      <c r="E283" s="1" t="s">
        <v>3522</v>
      </c>
      <c r="F283" s="1" t="s">
        <v>3897</v>
      </c>
      <c r="G283" s="1">
        <v>106017</v>
      </c>
      <c r="H283" s="1" t="s">
        <v>85</v>
      </c>
      <c r="I283" s="1">
        <v>6523501626</v>
      </c>
      <c r="J283" s="38">
        <v>45091</v>
      </c>
      <c r="K283" s="1" t="s">
        <v>85</v>
      </c>
      <c r="L283" s="1" t="s">
        <v>3527</v>
      </c>
      <c r="M283" s="1" t="s">
        <v>915</v>
      </c>
      <c r="N283" s="1" t="s">
        <v>85</v>
      </c>
      <c r="O283" s="1" t="s">
        <v>3586</v>
      </c>
      <c r="P283" s="1" t="s">
        <v>213</v>
      </c>
      <c r="Q283" s="1" t="s">
        <v>85</v>
      </c>
      <c r="R283" s="1" t="s">
        <v>85</v>
      </c>
      <c r="S283" s="1" t="s">
        <v>85</v>
      </c>
      <c r="T283" s="1" t="s">
        <v>85</v>
      </c>
      <c r="U283" s="1" t="s">
        <v>85</v>
      </c>
      <c r="V283" s="1">
        <v>90</v>
      </c>
      <c r="W283" s="1">
        <v>99</v>
      </c>
      <c r="X283" s="1">
        <v>1</v>
      </c>
      <c r="Y283" s="1" t="s">
        <v>3545</v>
      </c>
      <c r="Z283" s="1" t="s">
        <v>85</v>
      </c>
      <c r="AA283" s="1">
        <v>5</v>
      </c>
      <c r="AB283" s="1">
        <v>92</v>
      </c>
      <c r="AC283" s="1">
        <v>3</v>
      </c>
      <c r="AD283" s="1">
        <v>0</v>
      </c>
      <c r="AE283" s="1">
        <v>98</v>
      </c>
      <c r="AF283" s="1">
        <v>5</v>
      </c>
      <c r="AG283" s="1">
        <v>92</v>
      </c>
      <c r="AH283" s="1">
        <v>3</v>
      </c>
      <c r="AI283" s="1">
        <v>0</v>
      </c>
      <c r="AJ283" s="1">
        <v>98</v>
      </c>
      <c r="AK283" s="1">
        <v>60</v>
      </c>
      <c r="AL283" s="1">
        <v>40</v>
      </c>
      <c r="AM283" s="1">
        <v>0</v>
      </c>
      <c r="AN283" s="1">
        <v>0</v>
      </c>
      <c r="AO283" s="1">
        <v>40</v>
      </c>
      <c r="AP283" s="1" t="s">
        <v>85</v>
      </c>
      <c r="AQ283" s="1" t="s">
        <v>3640</v>
      </c>
      <c r="AR283" s="38">
        <v>45205</v>
      </c>
      <c r="AS283" s="1" t="s">
        <v>85</v>
      </c>
      <c r="AT283" s="1" t="s">
        <v>85</v>
      </c>
      <c r="AU283" s="1" t="s">
        <v>85</v>
      </c>
      <c r="AV283" s="1" t="s">
        <v>85</v>
      </c>
      <c r="AW283" s="1" t="s">
        <v>85</v>
      </c>
      <c r="AX283" s="1" t="s">
        <v>85</v>
      </c>
      <c r="AY283" s="1" t="s">
        <v>85</v>
      </c>
      <c r="AZ283" s="1" t="s">
        <v>85</v>
      </c>
      <c r="BA283" s="1" t="s">
        <v>85</v>
      </c>
      <c r="BB283" s="1" t="s">
        <v>85</v>
      </c>
      <c r="BC283" s="1" t="s">
        <v>85</v>
      </c>
      <c r="BD283" s="1" t="s">
        <v>85</v>
      </c>
      <c r="BE283" s="1" t="s">
        <v>85</v>
      </c>
      <c r="BF283" s="1" t="s">
        <v>85</v>
      </c>
      <c r="BG283" s="1" t="s">
        <v>85</v>
      </c>
      <c r="BH283" s="1" t="s">
        <v>85</v>
      </c>
      <c r="BI283" s="1" t="s">
        <v>85</v>
      </c>
      <c r="BJ283" s="1" t="s">
        <v>85</v>
      </c>
      <c r="BK283" s="1" t="s">
        <v>85</v>
      </c>
      <c r="BL283" s="1" t="s">
        <v>85</v>
      </c>
      <c r="BM283" s="1" t="s">
        <v>3531</v>
      </c>
      <c r="BN283" s="1" t="s">
        <v>85</v>
      </c>
      <c r="BO283" s="1" t="s">
        <v>85</v>
      </c>
      <c r="BP283" s="1" t="s">
        <v>85</v>
      </c>
      <c r="BQ283" s="1" t="s">
        <v>85</v>
      </c>
      <c r="BR283" s="1" t="s">
        <v>85</v>
      </c>
      <c r="BS283" s="1" t="s">
        <v>85</v>
      </c>
      <c r="BT283" s="1" t="s">
        <v>85</v>
      </c>
      <c r="BU283" s="1" t="s">
        <v>85</v>
      </c>
      <c r="BV283" s="1" t="s">
        <v>85</v>
      </c>
      <c r="BW283" s="1" t="s">
        <v>85</v>
      </c>
      <c r="BX283" s="1" t="s">
        <v>85</v>
      </c>
      <c r="BY283" s="1" t="s">
        <v>85</v>
      </c>
      <c r="BZ283" s="1" t="s">
        <v>85</v>
      </c>
      <c r="CA283" s="1" t="s">
        <v>85</v>
      </c>
      <c r="CB283" s="1" t="s">
        <v>85</v>
      </c>
      <c r="CC283" s="1" t="s">
        <v>85</v>
      </c>
      <c r="CD283" s="1" t="s">
        <v>85</v>
      </c>
      <c r="CE283" s="1" t="s">
        <v>85</v>
      </c>
      <c r="CF283" s="1" t="s">
        <v>85</v>
      </c>
      <c r="CG283" s="1" t="s">
        <v>85</v>
      </c>
      <c r="CH283" s="1" t="s">
        <v>85</v>
      </c>
    </row>
    <row r="284" spans="1:86" ht="15.95">
      <c r="A284" s="1" t="s">
        <v>1631</v>
      </c>
      <c r="B284" s="1" t="s">
        <v>130</v>
      </c>
      <c r="C284" s="1" t="s">
        <v>198</v>
      </c>
      <c r="D284" s="1">
        <v>106</v>
      </c>
      <c r="E284" s="1" t="s">
        <v>3522</v>
      </c>
      <c r="F284" s="1" t="s">
        <v>3898</v>
      </c>
      <c r="G284" s="1">
        <v>106014</v>
      </c>
      <c r="H284" s="1" t="s">
        <v>85</v>
      </c>
      <c r="I284" s="1">
        <v>6523501625</v>
      </c>
      <c r="J284" s="38">
        <v>45085</v>
      </c>
      <c r="K284" s="1" t="s">
        <v>85</v>
      </c>
      <c r="L284" s="1" t="s">
        <v>3527</v>
      </c>
      <c r="M284" s="1" t="s">
        <v>915</v>
      </c>
      <c r="N284" s="1" t="s">
        <v>85</v>
      </c>
      <c r="O284" s="1" t="s">
        <v>3586</v>
      </c>
      <c r="P284" s="1" t="s">
        <v>83</v>
      </c>
      <c r="Q284" s="1" t="s">
        <v>85</v>
      </c>
      <c r="R284" s="1" t="s">
        <v>85</v>
      </c>
      <c r="S284" s="1" t="s">
        <v>85</v>
      </c>
      <c r="T284" s="1" t="s">
        <v>85</v>
      </c>
      <c r="U284" s="1" t="s">
        <v>85</v>
      </c>
      <c r="V284" s="1">
        <v>95</v>
      </c>
      <c r="W284" s="1">
        <v>85</v>
      </c>
      <c r="X284" s="1">
        <v>15</v>
      </c>
      <c r="Y284" s="1" t="s">
        <v>3524</v>
      </c>
      <c r="Z284" s="1" t="s">
        <v>85</v>
      </c>
      <c r="AA284" s="1">
        <v>0</v>
      </c>
      <c r="AB284" s="1">
        <v>52</v>
      </c>
      <c r="AC284" s="1">
        <v>48</v>
      </c>
      <c r="AD284" s="1">
        <v>0</v>
      </c>
      <c r="AE284" s="1">
        <v>148</v>
      </c>
      <c r="AF284" s="1">
        <v>5</v>
      </c>
      <c r="AG284" s="1">
        <v>47</v>
      </c>
      <c r="AH284" s="1">
        <v>48</v>
      </c>
      <c r="AI284" s="1">
        <v>0</v>
      </c>
      <c r="AJ284" s="1">
        <v>143</v>
      </c>
      <c r="AK284" s="1">
        <v>30</v>
      </c>
      <c r="AL284" s="1">
        <v>69</v>
      </c>
      <c r="AM284" s="1">
        <v>1</v>
      </c>
      <c r="AN284" s="1">
        <v>0</v>
      </c>
      <c r="AO284" s="1">
        <v>71</v>
      </c>
      <c r="AP284" s="1" t="s">
        <v>85</v>
      </c>
      <c r="AQ284" s="1" t="s">
        <v>3762</v>
      </c>
      <c r="AR284" s="38">
        <v>45174</v>
      </c>
      <c r="AS284" s="1" t="s">
        <v>85</v>
      </c>
      <c r="AT284" s="1" t="s">
        <v>85</v>
      </c>
      <c r="AU284" s="1" t="s">
        <v>85</v>
      </c>
      <c r="AV284" s="1" t="s">
        <v>85</v>
      </c>
      <c r="AW284" s="1" t="s">
        <v>85</v>
      </c>
      <c r="AX284" s="1" t="s">
        <v>85</v>
      </c>
      <c r="AY284" s="1" t="s">
        <v>85</v>
      </c>
      <c r="AZ284" s="1" t="s">
        <v>85</v>
      </c>
      <c r="BA284" s="1" t="s">
        <v>85</v>
      </c>
      <c r="BB284" s="1" t="s">
        <v>85</v>
      </c>
      <c r="BC284" s="1" t="s">
        <v>85</v>
      </c>
      <c r="BD284" s="1" t="s">
        <v>85</v>
      </c>
      <c r="BE284" s="1" t="s">
        <v>85</v>
      </c>
      <c r="BF284" s="1" t="s">
        <v>85</v>
      </c>
      <c r="BG284" s="1" t="s">
        <v>85</v>
      </c>
      <c r="BH284" s="1" t="s">
        <v>85</v>
      </c>
      <c r="BI284" s="1" t="s">
        <v>85</v>
      </c>
      <c r="BJ284" s="1" t="s">
        <v>85</v>
      </c>
      <c r="BK284" s="1" t="s">
        <v>85</v>
      </c>
      <c r="BL284" s="1" t="s">
        <v>85</v>
      </c>
      <c r="BM284" s="1" t="s">
        <v>3531</v>
      </c>
      <c r="BN284" s="1" t="s">
        <v>85</v>
      </c>
      <c r="BO284" s="1" t="s">
        <v>85</v>
      </c>
      <c r="BP284" s="1" t="s">
        <v>85</v>
      </c>
      <c r="BQ284" s="1" t="s">
        <v>85</v>
      </c>
      <c r="BR284" s="1" t="s">
        <v>85</v>
      </c>
      <c r="BS284" s="1" t="s">
        <v>85</v>
      </c>
      <c r="BT284" s="1" t="s">
        <v>85</v>
      </c>
      <c r="BU284" s="1" t="s">
        <v>85</v>
      </c>
      <c r="BV284" s="1" t="s">
        <v>85</v>
      </c>
      <c r="BW284" s="1" t="s">
        <v>85</v>
      </c>
      <c r="BX284" s="1" t="s">
        <v>85</v>
      </c>
      <c r="BY284" s="1" t="s">
        <v>85</v>
      </c>
      <c r="BZ284" s="1" t="s">
        <v>85</v>
      </c>
      <c r="CA284" s="1" t="s">
        <v>85</v>
      </c>
      <c r="CB284" s="1" t="s">
        <v>85</v>
      </c>
      <c r="CC284" s="1" t="s">
        <v>85</v>
      </c>
      <c r="CD284" s="1" t="s">
        <v>85</v>
      </c>
      <c r="CE284" s="1" t="s">
        <v>85</v>
      </c>
      <c r="CF284" s="1" t="s">
        <v>85</v>
      </c>
      <c r="CG284" s="1" t="s">
        <v>85</v>
      </c>
      <c r="CH284" s="1" t="s">
        <v>85</v>
      </c>
    </row>
    <row r="285" spans="1:86" ht="15.95">
      <c r="A285" s="1" t="s">
        <v>1658</v>
      </c>
      <c r="B285" s="1" t="s">
        <v>75</v>
      </c>
      <c r="C285" s="1" t="s">
        <v>198</v>
      </c>
      <c r="D285" s="1">
        <v>106</v>
      </c>
      <c r="E285" s="1" t="s">
        <v>3522</v>
      </c>
      <c r="F285" s="1" t="s">
        <v>3899</v>
      </c>
      <c r="G285" s="1">
        <v>106017</v>
      </c>
      <c r="H285" s="1" t="s">
        <v>3900</v>
      </c>
      <c r="I285" s="1">
        <v>6520481642</v>
      </c>
      <c r="J285" s="38">
        <v>44020</v>
      </c>
      <c r="K285" s="1" t="s">
        <v>85</v>
      </c>
      <c r="L285" s="1" t="s">
        <v>3527</v>
      </c>
      <c r="M285" s="1" t="s">
        <v>906</v>
      </c>
      <c r="N285" s="1" t="s">
        <v>3536</v>
      </c>
      <c r="O285" s="1" t="s">
        <v>3586</v>
      </c>
      <c r="P285" s="1" t="s">
        <v>85</v>
      </c>
      <c r="Q285" s="1" t="s">
        <v>85</v>
      </c>
      <c r="R285" s="1" t="s">
        <v>85</v>
      </c>
      <c r="S285" s="1" t="s">
        <v>85</v>
      </c>
      <c r="T285" s="1" t="s">
        <v>85</v>
      </c>
      <c r="U285" s="1" t="s">
        <v>85</v>
      </c>
      <c r="V285" s="1">
        <v>20</v>
      </c>
      <c r="W285" s="1">
        <v>98</v>
      </c>
      <c r="X285" s="1">
        <v>2</v>
      </c>
      <c r="Y285" s="1" t="s">
        <v>3524</v>
      </c>
      <c r="Z285" s="1" t="s">
        <v>85</v>
      </c>
      <c r="AA285" s="1">
        <v>20</v>
      </c>
      <c r="AB285" s="1">
        <v>79</v>
      </c>
      <c r="AC285" s="1">
        <v>1</v>
      </c>
      <c r="AD285" s="1">
        <v>0</v>
      </c>
      <c r="AE285" s="1">
        <v>81</v>
      </c>
      <c r="AF285" s="1">
        <v>89</v>
      </c>
      <c r="AG285" s="1">
        <v>10</v>
      </c>
      <c r="AH285" s="1">
        <v>1</v>
      </c>
      <c r="AI285" s="1">
        <v>0</v>
      </c>
      <c r="AJ285" s="1">
        <v>12</v>
      </c>
      <c r="AK285" s="1">
        <v>20</v>
      </c>
      <c r="AL285" s="1">
        <v>80</v>
      </c>
      <c r="AM285" s="1">
        <v>0</v>
      </c>
      <c r="AN285" s="1">
        <v>0</v>
      </c>
      <c r="AO285" s="1">
        <v>80</v>
      </c>
      <c r="AP285" s="1" t="s">
        <v>85</v>
      </c>
      <c r="AQ285" s="1" t="s">
        <v>3632</v>
      </c>
      <c r="AR285" s="38">
        <v>45170</v>
      </c>
      <c r="AS285" s="1" t="s">
        <v>85</v>
      </c>
      <c r="AT285" s="1" t="s">
        <v>85</v>
      </c>
      <c r="AU285" s="1" t="s">
        <v>85</v>
      </c>
      <c r="AV285" s="1" t="s">
        <v>85</v>
      </c>
      <c r="AW285" s="1" t="s">
        <v>85</v>
      </c>
      <c r="AX285" s="1" t="s">
        <v>85</v>
      </c>
      <c r="AY285" s="1" t="s">
        <v>85</v>
      </c>
      <c r="AZ285" s="1" t="s">
        <v>85</v>
      </c>
      <c r="BA285" s="1" t="s">
        <v>85</v>
      </c>
      <c r="BB285" s="1" t="s">
        <v>85</v>
      </c>
      <c r="BC285" s="1" t="s">
        <v>85</v>
      </c>
      <c r="BD285" s="1" t="s">
        <v>85</v>
      </c>
      <c r="BE285" s="1" t="s">
        <v>85</v>
      </c>
      <c r="BF285" s="1" t="s">
        <v>85</v>
      </c>
      <c r="BG285" s="1" t="s">
        <v>85</v>
      </c>
      <c r="BH285" s="1" t="s">
        <v>85</v>
      </c>
      <c r="BI285" s="1" t="s">
        <v>85</v>
      </c>
      <c r="BJ285" s="1" t="s">
        <v>85</v>
      </c>
      <c r="BK285" s="1" t="s">
        <v>85</v>
      </c>
      <c r="BL285" s="1" t="s">
        <v>85</v>
      </c>
      <c r="BM285" s="1" t="s">
        <v>3531</v>
      </c>
      <c r="BN285" s="1" t="s">
        <v>85</v>
      </c>
      <c r="BO285" s="1" t="s">
        <v>85</v>
      </c>
      <c r="BP285" s="1" t="s">
        <v>85</v>
      </c>
      <c r="BQ285" s="1" t="s">
        <v>85</v>
      </c>
      <c r="BR285" s="1" t="s">
        <v>85</v>
      </c>
      <c r="BS285" s="1" t="s">
        <v>85</v>
      </c>
      <c r="BT285" s="1" t="s">
        <v>85</v>
      </c>
      <c r="BU285" s="1" t="s">
        <v>85</v>
      </c>
      <c r="BV285" s="1" t="s">
        <v>85</v>
      </c>
      <c r="BW285" s="1" t="s">
        <v>85</v>
      </c>
      <c r="BX285" s="1" t="s">
        <v>85</v>
      </c>
      <c r="BY285" s="1" t="s">
        <v>85</v>
      </c>
      <c r="BZ285" s="1" t="s">
        <v>85</v>
      </c>
      <c r="CA285" s="1" t="s">
        <v>85</v>
      </c>
      <c r="CB285" s="1" t="s">
        <v>85</v>
      </c>
      <c r="CC285" s="1" t="s">
        <v>85</v>
      </c>
      <c r="CD285" s="1" t="s">
        <v>85</v>
      </c>
      <c r="CE285" s="1" t="s">
        <v>85</v>
      </c>
      <c r="CF285" s="1" t="s">
        <v>85</v>
      </c>
      <c r="CG285" s="1" t="s">
        <v>85</v>
      </c>
      <c r="CH285" s="1" t="s">
        <v>85</v>
      </c>
    </row>
    <row r="286" spans="1:86" ht="15.95">
      <c r="A286" s="1" t="s">
        <v>1452</v>
      </c>
      <c r="B286" s="1" t="s">
        <v>75</v>
      </c>
      <c r="C286" s="1" t="s">
        <v>198</v>
      </c>
      <c r="D286" s="1">
        <v>104</v>
      </c>
      <c r="E286" s="1" t="s">
        <v>3522</v>
      </c>
      <c r="F286" s="1">
        <v>104024</v>
      </c>
      <c r="G286" s="1">
        <v>104024</v>
      </c>
      <c r="H286" s="1" t="s">
        <v>3884</v>
      </c>
      <c r="I286" s="1">
        <v>6523354154</v>
      </c>
      <c r="J286" s="38">
        <v>44721</v>
      </c>
      <c r="K286" s="1" t="s">
        <v>3758</v>
      </c>
      <c r="L286" s="1" t="s">
        <v>3527</v>
      </c>
      <c r="M286" s="1" t="s">
        <v>906</v>
      </c>
      <c r="N286" s="1" t="s">
        <v>3536</v>
      </c>
      <c r="O286" s="1" t="s">
        <v>3560</v>
      </c>
      <c r="P286" s="1" t="s">
        <v>85</v>
      </c>
      <c r="Q286" s="38">
        <v>45135</v>
      </c>
      <c r="R286" s="1" t="s">
        <v>85</v>
      </c>
      <c r="S286" s="1" t="s">
        <v>85</v>
      </c>
      <c r="T286" s="1" t="s">
        <v>85</v>
      </c>
      <c r="U286" s="1" t="s">
        <v>85</v>
      </c>
      <c r="V286" s="1">
        <v>40</v>
      </c>
      <c r="W286" s="1">
        <v>95</v>
      </c>
      <c r="X286" s="1">
        <v>5</v>
      </c>
      <c r="Y286" s="1" t="s">
        <v>3524</v>
      </c>
      <c r="Z286" s="1" t="s">
        <v>85</v>
      </c>
      <c r="AA286" s="1">
        <v>0</v>
      </c>
      <c r="AB286" s="1">
        <v>0</v>
      </c>
      <c r="AC286" s="1">
        <v>95</v>
      </c>
      <c r="AD286" s="1">
        <v>5</v>
      </c>
      <c r="AE286" s="1">
        <v>205</v>
      </c>
      <c r="AF286" s="1">
        <v>0</v>
      </c>
      <c r="AG286" s="1">
        <v>0</v>
      </c>
      <c r="AH286" s="1">
        <v>95</v>
      </c>
      <c r="AI286" s="1">
        <v>5</v>
      </c>
      <c r="AJ286" s="1">
        <v>205</v>
      </c>
      <c r="AK286" s="1">
        <v>0</v>
      </c>
      <c r="AL286" s="1">
        <v>100</v>
      </c>
      <c r="AM286" s="1">
        <v>0</v>
      </c>
      <c r="AN286" s="1">
        <v>0</v>
      </c>
      <c r="AO286" s="1">
        <v>100</v>
      </c>
      <c r="AP286" s="1" t="s">
        <v>85</v>
      </c>
      <c r="AQ286" s="1" t="s">
        <v>3642</v>
      </c>
      <c r="AR286" s="38">
        <v>45184</v>
      </c>
      <c r="AS286" s="1" t="s">
        <v>85</v>
      </c>
      <c r="AT286" s="1" t="s">
        <v>85</v>
      </c>
      <c r="AU286" s="1" t="s">
        <v>85</v>
      </c>
      <c r="AV286" s="1" t="s">
        <v>85</v>
      </c>
      <c r="AW286" s="1" t="s">
        <v>85</v>
      </c>
      <c r="AX286" s="1" t="s">
        <v>85</v>
      </c>
      <c r="AY286" s="1" t="s">
        <v>85</v>
      </c>
      <c r="AZ286" s="1" t="s">
        <v>85</v>
      </c>
      <c r="BA286" s="1" t="s">
        <v>85</v>
      </c>
      <c r="BB286" s="1" t="s">
        <v>85</v>
      </c>
      <c r="BC286" s="1" t="s">
        <v>85</v>
      </c>
      <c r="BD286" s="1" t="s">
        <v>85</v>
      </c>
      <c r="BE286" s="1" t="s">
        <v>85</v>
      </c>
      <c r="BF286" s="1" t="s">
        <v>85</v>
      </c>
      <c r="BG286" s="1" t="s">
        <v>85</v>
      </c>
      <c r="BH286" s="1" t="s">
        <v>85</v>
      </c>
      <c r="BI286" s="1" t="s">
        <v>85</v>
      </c>
      <c r="BJ286" s="1" t="s">
        <v>85</v>
      </c>
      <c r="BK286" s="1" t="s">
        <v>85</v>
      </c>
      <c r="BL286" s="1" t="s">
        <v>85</v>
      </c>
      <c r="BM286" s="1" t="s">
        <v>3531</v>
      </c>
      <c r="BN286" s="1" t="s">
        <v>85</v>
      </c>
      <c r="BO286" s="1" t="s">
        <v>85</v>
      </c>
      <c r="BP286" s="1" t="s">
        <v>85</v>
      </c>
      <c r="BQ286" s="1" t="s">
        <v>85</v>
      </c>
      <c r="BR286" s="1" t="s">
        <v>85</v>
      </c>
      <c r="BS286" s="1" t="s">
        <v>85</v>
      </c>
      <c r="BT286" s="1" t="s">
        <v>85</v>
      </c>
      <c r="BU286" s="1" t="s">
        <v>85</v>
      </c>
      <c r="BV286" s="1" t="s">
        <v>85</v>
      </c>
      <c r="BW286" s="1" t="s">
        <v>85</v>
      </c>
      <c r="BX286" s="1" t="s">
        <v>85</v>
      </c>
      <c r="BY286" s="1" t="s">
        <v>85</v>
      </c>
      <c r="BZ286" s="1" t="s">
        <v>85</v>
      </c>
      <c r="CA286" s="1" t="s">
        <v>85</v>
      </c>
      <c r="CB286" s="1" t="s">
        <v>85</v>
      </c>
      <c r="CC286" s="1" t="s">
        <v>85</v>
      </c>
      <c r="CD286" s="1" t="s">
        <v>85</v>
      </c>
      <c r="CE286" s="1" t="s">
        <v>85</v>
      </c>
      <c r="CF286" s="1" t="s">
        <v>85</v>
      </c>
      <c r="CG286" s="1" t="s">
        <v>85</v>
      </c>
      <c r="CH286" s="1" t="s">
        <v>85</v>
      </c>
    </row>
    <row r="287" spans="1:86" ht="15.95">
      <c r="A287" s="1" t="s">
        <v>1437</v>
      </c>
      <c r="B287" s="1" t="s">
        <v>130</v>
      </c>
      <c r="C287" s="1" t="s">
        <v>198</v>
      </c>
      <c r="D287" s="1">
        <v>104</v>
      </c>
      <c r="E287" s="1" t="s">
        <v>3549</v>
      </c>
      <c r="F287" s="1" t="s">
        <v>3901</v>
      </c>
      <c r="G287" s="1">
        <v>104023</v>
      </c>
      <c r="H287" s="1">
        <v>6523450129</v>
      </c>
      <c r="I287" s="1">
        <v>6523450129</v>
      </c>
      <c r="J287" s="38">
        <v>45131</v>
      </c>
      <c r="K287" s="1" t="s">
        <v>85</v>
      </c>
      <c r="L287" s="1" t="s">
        <v>85</v>
      </c>
      <c r="M287" s="1" t="s">
        <v>85</v>
      </c>
      <c r="N287" s="1" t="s">
        <v>85</v>
      </c>
      <c r="O287" s="1" t="s">
        <v>85</v>
      </c>
      <c r="P287" s="1" t="s">
        <v>85</v>
      </c>
      <c r="Q287" s="1" t="s">
        <v>85</v>
      </c>
      <c r="R287" s="1" t="s">
        <v>85</v>
      </c>
      <c r="S287" s="1" t="s">
        <v>85</v>
      </c>
      <c r="T287" s="1" t="s">
        <v>85</v>
      </c>
      <c r="U287" s="1" t="s">
        <v>85</v>
      </c>
      <c r="V287" s="1">
        <v>90</v>
      </c>
      <c r="W287" s="1">
        <v>10</v>
      </c>
      <c r="X287" s="1">
        <v>90</v>
      </c>
      <c r="Y287" s="1" t="s">
        <v>3545</v>
      </c>
      <c r="Z287" s="1" t="s">
        <v>85</v>
      </c>
      <c r="AA287" s="1">
        <v>0</v>
      </c>
      <c r="AB287" s="1">
        <v>5</v>
      </c>
      <c r="AC287" s="1">
        <v>75</v>
      </c>
      <c r="AD287" s="1">
        <v>20</v>
      </c>
      <c r="AE287" s="1">
        <v>215</v>
      </c>
      <c r="AF287" s="1">
        <v>0</v>
      </c>
      <c r="AG287" s="1">
        <v>5</v>
      </c>
      <c r="AH287" s="1">
        <v>75</v>
      </c>
      <c r="AI287" s="1">
        <v>20</v>
      </c>
      <c r="AJ287" s="1">
        <v>215</v>
      </c>
      <c r="AK287" s="1">
        <v>2</v>
      </c>
      <c r="AL287" s="1">
        <v>68</v>
      </c>
      <c r="AM287" s="1">
        <v>30</v>
      </c>
      <c r="AN287" s="1">
        <v>0</v>
      </c>
      <c r="AO287" s="1">
        <v>128</v>
      </c>
      <c r="AP287" s="1" t="s">
        <v>85</v>
      </c>
      <c r="AQ287" s="1" t="s">
        <v>3762</v>
      </c>
      <c r="AR287" s="38">
        <v>45180</v>
      </c>
      <c r="AS287" s="1" t="s">
        <v>85</v>
      </c>
      <c r="AT287" s="1" t="s">
        <v>85</v>
      </c>
      <c r="AU287" s="1" t="s">
        <v>85</v>
      </c>
      <c r="AV287" s="1" t="s">
        <v>85</v>
      </c>
      <c r="AW287" s="1" t="s">
        <v>85</v>
      </c>
      <c r="AX287" s="1" t="s">
        <v>85</v>
      </c>
      <c r="AY287" s="1" t="s">
        <v>85</v>
      </c>
      <c r="AZ287" s="1" t="s">
        <v>85</v>
      </c>
      <c r="BA287" s="1" t="s">
        <v>85</v>
      </c>
      <c r="BB287" s="1" t="s">
        <v>85</v>
      </c>
      <c r="BC287" s="1" t="s">
        <v>85</v>
      </c>
      <c r="BD287" s="1" t="s">
        <v>85</v>
      </c>
      <c r="BE287" s="1" t="s">
        <v>85</v>
      </c>
      <c r="BF287" s="1" t="s">
        <v>85</v>
      </c>
      <c r="BG287" s="1" t="s">
        <v>85</v>
      </c>
      <c r="BH287" s="1" t="s">
        <v>85</v>
      </c>
      <c r="BI287" s="1" t="s">
        <v>85</v>
      </c>
      <c r="BJ287" s="1" t="s">
        <v>85</v>
      </c>
      <c r="BK287" s="1" t="s">
        <v>85</v>
      </c>
      <c r="BL287" s="1" t="s">
        <v>85</v>
      </c>
      <c r="BM287" s="1" t="s">
        <v>3531</v>
      </c>
      <c r="BN287" s="1" t="s">
        <v>85</v>
      </c>
      <c r="BO287" s="1" t="s">
        <v>85</v>
      </c>
      <c r="BP287" s="1" t="s">
        <v>85</v>
      </c>
      <c r="BQ287" s="1" t="s">
        <v>85</v>
      </c>
      <c r="BR287" s="1" t="s">
        <v>85</v>
      </c>
      <c r="BS287" s="1" t="s">
        <v>85</v>
      </c>
      <c r="BT287" s="1" t="s">
        <v>85</v>
      </c>
      <c r="BU287" s="1" t="s">
        <v>85</v>
      </c>
      <c r="BV287" s="1" t="s">
        <v>85</v>
      </c>
      <c r="BW287" s="1" t="s">
        <v>85</v>
      </c>
      <c r="BX287" s="1" t="s">
        <v>85</v>
      </c>
      <c r="BY287" s="1" t="s">
        <v>85</v>
      </c>
      <c r="BZ287" s="1" t="s">
        <v>85</v>
      </c>
      <c r="CA287" s="1" t="s">
        <v>85</v>
      </c>
      <c r="CB287" s="1" t="s">
        <v>85</v>
      </c>
      <c r="CC287" s="1" t="s">
        <v>85</v>
      </c>
      <c r="CD287" s="1" t="s">
        <v>85</v>
      </c>
      <c r="CE287" s="1" t="s">
        <v>85</v>
      </c>
      <c r="CF287" s="1" t="s">
        <v>85</v>
      </c>
      <c r="CG287" s="1" t="s">
        <v>85</v>
      </c>
      <c r="CH287" s="1" t="s">
        <v>85</v>
      </c>
    </row>
    <row r="288" spans="1:86" ht="15.95">
      <c r="A288" s="1"/>
      <c r="B288" s="1"/>
      <c r="C288" s="1"/>
      <c r="D288" s="1"/>
      <c r="E288" s="1" t="s">
        <v>3522</v>
      </c>
      <c r="F288" s="1" t="s">
        <v>3901</v>
      </c>
      <c r="G288" s="1">
        <v>104023</v>
      </c>
      <c r="H288" s="1">
        <v>6523450129</v>
      </c>
      <c r="I288" s="1">
        <v>6523450129</v>
      </c>
      <c r="J288" s="38">
        <v>45131</v>
      </c>
      <c r="K288" s="1" t="s">
        <v>85</v>
      </c>
      <c r="L288" s="1" t="s">
        <v>85</v>
      </c>
      <c r="M288" s="1" t="s">
        <v>85</v>
      </c>
      <c r="N288" s="1" t="s">
        <v>85</v>
      </c>
      <c r="O288" s="1" t="s">
        <v>85</v>
      </c>
      <c r="P288" s="1" t="s">
        <v>85</v>
      </c>
      <c r="Q288" s="1" t="s">
        <v>85</v>
      </c>
      <c r="R288" s="1" t="s">
        <v>85</v>
      </c>
      <c r="S288" s="1" t="s">
        <v>85</v>
      </c>
      <c r="T288" s="1" t="s">
        <v>85</v>
      </c>
      <c r="U288" s="1" t="s">
        <v>85</v>
      </c>
      <c r="V288" s="1" t="s">
        <v>85</v>
      </c>
      <c r="W288" s="1" t="s">
        <v>85</v>
      </c>
      <c r="X288" s="1" t="s">
        <v>85</v>
      </c>
      <c r="Y288" s="1" t="s">
        <v>85</v>
      </c>
      <c r="Z288" s="1" t="s">
        <v>3902</v>
      </c>
      <c r="AA288" s="1" t="s">
        <v>85</v>
      </c>
      <c r="AB288" s="1" t="s">
        <v>85</v>
      </c>
      <c r="AC288" s="1" t="s">
        <v>85</v>
      </c>
      <c r="AD288" s="1" t="s">
        <v>85</v>
      </c>
      <c r="AE288" s="1" t="s">
        <v>85</v>
      </c>
      <c r="AF288" s="1" t="s">
        <v>85</v>
      </c>
      <c r="AG288" s="1" t="s">
        <v>85</v>
      </c>
      <c r="AH288" s="1" t="s">
        <v>85</v>
      </c>
      <c r="AI288" s="1" t="s">
        <v>85</v>
      </c>
      <c r="AJ288" s="1" t="s">
        <v>85</v>
      </c>
      <c r="AK288" s="1" t="s">
        <v>85</v>
      </c>
      <c r="AL288" s="1" t="s">
        <v>85</v>
      </c>
      <c r="AM288" s="1" t="s">
        <v>85</v>
      </c>
      <c r="AN288" s="1" t="s">
        <v>85</v>
      </c>
      <c r="AO288" s="1" t="s">
        <v>85</v>
      </c>
      <c r="AP288" s="1" t="s">
        <v>3902</v>
      </c>
      <c r="AQ288" s="1" t="s">
        <v>3762</v>
      </c>
      <c r="AR288" s="38">
        <v>45172</v>
      </c>
      <c r="AS288" s="1" t="s">
        <v>85</v>
      </c>
      <c r="AT288" s="1" t="s">
        <v>85</v>
      </c>
      <c r="AU288" s="1" t="s">
        <v>85</v>
      </c>
      <c r="AV288" s="1" t="s">
        <v>85</v>
      </c>
      <c r="AW288" s="1" t="s">
        <v>85</v>
      </c>
      <c r="AX288" s="1" t="s">
        <v>85</v>
      </c>
      <c r="AY288" s="1" t="s">
        <v>85</v>
      </c>
      <c r="AZ288" s="1" t="s">
        <v>85</v>
      </c>
      <c r="BA288" s="1" t="s">
        <v>85</v>
      </c>
      <c r="BB288" s="1" t="s">
        <v>85</v>
      </c>
      <c r="BC288" s="1" t="s">
        <v>85</v>
      </c>
      <c r="BD288" s="1" t="s">
        <v>85</v>
      </c>
      <c r="BE288" s="1" t="s">
        <v>85</v>
      </c>
      <c r="BF288" s="1" t="s">
        <v>85</v>
      </c>
      <c r="BG288" s="1" t="s">
        <v>85</v>
      </c>
      <c r="BH288" s="1" t="s">
        <v>85</v>
      </c>
      <c r="BI288" s="1" t="s">
        <v>85</v>
      </c>
      <c r="BJ288" s="1" t="s">
        <v>85</v>
      </c>
      <c r="BK288" s="1" t="s">
        <v>85</v>
      </c>
      <c r="BL288" s="1" t="s">
        <v>85</v>
      </c>
      <c r="BM288" s="1" t="s">
        <v>3538</v>
      </c>
      <c r="BN288" s="1" t="s">
        <v>3902</v>
      </c>
      <c r="BO288" s="1" t="s">
        <v>85</v>
      </c>
      <c r="BP288" s="1" t="s">
        <v>85</v>
      </c>
      <c r="BQ288" s="1" t="s">
        <v>85</v>
      </c>
      <c r="BR288" s="1" t="s">
        <v>85</v>
      </c>
      <c r="BS288" s="1" t="s">
        <v>85</v>
      </c>
      <c r="BT288" s="1" t="s">
        <v>85</v>
      </c>
      <c r="BU288" s="1" t="s">
        <v>85</v>
      </c>
      <c r="BV288" s="1" t="s">
        <v>85</v>
      </c>
      <c r="BW288" s="1" t="s">
        <v>85</v>
      </c>
      <c r="BX288" s="1" t="s">
        <v>85</v>
      </c>
      <c r="BY288" s="1" t="s">
        <v>85</v>
      </c>
      <c r="BZ288" s="1" t="s">
        <v>85</v>
      </c>
      <c r="CA288" s="1" t="s">
        <v>85</v>
      </c>
      <c r="CB288" s="1" t="s">
        <v>85</v>
      </c>
      <c r="CC288" s="1" t="s">
        <v>85</v>
      </c>
      <c r="CD288" s="1" t="s">
        <v>85</v>
      </c>
      <c r="CE288" s="1" t="s">
        <v>85</v>
      </c>
      <c r="CF288" s="1" t="s">
        <v>85</v>
      </c>
      <c r="CG288" s="1" t="s">
        <v>85</v>
      </c>
      <c r="CH288" s="1" t="s">
        <v>85</v>
      </c>
    </row>
    <row r="289" spans="1:86" ht="15.95">
      <c r="A289" s="1" t="s">
        <v>1447</v>
      </c>
      <c r="B289" s="1" t="s">
        <v>130</v>
      </c>
      <c r="C289" s="1" t="s">
        <v>198</v>
      </c>
      <c r="D289" s="1">
        <v>104</v>
      </c>
      <c r="E289" s="1" t="s">
        <v>3522</v>
      </c>
      <c r="F289" s="1" t="s">
        <v>3903</v>
      </c>
      <c r="G289" s="1">
        <v>104024</v>
      </c>
      <c r="H289" s="1">
        <v>6523450126</v>
      </c>
      <c r="I289" s="1">
        <v>6523450126</v>
      </c>
      <c r="J289" s="38">
        <v>45131</v>
      </c>
      <c r="K289" s="1" t="s">
        <v>85</v>
      </c>
      <c r="L289" s="1" t="s">
        <v>85</v>
      </c>
      <c r="M289" s="1" t="s">
        <v>85</v>
      </c>
      <c r="N289" s="1" t="s">
        <v>85</v>
      </c>
      <c r="O289" s="1" t="s">
        <v>85</v>
      </c>
      <c r="P289" s="1" t="s">
        <v>85</v>
      </c>
      <c r="Q289" s="1" t="s">
        <v>85</v>
      </c>
      <c r="R289" s="1" t="s">
        <v>85</v>
      </c>
      <c r="S289" s="1" t="s">
        <v>85</v>
      </c>
      <c r="T289" s="1" t="s">
        <v>85</v>
      </c>
      <c r="U289" s="1" t="s">
        <v>85</v>
      </c>
      <c r="V289" s="1">
        <v>85</v>
      </c>
      <c r="W289" s="1">
        <v>20</v>
      </c>
      <c r="X289" s="1">
        <v>80</v>
      </c>
      <c r="Y289" s="1" t="s">
        <v>3545</v>
      </c>
      <c r="Z289" s="1" t="s">
        <v>85</v>
      </c>
      <c r="AA289" s="1">
        <v>0</v>
      </c>
      <c r="AB289" s="1">
        <v>10</v>
      </c>
      <c r="AC289" s="1">
        <v>75</v>
      </c>
      <c r="AD289" s="1">
        <v>15</v>
      </c>
      <c r="AE289" s="1">
        <v>205</v>
      </c>
      <c r="AF289" s="1">
        <v>23</v>
      </c>
      <c r="AG289" s="1">
        <v>5</v>
      </c>
      <c r="AH289" s="1">
        <v>57</v>
      </c>
      <c r="AI289" s="1">
        <v>15</v>
      </c>
      <c r="AJ289" s="1">
        <v>164</v>
      </c>
      <c r="AK289" s="1">
        <v>2</v>
      </c>
      <c r="AL289" s="1">
        <v>40</v>
      </c>
      <c r="AM289" s="1">
        <v>58</v>
      </c>
      <c r="AN289" s="1">
        <v>0</v>
      </c>
      <c r="AO289" s="1">
        <v>156</v>
      </c>
      <c r="AP289" s="1" t="s">
        <v>85</v>
      </c>
      <c r="AQ289" s="1" t="s">
        <v>3762</v>
      </c>
      <c r="AR289" s="38">
        <v>45174</v>
      </c>
      <c r="AS289" s="1" t="s">
        <v>85</v>
      </c>
      <c r="AT289" s="1" t="s">
        <v>85</v>
      </c>
      <c r="AU289" s="1" t="s">
        <v>85</v>
      </c>
      <c r="AV289" s="1" t="s">
        <v>85</v>
      </c>
      <c r="AW289" s="1" t="s">
        <v>85</v>
      </c>
      <c r="AX289" s="1" t="s">
        <v>85</v>
      </c>
      <c r="AY289" s="1" t="s">
        <v>85</v>
      </c>
      <c r="AZ289" s="1" t="s">
        <v>85</v>
      </c>
      <c r="BA289" s="1" t="s">
        <v>85</v>
      </c>
      <c r="BB289" s="1" t="s">
        <v>85</v>
      </c>
      <c r="BC289" s="1" t="s">
        <v>85</v>
      </c>
      <c r="BD289" s="1" t="s">
        <v>85</v>
      </c>
      <c r="BE289" s="1" t="s">
        <v>85</v>
      </c>
      <c r="BF289" s="1" t="s">
        <v>85</v>
      </c>
      <c r="BG289" s="1" t="s">
        <v>85</v>
      </c>
      <c r="BH289" s="1" t="s">
        <v>85</v>
      </c>
      <c r="BI289" s="1" t="s">
        <v>85</v>
      </c>
      <c r="BJ289" s="1" t="s">
        <v>85</v>
      </c>
      <c r="BK289" s="1" t="s">
        <v>85</v>
      </c>
      <c r="BL289" s="1" t="s">
        <v>85</v>
      </c>
      <c r="BM289" s="1" t="s">
        <v>3531</v>
      </c>
      <c r="BN289" s="1" t="s">
        <v>85</v>
      </c>
      <c r="BO289" s="1" t="s">
        <v>85</v>
      </c>
      <c r="BP289" s="1" t="s">
        <v>85</v>
      </c>
      <c r="BQ289" s="1" t="s">
        <v>85</v>
      </c>
      <c r="BR289" s="1" t="s">
        <v>85</v>
      </c>
      <c r="BS289" s="1" t="s">
        <v>85</v>
      </c>
      <c r="BT289" s="1" t="s">
        <v>85</v>
      </c>
      <c r="BU289" s="1" t="s">
        <v>85</v>
      </c>
      <c r="BV289" s="1" t="s">
        <v>85</v>
      </c>
      <c r="BW289" s="1" t="s">
        <v>85</v>
      </c>
      <c r="BX289" s="1" t="s">
        <v>85</v>
      </c>
      <c r="BY289" s="1" t="s">
        <v>85</v>
      </c>
      <c r="BZ289" s="1" t="s">
        <v>85</v>
      </c>
      <c r="CA289" s="1" t="s">
        <v>85</v>
      </c>
      <c r="CB289" s="1" t="s">
        <v>85</v>
      </c>
      <c r="CC289" s="1" t="s">
        <v>85</v>
      </c>
      <c r="CD289" s="1" t="s">
        <v>85</v>
      </c>
      <c r="CE289" s="1" t="s">
        <v>85</v>
      </c>
      <c r="CF289" s="1" t="s">
        <v>85</v>
      </c>
      <c r="CG289" s="1" t="s">
        <v>85</v>
      </c>
      <c r="CH289" s="1" t="s">
        <v>85</v>
      </c>
    </row>
    <row r="290" spans="1:86" ht="15.95">
      <c r="A290" s="1" t="s">
        <v>1880</v>
      </c>
      <c r="B290" s="1" t="s">
        <v>130</v>
      </c>
      <c r="C290" s="1" t="s">
        <v>198</v>
      </c>
      <c r="D290" s="1">
        <v>109</v>
      </c>
      <c r="E290" s="1" t="s">
        <v>3522</v>
      </c>
      <c r="F290" s="1">
        <v>6523759655</v>
      </c>
      <c r="G290" s="1">
        <v>109021</v>
      </c>
      <c r="H290" s="1" t="s">
        <v>936</v>
      </c>
      <c r="I290" s="1">
        <v>6523759655</v>
      </c>
      <c r="J290" s="38">
        <v>45126</v>
      </c>
      <c r="K290" s="1" t="s">
        <v>85</v>
      </c>
      <c r="L290" s="1" t="s">
        <v>85</v>
      </c>
      <c r="M290" s="1" t="s">
        <v>85</v>
      </c>
      <c r="N290" s="1" t="s">
        <v>85</v>
      </c>
      <c r="O290" s="1" t="s">
        <v>85</v>
      </c>
      <c r="P290" s="1" t="s">
        <v>85</v>
      </c>
      <c r="Q290" s="1" t="s">
        <v>85</v>
      </c>
      <c r="R290" s="1" t="s">
        <v>85</v>
      </c>
      <c r="S290" s="1" t="s">
        <v>85</v>
      </c>
      <c r="T290" s="1" t="s">
        <v>85</v>
      </c>
      <c r="U290" s="1" t="s">
        <v>85</v>
      </c>
      <c r="V290" s="1" t="s">
        <v>85</v>
      </c>
      <c r="W290" s="1" t="s">
        <v>85</v>
      </c>
      <c r="X290" s="1" t="s">
        <v>85</v>
      </c>
      <c r="Y290" s="1" t="s">
        <v>85</v>
      </c>
      <c r="Z290" s="1" t="s">
        <v>3904</v>
      </c>
      <c r="AA290" s="1" t="s">
        <v>85</v>
      </c>
      <c r="AB290" s="1" t="s">
        <v>85</v>
      </c>
      <c r="AC290" s="1" t="s">
        <v>85</v>
      </c>
      <c r="AD290" s="1" t="s">
        <v>85</v>
      </c>
      <c r="AE290" s="1" t="s">
        <v>85</v>
      </c>
      <c r="AF290" s="1" t="s">
        <v>85</v>
      </c>
      <c r="AG290" s="1" t="s">
        <v>85</v>
      </c>
      <c r="AH290" s="1" t="s">
        <v>85</v>
      </c>
      <c r="AI290" s="1" t="s">
        <v>85</v>
      </c>
      <c r="AJ290" s="1" t="s">
        <v>85</v>
      </c>
      <c r="AK290" s="1" t="s">
        <v>85</v>
      </c>
      <c r="AL290" s="1" t="s">
        <v>85</v>
      </c>
      <c r="AM290" s="1" t="s">
        <v>85</v>
      </c>
      <c r="AN290" s="1" t="s">
        <v>85</v>
      </c>
      <c r="AO290" s="1" t="s">
        <v>85</v>
      </c>
      <c r="AP290" s="1" t="s">
        <v>3904</v>
      </c>
      <c r="AQ290" s="1" t="s">
        <v>3762</v>
      </c>
      <c r="AR290" s="38">
        <v>45172</v>
      </c>
      <c r="AS290" s="1" t="s">
        <v>85</v>
      </c>
      <c r="AT290" s="1" t="s">
        <v>85</v>
      </c>
      <c r="AU290" s="1" t="s">
        <v>85</v>
      </c>
      <c r="AV290" s="1" t="s">
        <v>85</v>
      </c>
      <c r="AW290" s="1" t="s">
        <v>85</v>
      </c>
      <c r="AX290" s="1" t="s">
        <v>85</v>
      </c>
      <c r="AY290" s="1" t="s">
        <v>85</v>
      </c>
      <c r="AZ290" s="1" t="s">
        <v>85</v>
      </c>
      <c r="BA290" s="1" t="s">
        <v>85</v>
      </c>
      <c r="BB290" s="1" t="s">
        <v>85</v>
      </c>
      <c r="BC290" s="1" t="s">
        <v>85</v>
      </c>
      <c r="BD290" s="1" t="s">
        <v>85</v>
      </c>
      <c r="BE290" s="1" t="s">
        <v>85</v>
      </c>
      <c r="BF290" s="1" t="s">
        <v>85</v>
      </c>
      <c r="BG290" s="1" t="s">
        <v>85</v>
      </c>
      <c r="BH290" s="1" t="s">
        <v>85</v>
      </c>
      <c r="BI290" s="1" t="s">
        <v>85</v>
      </c>
      <c r="BJ290" s="1" t="s">
        <v>85</v>
      </c>
      <c r="BK290" s="1" t="s">
        <v>85</v>
      </c>
      <c r="BL290" s="1" t="s">
        <v>85</v>
      </c>
      <c r="BM290" s="1" t="s">
        <v>3538</v>
      </c>
      <c r="BN290" s="1" t="s">
        <v>3904</v>
      </c>
      <c r="BO290" s="1" t="s">
        <v>85</v>
      </c>
      <c r="BP290" s="1" t="s">
        <v>85</v>
      </c>
      <c r="BQ290" s="1" t="s">
        <v>85</v>
      </c>
      <c r="BR290" s="1" t="s">
        <v>85</v>
      </c>
      <c r="BS290" s="1" t="s">
        <v>85</v>
      </c>
      <c r="BT290" s="1" t="s">
        <v>85</v>
      </c>
      <c r="BU290" s="1" t="s">
        <v>85</v>
      </c>
      <c r="BV290" s="1" t="s">
        <v>85</v>
      </c>
      <c r="BW290" s="1" t="s">
        <v>85</v>
      </c>
      <c r="BX290" s="1" t="s">
        <v>85</v>
      </c>
      <c r="BY290" s="1" t="s">
        <v>85</v>
      </c>
      <c r="BZ290" s="1" t="s">
        <v>85</v>
      </c>
      <c r="CA290" s="1" t="s">
        <v>85</v>
      </c>
      <c r="CB290" s="1" t="s">
        <v>85</v>
      </c>
      <c r="CC290" s="1" t="s">
        <v>85</v>
      </c>
      <c r="CD290" s="1" t="s">
        <v>85</v>
      </c>
      <c r="CE290" s="1" t="s">
        <v>85</v>
      </c>
      <c r="CF290" s="1" t="s">
        <v>85</v>
      </c>
      <c r="CG290" s="1" t="s">
        <v>85</v>
      </c>
      <c r="CH290" s="1" t="s">
        <v>85</v>
      </c>
    </row>
    <row r="291" spans="1:86" ht="15.95">
      <c r="A291" s="1" t="s">
        <v>2042</v>
      </c>
      <c r="B291" s="1" t="s">
        <v>130</v>
      </c>
      <c r="C291" s="1" t="s">
        <v>198</v>
      </c>
      <c r="D291" s="1">
        <v>116</v>
      </c>
      <c r="E291" s="1" t="s">
        <v>3522</v>
      </c>
      <c r="F291" s="1">
        <v>116003</v>
      </c>
      <c r="G291" s="1">
        <v>116003</v>
      </c>
      <c r="H291" s="1" t="s">
        <v>936</v>
      </c>
      <c r="I291" s="1">
        <v>6523700209</v>
      </c>
      <c r="J291" s="38">
        <v>45146</v>
      </c>
      <c r="K291" s="1" t="s">
        <v>85</v>
      </c>
      <c r="L291" s="1" t="s">
        <v>85</v>
      </c>
      <c r="M291" s="1" t="s">
        <v>85</v>
      </c>
      <c r="N291" s="1" t="s">
        <v>85</v>
      </c>
      <c r="O291" s="1" t="s">
        <v>85</v>
      </c>
      <c r="P291" s="1" t="s">
        <v>85</v>
      </c>
      <c r="Q291" s="1" t="s">
        <v>85</v>
      </c>
      <c r="R291" s="1" t="s">
        <v>85</v>
      </c>
      <c r="S291" s="1" t="s">
        <v>85</v>
      </c>
      <c r="T291" s="1" t="s">
        <v>85</v>
      </c>
      <c r="U291" s="1" t="s">
        <v>85</v>
      </c>
      <c r="V291" s="1">
        <v>84</v>
      </c>
      <c r="W291" s="1">
        <v>65</v>
      </c>
      <c r="X291" s="1">
        <v>35</v>
      </c>
      <c r="Y291" s="1" t="s">
        <v>3545</v>
      </c>
      <c r="Z291" s="1" t="s">
        <v>85</v>
      </c>
      <c r="AA291" s="1">
        <v>4</v>
      </c>
      <c r="AB291" s="1">
        <v>70</v>
      </c>
      <c r="AC291" s="1">
        <v>25</v>
      </c>
      <c r="AD291" s="1">
        <v>1</v>
      </c>
      <c r="AE291" s="1">
        <v>123</v>
      </c>
      <c r="AF291" s="1">
        <v>76</v>
      </c>
      <c r="AG291" s="1">
        <v>7</v>
      </c>
      <c r="AH291" s="1">
        <v>16</v>
      </c>
      <c r="AI291" s="1">
        <v>1</v>
      </c>
      <c r="AJ291" s="1">
        <v>42</v>
      </c>
      <c r="AK291" s="1">
        <v>3</v>
      </c>
      <c r="AL291" s="1">
        <v>83</v>
      </c>
      <c r="AM291" s="1">
        <v>13</v>
      </c>
      <c r="AN291" s="1">
        <v>1</v>
      </c>
      <c r="AO291" s="1">
        <v>112</v>
      </c>
      <c r="AP291" s="1" t="s">
        <v>85</v>
      </c>
      <c r="AQ291" s="1" t="s">
        <v>3762</v>
      </c>
      <c r="AR291" s="38">
        <v>45174</v>
      </c>
      <c r="AS291" s="1" t="s">
        <v>85</v>
      </c>
      <c r="AT291" s="1" t="s">
        <v>85</v>
      </c>
      <c r="AU291" s="1" t="s">
        <v>85</v>
      </c>
      <c r="AV291" s="1" t="s">
        <v>85</v>
      </c>
      <c r="AW291" s="1" t="s">
        <v>85</v>
      </c>
      <c r="AX291" s="1" t="s">
        <v>85</v>
      </c>
      <c r="AY291" s="1" t="s">
        <v>85</v>
      </c>
      <c r="AZ291" s="1" t="s">
        <v>85</v>
      </c>
      <c r="BA291" s="1" t="s">
        <v>85</v>
      </c>
      <c r="BB291" s="1" t="s">
        <v>85</v>
      </c>
      <c r="BC291" s="1" t="s">
        <v>85</v>
      </c>
      <c r="BD291" s="1" t="s">
        <v>85</v>
      </c>
      <c r="BE291" s="1" t="s">
        <v>85</v>
      </c>
      <c r="BF291" s="1" t="s">
        <v>85</v>
      </c>
      <c r="BG291" s="1" t="s">
        <v>85</v>
      </c>
      <c r="BH291" s="1" t="s">
        <v>85</v>
      </c>
      <c r="BI291" s="1" t="s">
        <v>85</v>
      </c>
      <c r="BJ291" s="1" t="s">
        <v>85</v>
      </c>
      <c r="BK291" s="1" t="s">
        <v>85</v>
      </c>
      <c r="BL291" s="1" t="s">
        <v>85</v>
      </c>
      <c r="BM291" s="1" t="s">
        <v>3531</v>
      </c>
      <c r="BN291" s="1" t="s">
        <v>85</v>
      </c>
      <c r="BO291" s="1" t="s">
        <v>85</v>
      </c>
      <c r="BP291" s="1" t="s">
        <v>85</v>
      </c>
      <c r="BQ291" s="1" t="s">
        <v>85</v>
      </c>
      <c r="BR291" s="1" t="s">
        <v>85</v>
      </c>
      <c r="BS291" s="1" t="s">
        <v>85</v>
      </c>
      <c r="BT291" s="1" t="s">
        <v>85</v>
      </c>
      <c r="BU291" s="1" t="s">
        <v>85</v>
      </c>
      <c r="BV291" s="1" t="s">
        <v>85</v>
      </c>
      <c r="BW291" s="1" t="s">
        <v>85</v>
      </c>
      <c r="BX291" s="1" t="s">
        <v>85</v>
      </c>
      <c r="BY291" s="1" t="s">
        <v>85</v>
      </c>
      <c r="BZ291" s="1" t="s">
        <v>85</v>
      </c>
      <c r="CA291" s="1" t="s">
        <v>85</v>
      </c>
      <c r="CB291" s="1" t="s">
        <v>85</v>
      </c>
      <c r="CC291" s="1" t="s">
        <v>85</v>
      </c>
      <c r="CD291" s="1" t="s">
        <v>85</v>
      </c>
      <c r="CE291" s="1" t="s">
        <v>85</v>
      </c>
      <c r="CF291" s="1" t="s">
        <v>85</v>
      </c>
      <c r="CG291" s="1" t="s">
        <v>85</v>
      </c>
      <c r="CH291" s="1" t="s">
        <v>85</v>
      </c>
    </row>
    <row r="292" spans="1:86" ht="15.95">
      <c r="A292" s="1" t="s">
        <v>2031</v>
      </c>
      <c r="B292" s="1" t="s">
        <v>75</v>
      </c>
      <c r="C292" s="1" t="s">
        <v>198</v>
      </c>
      <c r="D292" s="1">
        <v>116</v>
      </c>
      <c r="E292" s="1" t="s">
        <v>3522</v>
      </c>
      <c r="F292" s="1" t="s">
        <v>3905</v>
      </c>
      <c r="G292" s="1">
        <v>116001</v>
      </c>
      <c r="H292" s="1" t="s">
        <v>85</v>
      </c>
      <c r="I292" s="1">
        <v>6523760662</v>
      </c>
      <c r="J292" s="38">
        <v>43535</v>
      </c>
      <c r="K292" s="1" t="s">
        <v>85</v>
      </c>
      <c r="L292" s="1" t="s">
        <v>85</v>
      </c>
      <c r="M292" s="1" t="s">
        <v>85</v>
      </c>
      <c r="N292" s="1" t="s">
        <v>85</v>
      </c>
      <c r="O292" s="1" t="s">
        <v>85</v>
      </c>
      <c r="P292" s="1" t="s">
        <v>85</v>
      </c>
      <c r="Q292" s="1" t="s">
        <v>85</v>
      </c>
      <c r="R292" s="1" t="s">
        <v>85</v>
      </c>
      <c r="S292" s="1" t="s">
        <v>85</v>
      </c>
      <c r="T292" s="1" t="s">
        <v>85</v>
      </c>
      <c r="U292" s="1" t="s">
        <v>85</v>
      </c>
      <c r="V292" s="1">
        <v>3</v>
      </c>
      <c r="W292" s="1">
        <v>98</v>
      </c>
      <c r="X292" s="1">
        <v>2</v>
      </c>
      <c r="Y292" s="1" t="s">
        <v>3524</v>
      </c>
      <c r="Z292" s="1" t="s">
        <v>85</v>
      </c>
      <c r="AA292" s="1">
        <v>0</v>
      </c>
      <c r="AB292" s="1">
        <v>3</v>
      </c>
      <c r="AC292" s="1">
        <v>90</v>
      </c>
      <c r="AD292" s="1">
        <v>7</v>
      </c>
      <c r="AE292" s="1">
        <v>204</v>
      </c>
      <c r="AF292" s="1">
        <v>0</v>
      </c>
      <c r="AG292" s="1">
        <v>3</v>
      </c>
      <c r="AH292" s="1">
        <v>90</v>
      </c>
      <c r="AI292" s="1">
        <v>7</v>
      </c>
      <c r="AJ292" s="1">
        <v>204</v>
      </c>
      <c r="AK292" s="1">
        <v>100</v>
      </c>
      <c r="AL292" s="1">
        <v>0</v>
      </c>
      <c r="AM292" s="1">
        <v>0</v>
      </c>
      <c r="AN292" s="1">
        <v>0</v>
      </c>
      <c r="AO292" s="1">
        <v>0</v>
      </c>
      <c r="AP292" s="1" t="s">
        <v>85</v>
      </c>
      <c r="AQ292" s="1" t="s">
        <v>3642</v>
      </c>
      <c r="AR292" s="38">
        <v>45175</v>
      </c>
      <c r="AS292" s="1" t="s">
        <v>85</v>
      </c>
      <c r="AT292" s="1" t="s">
        <v>85</v>
      </c>
      <c r="AU292" s="1" t="s">
        <v>85</v>
      </c>
      <c r="AV292" s="1" t="s">
        <v>85</v>
      </c>
      <c r="AW292" s="1" t="s">
        <v>85</v>
      </c>
      <c r="AX292" s="1" t="s">
        <v>85</v>
      </c>
      <c r="AY292" s="1" t="s">
        <v>85</v>
      </c>
      <c r="AZ292" s="1" t="s">
        <v>85</v>
      </c>
      <c r="BA292" s="1" t="s">
        <v>85</v>
      </c>
      <c r="BB292" s="1" t="s">
        <v>85</v>
      </c>
      <c r="BC292" s="1" t="s">
        <v>85</v>
      </c>
      <c r="BD292" s="1" t="s">
        <v>85</v>
      </c>
      <c r="BE292" s="1" t="s">
        <v>85</v>
      </c>
      <c r="BF292" s="1" t="s">
        <v>85</v>
      </c>
      <c r="BG292" s="1" t="s">
        <v>85</v>
      </c>
      <c r="BH292" s="1" t="s">
        <v>85</v>
      </c>
      <c r="BI292" s="1" t="s">
        <v>85</v>
      </c>
      <c r="BJ292" s="1" t="s">
        <v>85</v>
      </c>
      <c r="BK292" s="1" t="s">
        <v>85</v>
      </c>
      <c r="BL292" s="1" t="s">
        <v>85</v>
      </c>
      <c r="BM292" s="1" t="s">
        <v>3531</v>
      </c>
      <c r="BN292" s="1" t="s">
        <v>85</v>
      </c>
      <c r="BO292" s="1" t="s">
        <v>85</v>
      </c>
      <c r="BP292" s="1" t="s">
        <v>85</v>
      </c>
      <c r="BQ292" s="1" t="s">
        <v>85</v>
      </c>
      <c r="BR292" s="1" t="s">
        <v>85</v>
      </c>
      <c r="BS292" s="1" t="s">
        <v>85</v>
      </c>
      <c r="BT292" s="1" t="s">
        <v>85</v>
      </c>
      <c r="BU292" s="1" t="s">
        <v>85</v>
      </c>
      <c r="BV292" s="1" t="s">
        <v>85</v>
      </c>
      <c r="BW292" s="1" t="s">
        <v>85</v>
      </c>
      <c r="BX292" s="1" t="s">
        <v>85</v>
      </c>
      <c r="BY292" s="1" t="s">
        <v>85</v>
      </c>
      <c r="BZ292" s="1" t="s">
        <v>85</v>
      </c>
      <c r="CA292" s="1" t="s">
        <v>85</v>
      </c>
      <c r="CB292" s="1" t="s">
        <v>85</v>
      </c>
      <c r="CC292" s="1" t="s">
        <v>85</v>
      </c>
      <c r="CD292" s="1" t="s">
        <v>85</v>
      </c>
      <c r="CE292" s="1" t="s">
        <v>85</v>
      </c>
      <c r="CF292" s="1" t="s">
        <v>85</v>
      </c>
      <c r="CG292" s="1" t="s">
        <v>85</v>
      </c>
      <c r="CH292" s="1" t="s">
        <v>85</v>
      </c>
    </row>
    <row r="293" spans="1:86" ht="15.95">
      <c r="A293" s="1" t="s">
        <v>2282</v>
      </c>
      <c r="B293" s="1" t="s">
        <v>130</v>
      </c>
      <c r="C293" s="1" t="s">
        <v>103</v>
      </c>
      <c r="D293" s="1">
        <v>201</v>
      </c>
      <c r="E293" s="1" t="s">
        <v>3522</v>
      </c>
      <c r="F293" s="1">
        <v>6802329272</v>
      </c>
      <c r="G293" s="1">
        <v>201042</v>
      </c>
      <c r="H293" s="1" t="s">
        <v>85</v>
      </c>
      <c r="I293" s="1">
        <v>6802329272</v>
      </c>
      <c r="J293" s="38">
        <v>45135</v>
      </c>
      <c r="K293" s="1" t="s">
        <v>85</v>
      </c>
      <c r="L293" s="1" t="s">
        <v>85</v>
      </c>
      <c r="M293" s="1" t="s">
        <v>85</v>
      </c>
      <c r="N293" s="1" t="s">
        <v>85</v>
      </c>
      <c r="O293" s="1" t="s">
        <v>85</v>
      </c>
      <c r="P293" s="1" t="s">
        <v>85</v>
      </c>
      <c r="Q293" s="1" t="s">
        <v>85</v>
      </c>
      <c r="R293" s="1" t="s">
        <v>85</v>
      </c>
      <c r="S293" s="1" t="s">
        <v>85</v>
      </c>
      <c r="T293" s="1" t="s">
        <v>85</v>
      </c>
      <c r="U293" s="1" t="s">
        <v>85</v>
      </c>
      <c r="V293" s="1">
        <v>50</v>
      </c>
      <c r="W293" s="1">
        <v>100</v>
      </c>
      <c r="X293" s="1">
        <v>0</v>
      </c>
      <c r="Y293" s="1" t="s">
        <v>3545</v>
      </c>
      <c r="Z293" s="1" t="s">
        <v>85</v>
      </c>
      <c r="AA293" s="1">
        <v>27</v>
      </c>
      <c r="AB293" s="1">
        <v>28</v>
      </c>
      <c r="AC293" s="1">
        <v>40</v>
      </c>
      <c r="AD293" s="1">
        <v>5</v>
      </c>
      <c r="AE293" s="1">
        <v>123</v>
      </c>
      <c r="AF293" s="1">
        <v>40</v>
      </c>
      <c r="AG293" s="1">
        <v>15</v>
      </c>
      <c r="AH293" s="1">
        <v>40</v>
      </c>
      <c r="AI293" s="1">
        <v>5</v>
      </c>
      <c r="AJ293" s="1">
        <v>110</v>
      </c>
      <c r="AK293" s="1">
        <v>27</v>
      </c>
      <c r="AL293" s="1">
        <v>70</v>
      </c>
      <c r="AM293" s="1">
        <v>3</v>
      </c>
      <c r="AN293" s="1">
        <v>0</v>
      </c>
      <c r="AO293" s="1">
        <v>76</v>
      </c>
      <c r="AP293" s="1" t="s">
        <v>85</v>
      </c>
      <c r="AQ293" s="1" t="s">
        <v>3660</v>
      </c>
      <c r="AR293" s="38">
        <v>45181</v>
      </c>
      <c r="AS293" s="1" t="s">
        <v>85</v>
      </c>
      <c r="AT293" s="1" t="s">
        <v>85</v>
      </c>
      <c r="AU293" s="1" t="s">
        <v>85</v>
      </c>
      <c r="AV293" s="1" t="s">
        <v>85</v>
      </c>
      <c r="AW293" s="1" t="s">
        <v>85</v>
      </c>
      <c r="AX293" s="1" t="s">
        <v>85</v>
      </c>
      <c r="AY293" s="1" t="s">
        <v>85</v>
      </c>
      <c r="AZ293" s="1" t="s">
        <v>85</v>
      </c>
      <c r="BA293" s="1" t="s">
        <v>85</v>
      </c>
      <c r="BB293" s="1" t="s">
        <v>85</v>
      </c>
      <c r="BC293" s="1" t="s">
        <v>85</v>
      </c>
      <c r="BD293" s="1" t="s">
        <v>85</v>
      </c>
      <c r="BE293" s="1" t="s">
        <v>85</v>
      </c>
      <c r="BF293" s="1" t="s">
        <v>85</v>
      </c>
      <c r="BG293" s="1" t="s">
        <v>85</v>
      </c>
      <c r="BH293" s="1" t="s">
        <v>85</v>
      </c>
      <c r="BI293" s="1" t="s">
        <v>85</v>
      </c>
      <c r="BJ293" s="1" t="s">
        <v>85</v>
      </c>
      <c r="BK293" s="1" t="s">
        <v>85</v>
      </c>
      <c r="BL293" s="1" t="s">
        <v>85</v>
      </c>
      <c r="BM293" s="1" t="s">
        <v>3531</v>
      </c>
      <c r="BN293" s="1" t="s">
        <v>85</v>
      </c>
      <c r="BO293" s="1" t="s">
        <v>85</v>
      </c>
      <c r="BP293" s="1" t="s">
        <v>85</v>
      </c>
      <c r="BQ293" s="1" t="s">
        <v>85</v>
      </c>
      <c r="BR293" s="1" t="s">
        <v>85</v>
      </c>
      <c r="BS293" s="1" t="s">
        <v>85</v>
      </c>
      <c r="BT293" s="1" t="s">
        <v>85</v>
      </c>
      <c r="BU293" s="1" t="s">
        <v>85</v>
      </c>
      <c r="BV293" s="1" t="s">
        <v>85</v>
      </c>
      <c r="BW293" s="1" t="s">
        <v>85</v>
      </c>
      <c r="BX293" s="1" t="s">
        <v>85</v>
      </c>
      <c r="BY293" s="1" t="s">
        <v>85</v>
      </c>
      <c r="BZ293" s="1" t="s">
        <v>85</v>
      </c>
      <c r="CA293" s="1" t="s">
        <v>85</v>
      </c>
      <c r="CB293" s="1" t="s">
        <v>85</v>
      </c>
      <c r="CC293" s="1" t="s">
        <v>85</v>
      </c>
      <c r="CD293" s="1" t="s">
        <v>85</v>
      </c>
      <c r="CE293" s="1" t="s">
        <v>85</v>
      </c>
      <c r="CF293" s="1" t="s">
        <v>85</v>
      </c>
      <c r="CG293" s="1" t="s">
        <v>85</v>
      </c>
      <c r="CH293" s="1" t="s">
        <v>85</v>
      </c>
    </row>
    <row r="294" spans="1:86" ht="15.95">
      <c r="A294" s="1" t="s">
        <v>2208</v>
      </c>
      <c r="B294" s="1" t="s">
        <v>130</v>
      </c>
      <c r="C294" s="1" t="s">
        <v>103</v>
      </c>
      <c r="D294" s="1">
        <v>200</v>
      </c>
      <c r="E294" s="1" t="s">
        <v>3549</v>
      </c>
      <c r="F294" s="1">
        <v>6802291950</v>
      </c>
      <c r="G294" s="1">
        <v>200016</v>
      </c>
      <c r="H294" s="1" t="s">
        <v>85</v>
      </c>
      <c r="I294" s="1">
        <v>6802291950</v>
      </c>
      <c r="J294" s="38">
        <v>45140</v>
      </c>
      <c r="K294" s="1" t="s">
        <v>85</v>
      </c>
      <c r="L294" s="1" t="s">
        <v>85</v>
      </c>
      <c r="M294" s="1" t="s">
        <v>85</v>
      </c>
      <c r="N294" s="1" t="s">
        <v>85</v>
      </c>
      <c r="O294" s="1" t="s">
        <v>85</v>
      </c>
      <c r="P294" s="1" t="s">
        <v>85</v>
      </c>
      <c r="Q294" s="1" t="s">
        <v>85</v>
      </c>
      <c r="R294" s="1" t="s">
        <v>85</v>
      </c>
      <c r="S294" s="1" t="s">
        <v>85</v>
      </c>
      <c r="T294" s="1" t="s">
        <v>85</v>
      </c>
      <c r="U294" s="1" t="s">
        <v>85</v>
      </c>
      <c r="V294" s="1">
        <v>100</v>
      </c>
      <c r="W294" s="1">
        <v>60</v>
      </c>
      <c r="X294" s="1">
        <v>40</v>
      </c>
      <c r="Y294" s="1" t="s">
        <v>3545</v>
      </c>
      <c r="Z294" s="1" t="s">
        <v>85</v>
      </c>
      <c r="AA294" s="1">
        <v>10</v>
      </c>
      <c r="AB294" s="1">
        <v>53</v>
      </c>
      <c r="AC294" s="1">
        <v>35</v>
      </c>
      <c r="AD294" s="1">
        <v>2</v>
      </c>
      <c r="AE294" s="1">
        <v>129</v>
      </c>
      <c r="AF294" s="1">
        <v>60</v>
      </c>
      <c r="AG294" s="1">
        <v>3</v>
      </c>
      <c r="AH294" s="1">
        <v>35</v>
      </c>
      <c r="AI294" s="1">
        <v>2</v>
      </c>
      <c r="AJ294" s="1">
        <v>79</v>
      </c>
      <c r="AK294" s="1">
        <v>10</v>
      </c>
      <c r="AL294" s="1">
        <v>89</v>
      </c>
      <c r="AM294" s="1">
        <v>1</v>
      </c>
      <c r="AN294" s="1">
        <v>0</v>
      </c>
      <c r="AO294" s="1">
        <v>91</v>
      </c>
      <c r="AP294" s="1" t="s">
        <v>85</v>
      </c>
      <c r="AQ294" s="1" t="s">
        <v>3660</v>
      </c>
      <c r="AR294" s="38">
        <v>45183</v>
      </c>
      <c r="AS294" s="1" t="s">
        <v>85</v>
      </c>
      <c r="AT294" s="1" t="s">
        <v>85</v>
      </c>
      <c r="AU294" s="1" t="s">
        <v>85</v>
      </c>
      <c r="AV294" s="1" t="s">
        <v>85</v>
      </c>
      <c r="AW294" s="1" t="s">
        <v>85</v>
      </c>
      <c r="AX294" s="1" t="s">
        <v>85</v>
      </c>
      <c r="AY294" s="1" t="s">
        <v>85</v>
      </c>
      <c r="AZ294" s="1" t="s">
        <v>85</v>
      </c>
      <c r="BA294" s="1" t="s">
        <v>85</v>
      </c>
      <c r="BB294" s="1" t="s">
        <v>85</v>
      </c>
      <c r="BC294" s="1" t="s">
        <v>85</v>
      </c>
      <c r="BD294" s="1" t="s">
        <v>85</v>
      </c>
      <c r="BE294" s="1" t="s">
        <v>85</v>
      </c>
      <c r="BF294" s="1" t="s">
        <v>85</v>
      </c>
      <c r="BG294" s="1" t="s">
        <v>85</v>
      </c>
      <c r="BH294" s="1" t="s">
        <v>85</v>
      </c>
      <c r="BI294" s="1" t="s">
        <v>85</v>
      </c>
      <c r="BJ294" s="1" t="s">
        <v>85</v>
      </c>
      <c r="BK294" s="1" t="s">
        <v>85</v>
      </c>
      <c r="BL294" s="1" t="s">
        <v>85</v>
      </c>
      <c r="BM294" s="1" t="s">
        <v>3531</v>
      </c>
      <c r="BN294" s="1" t="s">
        <v>85</v>
      </c>
      <c r="BO294" s="1" t="s">
        <v>85</v>
      </c>
      <c r="BP294" s="1" t="s">
        <v>85</v>
      </c>
      <c r="BQ294" s="1" t="s">
        <v>85</v>
      </c>
      <c r="BR294" s="1" t="s">
        <v>85</v>
      </c>
      <c r="BS294" s="1" t="s">
        <v>85</v>
      </c>
      <c r="BT294" s="1" t="s">
        <v>85</v>
      </c>
      <c r="BU294" s="1" t="s">
        <v>85</v>
      </c>
      <c r="BV294" s="1" t="s">
        <v>85</v>
      </c>
      <c r="BW294" s="1" t="s">
        <v>85</v>
      </c>
      <c r="BX294" s="1" t="s">
        <v>85</v>
      </c>
      <c r="BY294" s="1" t="s">
        <v>85</v>
      </c>
      <c r="BZ294" s="1" t="s">
        <v>85</v>
      </c>
      <c r="CA294" s="1" t="s">
        <v>85</v>
      </c>
      <c r="CB294" s="1" t="s">
        <v>85</v>
      </c>
      <c r="CC294" s="1" t="s">
        <v>85</v>
      </c>
      <c r="CD294" s="1" t="s">
        <v>85</v>
      </c>
      <c r="CE294" s="1" t="s">
        <v>85</v>
      </c>
      <c r="CF294" s="1" t="s">
        <v>85</v>
      </c>
      <c r="CG294" s="1" t="s">
        <v>85</v>
      </c>
      <c r="CH294" s="1" t="s">
        <v>85</v>
      </c>
    </row>
    <row r="295" spans="1:86" ht="15.95">
      <c r="A295" s="1"/>
      <c r="B295" s="1"/>
      <c r="C295" s="1"/>
      <c r="D295" s="1"/>
      <c r="E295" s="1" t="s">
        <v>3522</v>
      </c>
      <c r="F295" s="1">
        <v>6802291950</v>
      </c>
      <c r="G295" s="1">
        <v>200016</v>
      </c>
      <c r="H295" s="1" t="s">
        <v>85</v>
      </c>
      <c r="I295" s="1">
        <v>6802291950</v>
      </c>
      <c r="J295" s="38">
        <v>45140</v>
      </c>
      <c r="K295" s="1" t="s">
        <v>85</v>
      </c>
      <c r="L295" s="1" t="s">
        <v>85</v>
      </c>
      <c r="M295" s="1" t="s">
        <v>85</v>
      </c>
      <c r="N295" s="1" t="s">
        <v>85</v>
      </c>
      <c r="O295" s="1" t="s">
        <v>85</v>
      </c>
      <c r="P295" s="1" t="s">
        <v>85</v>
      </c>
      <c r="Q295" s="1" t="s">
        <v>85</v>
      </c>
      <c r="R295" s="1" t="s">
        <v>85</v>
      </c>
      <c r="S295" s="1" t="s">
        <v>85</v>
      </c>
      <c r="T295" s="1" t="s">
        <v>85</v>
      </c>
      <c r="U295" s="1" t="s">
        <v>85</v>
      </c>
      <c r="V295" s="1" t="s">
        <v>85</v>
      </c>
      <c r="W295" s="1" t="s">
        <v>85</v>
      </c>
      <c r="X295" s="1" t="s">
        <v>85</v>
      </c>
      <c r="Y295" s="1" t="s">
        <v>85</v>
      </c>
      <c r="Z295" s="1" t="s">
        <v>3906</v>
      </c>
      <c r="AA295" s="1" t="s">
        <v>85</v>
      </c>
      <c r="AB295" s="1" t="s">
        <v>85</v>
      </c>
      <c r="AC295" s="1" t="s">
        <v>85</v>
      </c>
      <c r="AD295" s="1" t="s">
        <v>85</v>
      </c>
      <c r="AE295" s="1" t="s">
        <v>85</v>
      </c>
      <c r="AF295" s="1" t="s">
        <v>85</v>
      </c>
      <c r="AG295" s="1" t="s">
        <v>85</v>
      </c>
      <c r="AH295" s="1" t="s">
        <v>85</v>
      </c>
      <c r="AI295" s="1" t="s">
        <v>85</v>
      </c>
      <c r="AJ295" s="1" t="s">
        <v>85</v>
      </c>
      <c r="AK295" s="1" t="s">
        <v>85</v>
      </c>
      <c r="AL295" s="1" t="s">
        <v>85</v>
      </c>
      <c r="AM295" s="1" t="s">
        <v>85</v>
      </c>
      <c r="AN295" s="1" t="s">
        <v>85</v>
      </c>
      <c r="AO295" s="1" t="s">
        <v>85</v>
      </c>
      <c r="AP295" s="1" t="s">
        <v>3906</v>
      </c>
      <c r="AQ295" s="1" t="s">
        <v>3660</v>
      </c>
      <c r="AR295" s="38">
        <v>45181</v>
      </c>
      <c r="AS295" s="1" t="s">
        <v>85</v>
      </c>
      <c r="AT295" s="1" t="s">
        <v>85</v>
      </c>
      <c r="AU295" s="1" t="s">
        <v>85</v>
      </c>
      <c r="AV295" s="1" t="s">
        <v>85</v>
      </c>
      <c r="AW295" s="1" t="s">
        <v>85</v>
      </c>
      <c r="AX295" s="1" t="s">
        <v>85</v>
      </c>
      <c r="AY295" s="1" t="s">
        <v>85</v>
      </c>
      <c r="AZ295" s="1" t="s">
        <v>85</v>
      </c>
      <c r="BA295" s="1" t="s">
        <v>85</v>
      </c>
      <c r="BB295" s="1" t="s">
        <v>85</v>
      </c>
      <c r="BC295" s="1" t="s">
        <v>85</v>
      </c>
      <c r="BD295" s="1" t="s">
        <v>85</v>
      </c>
      <c r="BE295" s="1" t="s">
        <v>85</v>
      </c>
      <c r="BF295" s="1" t="s">
        <v>85</v>
      </c>
      <c r="BG295" s="1" t="s">
        <v>85</v>
      </c>
      <c r="BH295" s="1" t="s">
        <v>85</v>
      </c>
      <c r="BI295" s="1" t="s">
        <v>85</v>
      </c>
      <c r="BJ295" s="1" t="s">
        <v>85</v>
      </c>
      <c r="BK295" s="1" t="s">
        <v>85</v>
      </c>
      <c r="BL295" s="1" t="s">
        <v>85</v>
      </c>
      <c r="BM295" s="1" t="s">
        <v>3538</v>
      </c>
      <c r="BN295" s="1" t="s">
        <v>3906</v>
      </c>
      <c r="BO295" s="1" t="s">
        <v>85</v>
      </c>
      <c r="BP295" s="1" t="s">
        <v>85</v>
      </c>
      <c r="BQ295" s="1" t="s">
        <v>85</v>
      </c>
      <c r="BR295" s="1" t="s">
        <v>85</v>
      </c>
      <c r="BS295" s="1" t="s">
        <v>85</v>
      </c>
      <c r="BT295" s="1" t="s">
        <v>85</v>
      </c>
      <c r="BU295" s="1" t="s">
        <v>85</v>
      </c>
      <c r="BV295" s="1" t="s">
        <v>85</v>
      </c>
      <c r="BW295" s="1" t="s">
        <v>85</v>
      </c>
      <c r="BX295" s="1" t="s">
        <v>85</v>
      </c>
      <c r="BY295" s="1" t="s">
        <v>85</v>
      </c>
      <c r="BZ295" s="1" t="s">
        <v>85</v>
      </c>
      <c r="CA295" s="1" t="s">
        <v>85</v>
      </c>
      <c r="CB295" s="1" t="s">
        <v>85</v>
      </c>
      <c r="CC295" s="1" t="s">
        <v>85</v>
      </c>
      <c r="CD295" s="1" t="s">
        <v>85</v>
      </c>
      <c r="CE295" s="1" t="s">
        <v>85</v>
      </c>
      <c r="CF295" s="1" t="s">
        <v>85</v>
      </c>
      <c r="CG295" s="1" t="s">
        <v>85</v>
      </c>
      <c r="CH295" s="1" t="s">
        <v>85</v>
      </c>
    </row>
    <row r="296" spans="1:86" ht="15.95">
      <c r="A296" s="1" t="s">
        <v>2005</v>
      </c>
      <c r="B296" s="1" t="s">
        <v>130</v>
      </c>
      <c r="C296" s="1" t="s">
        <v>103</v>
      </c>
      <c r="D296" s="1">
        <v>115</v>
      </c>
      <c r="E296" s="1" t="s">
        <v>3522</v>
      </c>
      <c r="F296" s="1">
        <v>6523279352</v>
      </c>
      <c r="G296" s="1">
        <v>115017</v>
      </c>
      <c r="H296" s="1" t="s">
        <v>85</v>
      </c>
      <c r="I296" s="1">
        <v>6523279352</v>
      </c>
      <c r="J296" s="38">
        <v>45167</v>
      </c>
      <c r="K296" s="1" t="s">
        <v>3707</v>
      </c>
      <c r="L296" s="1" t="s">
        <v>3527</v>
      </c>
      <c r="M296" s="1" t="s">
        <v>915</v>
      </c>
      <c r="N296" s="1" t="s">
        <v>85</v>
      </c>
      <c r="O296" s="1" t="s">
        <v>85</v>
      </c>
      <c r="P296" s="1" t="s">
        <v>133</v>
      </c>
      <c r="Q296" s="1" t="s">
        <v>85</v>
      </c>
      <c r="R296" s="1" t="s">
        <v>85</v>
      </c>
      <c r="S296" s="1" t="s">
        <v>85</v>
      </c>
      <c r="T296" s="1" t="s">
        <v>85</v>
      </c>
      <c r="U296" s="1" t="s">
        <v>85</v>
      </c>
      <c r="V296" s="1">
        <v>95</v>
      </c>
      <c r="W296" s="1">
        <v>50</v>
      </c>
      <c r="X296" s="1">
        <v>50</v>
      </c>
      <c r="Y296" s="1" t="s">
        <v>3524</v>
      </c>
      <c r="Z296" s="1" t="s">
        <v>85</v>
      </c>
      <c r="AA296" s="1">
        <v>50</v>
      </c>
      <c r="AB296" s="1">
        <v>40</v>
      </c>
      <c r="AC296" s="1">
        <v>10</v>
      </c>
      <c r="AD296" s="1">
        <v>0</v>
      </c>
      <c r="AE296" s="1">
        <v>60</v>
      </c>
      <c r="AF296" s="1">
        <v>97</v>
      </c>
      <c r="AG296" s="1">
        <v>3</v>
      </c>
      <c r="AH296" s="1">
        <v>0</v>
      </c>
      <c r="AI296" s="1">
        <v>0</v>
      </c>
      <c r="AJ296" s="1">
        <v>3</v>
      </c>
      <c r="AK296" s="1">
        <v>50</v>
      </c>
      <c r="AL296" s="1">
        <v>40</v>
      </c>
      <c r="AM296" s="1">
        <v>10</v>
      </c>
      <c r="AN296" s="1">
        <v>0</v>
      </c>
      <c r="AO296" s="1">
        <v>60</v>
      </c>
      <c r="AP296" s="1" t="s">
        <v>85</v>
      </c>
      <c r="AQ296" s="1" t="s">
        <v>3660</v>
      </c>
      <c r="AR296" s="38">
        <v>45180</v>
      </c>
      <c r="AS296" s="1" t="s">
        <v>85</v>
      </c>
      <c r="AT296" s="1" t="s">
        <v>85</v>
      </c>
      <c r="AU296" s="1" t="s">
        <v>85</v>
      </c>
      <c r="AV296" s="1" t="s">
        <v>85</v>
      </c>
      <c r="AW296" s="1" t="s">
        <v>85</v>
      </c>
      <c r="AX296" s="1" t="s">
        <v>85</v>
      </c>
      <c r="AY296" s="1" t="s">
        <v>85</v>
      </c>
      <c r="AZ296" s="1" t="s">
        <v>85</v>
      </c>
      <c r="BA296" s="1" t="s">
        <v>85</v>
      </c>
      <c r="BB296" s="1" t="s">
        <v>85</v>
      </c>
      <c r="BC296" s="1" t="s">
        <v>85</v>
      </c>
      <c r="BD296" s="1" t="s">
        <v>85</v>
      </c>
      <c r="BE296" s="1" t="s">
        <v>85</v>
      </c>
      <c r="BF296" s="1" t="s">
        <v>85</v>
      </c>
      <c r="BG296" s="1" t="s">
        <v>85</v>
      </c>
      <c r="BH296" s="1" t="s">
        <v>85</v>
      </c>
      <c r="BI296" s="1" t="s">
        <v>85</v>
      </c>
      <c r="BJ296" s="1" t="s">
        <v>85</v>
      </c>
      <c r="BK296" s="1" t="s">
        <v>85</v>
      </c>
      <c r="BL296" s="1" t="s">
        <v>85</v>
      </c>
      <c r="BM296" s="1" t="s">
        <v>3531</v>
      </c>
      <c r="BN296" s="1" t="s">
        <v>85</v>
      </c>
      <c r="BO296" s="1" t="s">
        <v>85</v>
      </c>
      <c r="BP296" s="1" t="s">
        <v>85</v>
      </c>
      <c r="BQ296" s="1" t="s">
        <v>85</v>
      </c>
      <c r="BR296" s="1" t="s">
        <v>85</v>
      </c>
      <c r="BS296" s="1" t="s">
        <v>85</v>
      </c>
      <c r="BT296" s="1" t="s">
        <v>85</v>
      </c>
      <c r="BU296" s="1" t="s">
        <v>85</v>
      </c>
      <c r="BV296" s="1" t="s">
        <v>85</v>
      </c>
      <c r="BW296" s="1" t="s">
        <v>85</v>
      </c>
      <c r="BX296" s="1" t="s">
        <v>85</v>
      </c>
      <c r="BY296" s="1" t="s">
        <v>85</v>
      </c>
      <c r="BZ296" s="1" t="s">
        <v>85</v>
      </c>
      <c r="CA296" s="1" t="s">
        <v>85</v>
      </c>
      <c r="CB296" s="1" t="s">
        <v>85</v>
      </c>
      <c r="CC296" s="1" t="s">
        <v>85</v>
      </c>
      <c r="CD296" s="1" t="s">
        <v>85</v>
      </c>
      <c r="CE296" s="1" t="s">
        <v>85</v>
      </c>
      <c r="CF296" s="1" t="s">
        <v>85</v>
      </c>
      <c r="CG296" s="1" t="s">
        <v>85</v>
      </c>
      <c r="CH296" s="1" t="s">
        <v>85</v>
      </c>
    </row>
    <row r="297" spans="1:86" ht="15.95">
      <c r="A297" s="1" t="s">
        <v>2506</v>
      </c>
      <c r="B297" s="1" t="s">
        <v>130</v>
      </c>
      <c r="C297" s="1" t="s">
        <v>198</v>
      </c>
      <c r="D297" s="1">
        <v>300</v>
      </c>
      <c r="E297" s="1" t="s">
        <v>3522</v>
      </c>
      <c r="F297" s="1" t="s">
        <v>3907</v>
      </c>
      <c r="G297" s="1">
        <v>300016</v>
      </c>
      <c r="H297" s="1">
        <v>12</v>
      </c>
      <c r="I297" s="1">
        <v>6217451449</v>
      </c>
      <c r="J297" s="38">
        <v>45137</v>
      </c>
      <c r="K297" s="1" t="s">
        <v>926</v>
      </c>
      <c r="L297" s="1" t="s">
        <v>3527</v>
      </c>
      <c r="M297" s="1" t="s">
        <v>915</v>
      </c>
      <c r="N297" s="1" t="s">
        <v>85</v>
      </c>
      <c r="O297" s="1" t="s">
        <v>3666</v>
      </c>
      <c r="P297" s="1" t="s">
        <v>173</v>
      </c>
      <c r="Q297" s="1" t="s">
        <v>85</v>
      </c>
      <c r="R297" s="1" t="s">
        <v>85</v>
      </c>
      <c r="S297" s="1" t="s">
        <v>85</v>
      </c>
      <c r="T297" s="1" t="s">
        <v>85</v>
      </c>
      <c r="U297" s="1" t="s">
        <v>85</v>
      </c>
      <c r="V297" s="1">
        <v>30</v>
      </c>
      <c r="W297" s="1">
        <v>98</v>
      </c>
      <c r="X297" s="1">
        <v>2</v>
      </c>
      <c r="Y297" s="1" t="s">
        <v>3524</v>
      </c>
      <c r="Z297" s="1" t="s">
        <v>85</v>
      </c>
      <c r="AA297" s="1">
        <v>25</v>
      </c>
      <c r="AB297" s="1">
        <v>73</v>
      </c>
      <c r="AC297" s="1">
        <v>2</v>
      </c>
      <c r="AD297" s="1">
        <v>0</v>
      </c>
      <c r="AE297" s="1">
        <v>77</v>
      </c>
      <c r="AF297" s="1">
        <v>95</v>
      </c>
      <c r="AG297" s="1">
        <v>3</v>
      </c>
      <c r="AH297" s="1">
        <v>2</v>
      </c>
      <c r="AI297" s="1">
        <v>0</v>
      </c>
      <c r="AJ297" s="1">
        <v>7</v>
      </c>
      <c r="AK297" s="1">
        <v>25</v>
      </c>
      <c r="AL297" s="1">
        <v>75</v>
      </c>
      <c r="AM297" s="1">
        <v>0</v>
      </c>
      <c r="AN297" s="1">
        <v>0</v>
      </c>
      <c r="AO297" s="1">
        <v>75</v>
      </c>
      <c r="AP297" s="1" t="s">
        <v>85</v>
      </c>
      <c r="AQ297" s="1" t="s">
        <v>3632</v>
      </c>
      <c r="AR297" s="38">
        <v>45194</v>
      </c>
      <c r="AS297" s="1" t="s">
        <v>85</v>
      </c>
      <c r="AT297" s="1" t="s">
        <v>85</v>
      </c>
      <c r="AU297" s="1" t="s">
        <v>85</v>
      </c>
      <c r="AV297" s="1" t="s">
        <v>85</v>
      </c>
      <c r="AW297" s="1" t="s">
        <v>85</v>
      </c>
      <c r="AX297" s="1" t="s">
        <v>85</v>
      </c>
      <c r="AY297" s="1" t="s">
        <v>85</v>
      </c>
      <c r="AZ297" s="1" t="s">
        <v>85</v>
      </c>
      <c r="BA297" s="1" t="s">
        <v>85</v>
      </c>
      <c r="BB297" s="1" t="s">
        <v>85</v>
      </c>
      <c r="BC297" s="1" t="s">
        <v>85</v>
      </c>
      <c r="BD297" s="1" t="s">
        <v>85</v>
      </c>
      <c r="BE297" s="1" t="s">
        <v>85</v>
      </c>
      <c r="BF297" s="1" t="s">
        <v>85</v>
      </c>
      <c r="BG297" s="1" t="s">
        <v>85</v>
      </c>
      <c r="BH297" s="1" t="s">
        <v>85</v>
      </c>
      <c r="BI297" s="1" t="s">
        <v>85</v>
      </c>
      <c r="BJ297" s="1" t="s">
        <v>85</v>
      </c>
      <c r="BK297" s="1" t="s">
        <v>85</v>
      </c>
      <c r="BL297" s="1" t="s">
        <v>85</v>
      </c>
      <c r="BM297" s="1" t="s">
        <v>3531</v>
      </c>
      <c r="BN297" s="1" t="s">
        <v>85</v>
      </c>
      <c r="BO297" s="1" t="s">
        <v>85</v>
      </c>
      <c r="BP297" s="1" t="s">
        <v>85</v>
      </c>
      <c r="BQ297" s="1" t="s">
        <v>85</v>
      </c>
      <c r="BR297" s="1" t="s">
        <v>85</v>
      </c>
      <c r="BS297" s="1" t="s">
        <v>85</v>
      </c>
      <c r="BT297" s="1" t="s">
        <v>85</v>
      </c>
      <c r="BU297" s="1" t="s">
        <v>85</v>
      </c>
      <c r="BV297" s="1" t="s">
        <v>85</v>
      </c>
      <c r="BW297" s="1" t="s">
        <v>85</v>
      </c>
      <c r="BX297" s="1" t="s">
        <v>85</v>
      </c>
      <c r="BY297" s="1" t="s">
        <v>85</v>
      </c>
      <c r="BZ297" s="1" t="s">
        <v>85</v>
      </c>
      <c r="CA297" s="1" t="s">
        <v>85</v>
      </c>
      <c r="CB297" s="1" t="s">
        <v>85</v>
      </c>
      <c r="CC297" s="1" t="s">
        <v>85</v>
      </c>
      <c r="CD297" s="1" t="s">
        <v>85</v>
      </c>
      <c r="CE297" s="1" t="s">
        <v>85</v>
      </c>
      <c r="CF297" s="1" t="s">
        <v>85</v>
      </c>
      <c r="CG297" s="1" t="s">
        <v>85</v>
      </c>
      <c r="CH297" s="1" t="s">
        <v>85</v>
      </c>
    </row>
    <row r="298" spans="1:86" ht="15.95">
      <c r="A298" s="1" t="s">
        <v>681</v>
      </c>
      <c r="B298" s="1" t="s">
        <v>75</v>
      </c>
      <c r="C298" s="1" t="s">
        <v>103</v>
      </c>
      <c r="D298" s="1">
        <v>409</v>
      </c>
      <c r="E298" s="1" t="s">
        <v>3522</v>
      </c>
      <c r="F298" s="1" t="s">
        <v>3908</v>
      </c>
      <c r="G298" s="1">
        <v>409038</v>
      </c>
      <c r="H298" s="1" t="s">
        <v>3909</v>
      </c>
      <c r="I298" s="1">
        <v>6221123138</v>
      </c>
      <c r="J298" s="38">
        <v>45140</v>
      </c>
      <c r="K298" s="1" t="s">
        <v>926</v>
      </c>
      <c r="L298" s="1" t="s">
        <v>3527</v>
      </c>
      <c r="M298" s="1" t="s">
        <v>906</v>
      </c>
      <c r="N298" s="1" t="s">
        <v>658</v>
      </c>
      <c r="O298" s="1" t="s">
        <v>966</v>
      </c>
      <c r="P298" s="1" t="s">
        <v>85</v>
      </c>
      <c r="Q298" s="38">
        <v>45180</v>
      </c>
      <c r="R298" s="1" t="s">
        <v>85</v>
      </c>
      <c r="S298" s="1" t="s">
        <v>85</v>
      </c>
      <c r="T298" s="1" t="s">
        <v>85</v>
      </c>
      <c r="U298" s="1" t="s">
        <v>85</v>
      </c>
      <c r="V298" s="1">
        <v>50</v>
      </c>
      <c r="W298" s="1">
        <v>95</v>
      </c>
      <c r="X298" s="1">
        <v>5</v>
      </c>
      <c r="Y298" s="1" t="s">
        <v>3524</v>
      </c>
      <c r="Z298" s="1" t="s">
        <v>85</v>
      </c>
      <c r="AA298" s="1">
        <v>1</v>
      </c>
      <c r="AB298" s="1">
        <v>4</v>
      </c>
      <c r="AC298" s="1">
        <v>85</v>
      </c>
      <c r="AD298" s="1">
        <v>10</v>
      </c>
      <c r="AE298" s="1">
        <v>204</v>
      </c>
      <c r="AF298" s="1">
        <v>1</v>
      </c>
      <c r="AG298" s="1">
        <v>4</v>
      </c>
      <c r="AH298" s="1">
        <v>85</v>
      </c>
      <c r="AI298" s="1">
        <v>10</v>
      </c>
      <c r="AJ298" s="1">
        <v>204</v>
      </c>
      <c r="AK298" s="1">
        <v>70</v>
      </c>
      <c r="AL298" s="1">
        <v>30</v>
      </c>
      <c r="AM298" s="1">
        <v>0</v>
      </c>
      <c r="AN298" s="1">
        <v>0</v>
      </c>
      <c r="AO298" s="1">
        <v>30</v>
      </c>
      <c r="AP298" s="1" t="s">
        <v>85</v>
      </c>
      <c r="AQ298" s="1" t="s">
        <v>3642</v>
      </c>
      <c r="AR298" s="38">
        <v>45184</v>
      </c>
      <c r="AS298" s="1" t="s">
        <v>85</v>
      </c>
      <c r="AT298" s="1" t="s">
        <v>85</v>
      </c>
      <c r="AU298" s="1" t="s">
        <v>85</v>
      </c>
      <c r="AV298" s="1" t="s">
        <v>85</v>
      </c>
      <c r="AW298" s="1" t="s">
        <v>85</v>
      </c>
      <c r="AX298" s="1" t="s">
        <v>85</v>
      </c>
      <c r="AY298" s="1" t="s">
        <v>85</v>
      </c>
      <c r="AZ298" s="1" t="s">
        <v>85</v>
      </c>
      <c r="BA298" s="1" t="s">
        <v>85</v>
      </c>
      <c r="BB298" s="1" t="s">
        <v>85</v>
      </c>
      <c r="BC298" s="1" t="s">
        <v>85</v>
      </c>
      <c r="BD298" s="1" t="s">
        <v>85</v>
      </c>
      <c r="BE298" s="1" t="s">
        <v>85</v>
      </c>
      <c r="BF298" s="1" t="s">
        <v>85</v>
      </c>
      <c r="BG298" s="1" t="s">
        <v>85</v>
      </c>
      <c r="BH298" s="1" t="s">
        <v>85</v>
      </c>
      <c r="BI298" s="1" t="s">
        <v>85</v>
      </c>
      <c r="BJ298" s="1" t="s">
        <v>85</v>
      </c>
      <c r="BK298" s="1" t="s">
        <v>85</v>
      </c>
      <c r="BL298" s="1" t="s">
        <v>85</v>
      </c>
      <c r="BM298" s="1" t="s">
        <v>3531</v>
      </c>
      <c r="BN298" s="1" t="s">
        <v>85</v>
      </c>
      <c r="BO298" s="1" t="s">
        <v>85</v>
      </c>
      <c r="BP298" s="1" t="s">
        <v>85</v>
      </c>
      <c r="BQ298" s="1" t="s">
        <v>85</v>
      </c>
      <c r="BR298" s="1" t="s">
        <v>85</v>
      </c>
      <c r="BS298" s="1" t="s">
        <v>85</v>
      </c>
      <c r="BT298" s="1" t="s">
        <v>85</v>
      </c>
      <c r="BU298" s="1" t="s">
        <v>85</v>
      </c>
      <c r="BV298" s="1" t="s">
        <v>85</v>
      </c>
      <c r="BW298" s="1" t="s">
        <v>85</v>
      </c>
      <c r="BX298" s="1" t="s">
        <v>85</v>
      </c>
      <c r="BY298" s="1" t="s">
        <v>85</v>
      </c>
      <c r="BZ298" s="1" t="s">
        <v>85</v>
      </c>
      <c r="CA298" s="1" t="s">
        <v>85</v>
      </c>
      <c r="CB298" s="1" t="s">
        <v>85</v>
      </c>
      <c r="CC298" s="1" t="s">
        <v>85</v>
      </c>
      <c r="CD298" s="1" t="s">
        <v>85</v>
      </c>
      <c r="CE298" s="1" t="s">
        <v>85</v>
      </c>
      <c r="CF298" s="1" t="s">
        <v>85</v>
      </c>
      <c r="CG298" s="1" t="s">
        <v>85</v>
      </c>
      <c r="CH298" s="1" t="s">
        <v>85</v>
      </c>
    </row>
    <row r="299" spans="1:86" ht="15.95">
      <c r="A299" s="1" t="s">
        <v>3105</v>
      </c>
      <c r="B299" s="1" t="s">
        <v>75</v>
      </c>
      <c r="C299" s="1" t="s">
        <v>103</v>
      </c>
      <c r="D299" s="1">
        <v>409</v>
      </c>
      <c r="E299" s="1" t="s">
        <v>3522</v>
      </c>
      <c r="F299" s="1" t="s">
        <v>3910</v>
      </c>
      <c r="G299" s="1">
        <v>409038</v>
      </c>
      <c r="H299" s="1" t="s">
        <v>3880</v>
      </c>
      <c r="I299" s="1">
        <v>6220941374</v>
      </c>
      <c r="J299" s="38">
        <v>45140</v>
      </c>
      <c r="K299" s="1" t="s">
        <v>1018</v>
      </c>
      <c r="L299" s="1" t="s">
        <v>3527</v>
      </c>
      <c r="M299" s="1" t="s">
        <v>906</v>
      </c>
      <c r="N299" s="1" t="s">
        <v>658</v>
      </c>
      <c r="O299" s="1" t="s">
        <v>966</v>
      </c>
      <c r="P299" s="1" t="s">
        <v>85</v>
      </c>
      <c r="Q299" s="38">
        <v>45181</v>
      </c>
      <c r="R299" s="1" t="s">
        <v>85</v>
      </c>
      <c r="S299" s="1" t="s">
        <v>85</v>
      </c>
      <c r="T299" s="1" t="s">
        <v>85</v>
      </c>
      <c r="U299" s="1" t="s">
        <v>85</v>
      </c>
      <c r="V299" s="1">
        <v>25</v>
      </c>
      <c r="W299" s="1">
        <v>100</v>
      </c>
      <c r="X299" s="1">
        <v>0</v>
      </c>
      <c r="Y299" s="1" t="s">
        <v>3524</v>
      </c>
      <c r="Z299" s="1" t="s">
        <v>85</v>
      </c>
      <c r="AA299" s="1">
        <v>0</v>
      </c>
      <c r="AB299" s="1">
        <v>52</v>
      </c>
      <c r="AC299" s="1">
        <v>48</v>
      </c>
      <c r="AD299" s="1">
        <v>0</v>
      </c>
      <c r="AE299" s="1">
        <v>148</v>
      </c>
      <c r="AF299" s="1">
        <v>25</v>
      </c>
      <c r="AG299" s="1">
        <v>30</v>
      </c>
      <c r="AH299" s="1">
        <v>45</v>
      </c>
      <c r="AI299" s="1">
        <v>0</v>
      </c>
      <c r="AJ299" s="1">
        <v>120</v>
      </c>
      <c r="AK299" s="1">
        <v>0</v>
      </c>
      <c r="AL299" s="1">
        <v>100</v>
      </c>
      <c r="AM299" s="1">
        <v>0</v>
      </c>
      <c r="AN299" s="1">
        <v>0</v>
      </c>
      <c r="AO299" s="1">
        <v>100</v>
      </c>
      <c r="AP299" s="1" t="s">
        <v>85</v>
      </c>
      <c r="AQ299" s="1" t="s">
        <v>3762</v>
      </c>
      <c r="AR299" s="38">
        <v>45187</v>
      </c>
      <c r="AS299" s="1" t="s">
        <v>85</v>
      </c>
      <c r="AT299" s="1" t="s">
        <v>85</v>
      </c>
      <c r="AU299" s="1" t="s">
        <v>85</v>
      </c>
      <c r="AV299" s="1" t="s">
        <v>85</v>
      </c>
      <c r="AW299" s="1" t="s">
        <v>85</v>
      </c>
      <c r="AX299" s="1" t="s">
        <v>85</v>
      </c>
      <c r="AY299" s="1" t="s">
        <v>85</v>
      </c>
      <c r="AZ299" s="1" t="s">
        <v>85</v>
      </c>
      <c r="BA299" s="1" t="s">
        <v>85</v>
      </c>
      <c r="BB299" s="1" t="s">
        <v>85</v>
      </c>
      <c r="BC299" s="1" t="s">
        <v>85</v>
      </c>
      <c r="BD299" s="1" t="s">
        <v>85</v>
      </c>
      <c r="BE299" s="1" t="s">
        <v>85</v>
      </c>
      <c r="BF299" s="1" t="s">
        <v>85</v>
      </c>
      <c r="BG299" s="1" t="s">
        <v>85</v>
      </c>
      <c r="BH299" s="1" t="s">
        <v>85</v>
      </c>
      <c r="BI299" s="1" t="s">
        <v>85</v>
      </c>
      <c r="BJ299" s="1" t="s">
        <v>85</v>
      </c>
      <c r="BK299" s="1" t="s">
        <v>85</v>
      </c>
      <c r="BL299" s="1" t="s">
        <v>85</v>
      </c>
      <c r="BM299" s="1" t="s">
        <v>3531</v>
      </c>
      <c r="BN299" s="1" t="s">
        <v>85</v>
      </c>
      <c r="BO299" s="1" t="s">
        <v>85</v>
      </c>
      <c r="BP299" s="1" t="s">
        <v>85</v>
      </c>
      <c r="BQ299" s="1" t="s">
        <v>85</v>
      </c>
      <c r="BR299" s="1" t="s">
        <v>85</v>
      </c>
      <c r="BS299" s="1" t="s">
        <v>85</v>
      </c>
      <c r="BT299" s="1" t="s">
        <v>85</v>
      </c>
      <c r="BU299" s="1" t="s">
        <v>85</v>
      </c>
      <c r="BV299" s="1" t="s">
        <v>85</v>
      </c>
      <c r="BW299" s="1" t="s">
        <v>85</v>
      </c>
      <c r="BX299" s="1" t="s">
        <v>85</v>
      </c>
      <c r="BY299" s="1" t="s">
        <v>85</v>
      </c>
      <c r="BZ299" s="1" t="s">
        <v>85</v>
      </c>
      <c r="CA299" s="1" t="s">
        <v>85</v>
      </c>
      <c r="CB299" s="1" t="s">
        <v>85</v>
      </c>
      <c r="CC299" s="1" t="s">
        <v>85</v>
      </c>
      <c r="CD299" s="1" t="s">
        <v>85</v>
      </c>
      <c r="CE299" s="1" t="s">
        <v>85</v>
      </c>
      <c r="CF299" s="1" t="s">
        <v>85</v>
      </c>
      <c r="CG299" s="1" t="s">
        <v>85</v>
      </c>
      <c r="CH299" s="1" t="s">
        <v>85</v>
      </c>
    </row>
    <row r="300" spans="1:86" ht="15.95">
      <c r="A300" s="1" t="s">
        <v>522</v>
      </c>
      <c r="B300" s="1" t="s">
        <v>130</v>
      </c>
      <c r="C300" s="1" t="s">
        <v>103</v>
      </c>
      <c r="D300" s="1">
        <v>400</v>
      </c>
      <c r="E300" s="1" t="s">
        <v>3522</v>
      </c>
      <c r="F300" s="1" t="s">
        <v>3911</v>
      </c>
      <c r="G300" s="1">
        <v>400014</v>
      </c>
      <c r="H300" s="1" t="s">
        <v>85</v>
      </c>
      <c r="I300" s="1">
        <v>6221243058</v>
      </c>
      <c r="J300" s="38">
        <v>45135</v>
      </c>
      <c r="K300" s="1" t="s">
        <v>85</v>
      </c>
      <c r="L300" s="1" t="s">
        <v>85</v>
      </c>
      <c r="M300" s="1" t="s">
        <v>85</v>
      </c>
      <c r="N300" s="1" t="s">
        <v>85</v>
      </c>
      <c r="O300" s="1" t="s">
        <v>85</v>
      </c>
      <c r="P300" s="1" t="s">
        <v>85</v>
      </c>
      <c r="Q300" s="1" t="s">
        <v>85</v>
      </c>
      <c r="R300" s="1" t="s">
        <v>85</v>
      </c>
      <c r="S300" s="1" t="s">
        <v>85</v>
      </c>
      <c r="T300" s="1" t="s">
        <v>85</v>
      </c>
      <c r="U300" s="1" t="s">
        <v>85</v>
      </c>
      <c r="V300" s="1">
        <v>98</v>
      </c>
      <c r="W300" s="1">
        <v>85</v>
      </c>
      <c r="X300" s="1">
        <v>15</v>
      </c>
      <c r="Y300" s="1" t="s">
        <v>3524</v>
      </c>
      <c r="Z300" s="1" t="s">
        <v>85</v>
      </c>
      <c r="AA300" s="1">
        <v>20</v>
      </c>
      <c r="AB300" s="1">
        <v>40</v>
      </c>
      <c r="AC300" s="1">
        <v>40</v>
      </c>
      <c r="AD300" s="1">
        <v>0</v>
      </c>
      <c r="AE300" s="1">
        <v>120</v>
      </c>
      <c r="AF300" s="1">
        <v>20</v>
      </c>
      <c r="AG300" s="1">
        <v>40</v>
      </c>
      <c r="AH300" s="1">
        <v>40</v>
      </c>
      <c r="AI300" s="1">
        <v>0</v>
      </c>
      <c r="AJ300" s="1">
        <v>120</v>
      </c>
      <c r="AK300" s="1">
        <v>20</v>
      </c>
      <c r="AL300" s="1">
        <v>60</v>
      </c>
      <c r="AM300" s="1">
        <v>20</v>
      </c>
      <c r="AN300" s="1">
        <v>0</v>
      </c>
      <c r="AO300" s="1">
        <v>100</v>
      </c>
      <c r="AP300" s="1" t="s">
        <v>85</v>
      </c>
      <c r="AQ300" s="1" t="s">
        <v>3702</v>
      </c>
      <c r="AR300" s="38">
        <v>45210</v>
      </c>
      <c r="AS300" s="1" t="s">
        <v>85</v>
      </c>
      <c r="AT300" s="1" t="s">
        <v>85</v>
      </c>
      <c r="AU300" s="1" t="s">
        <v>85</v>
      </c>
      <c r="AV300" s="1" t="s">
        <v>85</v>
      </c>
      <c r="AW300" s="1" t="s">
        <v>85</v>
      </c>
      <c r="AX300" s="1" t="s">
        <v>85</v>
      </c>
      <c r="AY300" s="1" t="s">
        <v>85</v>
      </c>
      <c r="AZ300" s="1" t="s">
        <v>85</v>
      </c>
      <c r="BA300" s="1" t="s">
        <v>85</v>
      </c>
      <c r="BB300" s="1" t="s">
        <v>85</v>
      </c>
      <c r="BC300" s="1" t="s">
        <v>85</v>
      </c>
      <c r="BD300" s="1" t="s">
        <v>85</v>
      </c>
      <c r="BE300" s="1" t="s">
        <v>85</v>
      </c>
      <c r="BF300" s="1" t="s">
        <v>85</v>
      </c>
      <c r="BG300" s="1" t="s">
        <v>85</v>
      </c>
      <c r="BH300" s="1" t="s">
        <v>85</v>
      </c>
      <c r="BI300" s="1" t="s">
        <v>85</v>
      </c>
      <c r="BJ300" s="1" t="s">
        <v>85</v>
      </c>
      <c r="BK300" s="1" t="s">
        <v>85</v>
      </c>
      <c r="BL300" s="1" t="s">
        <v>85</v>
      </c>
      <c r="BM300" s="1" t="s">
        <v>3531</v>
      </c>
      <c r="BN300" s="1" t="s">
        <v>85</v>
      </c>
      <c r="BO300" s="1" t="s">
        <v>85</v>
      </c>
      <c r="BP300" s="1" t="s">
        <v>85</v>
      </c>
      <c r="BQ300" s="1" t="s">
        <v>85</v>
      </c>
      <c r="BR300" s="1" t="s">
        <v>85</v>
      </c>
      <c r="BS300" s="1" t="s">
        <v>85</v>
      </c>
      <c r="BT300" s="1" t="s">
        <v>85</v>
      </c>
      <c r="BU300" s="1" t="s">
        <v>85</v>
      </c>
      <c r="BV300" s="1" t="s">
        <v>85</v>
      </c>
      <c r="BW300" s="1" t="s">
        <v>85</v>
      </c>
      <c r="BX300" s="1" t="s">
        <v>85</v>
      </c>
      <c r="BY300" s="1" t="s">
        <v>85</v>
      </c>
      <c r="BZ300" s="1" t="s">
        <v>85</v>
      </c>
      <c r="CA300" s="1" t="s">
        <v>85</v>
      </c>
      <c r="CB300" s="1" t="s">
        <v>85</v>
      </c>
      <c r="CC300" s="1" t="s">
        <v>85</v>
      </c>
      <c r="CD300" s="1" t="s">
        <v>85</v>
      </c>
      <c r="CE300" s="1" t="s">
        <v>85</v>
      </c>
      <c r="CF300" s="1" t="s">
        <v>85</v>
      </c>
      <c r="CG300" s="1" t="s">
        <v>85</v>
      </c>
      <c r="CH300" s="1" t="s">
        <v>85</v>
      </c>
    </row>
    <row r="301" spans="1:86" ht="15.95">
      <c r="A301" s="1" t="s">
        <v>1750</v>
      </c>
      <c r="B301" s="1" t="s">
        <v>130</v>
      </c>
      <c r="C301" s="1" t="s">
        <v>198</v>
      </c>
      <c r="D301" s="1">
        <v>109</v>
      </c>
      <c r="E301" s="1" t="s">
        <v>3522</v>
      </c>
      <c r="F301" s="1" t="s">
        <v>3912</v>
      </c>
      <c r="G301" s="1">
        <v>109004</v>
      </c>
      <c r="H301" s="1" t="s">
        <v>85</v>
      </c>
      <c r="I301" s="1">
        <v>6523143938</v>
      </c>
      <c r="J301" s="38">
        <v>45169</v>
      </c>
      <c r="K301" s="1" t="s">
        <v>926</v>
      </c>
      <c r="L301" s="1" t="s">
        <v>3527</v>
      </c>
      <c r="M301" s="1" t="s">
        <v>915</v>
      </c>
      <c r="N301" s="1" t="s">
        <v>85</v>
      </c>
      <c r="O301" s="1" t="s">
        <v>85</v>
      </c>
      <c r="P301" s="1" t="s">
        <v>173</v>
      </c>
      <c r="Q301" s="1" t="s">
        <v>85</v>
      </c>
      <c r="R301" s="1" t="s">
        <v>85</v>
      </c>
      <c r="S301" s="1" t="s">
        <v>85</v>
      </c>
      <c r="T301" s="1" t="s">
        <v>85</v>
      </c>
      <c r="U301" s="1" t="s">
        <v>85</v>
      </c>
      <c r="V301" s="1">
        <v>60</v>
      </c>
      <c r="W301" s="1">
        <v>80</v>
      </c>
      <c r="X301" s="1">
        <v>20</v>
      </c>
      <c r="Y301" s="1" t="s">
        <v>3524</v>
      </c>
      <c r="Z301" s="1" t="s">
        <v>3913</v>
      </c>
      <c r="AA301" s="1">
        <v>35</v>
      </c>
      <c r="AB301" s="1">
        <v>35</v>
      </c>
      <c r="AC301" s="1">
        <v>30</v>
      </c>
      <c r="AD301" s="1">
        <v>0</v>
      </c>
      <c r="AE301" s="1">
        <v>95</v>
      </c>
      <c r="AF301" s="1">
        <v>35</v>
      </c>
      <c r="AG301" s="1">
        <v>35</v>
      </c>
      <c r="AH301" s="1">
        <v>30</v>
      </c>
      <c r="AI301" s="1">
        <v>0</v>
      </c>
      <c r="AJ301" s="1">
        <v>95</v>
      </c>
      <c r="AK301" s="1">
        <v>30</v>
      </c>
      <c r="AL301" s="1">
        <v>60</v>
      </c>
      <c r="AM301" s="1">
        <v>10</v>
      </c>
      <c r="AN301" s="1">
        <v>0</v>
      </c>
      <c r="AO301" s="1">
        <v>80</v>
      </c>
      <c r="AP301" s="1" t="s">
        <v>85</v>
      </c>
      <c r="AQ301" s="1" t="s">
        <v>3702</v>
      </c>
      <c r="AR301" s="38">
        <v>45191</v>
      </c>
      <c r="AS301" s="1" t="s">
        <v>85</v>
      </c>
      <c r="AT301" s="1" t="s">
        <v>85</v>
      </c>
      <c r="AU301" s="1" t="s">
        <v>85</v>
      </c>
      <c r="AV301" s="1" t="s">
        <v>85</v>
      </c>
      <c r="AW301" s="1" t="s">
        <v>85</v>
      </c>
      <c r="AX301" s="1" t="s">
        <v>85</v>
      </c>
      <c r="AY301" s="1" t="s">
        <v>85</v>
      </c>
      <c r="AZ301" s="1" t="s">
        <v>85</v>
      </c>
      <c r="BA301" s="1" t="s">
        <v>85</v>
      </c>
      <c r="BB301" s="1" t="s">
        <v>85</v>
      </c>
      <c r="BC301" s="1" t="s">
        <v>85</v>
      </c>
      <c r="BD301" s="1" t="s">
        <v>85</v>
      </c>
      <c r="BE301" s="1" t="s">
        <v>85</v>
      </c>
      <c r="BF301" s="1" t="s">
        <v>85</v>
      </c>
      <c r="BG301" s="1" t="s">
        <v>85</v>
      </c>
      <c r="BH301" s="1" t="s">
        <v>85</v>
      </c>
      <c r="BI301" s="1" t="s">
        <v>85</v>
      </c>
      <c r="BJ301" s="1" t="s">
        <v>85</v>
      </c>
      <c r="BK301" s="1" t="s">
        <v>85</v>
      </c>
      <c r="BL301" s="1" t="s">
        <v>85</v>
      </c>
      <c r="BM301" s="1" t="s">
        <v>3531</v>
      </c>
      <c r="BN301" s="1" t="s">
        <v>85</v>
      </c>
      <c r="BO301" s="1" t="s">
        <v>85</v>
      </c>
      <c r="BP301" s="1" t="s">
        <v>85</v>
      </c>
      <c r="BQ301" s="1" t="s">
        <v>85</v>
      </c>
      <c r="BR301" s="1" t="s">
        <v>85</v>
      </c>
      <c r="BS301" s="1" t="s">
        <v>85</v>
      </c>
      <c r="BT301" s="1" t="s">
        <v>85</v>
      </c>
      <c r="BU301" s="1" t="s">
        <v>85</v>
      </c>
      <c r="BV301" s="1" t="s">
        <v>85</v>
      </c>
      <c r="BW301" s="1" t="s">
        <v>85</v>
      </c>
      <c r="BX301" s="1" t="s">
        <v>85</v>
      </c>
      <c r="BY301" s="1" t="s">
        <v>85</v>
      </c>
      <c r="BZ301" s="1" t="s">
        <v>85</v>
      </c>
      <c r="CA301" s="1" t="s">
        <v>85</v>
      </c>
      <c r="CB301" s="1" t="s">
        <v>85</v>
      </c>
      <c r="CC301" s="1" t="s">
        <v>85</v>
      </c>
      <c r="CD301" s="1" t="s">
        <v>85</v>
      </c>
      <c r="CE301" s="1" t="s">
        <v>85</v>
      </c>
      <c r="CF301" s="1" t="s">
        <v>85</v>
      </c>
      <c r="CG301" s="1" t="s">
        <v>85</v>
      </c>
      <c r="CH301" s="1" t="s">
        <v>85</v>
      </c>
    </row>
    <row r="302" spans="1:86" ht="15.95">
      <c r="A302" s="1" t="s">
        <v>1726</v>
      </c>
      <c r="B302" s="1" t="s">
        <v>75</v>
      </c>
      <c r="C302" s="1" t="s">
        <v>103</v>
      </c>
      <c r="D302" s="1">
        <v>107</v>
      </c>
      <c r="E302" s="1" t="s">
        <v>3522</v>
      </c>
      <c r="F302" s="1" t="s">
        <v>3914</v>
      </c>
      <c r="G302" s="1">
        <v>107012</v>
      </c>
      <c r="H302" s="1" t="s">
        <v>85</v>
      </c>
      <c r="I302" s="1">
        <v>6523703529</v>
      </c>
      <c r="J302" s="38">
        <v>43376</v>
      </c>
      <c r="K302" s="1" t="s">
        <v>926</v>
      </c>
      <c r="L302" s="1" t="s">
        <v>936</v>
      </c>
      <c r="M302" s="1" t="s">
        <v>906</v>
      </c>
      <c r="N302" s="1" t="s">
        <v>83</v>
      </c>
      <c r="O302" s="1" t="s">
        <v>916</v>
      </c>
      <c r="P302" s="1" t="s">
        <v>85</v>
      </c>
      <c r="Q302" s="38">
        <v>45176</v>
      </c>
      <c r="R302" s="1" t="s">
        <v>85</v>
      </c>
      <c r="S302" s="1" t="s">
        <v>85</v>
      </c>
      <c r="T302" s="1" t="s">
        <v>85</v>
      </c>
      <c r="U302" s="1" t="s">
        <v>85</v>
      </c>
      <c r="V302" s="1">
        <v>95</v>
      </c>
      <c r="W302" s="1">
        <v>95</v>
      </c>
      <c r="X302" s="1">
        <v>5</v>
      </c>
      <c r="Y302" s="1" t="s">
        <v>3524</v>
      </c>
      <c r="Z302" s="1" t="s">
        <v>85</v>
      </c>
      <c r="AA302" s="1">
        <v>75</v>
      </c>
      <c r="AB302" s="1">
        <v>17</v>
      </c>
      <c r="AC302" s="1">
        <v>5</v>
      </c>
      <c r="AD302" s="1">
        <v>3</v>
      </c>
      <c r="AE302" s="1">
        <v>36</v>
      </c>
      <c r="AF302" s="1">
        <v>75</v>
      </c>
      <c r="AG302" s="1">
        <v>17</v>
      </c>
      <c r="AH302" s="1">
        <v>5</v>
      </c>
      <c r="AI302" s="1">
        <v>3</v>
      </c>
      <c r="AJ302" s="1">
        <v>36</v>
      </c>
      <c r="AK302" s="1">
        <v>92</v>
      </c>
      <c r="AL302" s="1">
        <v>5</v>
      </c>
      <c r="AM302" s="1">
        <v>3</v>
      </c>
      <c r="AN302" s="1">
        <v>0</v>
      </c>
      <c r="AO302" s="1">
        <v>11</v>
      </c>
      <c r="AP302" s="1" t="s">
        <v>85</v>
      </c>
      <c r="AQ302" s="1" t="s">
        <v>3642</v>
      </c>
      <c r="AR302" s="38">
        <v>45184</v>
      </c>
      <c r="AS302" s="1" t="s">
        <v>85</v>
      </c>
      <c r="AT302" s="1" t="s">
        <v>85</v>
      </c>
      <c r="AU302" s="1" t="s">
        <v>85</v>
      </c>
      <c r="AV302" s="1" t="s">
        <v>85</v>
      </c>
      <c r="AW302" s="1" t="s">
        <v>85</v>
      </c>
      <c r="AX302" s="1" t="s">
        <v>85</v>
      </c>
      <c r="AY302" s="1" t="s">
        <v>85</v>
      </c>
      <c r="AZ302" s="1" t="s">
        <v>85</v>
      </c>
      <c r="BA302" s="1" t="s">
        <v>85</v>
      </c>
      <c r="BB302" s="1" t="s">
        <v>85</v>
      </c>
      <c r="BC302" s="1" t="s">
        <v>85</v>
      </c>
      <c r="BD302" s="1" t="s">
        <v>85</v>
      </c>
      <c r="BE302" s="1" t="s">
        <v>85</v>
      </c>
      <c r="BF302" s="1" t="s">
        <v>85</v>
      </c>
      <c r="BG302" s="1" t="s">
        <v>85</v>
      </c>
      <c r="BH302" s="1" t="s">
        <v>85</v>
      </c>
      <c r="BI302" s="1" t="s">
        <v>85</v>
      </c>
      <c r="BJ302" s="1" t="s">
        <v>85</v>
      </c>
      <c r="BK302" s="1" t="s">
        <v>85</v>
      </c>
      <c r="BL302" s="1" t="s">
        <v>85</v>
      </c>
      <c r="BM302" s="1" t="s">
        <v>3531</v>
      </c>
      <c r="BN302" s="1" t="s">
        <v>85</v>
      </c>
      <c r="BO302" s="1" t="s">
        <v>85</v>
      </c>
      <c r="BP302" s="1" t="s">
        <v>85</v>
      </c>
      <c r="BQ302" s="1" t="s">
        <v>85</v>
      </c>
      <c r="BR302" s="1" t="s">
        <v>85</v>
      </c>
      <c r="BS302" s="1" t="s">
        <v>85</v>
      </c>
      <c r="BT302" s="1" t="s">
        <v>85</v>
      </c>
      <c r="BU302" s="1" t="s">
        <v>85</v>
      </c>
      <c r="BV302" s="1" t="s">
        <v>85</v>
      </c>
      <c r="BW302" s="1" t="s">
        <v>85</v>
      </c>
      <c r="BX302" s="1" t="s">
        <v>85</v>
      </c>
      <c r="BY302" s="1" t="s">
        <v>85</v>
      </c>
      <c r="BZ302" s="1" t="s">
        <v>85</v>
      </c>
      <c r="CA302" s="1" t="s">
        <v>85</v>
      </c>
      <c r="CB302" s="1" t="s">
        <v>85</v>
      </c>
      <c r="CC302" s="1" t="s">
        <v>85</v>
      </c>
      <c r="CD302" s="1" t="s">
        <v>85</v>
      </c>
      <c r="CE302" s="1" t="s">
        <v>85</v>
      </c>
      <c r="CF302" s="1" t="s">
        <v>85</v>
      </c>
      <c r="CG302" s="1" t="s">
        <v>85</v>
      </c>
      <c r="CH302" s="1" t="s">
        <v>85</v>
      </c>
    </row>
    <row r="303" spans="1:86" ht="15.95">
      <c r="A303" s="1" t="s">
        <v>1989</v>
      </c>
      <c r="B303" s="1" t="s">
        <v>130</v>
      </c>
      <c r="C303" s="1" t="s">
        <v>198</v>
      </c>
      <c r="D303" s="1">
        <v>115</v>
      </c>
      <c r="E303" s="1" t="s">
        <v>3549</v>
      </c>
      <c r="F303" s="1">
        <v>115014</v>
      </c>
      <c r="G303" s="1">
        <v>115014</v>
      </c>
      <c r="H303" s="1" t="s">
        <v>85</v>
      </c>
      <c r="I303" s="1">
        <v>6523711127</v>
      </c>
      <c r="J303" s="38">
        <v>45180</v>
      </c>
      <c r="K303" s="1" t="s">
        <v>3707</v>
      </c>
      <c r="L303" s="1" t="s">
        <v>3527</v>
      </c>
      <c r="M303" s="1" t="s">
        <v>915</v>
      </c>
      <c r="N303" s="1" t="s">
        <v>85</v>
      </c>
      <c r="O303" s="1" t="s">
        <v>85</v>
      </c>
      <c r="P303" s="1" t="s">
        <v>936</v>
      </c>
      <c r="Q303" s="1" t="s">
        <v>85</v>
      </c>
      <c r="R303" s="1" t="s">
        <v>85</v>
      </c>
      <c r="S303" s="1" t="s">
        <v>85</v>
      </c>
      <c r="T303" s="1" t="s">
        <v>85</v>
      </c>
      <c r="U303" s="1" t="s">
        <v>85</v>
      </c>
      <c r="V303" s="1">
        <v>20</v>
      </c>
      <c r="W303" s="1">
        <v>100</v>
      </c>
      <c r="X303" s="1">
        <v>0</v>
      </c>
      <c r="Y303" s="1" t="s">
        <v>3545</v>
      </c>
      <c r="Z303" s="1" t="s">
        <v>3915</v>
      </c>
      <c r="AA303" s="1">
        <v>0</v>
      </c>
      <c r="AB303" s="1">
        <v>10</v>
      </c>
      <c r="AC303" s="1">
        <v>75</v>
      </c>
      <c r="AD303" s="1">
        <v>15</v>
      </c>
      <c r="AE303" s="1">
        <v>205</v>
      </c>
      <c r="AF303" s="1">
        <v>0</v>
      </c>
      <c r="AG303" s="1">
        <v>10</v>
      </c>
      <c r="AH303" s="1">
        <v>75</v>
      </c>
      <c r="AI303" s="1">
        <v>15</v>
      </c>
      <c r="AJ303" s="1">
        <v>205</v>
      </c>
      <c r="AK303" s="1">
        <v>5</v>
      </c>
      <c r="AL303" s="1">
        <v>35</v>
      </c>
      <c r="AM303" s="1">
        <v>60</v>
      </c>
      <c r="AN303" s="1">
        <v>0</v>
      </c>
      <c r="AO303" s="1">
        <v>155</v>
      </c>
      <c r="AP303" s="1" t="s">
        <v>85</v>
      </c>
      <c r="AQ303" s="1" t="s">
        <v>3702</v>
      </c>
      <c r="AR303" s="38">
        <v>45201</v>
      </c>
      <c r="AS303" s="1" t="s">
        <v>85</v>
      </c>
      <c r="AT303" s="1" t="s">
        <v>85</v>
      </c>
      <c r="AU303" s="1" t="s">
        <v>85</v>
      </c>
      <c r="AV303" s="1" t="s">
        <v>85</v>
      </c>
      <c r="AW303" s="1" t="s">
        <v>85</v>
      </c>
      <c r="AX303" s="1" t="s">
        <v>85</v>
      </c>
      <c r="AY303" s="1" t="s">
        <v>85</v>
      </c>
      <c r="AZ303" s="1" t="s">
        <v>85</v>
      </c>
      <c r="BA303" s="1" t="s">
        <v>85</v>
      </c>
      <c r="BB303" s="1" t="s">
        <v>85</v>
      </c>
      <c r="BC303" s="1" t="s">
        <v>85</v>
      </c>
      <c r="BD303" s="1" t="s">
        <v>85</v>
      </c>
      <c r="BE303" s="1" t="s">
        <v>85</v>
      </c>
      <c r="BF303" s="1" t="s">
        <v>85</v>
      </c>
      <c r="BG303" s="1" t="s">
        <v>85</v>
      </c>
      <c r="BH303" s="1" t="s">
        <v>85</v>
      </c>
      <c r="BI303" s="1" t="s">
        <v>85</v>
      </c>
      <c r="BJ303" s="1" t="s">
        <v>85</v>
      </c>
      <c r="BK303" s="1" t="s">
        <v>85</v>
      </c>
      <c r="BL303" s="1" t="s">
        <v>85</v>
      </c>
      <c r="BM303" s="1" t="s">
        <v>3531</v>
      </c>
      <c r="BN303" s="1" t="s">
        <v>85</v>
      </c>
      <c r="BO303" s="1" t="s">
        <v>85</v>
      </c>
      <c r="BP303" s="1" t="s">
        <v>85</v>
      </c>
      <c r="BQ303" s="1" t="s">
        <v>85</v>
      </c>
      <c r="BR303" s="1" t="s">
        <v>85</v>
      </c>
      <c r="BS303" s="1" t="s">
        <v>85</v>
      </c>
      <c r="BT303" s="1" t="s">
        <v>85</v>
      </c>
      <c r="BU303" s="1" t="s">
        <v>85</v>
      </c>
      <c r="BV303" s="1" t="s">
        <v>85</v>
      </c>
      <c r="BW303" s="1" t="s">
        <v>85</v>
      </c>
      <c r="BX303" s="1" t="s">
        <v>85</v>
      </c>
      <c r="BY303" s="1" t="s">
        <v>85</v>
      </c>
      <c r="BZ303" s="1" t="s">
        <v>85</v>
      </c>
      <c r="CA303" s="1" t="s">
        <v>85</v>
      </c>
      <c r="CB303" s="1" t="s">
        <v>85</v>
      </c>
      <c r="CC303" s="1" t="s">
        <v>85</v>
      </c>
      <c r="CD303" s="1" t="s">
        <v>85</v>
      </c>
      <c r="CE303" s="1" t="s">
        <v>85</v>
      </c>
      <c r="CF303" s="1" t="s">
        <v>85</v>
      </c>
      <c r="CG303" s="1" t="s">
        <v>85</v>
      </c>
      <c r="CH303" s="1" t="s">
        <v>85</v>
      </c>
    </row>
    <row r="304" spans="1:86" ht="15.95">
      <c r="A304" s="1"/>
      <c r="B304" s="1"/>
      <c r="C304" s="1"/>
      <c r="D304" s="1"/>
      <c r="E304" s="1" t="s">
        <v>3522</v>
      </c>
      <c r="F304" s="1">
        <v>115014</v>
      </c>
      <c r="G304" s="1">
        <v>115014</v>
      </c>
      <c r="H304" s="1" t="s">
        <v>85</v>
      </c>
      <c r="I304" s="1">
        <v>6523711127</v>
      </c>
      <c r="J304" s="38">
        <v>45180</v>
      </c>
      <c r="K304" s="1" t="s">
        <v>3707</v>
      </c>
      <c r="L304" s="1" t="s">
        <v>3527</v>
      </c>
      <c r="M304" s="1" t="s">
        <v>915</v>
      </c>
      <c r="N304" s="1" t="s">
        <v>85</v>
      </c>
      <c r="O304" s="1" t="s">
        <v>85</v>
      </c>
      <c r="P304" s="1" t="s">
        <v>936</v>
      </c>
      <c r="Q304" s="1" t="s">
        <v>85</v>
      </c>
      <c r="R304" s="1" t="s">
        <v>85</v>
      </c>
      <c r="S304" s="1" t="s">
        <v>85</v>
      </c>
      <c r="T304" s="1" t="s">
        <v>85</v>
      </c>
      <c r="U304" s="1" t="s">
        <v>85</v>
      </c>
      <c r="V304" s="1" t="s">
        <v>85</v>
      </c>
      <c r="W304" s="1" t="s">
        <v>85</v>
      </c>
      <c r="X304" s="1" t="s">
        <v>85</v>
      </c>
      <c r="Y304" s="1" t="s">
        <v>85</v>
      </c>
      <c r="Z304" s="1" t="s">
        <v>3916</v>
      </c>
      <c r="AA304" s="1" t="s">
        <v>85</v>
      </c>
      <c r="AB304" s="1" t="s">
        <v>85</v>
      </c>
      <c r="AC304" s="1" t="s">
        <v>85</v>
      </c>
      <c r="AD304" s="1" t="s">
        <v>85</v>
      </c>
      <c r="AE304" s="1" t="s">
        <v>85</v>
      </c>
      <c r="AF304" s="1" t="s">
        <v>85</v>
      </c>
      <c r="AG304" s="1" t="s">
        <v>85</v>
      </c>
      <c r="AH304" s="1" t="s">
        <v>85</v>
      </c>
      <c r="AI304" s="1" t="s">
        <v>85</v>
      </c>
      <c r="AJ304" s="1" t="s">
        <v>85</v>
      </c>
      <c r="AK304" s="1" t="s">
        <v>85</v>
      </c>
      <c r="AL304" s="1" t="s">
        <v>85</v>
      </c>
      <c r="AM304" s="1" t="s">
        <v>85</v>
      </c>
      <c r="AN304" s="1" t="s">
        <v>85</v>
      </c>
      <c r="AO304" s="1" t="s">
        <v>85</v>
      </c>
      <c r="AP304" s="1" t="s">
        <v>3916</v>
      </c>
      <c r="AQ304" s="1" t="s">
        <v>3702</v>
      </c>
      <c r="AR304" s="38">
        <v>45194</v>
      </c>
      <c r="AS304" s="1" t="s">
        <v>85</v>
      </c>
      <c r="AT304" s="1" t="s">
        <v>85</v>
      </c>
      <c r="AU304" s="1" t="s">
        <v>85</v>
      </c>
      <c r="AV304" s="1" t="s">
        <v>85</v>
      </c>
      <c r="AW304" s="1" t="s">
        <v>85</v>
      </c>
      <c r="AX304" s="1" t="s">
        <v>85</v>
      </c>
      <c r="AY304" s="1" t="s">
        <v>85</v>
      </c>
      <c r="AZ304" s="1" t="s">
        <v>85</v>
      </c>
      <c r="BA304" s="1" t="s">
        <v>85</v>
      </c>
      <c r="BB304" s="1" t="s">
        <v>85</v>
      </c>
      <c r="BC304" s="1" t="s">
        <v>85</v>
      </c>
      <c r="BD304" s="1" t="s">
        <v>85</v>
      </c>
      <c r="BE304" s="1" t="s">
        <v>85</v>
      </c>
      <c r="BF304" s="1" t="s">
        <v>85</v>
      </c>
      <c r="BG304" s="1" t="s">
        <v>85</v>
      </c>
      <c r="BH304" s="1" t="s">
        <v>85</v>
      </c>
      <c r="BI304" s="1" t="s">
        <v>85</v>
      </c>
      <c r="BJ304" s="1" t="s">
        <v>85</v>
      </c>
      <c r="BK304" s="1" t="s">
        <v>85</v>
      </c>
      <c r="BL304" s="1" t="s">
        <v>85</v>
      </c>
      <c r="BM304" s="1" t="s">
        <v>3538</v>
      </c>
      <c r="BN304" s="1" t="s">
        <v>3916</v>
      </c>
      <c r="BO304" s="1" t="s">
        <v>85</v>
      </c>
      <c r="BP304" s="1" t="s">
        <v>85</v>
      </c>
      <c r="BQ304" s="1" t="s">
        <v>85</v>
      </c>
      <c r="BR304" s="1" t="s">
        <v>85</v>
      </c>
      <c r="BS304" s="1" t="s">
        <v>85</v>
      </c>
      <c r="BT304" s="1" t="s">
        <v>85</v>
      </c>
      <c r="BU304" s="1" t="s">
        <v>85</v>
      </c>
      <c r="BV304" s="1" t="s">
        <v>85</v>
      </c>
      <c r="BW304" s="1" t="s">
        <v>85</v>
      </c>
      <c r="BX304" s="1" t="s">
        <v>85</v>
      </c>
      <c r="BY304" s="1" t="s">
        <v>85</v>
      </c>
      <c r="BZ304" s="1" t="s">
        <v>85</v>
      </c>
      <c r="CA304" s="1" t="s">
        <v>85</v>
      </c>
      <c r="CB304" s="1" t="s">
        <v>85</v>
      </c>
      <c r="CC304" s="1" t="s">
        <v>85</v>
      </c>
      <c r="CD304" s="1" t="s">
        <v>85</v>
      </c>
      <c r="CE304" s="1" t="s">
        <v>85</v>
      </c>
      <c r="CF304" s="1" t="s">
        <v>85</v>
      </c>
      <c r="CG304" s="1" t="s">
        <v>85</v>
      </c>
      <c r="CH304" s="1" t="s">
        <v>85</v>
      </c>
    </row>
    <row r="305" spans="1:86" ht="15.95">
      <c r="A305" s="1" t="s">
        <v>315</v>
      </c>
      <c r="B305" s="1" t="s">
        <v>130</v>
      </c>
      <c r="C305" s="1" t="s">
        <v>103</v>
      </c>
      <c r="D305" s="1">
        <v>201</v>
      </c>
      <c r="E305" s="1" t="s">
        <v>3522</v>
      </c>
      <c r="F305" s="1">
        <v>6801757026</v>
      </c>
      <c r="G305" s="1">
        <v>201038</v>
      </c>
      <c r="H305" s="1" t="s">
        <v>85</v>
      </c>
      <c r="I305" s="1">
        <v>6801757026</v>
      </c>
      <c r="J305" s="38">
        <v>45110</v>
      </c>
      <c r="K305" s="1" t="s">
        <v>85</v>
      </c>
      <c r="L305" s="1" t="s">
        <v>85</v>
      </c>
      <c r="M305" s="1" t="s">
        <v>85</v>
      </c>
      <c r="N305" s="1" t="s">
        <v>85</v>
      </c>
      <c r="O305" s="1" t="s">
        <v>85</v>
      </c>
      <c r="P305" s="1" t="s">
        <v>85</v>
      </c>
      <c r="Q305" s="1" t="s">
        <v>85</v>
      </c>
      <c r="R305" s="1" t="s">
        <v>85</v>
      </c>
      <c r="S305" s="1" t="s">
        <v>85</v>
      </c>
      <c r="T305" s="1" t="s">
        <v>85</v>
      </c>
      <c r="U305" s="1" t="s">
        <v>85</v>
      </c>
      <c r="V305" s="1">
        <v>100</v>
      </c>
      <c r="W305" s="1">
        <v>85</v>
      </c>
      <c r="X305" s="1">
        <v>15</v>
      </c>
      <c r="Y305" s="1" t="s">
        <v>3524</v>
      </c>
      <c r="Z305" s="1" t="s">
        <v>85</v>
      </c>
      <c r="AA305" s="1">
        <v>0</v>
      </c>
      <c r="AB305" s="1">
        <v>10</v>
      </c>
      <c r="AC305" s="1">
        <v>20</v>
      </c>
      <c r="AD305" s="1">
        <v>70</v>
      </c>
      <c r="AE305" s="1">
        <v>260</v>
      </c>
      <c r="AF305" s="1">
        <v>0</v>
      </c>
      <c r="AG305" s="1">
        <v>10</v>
      </c>
      <c r="AH305" s="1">
        <v>20</v>
      </c>
      <c r="AI305" s="1">
        <v>70</v>
      </c>
      <c r="AJ305" s="1">
        <v>260</v>
      </c>
      <c r="AK305" s="1">
        <v>0</v>
      </c>
      <c r="AL305" s="1">
        <v>30</v>
      </c>
      <c r="AM305" s="1">
        <v>30</v>
      </c>
      <c r="AN305" s="1">
        <v>40</v>
      </c>
      <c r="AO305" s="1">
        <v>210</v>
      </c>
      <c r="AP305" s="1" t="s">
        <v>85</v>
      </c>
      <c r="AQ305" s="1" t="s">
        <v>3702</v>
      </c>
      <c r="AR305" s="38">
        <v>45194</v>
      </c>
      <c r="AS305" s="1" t="s">
        <v>85</v>
      </c>
      <c r="AT305" s="1" t="s">
        <v>85</v>
      </c>
      <c r="AU305" s="1" t="s">
        <v>85</v>
      </c>
      <c r="AV305" s="1" t="s">
        <v>85</v>
      </c>
      <c r="AW305" s="1" t="s">
        <v>85</v>
      </c>
      <c r="AX305" s="1" t="s">
        <v>85</v>
      </c>
      <c r="AY305" s="1" t="s">
        <v>85</v>
      </c>
      <c r="AZ305" s="1" t="s">
        <v>85</v>
      </c>
      <c r="BA305" s="1" t="s">
        <v>85</v>
      </c>
      <c r="BB305" s="1" t="s">
        <v>85</v>
      </c>
      <c r="BC305" s="1" t="s">
        <v>85</v>
      </c>
      <c r="BD305" s="1" t="s">
        <v>85</v>
      </c>
      <c r="BE305" s="1" t="s">
        <v>85</v>
      </c>
      <c r="BF305" s="1" t="s">
        <v>85</v>
      </c>
      <c r="BG305" s="1" t="s">
        <v>85</v>
      </c>
      <c r="BH305" s="1" t="s">
        <v>85</v>
      </c>
      <c r="BI305" s="1" t="s">
        <v>85</v>
      </c>
      <c r="BJ305" s="1" t="s">
        <v>85</v>
      </c>
      <c r="BK305" s="1" t="s">
        <v>85</v>
      </c>
      <c r="BL305" s="1" t="s">
        <v>85</v>
      </c>
      <c r="BM305" s="1" t="s">
        <v>3531</v>
      </c>
      <c r="BN305" s="1" t="s">
        <v>85</v>
      </c>
      <c r="BO305" s="1" t="s">
        <v>85</v>
      </c>
      <c r="BP305" s="1" t="s">
        <v>85</v>
      </c>
      <c r="BQ305" s="1" t="s">
        <v>85</v>
      </c>
      <c r="BR305" s="1" t="s">
        <v>85</v>
      </c>
      <c r="BS305" s="1" t="s">
        <v>85</v>
      </c>
      <c r="BT305" s="1" t="s">
        <v>85</v>
      </c>
      <c r="BU305" s="1" t="s">
        <v>85</v>
      </c>
      <c r="BV305" s="1" t="s">
        <v>85</v>
      </c>
      <c r="BW305" s="1" t="s">
        <v>85</v>
      </c>
      <c r="BX305" s="1" t="s">
        <v>85</v>
      </c>
      <c r="BY305" s="1" t="s">
        <v>85</v>
      </c>
      <c r="BZ305" s="1" t="s">
        <v>85</v>
      </c>
      <c r="CA305" s="1" t="s">
        <v>85</v>
      </c>
      <c r="CB305" s="1" t="s">
        <v>85</v>
      </c>
      <c r="CC305" s="1" t="s">
        <v>85</v>
      </c>
      <c r="CD305" s="1" t="s">
        <v>85</v>
      </c>
      <c r="CE305" s="1" t="s">
        <v>85</v>
      </c>
      <c r="CF305" s="1" t="s">
        <v>85</v>
      </c>
      <c r="CG305" s="1" t="s">
        <v>85</v>
      </c>
      <c r="CH305" s="1" t="s">
        <v>85</v>
      </c>
    </row>
    <row r="306" spans="1:86" ht="15.95">
      <c r="A306" s="1" t="s">
        <v>320</v>
      </c>
      <c r="B306" s="1" t="s">
        <v>130</v>
      </c>
      <c r="C306" s="1" t="s">
        <v>103</v>
      </c>
      <c r="D306" s="1">
        <v>201</v>
      </c>
      <c r="E306" s="1" t="s">
        <v>3522</v>
      </c>
      <c r="F306" s="1">
        <v>6801757025</v>
      </c>
      <c r="G306" s="1">
        <v>201042</v>
      </c>
      <c r="H306" s="1" t="s">
        <v>85</v>
      </c>
      <c r="I306" s="1">
        <v>6801757025</v>
      </c>
      <c r="J306" s="38">
        <v>45098</v>
      </c>
      <c r="K306" s="1" t="s">
        <v>85</v>
      </c>
      <c r="L306" s="1" t="s">
        <v>85</v>
      </c>
      <c r="M306" s="1" t="s">
        <v>85</v>
      </c>
      <c r="N306" s="1" t="s">
        <v>85</v>
      </c>
      <c r="O306" s="1" t="s">
        <v>85</v>
      </c>
      <c r="P306" s="1" t="s">
        <v>85</v>
      </c>
      <c r="Q306" s="1" t="s">
        <v>85</v>
      </c>
      <c r="R306" s="1" t="s">
        <v>85</v>
      </c>
      <c r="S306" s="1" t="s">
        <v>85</v>
      </c>
      <c r="T306" s="1" t="s">
        <v>85</v>
      </c>
      <c r="U306" s="1" t="s">
        <v>85</v>
      </c>
      <c r="V306" s="1">
        <v>100</v>
      </c>
      <c r="W306" s="1">
        <v>70</v>
      </c>
      <c r="X306" s="1">
        <v>30</v>
      </c>
      <c r="Y306" s="1" t="s">
        <v>3524</v>
      </c>
      <c r="Z306" s="1" t="s">
        <v>85</v>
      </c>
      <c r="AA306" s="1">
        <v>10</v>
      </c>
      <c r="AB306" s="1">
        <v>20</v>
      </c>
      <c r="AC306" s="1">
        <v>70</v>
      </c>
      <c r="AD306" s="1">
        <v>0</v>
      </c>
      <c r="AE306" s="1">
        <v>160</v>
      </c>
      <c r="AF306" s="1">
        <v>10</v>
      </c>
      <c r="AG306" s="1">
        <v>20</v>
      </c>
      <c r="AH306" s="1">
        <v>70</v>
      </c>
      <c r="AI306" s="1">
        <v>0</v>
      </c>
      <c r="AJ306" s="1">
        <v>160</v>
      </c>
      <c r="AK306" s="1">
        <v>25</v>
      </c>
      <c r="AL306" s="1">
        <v>65</v>
      </c>
      <c r="AM306" s="1">
        <v>10</v>
      </c>
      <c r="AN306" s="1">
        <v>0</v>
      </c>
      <c r="AO306" s="1">
        <v>85</v>
      </c>
      <c r="AP306" s="1" t="s">
        <v>85</v>
      </c>
      <c r="AQ306" s="1" t="s">
        <v>3702</v>
      </c>
      <c r="AR306" s="38">
        <v>45194</v>
      </c>
      <c r="AS306" s="1" t="s">
        <v>85</v>
      </c>
      <c r="AT306" s="1" t="s">
        <v>85</v>
      </c>
      <c r="AU306" s="1" t="s">
        <v>85</v>
      </c>
      <c r="AV306" s="1" t="s">
        <v>85</v>
      </c>
      <c r="AW306" s="1" t="s">
        <v>85</v>
      </c>
      <c r="AX306" s="1" t="s">
        <v>85</v>
      </c>
      <c r="AY306" s="1" t="s">
        <v>85</v>
      </c>
      <c r="AZ306" s="1" t="s">
        <v>85</v>
      </c>
      <c r="BA306" s="1" t="s">
        <v>85</v>
      </c>
      <c r="BB306" s="1" t="s">
        <v>85</v>
      </c>
      <c r="BC306" s="1" t="s">
        <v>85</v>
      </c>
      <c r="BD306" s="1" t="s">
        <v>85</v>
      </c>
      <c r="BE306" s="1" t="s">
        <v>85</v>
      </c>
      <c r="BF306" s="1" t="s">
        <v>85</v>
      </c>
      <c r="BG306" s="1" t="s">
        <v>85</v>
      </c>
      <c r="BH306" s="1" t="s">
        <v>85</v>
      </c>
      <c r="BI306" s="1" t="s">
        <v>85</v>
      </c>
      <c r="BJ306" s="1" t="s">
        <v>85</v>
      </c>
      <c r="BK306" s="1" t="s">
        <v>85</v>
      </c>
      <c r="BL306" s="1" t="s">
        <v>85</v>
      </c>
      <c r="BM306" s="1" t="s">
        <v>3531</v>
      </c>
      <c r="BN306" s="1" t="s">
        <v>85</v>
      </c>
      <c r="BO306" s="1" t="s">
        <v>85</v>
      </c>
      <c r="BP306" s="1" t="s">
        <v>85</v>
      </c>
      <c r="BQ306" s="1" t="s">
        <v>85</v>
      </c>
      <c r="BR306" s="1" t="s">
        <v>85</v>
      </c>
      <c r="BS306" s="1" t="s">
        <v>85</v>
      </c>
      <c r="BT306" s="1" t="s">
        <v>85</v>
      </c>
      <c r="BU306" s="1" t="s">
        <v>85</v>
      </c>
      <c r="BV306" s="1" t="s">
        <v>85</v>
      </c>
      <c r="BW306" s="1" t="s">
        <v>85</v>
      </c>
      <c r="BX306" s="1" t="s">
        <v>85</v>
      </c>
      <c r="BY306" s="1" t="s">
        <v>85</v>
      </c>
      <c r="BZ306" s="1" t="s">
        <v>85</v>
      </c>
      <c r="CA306" s="1" t="s">
        <v>85</v>
      </c>
      <c r="CB306" s="1" t="s">
        <v>85</v>
      </c>
      <c r="CC306" s="1" t="s">
        <v>85</v>
      </c>
      <c r="CD306" s="1" t="s">
        <v>85</v>
      </c>
      <c r="CE306" s="1" t="s">
        <v>85</v>
      </c>
      <c r="CF306" s="1" t="s">
        <v>85</v>
      </c>
      <c r="CG306" s="1" t="s">
        <v>85</v>
      </c>
      <c r="CH306" s="1" t="s">
        <v>85</v>
      </c>
    </row>
    <row r="307" spans="1:86" ht="15.95">
      <c r="A307" s="1" t="s">
        <v>2247</v>
      </c>
      <c r="B307" s="1" t="s">
        <v>130</v>
      </c>
      <c r="C307" s="1" t="s">
        <v>103</v>
      </c>
      <c r="D307" s="1">
        <v>201</v>
      </c>
      <c r="E307" s="1" t="s">
        <v>3549</v>
      </c>
      <c r="F307" s="1">
        <v>6802226459</v>
      </c>
      <c r="G307" s="1">
        <v>201032</v>
      </c>
      <c r="H307" s="1" t="s">
        <v>85</v>
      </c>
      <c r="I307" s="1">
        <v>6802226459</v>
      </c>
      <c r="J307" s="38">
        <v>45091</v>
      </c>
      <c r="K307" s="1" t="s">
        <v>85</v>
      </c>
      <c r="L307" s="1" t="s">
        <v>85</v>
      </c>
      <c r="M307" s="1" t="s">
        <v>85</v>
      </c>
      <c r="N307" s="1" t="s">
        <v>85</v>
      </c>
      <c r="O307" s="1" t="s">
        <v>85</v>
      </c>
      <c r="P307" s="1" t="s">
        <v>85</v>
      </c>
      <c r="Q307" s="1" t="s">
        <v>85</v>
      </c>
      <c r="R307" s="1" t="s">
        <v>85</v>
      </c>
      <c r="S307" s="1" t="s">
        <v>85</v>
      </c>
      <c r="T307" s="1" t="s">
        <v>85</v>
      </c>
      <c r="U307" s="1" t="s">
        <v>85</v>
      </c>
      <c r="V307" s="1" t="s">
        <v>85</v>
      </c>
      <c r="W307" s="1" t="s">
        <v>85</v>
      </c>
      <c r="X307" s="1" t="s">
        <v>85</v>
      </c>
      <c r="Y307" s="1" t="s">
        <v>85</v>
      </c>
      <c r="Z307" s="1" t="s">
        <v>3917</v>
      </c>
      <c r="AA307" s="1" t="s">
        <v>85</v>
      </c>
      <c r="AB307" s="1" t="s">
        <v>85</v>
      </c>
      <c r="AC307" s="1" t="s">
        <v>85</v>
      </c>
      <c r="AD307" s="1" t="s">
        <v>85</v>
      </c>
      <c r="AE307" s="1" t="s">
        <v>85</v>
      </c>
      <c r="AF307" s="1" t="s">
        <v>85</v>
      </c>
      <c r="AG307" s="1" t="s">
        <v>85</v>
      </c>
      <c r="AH307" s="1" t="s">
        <v>85</v>
      </c>
      <c r="AI307" s="1" t="s">
        <v>85</v>
      </c>
      <c r="AJ307" s="1" t="s">
        <v>85</v>
      </c>
      <c r="AK307" s="1" t="s">
        <v>85</v>
      </c>
      <c r="AL307" s="1" t="s">
        <v>85</v>
      </c>
      <c r="AM307" s="1" t="s">
        <v>85</v>
      </c>
      <c r="AN307" s="1" t="s">
        <v>85</v>
      </c>
      <c r="AO307" s="1" t="s">
        <v>85</v>
      </c>
      <c r="AP307" s="1" t="s">
        <v>3917</v>
      </c>
      <c r="AQ307" s="1" t="s">
        <v>3660</v>
      </c>
      <c r="AR307" s="38">
        <v>45190</v>
      </c>
      <c r="AS307" s="1" t="s">
        <v>85</v>
      </c>
      <c r="AT307" s="1" t="s">
        <v>85</v>
      </c>
      <c r="AU307" s="1" t="s">
        <v>85</v>
      </c>
      <c r="AV307" s="1" t="s">
        <v>85</v>
      </c>
      <c r="AW307" s="1" t="s">
        <v>85</v>
      </c>
      <c r="AX307" s="1" t="s">
        <v>85</v>
      </c>
      <c r="AY307" s="1" t="s">
        <v>85</v>
      </c>
      <c r="AZ307" s="1" t="s">
        <v>85</v>
      </c>
      <c r="BA307" s="1" t="s">
        <v>85</v>
      </c>
      <c r="BB307" s="1" t="s">
        <v>85</v>
      </c>
      <c r="BC307" s="1" t="s">
        <v>85</v>
      </c>
      <c r="BD307" s="1" t="s">
        <v>85</v>
      </c>
      <c r="BE307" s="1" t="s">
        <v>85</v>
      </c>
      <c r="BF307" s="1" t="s">
        <v>85</v>
      </c>
      <c r="BG307" s="1" t="s">
        <v>85</v>
      </c>
      <c r="BH307" s="1" t="s">
        <v>85</v>
      </c>
      <c r="BI307" s="1" t="s">
        <v>85</v>
      </c>
      <c r="BJ307" s="1" t="s">
        <v>85</v>
      </c>
      <c r="BK307" s="1" t="s">
        <v>85</v>
      </c>
      <c r="BL307" s="1" t="s">
        <v>85</v>
      </c>
      <c r="BM307" s="1" t="s">
        <v>3538</v>
      </c>
      <c r="BN307" s="1" t="s">
        <v>3917</v>
      </c>
      <c r="BO307" s="1" t="s">
        <v>85</v>
      </c>
      <c r="BP307" s="1" t="s">
        <v>85</v>
      </c>
      <c r="BQ307" s="1" t="s">
        <v>85</v>
      </c>
      <c r="BR307" s="1" t="s">
        <v>85</v>
      </c>
      <c r="BS307" s="1" t="s">
        <v>85</v>
      </c>
      <c r="BT307" s="1" t="s">
        <v>85</v>
      </c>
      <c r="BU307" s="1" t="s">
        <v>85</v>
      </c>
      <c r="BV307" s="1" t="s">
        <v>85</v>
      </c>
      <c r="BW307" s="1" t="s">
        <v>85</v>
      </c>
      <c r="BX307" s="1" t="s">
        <v>85</v>
      </c>
      <c r="BY307" s="1" t="s">
        <v>85</v>
      </c>
      <c r="BZ307" s="1" t="s">
        <v>85</v>
      </c>
      <c r="CA307" s="1" t="s">
        <v>85</v>
      </c>
      <c r="CB307" s="1" t="s">
        <v>85</v>
      </c>
      <c r="CC307" s="1" t="s">
        <v>85</v>
      </c>
      <c r="CD307" s="1" t="s">
        <v>85</v>
      </c>
      <c r="CE307" s="1" t="s">
        <v>85</v>
      </c>
      <c r="CF307" s="1" t="s">
        <v>85</v>
      </c>
      <c r="CG307" s="1" t="s">
        <v>85</v>
      </c>
      <c r="CH307" s="1" t="s">
        <v>85</v>
      </c>
    </row>
    <row r="308" spans="1:86" ht="15.95">
      <c r="A308" s="1"/>
      <c r="B308" s="1"/>
      <c r="C308" s="1"/>
      <c r="D308" s="1"/>
      <c r="E308" s="1" t="s">
        <v>3522</v>
      </c>
      <c r="F308" s="1">
        <v>6802226459</v>
      </c>
      <c r="G308" s="1">
        <v>201032</v>
      </c>
      <c r="H308" s="1" t="s">
        <v>85</v>
      </c>
      <c r="I308" s="1">
        <v>6802226459</v>
      </c>
      <c r="J308" s="38">
        <v>45091</v>
      </c>
      <c r="K308" s="1" t="s">
        <v>85</v>
      </c>
      <c r="L308" s="1" t="s">
        <v>85</v>
      </c>
      <c r="M308" s="1" t="s">
        <v>85</v>
      </c>
      <c r="N308" s="1" t="s">
        <v>85</v>
      </c>
      <c r="O308" s="1" t="s">
        <v>85</v>
      </c>
      <c r="P308" s="1" t="s">
        <v>85</v>
      </c>
      <c r="Q308" s="1" t="s">
        <v>85</v>
      </c>
      <c r="R308" s="1" t="s">
        <v>85</v>
      </c>
      <c r="S308" s="1" t="s">
        <v>85</v>
      </c>
      <c r="T308" s="1" t="s">
        <v>85</v>
      </c>
      <c r="U308" s="1" t="s">
        <v>85</v>
      </c>
      <c r="V308" s="1" t="s">
        <v>85</v>
      </c>
      <c r="W308" s="1" t="s">
        <v>85</v>
      </c>
      <c r="X308" s="1" t="s">
        <v>85</v>
      </c>
      <c r="Y308" s="1" t="s">
        <v>85</v>
      </c>
      <c r="Z308" s="1" t="s">
        <v>3918</v>
      </c>
      <c r="AA308" s="1" t="s">
        <v>85</v>
      </c>
      <c r="AB308" s="1" t="s">
        <v>85</v>
      </c>
      <c r="AC308" s="1" t="s">
        <v>85</v>
      </c>
      <c r="AD308" s="1" t="s">
        <v>85</v>
      </c>
      <c r="AE308" s="1" t="s">
        <v>85</v>
      </c>
      <c r="AF308" s="1" t="s">
        <v>85</v>
      </c>
      <c r="AG308" s="1" t="s">
        <v>85</v>
      </c>
      <c r="AH308" s="1" t="s">
        <v>85</v>
      </c>
      <c r="AI308" s="1" t="s">
        <v>85</v>
      </c>
      <c r="AJ308" s="1" t="s">
        <v>85</v>
      </c>
      <c r="AK308" s="1" t="s">
        <v>85</v>
      </c>
      <c r="AL308" s="1" t="s">
        <v>85</v>
      </c>
      <c r="AM308" s="1" t="s">
        <v>85</v>
      </c>
      <c r="AN308" s="1" t="s">
        <v>85</v>
      </c>
      <c r="AO308" s="1" t="s">
        <v>85</v>
      </c>
      <c r="AP308" s="1" t="s">
        <v>3918</v>
      </c>
      <c r="AQ308" s="1" t="s">
        <v>3660</v>
      </c>
      <c r="AR308" s="38">
        <v>45189</v>
      </c>
      <c r="AS308" s="1" t="s">
        <v>85</v>
      </c>
      <c r="AT308" s="1" t="s">
        <v>85</v>
      </c>
      <c r="AU308" s="1" t="s">
        <v>85</v>
      </c>
      <c r="AV308" s="1" t="s">
        <v>85</v>
      </c>
      <c r="AW308" s="1" t="s">
        <v>85</v>
      </c>
      <c r="AX308" s="1" t="s">
        <v>85</v>
      </c>
      <c r="AY308" s="1" t="s">
        <v>85</v>
      </c>
      <c r="AZ308" s="1" t="s">
        <v>85</v>
      </c>
      <c r="BA308" s="1" t="s">
        <v>85</v>
      </c>
      <c r="BB308" s="1" t="s">
        <v>85</v>
      </c>
      <c r="BC308" s="1" t="s">
        <v>85</v>
      </c>
      <c r="BD308" s="1" t="s">
        <v>85</v>
      </c>
      <c r="BE308" s="1" t="s">
        <v>85</v>
      </c>
      <c r="BF308" s="1" t="s">
        <v>85</v>
      </c>
      <c r="BG308" s="1" t="s">
        <v>85</v>
      </c>
      <c r="BH308" s="1" t="s">
        <v>85</v>
      </c>
      <c r="BI308" s="1" t="s">
        <v>85</v>
      </c>
      <c r="BJ308" s="1" t="s">
        <v>85</v>
      </c>
      <c r="BK308" s="1" t="s">
        <v>85</v>
      </c>
      <c r="BL308" s="1" t="s">
        <v>85</v>
      </c>
      <c r="BM308" s="1" t="s">
        <v>3538</v>
      </c>
      <c r="BN308" s="1" t="s">
        <v>3918</v>
      </c>
      <c r="BO308" s="1" t="s">
        <v>85</v>
      </c>
      <c r="BP308" s="1" t="s">
        <v>85</v>
      </c>
      <c r="BQ308" s="1" t="s">
        <v>85</v>
      </c>
      <c r="BR308" s="1" t="s">
        <v>85</v>
      </c>
      <c r="BS308" s="1" t="s">
        <v>85</v>
      </c>
      <c r="BT308" s="1" t="s">
        <v>85</v>
      </c>
      <c r="BU308" s="1" t="s">
        <v>85</v>
      </c>
      <c r="BV308" s="1" t="s">
        <v>85</v>
      </c>
      <c r="BW308" s="1" t="s">
        <v>85</v>
      </c>
      <c r="BX308" s="1" t="s">
        <v>85</v>
      </c>
      <c r="BY308" s="1" t="s">
        <v>85</v>
      </c>
      <c r="BZ308" s="1" t="s">
        <v>85</v>
      </c>
      <c r="CA308" s="1" t="s">
        <v>85</v>
      </c>
      <c r="CB308" s="1" t="s">
        <v>85</v>
      </c>
      <c r="CC308" s="1" t="s">
        <v>85</v>
      </c>
      <c r="CD308" s="1" t="s">
        <v>85</v>
      </c>
      <c r="CE308" s="1" t="s">
        <v>85</v>
      </c>
      <c r="CF308" s="1" t="s">
        <v>85</v>
      </c>
      <c r="CG308" s="1" t="s">
        <v>85</v>
      </c>
      <c r="CH308" s="1" t="s">
        <v>85</v>
      </c>
    </row>
    <row r="309" spans="1:86" ht="15.95">
      <c r="A309" s="1" t="s">
        <v>304</v>
      </c>
      <c r="B309" s="1" t="s">
        <v>130</v>
      </c>
      <c r="C309" s="1" t="s">
        <v>103</v>
      </c>
      <c r="D309" s="1">
        <v>201</v>
      </c>
      <c r="E309" s="1" t="s">
        <v>3522</v>
      </c>
      <c r="F309" s="1">
        <v>6802022895</v>
      </c>
      <c r="G309" s="1">
        <v>201032</v>
      </c>
      <c r="H309" s="1" t="s">
        <v>85</v>
      </c>
      <c r="I309" s="1">
        <v>6802022895</v>
      </c>
      <c r="J309" s="38">
        <v>45055</v>
      </c>
      <c r="K309" s="1" t="s">
        <v>85</v>
      </c>
      <c r="L309" s="1" t="s">
        <v>85</v>
      </c>
      <c r="M309" s="1" t="s">
        <v>85</v>
      </c>
      <c r="N309" s="1" t="s">
        <v>85</v>
      </c>
      <c r="O309" s="1" t="s">
        <v>85</v>
      </c>
      <c r="P309" s="1" t="s">
        <v>85</v>
      </c>
      <c r="Q309" s="1" t="s">
        <v>85</v>
      </c>
      <c r="R309" s="1" t="s">
        <v>85</v>
      </c>
      <c r="S309" s="1" t="s">
        <v>85</v>
      </c>
      <c r="T309" s="1" t="s">
        <v>85</v>
      </c>
      <c r="U309" s="1" t="s">
        <v>85</v>
      </c>
      <c r="V309" s="1">
        <v>50</v>
      </c>
      <c r="W309" s="1">
        <v>85</v>
      </c>
      <c r="X309" s="1">
        <v>15</v>
      </c>
      <c r="Y309" s="1" t="s">
        <v>3524</v>
      </c>
      <c r="Z309" s="1" t="s">
        <v>85</v>
      </c>
      <c r="AA309" s="1">
        <v>30</v>
      </c>
      <c r="AB309" s="1">
        <v>25</v>
      </c>
      <c r="AC309" s="1">
        <v>35</v>
      </c>
      <c r="AD309" s="1">
        <v>10</v>
      </c>
      <c r="AE309" s="1">
        <v>125</v>
      </c>
      <c r="AF309" s="1">
        <v>30</v>
      </c>
      <c r="AG309" s="1">
        <v>25</v>
      </c>
      <c r="AH309" s="1">
        <v>35</v>
      </c>
      <c r="AI309" s="1">
        <v>10</v>
      </c>
      <c r="AJ309" s="1">
        <v>125</v>
      </c>
      <c r="AK309" s="1">
        <v>25</v>
      </c>
      <c r="AL309" s="1">
        <v>45</v>
      </c>
      <c r="AM309" s="1">
        <v>25</v>
      </c>
      <c r="AN309" s="1">
        <v>5</v>
      </c>
      <c r="AO309" s="1">
        <v>110</v>
      </c>
      <c r="AP309" s="1" t="s">
        <v>85</v>
      </c>
      <c r="AQ309" s="1" t="s">
        <v>3702</v>
      </c>
      <c r="AR309" s="38">
        <v>45194</v>
      </c>
      <c r="AS309" s="1" t="s">
        <v>85</v>
      </c>
      <c r="AT309" s="1" t="s">
        <v>85</v>
      </c>
      <c r="AU309" s="1" t="s">
        <v>85</v>
      </c>
      <c r="AV309" s="1" t="s">
        <v>85</v>
      </c>
      <c r="AW309" s="1" t="s">
        <v>85</v>
      </c>
      <c r="AX309" s="1" t="s">
        <v>85</v>
      </c>
      <c r="AY309" s="1" t="s">
        <v>85</v>
      </c>
      <c r="AZ309" s="1" t="s">
        <v>85</v>
      </c>
      <c r="BA309" s="1" t="s">
        <v>85</v>
      </c>
      <c r="BB309" s="1" t="s">
        <v>85</v>
      </c>
      <c r="BC309" s="1" t="s">
        <v>85</v>
      </c>
      <c r="BD309" s="1" t="s">
        <v>85</v>
      </c>
      <c r="BE309" s="1" t="s">
        <v>85</v>
      </c>
      <c r="BF309" s="1" t="s">
        <v>85</v>
      </c>
      <c r="BG309" s="1" t="s">
        <v>85</v>
      </c>
      <c r="BH309" s="1" t="s">
        <v>85</v>
      </c>
      <c r="BI309" s="1" t="s">
        <v>85</v>
      </c>
      <c r="BJ309" s="1" t="s">
        <v>85</v>
      </c>
      <c r="BK309" s="1" t="s">
        <v>85</v>
      </c>
      <c r="BL309" s="1" t="s">
        <v>85</v>
      </c>
      <c r="BM309" s="1" t="s">
        <v>3531</v>
      </c>
      <c r="BN309" s="1" t="s">
        <v>85</v>
      </c>
      <c r="BO309" s="1" t="s">
        <v>85</v>
      </c>
      <c r="BP309" s="1" t="s">
        <v>85</v>
      </c>
      <c r="BQ309" s="1" t="s">
        <v>85</v>
      </c>
      <c r="BR309" s="1" t="s">
        <v>85</v>
      </c>
      <c r="BS309" s="1" t="s">
        <v>85</v>
      </c>
      <c r="BT309" s="1" t="s">
        <v>85</v>
      </c>
      <c r="BU309" s="1" t="s">
        <v>85</v>
      </c>
      <c r="BV309" s="1" t="s">
        <v>85</v>
      </c>
      <c r="BW309" s="1" t="s">
        <v>85</v>
      </c>
      <c r="BX309" s="1" t="s">
        <v>85</v>
      </c>
      <c r="BY309" s="1" t="s">
        <v>85</v>
      </c>
      <c r="BZ309" s="1" t="s">
        <v>85</v>
      </c>
      <c r="CA309" s="1" t="s">
        <v>85</v>
      </c>
      <c r="CB309" s="1" t="s">
        <v>85</v>
      </c>
      <c r="CC309" s="1" t="s">
        <v>85</v>
      </c>
      <c r="CD309" s="1" t="s">
        <v>85</v>
      </c>
      <c r="CE309" s="1" t="s">
        <v>85</v>
      </c>
      <c r="CF309" s="1" t="s">
        <v>85</v>
      </c>
      <c r="CG309" s="1" t="s">
        <v>85</v>
      </c>
      <c r="CH309" s="1" t="s">
        <v>85</v>
      </c>
    </row>
    <row r="310" spans="1:86" ht="15.95">
      <c r="A310" s="1" t="s">
        <v>2635</v>
      </c>
      <c r="B310" s="1" t="s">
        <v>130</v>
      </c>
      <c r="C310" s="1" t="s">
        <v>198</v>
      </c>
      <c r="D310" s="1">
        <v>302</v>
      </c>
      <c r="E310" s="1" t="s">
        <v>3522</v>
      </c>
      <c r="F310" s="1" t="s">
        <v>3919</v>
      </c>
      <c r="G310" s="1">
        <v>302013</v>
      </c>
      <c r="H310" s="1" t="s">
        <v>85</v>
      </c>
      <c r="I310" s="1">
        <v>6219512986</v>
      </c>
      <c r="J310" s="38">
        <v>44740</v>
      </c>
      <c r="K310" s="1" t="s">
        <v>85</v>
      </c>
      <c r="L310" s="1" t="s">
        <v>3527</v>
      </c>
      <c r="M310" s="1" t="s">
        <v>915</v>
      </c>
      <c r="N310" s="1" t="s">
        <v>85</v>
      </c>
      <c r="O310" s="1" t="s">
        <v>3586</v>
      </c>
      <c r="P310" s="1" t="s">
        <v>213</v>
      </c>
      <c r="Q310" s="1" t="s">
        <v>85</v>
      </c>
      <c r="R310" s="1" t="s">
        <v>85</v>
      </c>
      <c r="S310" s="1" t="s">
        <v>85</v>
      </c>
      <c r="T310" s="1" t="s">
        <v>85</v>
      </c>
      <c r="U310" s="1" t="s">
        <v>85</v>
      </c>
      <c r="V310" s="1">
        <v>95</v>
      </c>
      <c r="W310" s="1">
        <v>95</v>
      </c>
      <c r="X310" s="1">
        <v>5</v>
      </c>
      <c r="Y310" s="1" t="s">
        <v>3524</v>
      </c>
      <c r="Z310" s="1" t="s">
        <v>85</v>
      </c>
      <c r="AA310" s="1">
        <v>15</v>
      </c>
      <c r="AB310" s="1">
        <v>20</v>
      </c>
      <c r="AC310" s="1">
        <v>55</v>
      </c>
      <c r="AD310" s="1">
        <v>10</v>
      </c>
      <c r="AE310" s="1">
        <v>160</v>
      </c>
      <c r="AF310" s="1">
        <v>15</v>
      </c>
      <c r="AG310" s="1">
        <v>20</v>
      </c>
      <c r="AH310" s="1">
        <v>55</v>
      </c>
      <c r="AI310" s="1">
        <v>10</v>
      </c>
      <c r="AJ310" s="1">
        <v>160</v>
      </c>
      <c r="AK310" s="1">
        <v>20</v>
      </c>
      <c r="AL310" s="1">
        <v>55</v>
      </c>
      <c r="AM310" s="1">
        <v>20</v>
      </c>
      <c r="AN310" s="1">
        <v>5</v>
      </c>
      <c r="AO310" s="1">
        <v>110</v>
      </c>
      <c r="AP310" s="1" t="s">
        <v>85</v>
      </c>
      <c r="AQ310" s="1" t="s">
        <v>3702</v>
      </c>
      <c r="AR310" s="38">
        <v>45194</v>
      </c>
      <c r="AS310" s="1" t="s">
        <v>85</v>
      </c>
      <c r="AT310" s="1" t="s">
        <v>85</v>
      </c>
      <c r="AU310" s="1" t="s">
        <v>85</v>
      </c>
      <c r="AV310" s="1" t="s">
        <v>85</v>
      </c>
      <c r="AW310" s="1" t="s">
        <v>85</v>
      </c>
      <c r="AX310" s="1" t="s">
        <v>85</v>
      </c>
      <c r="AY310" s="1" t="s">
        <v>85</v>
      </c>
      <c r="AZ310" s="1" t="s">
        <v>85</v>
      </c>
      <c r="BA310" s="1" t="s">
        <v>85</v>
      </c>
      <c r="BB310" s="1" t="s">
        <v>85</v>
      </c>
      <c r="BC310" s="1" t="s">
        <v>85</v>
      </c>
      <c r="BD310" s="1" t="s">
        <v>85</v>
      </c>
      <c r="BE310" s="1" t="s">
        <v>85</v>
      </c>
      <c r="BF310" s="1" t="s">
        <v>85</v>
      </c>
      <c r="BG310" s="1" t="s">
        <v>85</v>
      </c>
      <c r="BH310" s="1" t="s">
        <v>85</v>
      </c>
      <c r="BI310" s="1" t="s">
        <v>85</v>
      </c>
      <c r="BJ310" s="1" t="s">
        <v>85</v>
      </c>
      <c r="BK310" s="1" t="s">
        <v>85</v>
      </c>
      <c r="BL310" s="1" t="s">
        <v>85</v>
      </c>
      <c r="BM310" s="1" t="s">
        <v>3531</v>
      </c>
      <c r="BN310" s="1" t="s">
        <v>85</v>
      </c>
      <c r="BO310" s="1" t="s">
        <v>85</v>
      </c>
      <c r="BP310" s="1" t="s">
        <v>85</v>
      </c>
      <c r="BQ310" s="1" t="s">
        <v>85</v>
      </c>
      <c r="BR310" s="1" t="s">
        <v>85</v>
      </c>
      <c r="BS310" s="1" t="s">
        <v>85</v>
      </c>
      <c r="BT310" s="1" t="s">
        <v>85</v>
      </c>
      <c r="BU310" s="1" t="s">
        <v>85</v>
      </c>
      <c r="BV310" s="1" t="s">
        <v>85</v>
      </c>
      <c r="BW310" s="1" t="s">
        <v>85</v>
      </c>
      <c r="BX310" s="1" t="s">
        <v>85</v>
      </c>
      <c r="BY310" s="1" t="s">
        <v>85</v>
      </c>
      <c r="BZ310" s="1" t="s">
        <v>85</v>
      </c>
      <c r="CA310" s="1" t="s">
        <v>85</v>
      </c>
      <c r="CB310" s="1" t="s">
        <v>85</v>
      </c>
      <c r="CC310" s="1" t="s">
        <v>85</v>
      </c>
      <c r="CD310" s="1" t="s">
        <v>85</v>
      </c>
      <c r="CE310" s="1" t="s">
        <v>85</v>
      </c>
      <c r="CF310" s="1" t="s">
        <v>85</v>
      </c>
      <c r="CG310" s="1" t="s">
        <v>85</v>
      </c>
      <c r="CH310" s="1" t="s">
        <v>85</v>
      </c>
    </row>
    <row r="311" spans="1:86" ht="15.95">
      <c r="A311" s="1" t="s">
        <v>3119</v>
      </c>
      <c r="B311" s="1" t="s">
        <v>75</v>
      </c>
      <c r="C311" s="1" t="s">
        <v>103</v>
      </c>
      <c r="D311" s="1">
        <v>409</v>
      </c>
      <c r="E311" s="1" t="s">
        <v>3522</v>
      </c>
      <c r="F311" s="1" t="s">
        <v>3920</v>
      </c>
      <c r="G311" s="1">
        <v>409046</v>
      </c>
      <c r="H311" s="1" t="s">
        <v>3569</v>
      </c>
      <c r="I311" s="1">
        <v>6221123129</v>
      </c>
      <c r="J311" s="38">
        <v>44833</v>
      </c>
      <c r="K311" s="1" t="s">
        <v>975</v>
      </c>
      <c r="L311" s="1" t="s">
        <v>3527</v>
      </c>
      <c r="M311" s="1" t="s">
        <v>906</v>
      </c>
      <c r="N311" s="1" t="s">
        <v>152</v>
      </c>
      <c r="O311" s="1" t="s">
        <v>919</v>
      </c>
      <c r="P311" s="1" t="s">
        <v>85</v>
      </c>
      <c r="Q311" s="1" t="s">
        <v>85</v>
      </c>
      <c r="R311" s="1" t="s">
        <v>85</v>
      </c>
      <c r="S311" s="1" t="s">
        <v>85</v>
      </c>
      <c r="T311" s="1" t="s">
        <v>85</v>
      </c>
      <c r="U311" s="1" t="s">
        <v>85</v>
      </c>
      <c r="V311" s="1">
        <v>85</v>
      </c>
      <c r="W311" s="1">
        <v>100</v>
      </c>
      <c r="X311" s="1">
        <v>0</v>
      </c>
      <c r="Y311" s="1" t="s">
        <v>3545</v>
      </c>
      <c r="Z311" s="1" t="s">
        <v>85</v>
      </c>
      <c r="AA311" s="1">
        <v>3</v>
      </c>
      <c r="AB311" s="1">
        <v>21</v>
      </c>
      <c r="AC311" s="1">
        <v>70</v>
      </c>
      <c r="AD311" s="1">
        <v>6</v>
      </c>
      <c r="AE311" s="1">
        <v>179</v>
      </c>
      <c r="AF311" s="1">
        <v>33</v>
      </c>
      <c r="AG311" s="1">
        <v>31</v>
      </c>
      <c r="AH311" s="1">
        <v>29</v>
      </c>
      <c r="AI311" s="1">
        <v>7</v>
      </c>
      <c r="AJ311" s="1">
        <v>110</v>
      </c>
      <c r="AK311" s="1">
        <v>2</v>
      </c>
      <c r="AL311" s="1">
        <v>52</v>
      </c>
      <c r="AM311" s="1">
        <v>46</v>
      </c>
      <c r="AN311" s="1">
        <v>0</v>
      </c>
      <c r="AO311" s="1">
        <v>144</v>
      </c>
      <c r="AP311" s="1" t="s">
        <v>85</v>
      </c>
      <c r="AQ311" s="1" t="s">
        <v>3762</v>
      </c>
      <c r="AR311" s="38">
        <v>45198</v>
      </c>
      <c r="AS311" s="1" t="s">
        <v>85</v>
      </c>
      <c r="AT311" s="1" t="s">
        <v>85</v>
      </c>
      <c r="AU311" s="1" t="s">
        <v>85</v>
      </c>
      <c r="AV311" s="1" t="s">
        <v>85</v>
      </c>
      <c r="AW311" s="1" t="s">
        <v>85</v>
      </c>
      <c r="AX311" s="1" t="s">
        <v>85</v>
      </c>
      <c r="AY311" s="1" t="s">
        <v>85</v>
      </c>
      <c r="AZ311" s="1" t="s">
        <v>85</v>
      </c>
      <c r="BA311" s="1" t="s">
        <v>85</v>
      </c>
      <c r="BB311" s="1" t="s">
        <v>85</v>
      </c>
      <c r="BC311" s="1" t="s">
        <v>85</v>
      </c>
      <c r="BD311" s="1" t="s">
        <v>85</v>
      </c>
      <c r="BE311" s="1" t="s">
        <v>85</v>
      </c>
      <c r="BF311" s="1" t="s">
        <v>85</v>
      </c>
      <c r="BG311" s="1" t="s">
        <v>85</v>
      </c>
      <c r="BH311" s="1" t="s">
        <v>85</v>
      </c>
      <c r="BI311" s="1" t="s">
        <v>85</v>
      </c>
      <c r="BJ311" s="1" t="s">
        <v>85</v>
      </c>
      <c r="BK311" s="1" t="s">
        <v>85</v>
      </c>
      <c r="BL311" s="1" t="s">
        <v>85</v>
      </c>
      <c r="BM311" s="1" t="s">
        <v>3531</v>
      </c>
      <c r="BN311" s="1" t="s">
        <v>85</v>
      </c>
      <c r="BO311" s="1" t="s">
        <v>85</v>
      </c>
      <c r="BP311" s="1" t="s">
        <v>85</v>
      </c>
      <c r="BQ311" s="1" t="s">
        <v>85</v>
      </c>
      <c r="BR311" s="1" t="s">
        <v>85</v>
      </c>
      <c r="BS311" s="1" t="s">
        <v>85</v>
      </c>
      <c r="BT311" s="1" t="s">
        <v>85</v>
      </c>
      <c r="BU311" s="1" t="s">
        <v>85</v>
      </c>
      <c r="BV311" s="1" t="s">
        <v>85</v>
      </c>
      <c r="BW311" s="1" t="s">
        <v>85</v>
      </c>
      <c r="BX311" s="1" t="s">
        <v>85</v>
      </c>
      <c r="BY311" s="1" t="s">
        <v>85</v>
      </c>
      <c r="BZ311" s="1" t="s">
        <v>85</v>
      </c>
      <c r="CA311" s="1" t="s">
        <v>85</v>
      </c>
      <c r="CB311" s="1" t="s">
        <v>85</v>
      </c>
      <c r="CC311" s="1" t="s">
        <v>85</v>
      </c>
      <c r="CD311" s="1" t="s">
        <v>85</v>
      </c>
      <c r="CE311" s="1" t="s">
        <v>85</v>
      </c>
      <c r="CF311" s="1" t="s">
        <v>85</v>
      </c>
      <c r="CG311" s="1" t="s">
        <v>85</v>
      </c>
      <c r="CH311" s="1" t="s">
        <v>85</v>
      </c>
    </row>
    <row r="312" spans="1:86" ht="15.95">
      <c r="A312" s="1" t="s">
        <v>871</v>
      </c>
      <c r="B312" s="1" t="s">
        <v>75</v>
      </c>
      <c r="C312" s="1" t="s">
        <v>103</v>
      </c>
      <c r="D312" s="1">
        <v>409</v>
      </c>
      <c r="E312" s="1" t="s">
        <v>3522</v>
      </c>
      <c r="F312" s="1" t="s">
        <v>3921</v>
      </c>
      <c r="G312" s="1">
        <v>409004</v>
      </c>
      <c r="H312" s="1" t="s">
        <v>3569</v>
      </c>
      <c r="I312" s="1">
        <v>6221123115</v>
      </c>
      <c r="J312" s="38">
        <v>45182</v>
      </c>
      <c r="K312" s="1" t="s">
        <v>1075</v>
      </c>
      <c r="L312" s="1" t="s">
        <v>3527</v>
      </c>
      <c r="M312" s="1" t="s">
        <v>915</v>
      </c>
      <c r="N312" s="1" t="s">
        <v>85</v>
      </c>
      <c r="O312" s="1" t="s">
        <v>966</v>
      </c>
      <c r="P312" s="1" t="s">
        <v>206</v>
      </c>
      <c r="Q312" s="38">
        <v>45189</v>
      </c>
      <c r="R312" s="1" t="s">
        <v>85</v>
      </c>
      <c r="S312" s="1" t="s">
        <v>85</v>
      </c>
      <c r="T312" s="1" t="s">
        <v>85</v>
      </c>
      <c r="U312" s="1" t="s">
        <v>85</v>
      </c>
      <c r="V312" s="1">
        <v>100</v>
      </c>
      <c r="W312" s="1">
        <v>100</v>
      </c>
      <c r="X312" s="1">
        <v>0</v>
      </c>
      <c r="Y312" s="1" t="s">
        <v>3524</v>
      </c>
      <c r="Z312" s="1" t="s">
        <v>85</v>
      </c>
      <c r="AA312" s="1">
        <v>0</v>
      </c>
      <c r="AB312" s="1">
        <v>97</v>
      </c>
      <c r="AC312" s="1">
        <v>3</v>
      </c>
      <c r="AD312" s="1">
        <v>0</v>
      </c>
      <c r="AE312" s="1">
        <v>103</v>
      </c>
      <c r="AF312" s="1">
        <v>40</v>
      </c>
      <c r="AG312" s="1">
        <v>56</v>
      </c>
      <c r="AH312" s="1">
        <v>4</v>
      </c>
      <c r="AI312" s="1">
        <v>0</v>
      </c>
      <c r="AJ312" s="1">
        <v>64</v>
      </c>
      <c r="AK312" s="1">
        <v>15</v>
      </c>
      <c r="AL312" s="1">
        <v>80</v>
      </c>
      <c r="AM312" s="1">
        <v>5</v>
      </c>
      <c r="AN312" s="1">
        <v>0</v>
      </c>
      <c r="AO312" s="1">
        <v>90</v>
      </c>
      <c r="AP312" s="1" t="s">
        <v>85</v>
      </c>
      <c r="AQ312" s="1" t="s">
        <v>3762</v>
      </c>
      <c r="AR312" s="38">
        <v>45198</v>
      </c>
      <c r="AS312" s="1" t="s">
        <v>85</v>
      </c>
      <c r="AT312" s="1" t="s">
        <v>85</v>
      </c>
      <c r="AU312" s="1" t="s">
        <v>85</v>
      </c>
      <c r="AV312" s="1" t="s">
        <v>85</v>
      </c>
      <c r="AW312" s="1" t="s">
        <v>85</v>
      </c>
      <c r="AX312" s="1" t="s">
        <v>85</v>
      </c>
      <c r="AY312" s="1" t="s">
        <v>85</v>
      </c>
      <c r="AZ312" s="1" t="s">
        <v>85</v>
      </c>
      <c r="BA312" s="1" t="s">
        <v>85</v>
      </c>
      <c r="BB312" s="1" t="s">
        <v>85</v>
      </c>
      <c r="BC312" s="1" t="s">
        <v>85</v>
      </c>
      <c r="BD312" s="1" t="s">
        <v>85</v>
      </c>
      <c r="BE312" s="1" t="s">
        <v>85</v>
      </c>
      <c r="BF312" s="1" t="s">
        <v>85</v>
      </c>
      <c r="BG312" s="1" t="s">
        <v>85</v>
      </c>
      <c r="BH312" s="1" t="s">
        <v>85</v>
      </c>
      <c r="BI312" s="1" t="s">
        <v>85</v>
      </c>
      <c r="BJ312" s="1" t="s">
        <v>85</v>
      </c>
      <c r="BK312" s="1" t="s">
        <v>85</v>
      </c>
      <c r="BL312" s="1" t="s">
        <v>85</v>
      </c>
      <c r="BM312" s="1" t="s">
        <v>3531</v>
      </c>
      <c r="BN312" s="1" t="s">
        <v>85</v>
      </c>
      <c r="BO312" s="1" t="s">
        <v>85</v>
      </c>
      <c r="BP312" s="1" t="s">
        <v>85</v>
      </c>
      <c r="BQ312" s="1" t="s">
        <v>85</v>
      </c>
      <c r="BR312" s="1" t="s">
        <v>85</v>
      </c>
      <c r="BS312" s="1" t="s">
        <v>85</v>
      </c>
      <c r="BT312" s="1" t="s">
        <v>85</v>
      </c>
      <c r="BU312" s="1" t="s">
        <v>85</v>
      </c>
      <c r="BV312" s="1" t="s">
        <v>85</v>
      </c>
      <c r="BW312" s="1" t="s">
        <v>85</v>
      </c>
      <c r="BX312" s="1" t="s">
        <v>85</v>
      </c>
      <c r="BY312" s="1" t="s">
        <v>85</v>
      </c>
      <c r="BZ312" s="1" t="s">
        <v>85</v>
      </c>
      <c r="CA312" s="1" t="s">
        <v>85</v>
      </c>
      <c r="CB312" s="1" t="s">
        <v>85</v>
      </c>
      <c r="CC312" s="1" t="s">
        <v>85</v>
      </c>
      <c r="CD312" s="1" t="s">
        <v>85</v>
      </c>
      <c r="CE312" s="1" t="s">
        <v>85</v>
      </c>
      <c r="CF312" s="1" t="s">
        <v>85</v>
      </c>
      <c r="CG312" s="1" t="s">
        <v>85</v>
      </c>
      <c r="CH312" s="1" t="s">
        <v>85</v>
      </c>
    </row>
    <row r="313" spans="1:86" ht="15.95">
      <c r="A313" s="1" t="s">
        <v>500</v>
      </c>
      <c r="B313" s="1" t="s">
        <v>130</v>
      </c>
      <c r="C313" s="1" t="s">
        <v>103</v>
      </c>
      <c r="D313" s="1">
        <v>400</v>
      </c>
      <c r="E313" s="1" t="s">
        <v>3522</v>
      </c>
      <c r="F313" s="1" t="s">
        <v>3922</v>
      </c>
      <c r="G313" s="1">
        <v>400007</v>
      </c>
      <c r="H313" s="1">
        <v>400007</v>
      </c>
      <c r="I313" s="1">
        <v>6221243054</v>
      </c>
      <c r="J313" s="38">
        <v>45119</v>
      </c>
      <c r="K313" s="1" t="s">
        <v>85</v>
      </c>
      <c r="L313" s="1" t="s">
        <v>85</v>
      </c>
      <c r="M313" s="1" t="s">
        <v>85</v>
      </c>
      <c r="N313" s="1" t="s">
        <v>85</v>
      </c>
      <c r="O313" s="1" t="s">
        <v>85</v>
      </c>
      <c r="P313" s="1" t="s">
        <v>85</v>
      </c>
      <c r="Q313" s="1" t="s">
        <v>85</v>
      </c>
      <c r="R313" s="1" t="s">
        <v>85</v>
      </c>
      <c r="S313" s="1" t="s">
        <v>85</v>
      </c>
      <c r="T313" s="1" t="s">
        <v>85</v>
      </c>
      <c r="U313" s="1" t="s">
        <v>85</v>
      </c>
      <c r="V313" s="1">
        <v>20</v>
      </c>
      <c r="W313" s="1">
        <v>95</v>
      </c>
      <c r="X313" s="1">
        <v>5</v>
      </c>
      <c r="Y313" s="1" t="s">
        <v>3524</v>
      </c>
      <c r="Z313" s="1" t="s">
        <v>85</v>
      </c>
      <c r="AA313" s="1">
        <v>25</v>
      </c>
      <c r="AB313" s="1">
        <v>55</v>
      </c>
      <c r="AC313" s="1">
        <v>20</v>
      </c>
      <c r="AD313" s="1">
        <v>0</v>
      </c>
      <c r="AE313" s="1">
        <v>95</v>
      </c>
      <c r="AF313" s="1">
        <v>25</v>
      </c>
      <c r="AG313" s="1">
        <v>55</v>
      </c>
      <c r="AH313" s="1">
        <v>20</v>
      </c>
      <c r="AI313" s="1">
        <v>0</v>
      </c>
      <c r="AJ313" s="1">
        <v>95</v>
      </c>
      <c r="AK313" s="1">
        <v>35</v>
      </c>
      <c r="AL313" s="1">
        <v>50</v>
      </c>
      <c r="AM313" s="1">
        <v>15</v>
      </c>
      <c r="AN313" s="1">
        <v>0</v>
      </c>
      <c r="AO313" s="1">
        <v>80</v>
      </c>
      <c r="AP313" s="1" t="s">
        <v>85</v>
      </c>
      <c r="AQ313" s="1" t="s">
        <v>3702</v>
      </c>
      <c r="AR313" s="38">
        <v>45201</v>
      </c>
      <c r="AS313" s="1" t="s">
        <v>85</v>
      </c>
      <c r="AT313" s="1" t="s">
        <v>85</v>
      </c>
      <c r="AU313" s="1" t="s">
        <v>85</v>
      </c>
      <c r="AV313" s="1" t="s">
        <v>85</v>
      </c>
      <c r="AW313" s="1" t="s">
        <v>85</v>
      </c>
      <c r="AX313" s="1" t="s">
        <v>85</v>
      </c>
      <c r="AY313" s="1" t="s">
        <v>85</v>
      </c>
      <c r="AZ313" s="1" t="s">
        <v>85</v>
      </c>
      <c r="BA313" s="1" t="s">
        <v>85</v>
      </c>
      <c r="BB313" s="1" t="s">
        <v>85</v>
      </c>
      <c r="BC313" s="1" t="s">
        <v>85</v>
      </c>
      <c r="BD313" s="1" t="s">
        <v>85</v>
      </c>
      <c r="BE313" s="1" t="s">
        <v>85</v>
      </c>
      <c r="BF313" s="1" t="s">
        <v>85</v>
      </c>
      <c r="BG313" s="1" t="s">
        <v>85</v>
      </c>
      <c r="BH313" s="1" t="s">
        <v>85</v>
      </c>
      <c r="BI313" s="1" t="s">
        <v>85</v>
      </c>
      <c r="BJ313" s="1" t="s">
        <v>85</v>
      </c>
      <c r="BK313" s="1" t="s">
        <v>85</v>
      </c>
      <c r="BL313" s="1" t="s">
        <v>85</v>
      </c>
      <c r="BM313" s="1" t="s">
        <v>3531</v>
      </c>
      <c r="BN313" s="1" t="s">
        <v>85</v>
      </c>
      <c r="BO313" s="1" t="s">
        <v>85</v>
      </c>
      <c r="BP313" s="1" t="s">
        <v>85</v>
      </c>
      <c r="BQ313" s="1" t="s">
        <v>85</v>
      </c>
      <c r="BR313" s="1" t="s">
        <v>85</v>
      </c>
      <c r="BS313" s="1" t="s">
        <v>85</v>
      </c>
      <c r="BT313" s="1" t="s">
        <v>85</v>
      </c>
      <c r="BU313" s="1" t="s">
        <v>85</v>
      </c>
      <c r="BV313" s="1" t="s">
        <v>85</v>
      </c>
      <c r="BW313" s="1" t="s">
        <v>85</v>
      </c>
      <c r="BX313" s="1" t="s">
        <v>85</v>
      </c>
      <c r="BY313" s="1" t="s">
        <v>85</v>
      </c>
      <c r="BZ313" s="1" t="s">
        <v>85</v>
      </c>
      <c r="CA313" s="1" t="s">
        <v>85</v>
      </c>
      <c r="CB313" s="1" t="s">
        <v>85</v>
      </c>
      <c r="CC313" s="1" t="s">
        <v>85</v>
      </c>
      <c r="CD313" s="1" t="s">
        <v>85</v>
      </c>
      <c r="CE313" s="1" t="s">
        <v>85</v>
      </c>
      <c r="CF313" s="1" t="s">
        <v>85</v>
      </c>
      <c r="CG313" s="1" t="s">
        <v>85</v>
      </c>
      <c r="CH313" s="1" t="s">
        <v>85</v>
      </c>
    </row>
    <row r="314" spans="1:86" ht="15.95">
      <c r="A314" s="1" t="s">
        <v>1895</v>
      </c>
      <c r="B314" s="1" t="s">
        <v>130</v>
      </c>
      <c r="C314" s="1" t="s">
        <v>103</v>
      </c>
      <c r="D314" s="1">
        <v>109</v>
      </c>
      <c r="E314" s="1" t="s">
        <v>3522</v>
      </c>
      <c r="F314" s="1" t="s">
        <v>3923</v>
      </c>
      <c r="G314" s="1">
        <v>109023</v>
      </c>
      <c r="H314" s="1" t="s">
        <v>85</v>
      </c>
      <c r="I314" s="1">
        <v>6523884365</v>
      </c>
      <c r="J314" s="38">
        <v>45175</v>
      </c>
      <c r="K314" s="1" t="s">
        <v>926</v>
      </c>
      <c r="L314" s="1" t="s">
        <v>3527</v>
      </c>
      <c r="M314" s="1" t="s">
        <v>915</v>
      </c>
      <c r="N314" s="1" t="s">
        <v>85</v>
      </c>
      <c r="O314" s="1" t="s">
        <v>85</v>
      </c>
      <c r="P314" s="1" t="s">
        <v>213</v>
      </c>
      <c r="Q314" s="1" t="s">
        <v>85</v>
      </c>
      <c r="R314" s="1" t="s">
        <v>85</v>
      </c>
      <c r="S314" s="1" t="s">
        <v>85</v>
      </c>
      <c r="T314" s="1" t="s">
        <v>85</v>
      </c>
      <c r="U314" s="1" t="s">
        <v>85</v>
      </c>
      <c r="V314" s="1">
        <v>100</v>
      </c>
      <c r="W314" s="1">
        <v>100</v>
      </c>
      <c r="X314" s="1">
        <v>0</v>
      </c>
      <c r="Y314" s="1" t="s">
        <v>3545</v>
      </c>
      <c r="Z314" s="1" t="s">
        <v>85</v>
      </c>
      <c r="AA314" s="1">
        <v>0</v>
      </c>
      <c r="AB314" s="1">
        <v>17</v>
      </c>
      <c r="AC314" s="1">
        <v>80</v>
      </c>
      <c r="AD314" s="1">
        <v>3</v>
      </c>
      <c r="AE314" s="1">
        <v>186</v>
      </c>
      <c r="AF314" s="1">
        <v>6</v>
      </c>
      <c r="AG314" s="1">
        <v>29</v>
      </c>
      <c r="AH314" s="1">
        <v>62</v>
      </c>
      <c r="AI314" s="1">
        <v>3</v>
      </c>
      <c r="AJ314" s="1">
        <v>162</v>
      </c>
      <c r="AK314" s="1">
        <v>17</v>
      </c>
      <c r="AL314" s="1">
        <v>75</v>
      </c>
      <c r="AM314" s="1">
        <v>8</v>
      </c>
      <c r="AN314" s="1">
        <v>0</v>
      </c>
      <c r="AO314" s="1">
        <v>91</v>
      </c>
      <c r="AP314" s="1" t="s">
        <v>85</v>
      </c>
      <c r="AQ314" s="1" t="s">
        <v>3762</v>
      </c>
      <c r="AR314" s="38">
        <v>45198</v>
      </c>
      <c r="AS314" s="1" t="s">
        <v>85</v>
      </c>
      <c r="AT314" s="1" t="s">
        <v>85</v>
      </c>
      <c r="AU314" s="1" t="s">
        <v>85</v>
      </c>
      <c r="AV314" s="1" t="s">
        <v>85</v>
      </c>
      <c r="AW314" s="1" t="s">
        <v>85</v>
      </c>
      <c r="AX314" s="1" t="s">
        <v>85</v>
      </c>
      <c r="AY314" s="1" t="s">
        <v>85</v>
      </c>
      <c r="AZ314" s="1" t="s">
        <v>85</v>
      </c>
      <c r="BA314" s="1" t="s">
        <v>85</v>
      </c>
      <c r="BB314" s="1" t="s">
        <v>85</v>
      </c>
      <c r="BC314" s="1" t="s">
        <v>85</v>
      </c>
      <c r="BD314" s="1" t="s">
        <v>85</v>
      </c>
      <c r="BE314" s="1" t="s">
        <v>85</v>
      </c>
      <c r="BF314" s="1" t="s">
        <v>85</v>
      </c>
      <c r="BG314" s="1" t="s">
        <v>85</v>
      </c>
      <c r="BH314" s="1" t="s">
        <v>85</v>
      </c>
      <c r="BI314" s="1" t="s">
        <v>85</v>
      </c>
      <c r="BJ314" s="1" t="s">
        <v>85</v>
      </c>
      <c r="BK314" s="1" t="s">
        <v>85</v>
      </c>
      <c r="BL314" s="1" t="s">
        <v>85</v>
      </c>
      <c r="BM314" s="1" t="s">
        <v>3531</v>
      </c>
      <c r="BN314" s="1" t="s">
        <v>85</v>
      </c>
      <c r="BO314" s="1" t="s">
        <v>85</v>
      </c>
      <c r="BP314" s="1" t="s">
        <v>85</v>
      </c>
      <c r="BQ314" s="1" t="s">
        <v>85</v>
      </c>
      <c r="BR314" s="1" t="s">
        <v>85</v>
      </c>
      <c r="BS314" s="1" t="s">
        <v>85</v>
      </c>
      <c r="BT314" s="1" t="s">
        <v>85</v>
      </c>
      <c r="BU314" s="1" t="s">
        <v>85</v>
      </c>
      <c r="BV314" s="1" t="s">
        <v>85</v>
      </c>
      <c r="BW314" s="1" t="s">
        <v>85</v>
      </c>
      <c r="BX314" s="1" t="s">
        <v>85</v>
      </c>
      <c r="BY314" s="1" t="s">
        <v>85</v>
      </c>
      <c r="BZ314" s="1" t="s">
        <v>85</v>
      </c>
      <c r="CA314" s="1" t="s">
        <v>85</v>
      </c>
      <c r="CB314" s="1" t="s">
        <v>85</v>
      </c>
      <c r="CC314" s="1" t="s">
        <v>85</v>
      </c>
      <c r="CD314" s="1" t="s">
        <v>85</v>
      </c>
      <c r="CE314" s="1" t="s">
        <v>85</v>
      </c>
      <c r="CF314" s="1" t="s">
        <v>85</v>
      </c>
      <c r="CG314" s="1" t="s">
        <v>85</v>
      </c>
      <c r="CH314" s="1" t="s">
        <v>85</v>
      </c>
    </row>
    <row r="315" spans="1:86" ht="15.95">
      <c r="A315" s="1" t="s">
        <v>2257</v>
      </c>
      <c r="B315" s="1" t="s">
        <v>130</v>
      </c>
      <c r="C315" s="1" t="s">
        <v>103</v>
      </c>
      <c r="D315" s="1">
        <v>201</v>
      </c>
      <c r="E315" s="1" t="s">
        <v>3522</v>
      </c>
      <c r="F315" s="1" t="s">
        <v>3924</v>
      </c>
      <c r="G315" s="1">
        <v>201033</v>
      </c>
      <c r="H315" s="1" t="s">
        <v>3925</v>
      </c>
      <c r="I315" s="1">
        <v>6802226458</v>
      </c>
      <c r="J315" s="38">
        <v>45078</v>
      </c>
      <c r="K315" s="1" t="s">
        <v>926</v>
      </c>
      <c r="L315" s="1" t="s">
        <v>3527</v>
      </c>
      <c r="M315" s="1" t="s">
        <v>906</v>
      </c>
      <c r="N315" s="1" t="s">
        <v>268</v>
      </c>
      <c r="O315" s="1" t="s">
        <v>941</v>
      </c>
      <c r="P315" s="1" t="s">
        <v>85</v>
      </c>
      <c r="Q315" s="1" t="s">
        <v>85</v>
      </c>
      <c r="R315" s="1" t="s">
        <v>85</v>
      </c>
      <c r="S315" s="1" t="s">
        <v>85</v>
      </c>
      <c r="T315" s="1" t="s">
        <v>85</v>
      </c>
      <c r="U315" s="1" t="s">
        <v>85</v>
      </c>
      <c r="V315" s="1">
        <v>15</v>
      </c>
      <c r="W315" s="1">
        <v>97</v>
      </c>
      <c r="X315" s="1">
        <v>3</v>
      </c>
      <c r="Y315" s="1" t="s">
        <v>3545</v>
      </c>
      <c r="Z315" s="1" t="s">
        <v>85</v>
      </c>
      <c r="AA315" s="1">
        <v>0</v>
      </c>
      <c r="AB315" s="1">
        <v>99</v>
      </c>
      <c r="AC315" s="1">
        <v>1</v>
      </c>
      <c r="AD315" s="1">
        <v>0</v>
      </c>
      <c r="AE315" s="1">
        <v>101</v>
      </c>
      <c r="AF315" s="1">
        <v>10</v>
      </c>
      <c r="AG315" s="1">
        <v>90</v>
      </c>
      <c r="AH315" s="1">
        <v>0</v>
      </c>
      <c r="AI315" s="1">
        <v>0</v>
      </c>
      <c r="AJ315" s="1">
        <v>90</v>
      </c>
      <c r="AK315" s="1">
        <v>0</v>
      </c>
      <c r="AL315" s="1">
        <v>99</v>
      </c>
      <c r="AM315" s="1">
        <v>1</v>
      </c>
      <c r="AN315" s="1">
        <v>0</v>
      </c>
      <c r="AO315" s="1">
        <v>101</v>
      </c>
      <c r="AP315" s="1" t="s">
        <v>85</v>
      </c>
      <c r="AQ315" s="1" t="s">
        <v>3640</v>
      </c>
      <c r="AR315" s="38">
        <v>45209</v>
      </c>
      <c r="AS315" s="1" t="s">
        <v>85</v>
      </c>
      <c r="AT315" s="1" t="s">
        <v>85</v>
      </c>
      <c r="AU315" s="1" t="s">
        <v>85</v>
      </c>
      <c r="AV315" s="1" t="s">
        <v>85</v>
      </c>
      <c r="AW315" s="1" t="s">
        <v>85</v>
      </c>
      <c r="AX315" s="1" t="s">
        <v>85</v>
      </c>
      <c r="AY315" s="1" t="s">
        <v>85</v>
      </c>
      <c r="AZ315" s="1" t="s">
        <v>85</v>
      </c>
      <c r="BA315" s="1" t="s">
        <v>85</v>
      </c>
      <c r="BB315" s="1" t="s">
        <v>85</v>
      </c>
      <c r="BC315" s="1" t="s">
        <v>85</v>
      </c>
      <c r="BD315" s="1" t="s">
        <v>85</v>
      </c>
      <c r="BE315" s="1" t="s">
        <v>85</v>
      </c>
      <c r="BF315" s="1" t="s">
        <v>85</v>
      </c>
      <c r="BG315" s="1" t="s">
        <v>85</v>
      </c>
      <c r="BH315" s="1" t="s">
        <v>85</v>
      </c>
      <c r="BI315" s="1" t="s">
        <v>85</v>
      </c>
      <c r="BJ315" s="1" t="s">
        <v>85</v>
      </c>
      <c r="BK315" s="1" t="s">
        <v>85</v>
      </c>
      <c r="BL315" s="1" t="s">
        <v>85</v>
      </c>
      <c r="BM315" s="1" t="s">
        <v>3531</v>
      </c>
      <c r="BN315" s="1" t="s">
        <v>85</v>
      </c>
      <c r="BO315" s="1" t="s">
        <v>85</v>
      </c>
      <c r="BP315" s="1" t="s">
        <v>85</v>
      </c>
      <c r="BQ315" s="1" t="s">
        <v>85</v>
      </c>
      <c r="BR315" s="1" t="s">
        <v>85</v>
      </c>
      <c r="BS315" s="1" t="s">
        <v>85</v>
      </c>
      <c r="BT315" s="1" t="s">
        <v>85</v>
      </c>
      <c r="BU315" s="1" t="s">
        <v>85</v>
      </c>
      <c r="BV315" s="1" t="s">
        <v>85</v>
      </c>
      <c r="BW315" s="1" t="s">
        <v>85</v>
      </c>
      <c r="BX315" s="1" t="s">
        <v>85</v>
      </c>
      <c r="BY315" s="1" t="s">
        <v>85</v>
      </c>
      <c r="BZ315" s="1" t="s">
        <v>85</v>
      </c>
      <c r="CA315" s="1" t="s">
        <v>85</v>
      </c>
      <c r="CB315" s="1" t="s">
        <v>85</v>
      </c>
      <c r="CC315" s="1" t="s">
        <v>85</v>
      </c>
      <c r="CD315" s="1" t="s">
        <v>85</v>
      </c>
      <c r="CE315" s="1" t="s">
        <v>85</v>
      </c>
      <c r="CF315" s="1" t="s">
        <v>85</v>
      </c>
      <c r="CG315" s="1" t="s">
        <v>85</v>
      </c>
      <c r="CH315" s="1" t="s">
        <v>85</v>
      </c>
    </row>
    <row r="316" spans="1:86" ht="15.95">
      <c r="A316" s="1" t="s">
        <v>124</v>
      </c>
      <c r="B316" s="1" t="s">
        <v>130</v>
      </c>
      <c r="C316" s="1" t="s">
        <v>103</v>
      </c>
      <c r="D316" s="1">
        <v>104</v>
      </c>
      <c r="E316" s="1" t="s">
        <v>3522</v>
      </c>
      <c r="F316" s="1">
        <v>6520854194</v>
      </c>
      <c r="G316" s="1">
        <v>104028</v>
      </c>
      <c r="H316" s="1" t="s">
        <v>3926</v>
      </c>
      <c r="I316" s="1">
        <v>6520854194</v>
      </c>
      <c r="J316" s="38">
        <v>45195</v>
      </c>
      <c r="K316" s="1" t="s">
        <v>914</v>
      </c>
      <c r="L316" s="1" t="s">
        <v>3527</v>
      </c>
      <c r="M316" s="1" t="s">
        <v>915</v>
      </c>
      <c r="N316" s="1" t="s">
        <v>85</v>
      </c>
      <c r="O316" s="1" t="s">
        <v>916</v>
      </c>
      <c r="P316" s="1" t="s">
        <v>133</v>
      </c>
      <c r="Q316" s="1" t="s">
        <v>85</v>
      </c>
      <c r="R316" s="1" t="s">
        <v>85</v>
      </c>
      <c r="S316" s="1" t="s">
        <v>85</v>
      </c>
      <c r="T316" s="1" t="s">
        <v>85</v>
      </c>
      <c r="U316" s="1" t="s">
        <v>85</v>
      </c>
      <c r="V316" s="1">
        <v>6</v>
      </c>
      <c r="W316" s="1">
        <v>100</v>
      </c>
      <c r="X316" s="1">
        <v>0</v>
      </c>
      <c r="Y316" s="1" t="s">
        <v>3545</v>
      </c>
      <c r="Z316" s="1" t="s">
        <v>85</v>
      </c>
      <c r="AA316" s="1">
        <v>5</v>
      </c>
      <c r="AB316" s="1">
        <v>15</v>
      </c>
      <c r="AC316" s="1">
        <v>60</v>
      </c>
      <c r="AD316" s="1">
        <v>20</v>
      </c>
      <c r="AE316" s="1">
        <v>195</v>
      </c>
      <c r="AF316" s="1">
        <v>5</v>
      </c>
      <c r="AG316" s="1">
        <v>15</v>
      </c>
      <c r="AH316" s="1">
        <v>60</v>
      </c>
      <c r="AI316" s="1">
        <v>20</v>
      </c>
      <c r="AJ316" s="1">
        <v>195</v>
      </c>
      <c r="AK316" s="1">
        <v>5</v>
      </c>
      <c r="AL316" s="1">
        <v>10</v>
      </c>
      <c r="AM316" s="1">
        <v>80</v>
      </c>
      <c r="AN316" s="1">
        <v>5</v>
      </c>
      <c r="AO316" s="1">
        <v>185</v>
      </c>
      <c r="AP316" s="1" t="s">
        <v>85</v>
      </c>
      <c r="AQ316" s="1" t="s">
        <v>3702</v>
      </c>
      <c r="AR316" s="38">
        <v>45210</v>
      </c>
      <c r="AS316" s="1" t="s">
        <v>85</v>
      </c>
      <c r="AT316" s="1" t="s">
        <v>85</v>
      </c>
      <c r="AU316" s="1" t="s">
        <v>85</v>
      </c>
      <c r="AV316" s="1" t="s">
        <v>85</v>
      </c>
      <c r="AW316" s="1" t="s">
        <v>85</v>
      </c>
      <c r="AX316" s="1" t="s">
        <v>85</v>
      </c>
      <c r="AY316" s="1" t="s">
        <v>85</v>
      </c>
      <c r="AZ316" s="1" t="s">
        <v>85</v>
      </c>
      <c r="BA316" s="1" t="s">
        <v>85</v>
      </c>
      <c r="BB316" s="1" t="s">
        <v>85</v>
      </c>
      <c r="BC316" s="1" t="s">
        <v>85</v>
      </c>
      <c r="BD316" s="1" t="s">
        <v>85</v>
      </c>
      <c r="BE316" s="1" t="s">
        <v>85</v>
      </c>
      <c r="BF316" s="1" t="s">
        <v>85</v>
      </c>
      <c r="BG316" s="1" t="s">
        <v>85</v>
      </c>
      <c r="BH316" s="1" t="s">
        <v>85</v>
      </c>
      <c r="BI316" s="1" t="s">
        <v>85</v>
      </c>
      <c r="BJ316" s="1" t="s">
        <v>85</v>
      </c>
      <c r="BK316" s="1" t="s">
        <v>85</v>
      </c>
      <c r="BL316" s="1" t="s">
        <v>85</v>
      </c>
      <c r="BM316" s="1" t="s">
        <v>3531</v>
      </c>
      <c r="BN316" s="1" t="s">
        <v>85</v>
      </c>
      <c r="BO316" s="1" t="s">
        <v>85</v>
      </c>
      <c r="BP316" s="1" t="s">
        <v>85</v>
      </c>
      <c r="BQ316" s="1" t="s">
        <v>85</v>
      </c>
      <c r="BR316" s="1" t="s">
        <v>85</v>
      </c>
      <c r="BS316" s="1" t="s">
        <v>85</v>
      </c>
      <c r="BT316" s="1" t="s">
        <v>85</v>
      </c>
      <c r="BU316" s="1" t="s">
        <v>85</v>
      </c>
      <c r="BV316" s="1" t="s">
        <v>85</v>
      </c>
      <c r="BW316" s="1" t="s">
        <v>85</v>
      </c>
      <c r="BX316" s="1" t="s">
        <v>85</v>
      </c>
      <c r="BY316" s="1" t="s">
        <v>85</v>
      </c>
      <c r="BZ316" s="1" t="s">
        <v>85</v>
      </c>
      <c r="CA316" s="1" t="s">
        <v>85</v>
      </c>
      <c r="CB316" s="1" t="s">
        <v>85</v>
      </c>
      <c r="CC316" s="1" t="s">
        <v>85</v>
      </c>
      <c r="CD316" s="1" t="s">
        <v>85</v>
      </c>
      <c r="CE316" s="1" t="s">
        <v>85</v>
      </c>
      <c r="CF316" s="1" t="s">
        <v>85</v>
      </c>
      <c r="CG316" s="1" t="s">
        <v>85</v>
      </c>
      <c r="CH316" s="1" t="s">
        <v>85</v>
      </c>
    </row>
    <row r="317" spans="1:86" ht="15.95">
      <c r="A317" s="1" t="s">
        <v>332</v>
      </c>
      <c r="B317" s="1" t="s">
        <v>75</v>
      </c>
      <c r="C317" s="1" t="s">
        <v>103</v>
      </c>
      <c r="D317" s="1">
        <v>203</v>
      </c>
      <c r="E317" s="1" t="s">
        <v>3522</v>
      </c>
      <c r="F317" s="1">
        <v>203011</v>
      </c>
      <c r="G317" s="1">
        <v>203011</v>
      </c>
      <c r="H317" s="1" t="s">
        <v>85</v>
      </c>
      <c r="I317" s="1">
        <v>6802300380</v>
      </c>
      <c r="J317" s="38">
        <v>45195</v>
      </c>
      <c r="K317" s="1" t="s">
        <v>85</v>
      </c>
      <c r="L317" s="1" t="s">
        <v>85</v>
      </c>
      <c r="M317" s="1" t="s">
        <v>85</v>
      </c>
      <c r="N317" s="1" t="s">
        <v>85</v>
      </c>
      <c r="O317" s="1" t="s">
        <v>85</v>
      </c>
      <c r="P317" s="1" t="s">
        <v>85</v>
      </c>
      <c r="Q317" s="1" t="s">
        <v>85</v>
      </c>
      <c r="R317" s="1" t="s">
        <v>85</v>
      </c>
      <c r="S317" s="1" t="s">
        <v>85</v>
      </c>
      <c r="T317" s="1" t="s">
        <v>85</v>
      </c>
      <c r="U317" s="1" t="s">
        <v>85</v>
      </c>
      <c r="V317" s="1">
        <v>25</v>
      </c>
      <c r="W317" s="1">
        <v>95</v>
      </c>
      <c r="X317" s="1">
        <v>5</v>
      </c>
      <c r="Y317" s="1" t="s">
        <v>3524</v>
      </c>
      <c r="Z317" s="1" t="s">
        <v>85</v>
      </c>
      <c r="AA317" s="1">
        <v>0</v>
      </c>
      <c r="AB317" s="1">
        <v>25</v>
      </c>
      <c r="AC317" s="1">
        <v>65</v>
      </c>
      <c r="AD317" s="1">
        <v>10</v>
      </c>
      <c r="AE317" s="1">
        <v>185</v>
      </c>
      <c r="AF317" s="1">
        <v>0</v>
      </c>
      <c r="AG317" s="1">
        <v>25</v>
      </c>
      <c r="AH317" s="1">
        <v>65</v>
      </c>
      <c r="AI317" s="1">
        <v>10</v>
      </c>
      <c r="AJ317" s="1">
        <v>185</v>
      </c>
      <c r="AK317" s="1">
        <v>50</v>
      </c>
      <c r="AL317" s="1">
        <v>40</v>
      </c>
      <c r="AM317" s="1">
        <v>10</v>
      </c>
      <c r="AN317" s="1">
        <v>0</v>
      </c>
      <c r="AO317" s="1">
        <v>60</v>
      </c>
      <c r="AP317" s="1" t="s">
        <v>85</v>
      </c>
      <c r="AQ317" s="1" t="s">
        <v>3642</v>
      </c>
      <c r="AR317" s="38">
        <v>45214</v>
      </c>
      <c r="AS317" s="1" t="s">
        <v>85</v>
      </c>
      <c r="AT317" s="1" t="s">
        <v>85</v>
      </c>
      <c r="AU317" s="1" t="s">
        <v>85</v>
      </c>
      <c r="AV317" s="1" t="s">
        <v>85</v>
      </c>
      <c r="AW317" s="1" t="s">
        <v>85</v>
      </c>
      <c r="AX317" s="1" t="s">
        <v>85</v>
      </c>
      <c r="AY317" s="1" t="s">
        <v>85</v>
      </c>
      <c r="AZ317" s="1" t="s">
        <v>85</v>
      </c>
      <c r="BA317" s="1" t="s">
        <v>85</v>
      </c>
      <c r="BB317" s="1" t="s">
        <v>85</v>
      </c>
      <c r="BC317" s="1" t="s">
        <v>85</v>
      </c>
      <c r="BD317" s="1" t="s">
        <v>85</v>
      </c>
      <c r="BE317" s="1" t="s">
        <v>85</v>
      </c>
      <c r="BF317" s="1" t="s">
        <v>85</v>
      </c>
      <c r="BG317" s="1" t="s">
        <v>85</v>
      </c>
      <c r="BH317" s="1" t="s">
        <v>85</v>
      </c>
      <c r="BI317" s="1" t="s">
        <v>85</v>
      </c>
      <c r="BJ317" s="1" t="s">
        <v>85</v>
      </c>
      <c r="BK317" s="1" t="s">
        <v>85</v>
      </c>
      <c r="BL317" s="1" t="s">
        <v>85</v>
      </c>
      <c r="BM317" s="1" t="s">
        <v>3531</v>
      </c>
      <c r="BN317" s="1" t="s">
        <v>85</v>
      </c>
      <c r="BO317" s="1" t="s">
        <v>85</v>
      </c>
      <c r="BP317" s="1" t="s">
        <v>85</v>
      </c>
      <c r="BQ317" s="1" t="s">
        <v>85</v>
      </c>
      <c r="BR317" s="1" t="s">
        <v>85</v>
      </c>
      <c r="BS317" s="1" t="s">
        <v>85</v>
      </c>
      <c r="BT317" s="1" t="s">
        <v>85</v>
      </c>
      <c r="BU317" s="1" t="s">
        <v>85</v>
      </c>
      <c r="BV317" s="1" t="s">
        <v>85</v>
      </c>
      <c r="BW317" s="1" t="s">
        <v>85</v>
      </c>
      <c r="BX317" s="1" t="s">
        <v>85</v>
      </c>
      <c r="BY317" s="1" t="s">
        <v>85</v>
      </c>
      <c r="BZ317" s="1" t="s">
        <v>85</v>
      </c>
      <c r="CA317" s="1" t="s">
        <v>85</v>
      </c>
      <c r="CB317" s="1" t="s">
        <v>85</v>
      </c>
      <c r="CC317" s="1" t="s">
        <v>85</v>
      </c>
      <c r="CD317" s="1" t="s">
        <v>85</v>
      </c>
      <c r="CE317" s="1" t="s">
        <v>85</v>
      </c>
      <c r="CF317" s="1" t="s">
        <v>85</v>
      </c>
      <c r="CG317" s="1" t="s">
        <v>85</v>
      </c>
      <c r="CH317" s="1" t="s">
        <v>85</v>
      </c>
    </row>
    <row r="318" spans="1:86" ht="15.95">
      <c r="A318" s="1" t="s">
        <v>3109</v>
      </c>
      <c r="B318" s="1" t="s">
        <v>75</v>
      </c>
      <c r="C318" s="1" t="s">
        <v>103</v>
      </c>
      <c r="D318" s="1">
        <v>409</v>
      </c>
      <c r="E318" s="1" t="s">
        <v>3522</v>
      </c>
      <c r="F318" s="1" t="s">
        <v>3927</v>
      </c>
      <c r="G318" s="1">
        <v>409042</v>
      </c>
      <c r="H318" s="1" t="s">
        <v>3880</v>
      </c>
      <c r="I318" s="1">
        <v>6220965339</v>
      </c>
      <c r="J318" s="38">
        <v>45188</v>
      </c>
      <c r="K318" s="1" t="s">
        <v>1018</v>
      </c>
      <c r="L318" s="1" t="s">
        <v>3527</v>
      </c>
      <c r="M318" s="1" t="s">
        <v>915</v>
      </c>
      <c r="N318" s="1" t="s">
        <v>85</v>
      </c>
      <c r="O318" s="1" t="s">
        <v>966</v>
      </c>
      <c r="P318" s="1" t="s">
        <v>173</v>
      </c>
      <c r="Q318" s="38">
        <v>45198</v>
      </c>
      <c r="R318" s="1" t="s">
        <v>85</v>
      </c>
      <c r="S318" s="1" t="s">
        <v>85</v>
      </c>
      <c r="T318" s="1" t="s">
        <v>85</v>
      </c>
      <c r="U318" s="1" t="s">
        <v>85</v>
      </c>
      <c r="V318" s="1">
        <v>100</v>
      </c>
      <c r="W318" s="1">
        <v>100</v>
      </c>
      <c r="X318" s="1">
        <v>0</v>
      </c>
      <c r="Y318" s="1" t="s">
        <v>3524</v>
      </c>
      <c r="Z318" s="1" t="s">
        <v>85</v>
      </c>
      <c r="AA318" s="1">
        <v>0</v>
      </c>
      <c r="AB318" s="1">
        <v>10</v>
      </c>
      <c r="AC318" s="1">
        <v>75</v>
      </c>
      <c r="AD318" s="1">
        <v>15</v>
      </c>
      <c r="AE318" s="1">
        <v>205</v>
      </c>
      <c r="AF318" s="1">
        <v>0</v>
      </c>
      <c r="AG318" s="1">
        <v>10</v>
      </c>
      <c r="AH318" s="1">
        <v>75</v>
      </c>
      <c r="AI318" s="1">
        <v>15</v>
      </c>
      <c r="AJ318" s="1">
        <v>205</v>
      </c>
      <c r="AK318" s="1">
        <v>0</v>
      </c>
      <c r="AL318" s="1">
        <v>90</v>
      </c>
      <c r="AM318" s="1">
        <v>10</v>
      </c>
      <c r="AN318" s="1">
        <v>0</v>
      </c>
      <c r="AO318" s="1">
        <v>110</v>
      </c>
      <c r="AP318" s="1" t="s">
        <v>85</v>
      </c>
      <c r="AQ318" s="1" t="s">
        <v>3653</v>
      </c>
      <c r="AR318" s="38">
        <v>45208</v>
      </c>
      <c r="AS318" s="1" t="s">
        <v>85</v>
      </c>
      <c r="AT318" s="1" t="s">
        <v>85</v>
      </c>
      <c r="AU318" s="1" t="s">
        <v>85</v>
      </c>
      <c r="AV318" s="1" t="s">
        <v>85</v>
      </c>
      <c r="AW318" s="1" t="s">
        <v>85</v>
      </c>
      <c r="AX318" s="1" t="s">
        <v>85</v>
      </c>
      <c r="AY318" s="1" t="s">
        <v>85</v>
      </c>
      <c r="AZ318" s="1" t="s">
        <v>85</v>
      </c>
      <c r="BA318" s="1" t="s">
        <v>85</v>
      </c>
      <c r="BB318" s="1" t="s">
        <v>85</v>
      </c>
      <c r="BC318" s="1" t="s">
        <v>85</v>
      </c>
      <c r="BD318" s="1" t="s">
        <v>85</v>
      </c>
      <c r="BE318" s="1" t="s">
        <v>85</v>
      </c>
      <c r="BF318" s="1" t="s">
        <v>85</v>
      </c>
      <c r="BG318" s="1" t="s">
        <v>85</v>
      </c>
      <c r="BH318" s="1" t="s">
        <v>85</v>
      </c>
      <c r="BI318" s="1" t="s">
        <v>85</v>
      </c>
      <c r="BJ318" s="1" t="s">
        <v>85</v>
      </c>
      <c r="BK318" s="1" t="s">
        <v>85</v>
      </c>
      <c r="BL318" s="1" t="s">
        <v>85</v>
      </c>
      <c r="BM318" s="1" t="s">
        <v>3531</v>
      </c>
      <c r="BN318" s="1" t="s">
        <v>85</v>
      </c>
      <c r="BO318" s="1" t="s">
        <v>85</v>
      </c>
      <c r="BP318" s="1" t="s">
        <v>85</v>
      </c>
      <c r="BQ318" s="1" t="s">
        <v>85</v>
      </c>
      <c r="BR318" s="1" t="s">
        <v>85</v>
      </c>
      <c r="BS318" s="1" t="s">
        <v>85</v>
      </c>
      <c r="BT318" s="1" t="s">
        <v>85</v>
      </c>
      <c r="BU318" s="1" t="s">
        <v>85</v>
      </c>
      <c r="BV318" s="1" t="s">
        <v>85</v>
      </c>
      <c r="BW318" s="1" t="s">
        <v>85</v>
      </c>
      <c r="BX318" s="1" t="s">
        <v>85</v>
      </c>
      <c r="BY318" s="1" t="s">
        <v>85</v>
      </c>
      <c r="BZ318" s="1" t="s">
        <v>85</v>
      </c>
      <c r="CA318" s="1" t="s">
        <v>85</v>
      </c>
      <c r="CB318" s="1" t="s">
        <v>85</v>
      </c>
      <c r="CC318" s="1" t="s">
        <v>85</v>
      </c>
      <c r="CD318" s="1" t="s">
        <v>85</v>
      </c>
      <c r="CE318" s="1" t="s">
        <v>85</v>
      </c>
      <c r="CF318" s="1" t="s">
        <v>85</v>
      </c>
      <c r="CG318" s="1" t="s">
        <v>85</v>
      </c>
      <c r="CH318" s="1" t="s">
        <v>85</v>
      </c>
    </row>
    <row r="319" spans="1:86" ht="15.95">
      <c r="A319" s="1" t="s">
        <v>117</v>
      </c>
      <c r="B319" s="1" t="s">
        <v>75</v>
      </c>
      <c r="C319" s="1" t="s">
        <v>103</v>
      </c>
      <c r="D319" s="1">
        <v>104</v>
      </c>
      <c r="E319" s="1" t="s">
        <v>3522</v>
      </c>
      <c r="F319" s="1">
        <v>104027</v>
      </c>
      <c r="G319" s="1">
        <v>104027</v>
      </c>
      <c r="H319" s="1" t="s">
        <v>3928</v>
      </c>
      <c r="I319" s="1">
        <v>6522577067</v>
      </c>
      <c r="J319" s="38">
        <v>43998</v>
      </c>
      <c r="K319" s="1" t="s">
        <v>926</v>
      </c>
      <c r="L319" s="1" t="s">
        <v>3527</v>
      </c>
      <c r="M319" s="1" t="s">
        <v>906</v>
      </c>
      <c r="N319" s="1" t="s">
        <v>83</v>
      </c>
      <c r="O319" s="1" t="s">
        <v>907</v>
      </c>
      <c r="P319" s="1" t="s">
        <v>85</v>
      </c>
      <c r="Q319" s="38">
        <v>45195</v>
      </c>
      <c r="R319" s="1" t="s">
        <v>85</v>
      </c>
      <c r="S319" s="1" t="s">
        <v>85</v>
      </c>
      <c r="T319" s="1" t="s">
        <v>85</v>
      </c>
      <c r="U319" s="1" t="s">
        <v>85</v>
      </c>
      <c r="V319" s="1">
        <v>95</v>
      </c>
      <c r="W319" s="1">
        <v>98</v>
      </c>
      <c r="X319" s="1">
        <v>2</v>
      </c>
      <c r="Y319" s="1" t="s">
        <v>3524</v>
      </c>
      <c r="Z319" s="1" t="s">
        <v>85</v>
      </c>
      <c r="AA319" s="1">
        <v>5</v>
      </c>
      <c r="AB319" s="1">
        <v>20</v>
      </c>
      <c r="AC319" s="1">
        <v>75</v>
      </c>
      <c r="AD319" s="1">
        <v>0</v>
      </c>
      <c r="AE319" s="1">
        <v>170</v>
      </c>
      <c r="AF319" s="1">
        <v>5</v>
      </c>
      <c r="AG319" s="1">
        <v>20</v>
      </c>
      <c r="AH319" s="1">
        <v>75</v>
      </c>
      <c r="AI319" s="1">
        <v>0</v>
      </c>
      <c r="AJ319" s="1">
        <v>170</v>
      </c>
      <c r="AK319" s="1">
        <v>85</v>
      </c>
      <c r="AL319" s="1">
        <v>12</v>
      </c>
      <c r="AM319" s="1">
        <v>3</v>
      </c>
      <c r="AN319" s="1">
        <v>0</v>
      </c>
      <c r="AO319" s="1">
        <v>18</v>
      </c>
      <c r="AP319" s="1" t="s">
        <v>85</v>
      </c>
      <c r="AQ319" s="1" t="s">
        <v>3640</v>
      </c>
      <c r="AR319" s="38">
        <v>45205</v>
      </c>
      <c r="AS319" s="1" t="s">
        <v>85</v>
      </c>
      <c r="AT319" s="1" t="s">
        <v>85</v>
      </c>
      <c r="AU319" s="1" t="s">
        <v>85</v>
      </c>
      <c r="AV319" s="1" t="s">
        <v>85</v>
      </c>
      <c r="AW319" s="1" t="s">
        <v>85</v>
      </c>
      <c r="AX319" s="1" t="s">
        <v>85</v>
      </c>
      <c r="AY319" s="1" t="s">
        <v>85</v>
      </c>
      <c r="AZ319" s="1" t="s">
        <v>85</v>
      </c>
      <c r="BA319" s="1" t="s">
        <v>85</v>
      </c>
      <c r="BB319" s="1" t="s">
        <v>85</v>
      </c>
      <c r="BC319" s="1" t="s">
        <v>85</v>
      </c>
      <c r="BD319" s="1" t="s">
        <v>85</v>
      </c>
      <c r="BE319" s="1" t="s">
        <v>85</v>
      </c>
      <c r="BF319" s="1" t="s">
        <v>85</v>
      </c>
      <c r="BG319" s="1" t="s">
        <v>85</v>
      </c>
      <c r="BH319" s="1" t="s">
        <v>85</v>
      </c>
      <c r="BI319" s="1" t="s">
        <v>85</v>
      </c>
      <c r="BJ319" s="1" t="s">
        <v>85</v>
      </c>
      <c r="BK319" s="1" t="s">
        <v>85</v>
      </c>
      <c r="BL319" s="1" t="s">
        <v>85</v>
      </c>
      <c r="BM319" s="1" t="s">
        <v>3531</v>
      </c>
      <c r="BN319" s="1" t="s">
        <v>85</v>
      </c>
      <c r="BO319" s="1" t="s">
        <v>85</v>
      </c>
      <c r="BP319" s="1" t="s">
        <v>85</v>
      </c>
      <c r="BQ319" s="1" t="s">
        <v>85</v>
      </c>
      <c r="BR319" s="1" t="s">
        <v>85</v>
      </c>
      <c r="BS319" s="1" t="s">
        <v>85</v>
      </c>
      <c r="BT319" s="1" t="s">
        <v>85</v>
      </c>
      <c r="BU319" s="1" t="s">
        <v>85</v>
      </c>
      <c r="BV319" s="1" t="s">
        <v>85</v>
      </c>
      <c r="BW319" s="1" t="s">
        <v>85</v>
      </c>
      <c r="BX319" s="1" t="s">
        <v>85</v>
      </c>
      <c r="BY319" s="1" t="s">
        <v>85</v>
      </c>
      <c r="BZ319" s="1" t="s">
        <v>85</v>
      </c>
      <c r="CA319" s="1" t="s">
        <v>85</v>
      </c>
      <c r="CB319" s="1" t="s">
        <v>85</v>
      </c>
      <c r="CC319" s="1" t="s">
        <v>85</v>
      </c>
      <c r="CD319" s="1" t="s">
        <v>85</v>
      </c>
      <c r="CE319" s="1" t="s">
        <v>85</v>
      </c>
      <c r="CF319" s="1" t="s">
        <v>85</v>
      </c>
      <c r="CG319" s="1" t="s">
        <v>85</v>
      </c>
      <c r="CH319" s="1" t="s">
        <v>85</v>
      </c>
    </row>
    <row r="320" spans="1:86" ht="15.95">
      <c r="A320" s="1" t="s">
        <v>2106</v>
      </c>
      <c r="B320" s="1" t="s">
        <v>130</v>
      </c>
      <c r="C320" s="1" t="s">
        <v>103</v>
      </c>
      <c r="D320" s="1">
        <v>117</v>
      </c>
      <c r="E320" s="1" t="s">
        <v>3522</v>
      </c>
      <c r="F320" s="1" t="s">
        <v>3929</v>
      </c>
      <c r="G320" s="1">
        <v>117002</v>
      </c>
      <c r="H320" s="1" t="s">
        <v>3930</v>
      </c>
      <c r="I320" s="1">
        <v>6522505264</v>
      </c>
      <c r="J320" s="38">
        <v>45184</v>
      </c>
      <c r="K320" s="1" t="s">
        <v>85</v>
      </c>
      <c r="L320" s="1" t="s">
        <v>85</v>
      </c>
      <c r="M320" s="1" t="s">
        <v>85</v>
      </c>
      <c r="N320" s="1" t="s">
        <v>85</v>
      </c>
      <c r="O320" s="1" t="s">
        <v>85</v>
      </c>
      <c r="P320" s="1" t="s">
        <v>85</v>
      </c>
      <c r="Q320" s="1" t="s">
        <v>85</v>
      </c>
      <c r="R320" s="1" t="s">
        <v>85</v>
      </c>
      <c r="S320" s="1" t="s">
        <v>85</v>
      </c>
      <c r="T320" s="1" t="s">
        <v>85</v>
      </c>
      <c r="U320" s="1" t="s">
        <v>85</v>
      </c>
      <c r="V320" s="1">
        <v>100</v>
      </c>
      <c r="W320" s="1">
        <v>82</v>
      </c>
      <c r="X320" s="1">
        <v>18</v>
      </c>
      <c r="Y320" s="1" t="s">
        <v>3524</v>
      </c>
      <c r="Z320" s="1" t="s">
        <v>85</v>
      </c>
      <c r="AA320" s="1">
        <v>0</v>
      </c>
      <c r="AB320" s="1">
        <v>1</v>
      </c>
      <c r="AC320" s="1">
        <v>31</v>
      </c>
      <c r="AD320" s="1">
        <v>68</v>
      </c>
      <c r="AE320" s="1">
        <v>267</v>
      </c>
      <c r="AF320" s="1">
        <v>0</v>
      </c>
      <c r="AG320" s="1">
        <v>1</v>
      </c>
      <c r="AH320" s="1">
        <v>31</v>
      </c>
      <c r="AI320" s="1">
        <v>68</v>
      </c>
      <c r="AJ320" s="1">
        <v>267</v>
      </c>
      <c r="AK320" s="1">
        <v>4</v>
      </c>
      <c r="AL320" s="1">
        <v>60</v>
      </c>
      <c r="AM320" s="1">
        <v>36</v>
      </c>
      <c r="AN320" s="1">
        <v>0</v>
      </c>
      <c r="AO320" s="1">
        <v>132</v>
      </c>
      <c r="AP320" s="1" t="s">
        <v>85</v>
      </c>
      <c r="AQ320" s="1" t="s">
        <v>3762</v>
      </c>
      <c r="AR320" s="38">
        <v>45222</v>
      </c>
      <c r="AS320" s="1" t="s">
        <v>85</v>
      </c>
      <c r="AT320" s="1" t="s">
        <v>85</v>
      </c>
      <c r="AU320" s="1" t="s">
        <v>85</v>
      </c>
      <c r="AV320" s="1" t="s">
        <v>85</v>
      </c>
      <c r="AW320" s="1" t="s">
        <v>85</v>
      </c>
      <c r="AX320" s="1" t="s">
        <v>85</v>
      </c>
      <c r="AY320" s="1" t="s">
        <v>85</v>
      </c>
      <c r="AZ320" s="1" t="s">
        <v>85</v>
      </c>
      <c r="BA320" s="1" t="s">
        <v>85</v>
      </c>
      <c r="BB320" s="1" t="s">
        <v>85</v>
      </c>
      <c r="BC320" s="1" t="s">
        <v>85</v>
      </c>
      <c r="BD320" s="1" t="s">
        <v>85</v>
      </c>
      <c r="BE320" s="1" t="s">
        <v>85</v>
      </c>
      <c r="BF320" s="1" t="s">
        <v>85</v>
      </c>
      <c r="BG320" s="1" t="s">
        <v>85</v>
      </c>
      <c r="BH320" s="1" t="s">
        <v>85</v>
      </c>
      <c r="BI320" s="1" t="s">
        <v>85</v>
      </c>
      <c r="BJ320" s="1" t="s">
        <v>85</v>
      </c>
      <c r="BK320" s="1" t="s">
        <v>85</v>
      </c>
      <c r="BL320" s="1" t="s">
        <v>85</v>
      </c>
      <c r="BM320" s="1" t="s">
        <v>3531</v>
      </c>
      <c r="BN320" s="1" t="s">
        <v>85</v>
      </c>
      <c r="BO320" s="1" t="s">
        <v>85</v>
      </c>
      <c r="BP320" s="1" t="s">
        <v>85</v>
      </c>
      <c r="BQ320" s="1" t="s">
        <v>85</v>
      </c>
      <c r="BR320" s="1" t="s">
        <v>85</v>
      </c>
      <c r="BS320" s="1" t="s">
        <v>85</v>
      </c>
      <c r="BT320" s="1" t="s">
        <v>85</v>
      </c>
      <c r="BU320" s="1" t="s">
        <v>85</v>
      </c>
      <c r="BV320" s="1" t="s">
        <v>85</v>
      </c>
      <c r="BW320" s="1" t="s">
        <v>85</v>
      </c>
      <c r="BX320" s="1" t="s">
        <v>85</v>
      </c>
      <c r="BY320" s="1" t="s">
        <v>85</v>
      </c>
      <c r="BZ320" s="1" t="s">
        <v>85</v>
      </c>
      <c r="CA320" s="1" t="s">
        <v>85</v>
      </c>
      <c r="CB320" s="1" t="s">
        <v>85</v>
      </c>
      <c r="CC320" s="1" t="s">
        <v>85</v>
      </c>
      <c r="CD320" s="1" t="s">
        <v>85</v>
      </c>
      <c r="CE320" s="1" t="s">
        <v>85</v>
      </c>
      <c r="CF320" s="1" t="s">
        <v>85</v>
      </c>
      <c r="CG320" s="1" t="s">
        <v>85</v>
      </c>
      <c r="CH320" s="1" t="s">
        <v>85</v>
      </c>
    </row>
    <row r="321" spans="1:86" ht="15.95">
      <c r="A321" s="1" t="s">
        <v>95</v>
      </c>
      <c r="B321" s="1" t="s">
        <v>75</v>
      </c>
      <c r="C321" s="1" t="s">
        <v>103</v>
      </c>
      <c r="D321" s="1">
        <v>102</v>
      </c>
      <c r="E321" s="1" t="s">
        <v>3522</v>
      </c>
      <c r="F321" s="1" t="s">
        <v>3931</v>
      </c>
      <c r="G321" s="1">
        <v>102028</v>
      </c>
      <c r="H321" s="1" t="s">
        <v>77</v>
      </c>
      <c r="I321" s="1">
        <v>6521763016</v>
      </c>
      <c r="J321" s="38">
        <v>45097</v>
      </c>
      <c r="K321" s="1" t="s">
        <v>911</v>
      </c>
      <c r="L321" s="1" t="s">
        <v>3527</v>
      </c>
      <c r="M321" s="1" t="s">
        <v>906</v>
      </c>
      <c r="N321" s="1" t="s">
        <v>83</v>
      </c>
      <c r="O321" s="1" t="s">
        <v>907</v>
      </c>
      <c r="P321" s="1" t="s">
        <v>85</v>
      </c>
      <c r="Q321" s="38">
        <v>45187</v>
      </c>
      <c r="R321" s="1" t="s">
        <v>85</v>
      </c>
      <c r="S321" s="1" t="s">
        <v>85</v>
      </c>
      <c r="T321" s="1" t="s">
        <v>85</v>
      </c>
      <c r="U321" s="1" t="s">
        <v>85</v>
      </c>
      <c r="V321" s="1">
        <v>50</v>
      </c>
      <c r="W321" s="1">
        <v>95</v>
      </c>
      <c r="X321" s="1">
        <v>5</v>
      </c>
      <c r="Y321" s="1" t="s">
        <v>3545</v>
      </c>
      <c r="Z321" s="1" t="s">
        <v>85</v>
      </c>
      <c r="AA321" s="1">
        <v>15</v>
      </c>
      <c r="AB321" s="1">
        <v>0</v>
      </c>
      <c r="AC321" s="1">
        <v>5</v>
      </c>
      <c r="AD321" s="1">
        <v>80</v>
      </c>
      <c r="AE321" s="1">
        <v>250</v>
      </c>
      <c r="AF321" s="1">
        <v>15</v>
      </c>
      <c r="AG321" s="1">
        <v>0</v>
      </c>
      <c r="AH321" s="1">
        <v>5</v>
      </c>
      <c r="AI321" s="1">
        <v>80</v>
      </c>
      <c r="AJ321" s="1">
        <v>250</v>
      </c>
      <c r="AK321" s="1">
        <v>100</v>
      </c>
      <c r="AL321" s="1">
        <v>0</v>
      </c>
      <c r="AM321" s="1">
        <v>0</v>
      </c>
      <c r="AN321" s="1">
        <v>0</v>
      </c>
      <c r="AO321" s="1">
        <v>0</v>
      </c>
      <c r="AP321" s="1" t="s">
        <v>85</v>
      </c>
      <c r="AQ321" s="1" t="s">
        <v>3653</v>
      </c>
      <c r="AR321" s="38">
        <v>45208</v>
      </c>
      <c r="AS321" s="1" t="s">
        <v>85</v>
      </c>
      <c r="AT321" s="1" t="s">
        <v>85</v>
      </c>
      <c r="AU321" s="1" t="s">
        <v>85</v>
      </c>
      <c r="AV321" s="1" t="s">
        <v>85</v>
      </c>
      <c r="AW321" s="1" t="s">
        <v>85</v>
      </c>
      <c r="AX321" s="1" t="s">
        <v>85</v>
      </c>
      <c r="AY321" s="1" t="s">
        <v>85</v>
      </c>
      <c r="AZ321" s="1" t="s">
        <v>85</v>
      </c>
      <c r="BA321" s="1" t="s">
        <v>85</v>
      </c>
      <c r="BB321" s="1" t="s">
        <v>85</v>
      </c>
      <c r="BC321" s="1" t="s">
        <v>85</v>
      </c>
      <c r="BD321" s="1" t="s">
        <v>85</v>
      </c>
      <c r="BE321" s="1" t="s">
        <v>85</v>
      </c>
      <c r="BF321" s="1" t="s">
        <v>85</v>
      </c>
      <c r="BG321" s="1" t="s">
        <v>85</v>
      </c>
      <c r="BH321" s="1" t="s">
        <v>85</v>
      </c>
      <c r="BI321" s="1" t="s">
        <v>85</v>
      </c>
      <c r="BJ321" s="1" t="s">
        <v>85</v>
      </c>
      <c r="BK321" s="1" t="s">
        <v>85</v>
      </c>
      <c r="BL321" s="1" t="s">
        <v>85</v>
      </c>
      <c r="BM321" s="1" t="s">
        <v>3531</v>
      </c>
      <c r="BN321" s="1" t="s">
        <v>85</v>
      </c>
      <c r="BO321" s="1" t="s">
        <v>85</v>
      </c>
      <c r="BP321" s="1" t="s">
        <v>85</v>
      </c>
      <c r="BQ321" s="1" t="s">
        <v>85</v>
      </c>
      <c r="BR321" s="1" t="s">
        <v>85</v>
      </c>
      <c r="BS321" s="1" t="s">
        <v>85</v>
      </c>
      <c r="BT321" s="1" t="s">
        <v>85</v>
      </c>
      <c r="BU321" s="1" t="s">
        <v>85</v>
      </c>
      <c r="BV321" s="1" t="s">
        <v>85</v>
      </c>
      <c r="BW321" s="1" t="s">
        <v>85</v>
      </c>
      <c r="BX321" s="1" t="s">
        <v>85</v>
      </c>
      <c r="BY321" s="1" t="s">
        <v>85</v>
      </c>
      <c r="BZ321" s="1" t="s">
        <v>85</v>
      </c>
      <c r="CA321" s="1" t="s">
        <v>85</v>
      </c>
      <c r="CB321" s="1" t="s">
        <v>85</v>
      </c>
      <c r="CC321" s="1" t="s">
        <v>85</v>
      </c>
      <c r="CD321" s="1" t="s">
        <v>85</v>
      </c>
      <c r="CE321" s="1" t="s">
        <v>85</v>
      </c>
      <c r="CF321" s="1" t="s">
        <v>85</v>
      </c>
      <c r="CG321" s="1" t="s">
        <v>85</v>
      </c>
      <c r="CH321" s="1" t="s">
        <v>85</v>
      </c>
    </row>
    <row r="322" spans="1:86" ht="15.95">
      <c r="A322" s="1" t="s">
        <v>3932</v>
      </c>
      <c r="B322" s="1" t="s">
        <v>130</v>
      </c>
      <c r="C322" s="1" t="s">
        <v>103</v>
      </c>
      <c r="D322" s="1">
        <v>303</v>
      </c>
      <c r="E322" s="1" t="s">
        <v>3522</v>
      </c>
      <c r="F322" s="1" t="s">
        <v>3933</v>
      </c>
      <c r="G322" s="1">
        <v>303014</v>
      </c>
      <c r="H322" s="1" t="s">
        <v>3826</v>
      </c>
      <c r="I322" s="1">
        <v>6221238702</v>
      </c>
      <c r="J322" s="38">
        <v>45176</v>
      </c>
      <c r="K322" s="1" t="s">
        <v>924</v>
      </c>
      <c r="L322" s="1" t="s">
        <v>3527</v>
      </c>
      <c r="M322" s="1" t="s">
        <v>915</v>
      </c>
      <c r="N322" s="1" t="s">
        <v>85</v>
      </c>
      <c r="O322" s="1" t="s">
        <v>907</v>
      </c>
      <c r="P322" s="1" t="s">
        <v>468</v>
      </c>
      <c r="Q322" s="1" t="s">
        <v>85</v>
      </c>
      <c r="R322" s="1" t="s">
        <v>85</v>
      </c>
      <c r="S322" s="1" t="s">
        <v>85</v>
      </c>
      <c r="T322" s="1" t="s">
        <v>85</v>
      </c>
      <c r="U322" s="1" t="s">
        <v>85</v>
      </c>
      <c r="V322" s="1">
        <v>100</v>
      </c>
      <c r="W322" s="1">
        <v>99</v>
      </c>
      <c r="X322" s="1">
        <v>1</v>
      </c>
      <c r="Y322" s="1" t="s">
        <v>3524</v>
      </c>
      <c r="Z322" s="1" t="s">
        <v>85</v>
      </c>
      <c r="AA322" s="1">
        <v>5</v>
      </c>
      <c r="AB322" s="1">
        <v>92</v>
      </c>
      <c r="AC322" s="1">
        <v>3</v>
      </c>
      <c r="AD322" s="1">
        <v>0</v>
      </c>
      <c r="AE322" s="1">
        <v>98</v>
      </c>
      <c r="AF322" s="1">
        <v>5</v>
      </c>
      <c r="AG322" s="1">
        <v>92</v>
      </c>
      <c r="AH322" s="1">
        <v>3</v>
      </c>
      <c r="AI322" s="1">
        <v>0</v>
      </c>
      <c r="AJ322" s="1">
        <v>98</v>
      </c>
      <c r="AK322" s="1">
        <v>97</v>
      </c>
      <c r="AL322" s="1">
        <v>3</v>
      </c>
      <c r="AM322" s="1">
        <v>0</v>
      </c>
      <c r="AN322" s="1">
        <v>0</v>
      </c>
      <c r="AO322" s="1">
        <v>3</v>
      </c>
      <c r="AP322" s="1" t="s">
        <v>85</v>
      </c>
      <c r="AQ322" s="1" t="s">
        <v>3640</v>
      </c>
      <c r="AR322" s="38">
        <v>45209</v>
      </c>
      <c r="AS322" s="1" t="s">
        <v>85</v>
      </c>
      <c r="AT322" s="1" t="s">
        <v>85</v>
      </c>
      <c r="AU322" s="1" t="s">
        <v>85</v>
      </c>
      <c r="AV322" s="1" t="s">
        <v>85</v>
      </c>
      <c r="AW322" s="1" t="s">
        <v>85</v>
      </c>
      <c r="AX322" s="1" t="s">
        <v>85</v>
      </c>
      <c r="AY322" s="1" t="s">
        <v>85</v>
      </c>
      <c r="AZ322" s="1" t="s">
        <v>85</v>
      </c>
      <c r="BA322" s="1" t="s">
        <v>85</v>
      </c>
      <c r="BB322" s="1" t="s">
        <v>85</v>
      </c>
      <c r="BC322" s="1" t="s">
        <v>85</v>
      </c>
      <c r="BD322" s="1" t="s">
        <v>85</v>
      </c>
      <c r="BE322" s="1" t="s">
        <v>85</v>
      </c>
      <c r="BF322" s="1" t="s">
        <v>85</v>
      </c>
      <c r="BG322" s="1" t="s">
        <v>85</v>
      </c>
      <c r="BH322" s="1" t="s">
        <v>85</v>
      </c>
      <c r="BI322" s="1" t="s">
        <v>85</v>
      </c>
      <c r="BJ322" s="1" t="s">
        <v>85</v>
      </c>
      <c r="BK322" s="1" t="s">
        <v>85</v>
      </c>
      <c r="BL322" s="1" t="s">
        <v>85</v>
      </c>
      <c r="BM322" s="1" t="s">
        <v>3531</v>
      </c>
      <c r="BN322" s="1" t="s">
        <v>85</v>
      </c>
      <c r="BO322" s="1" t="s">
        <v>85</v>
      </c>
      <c r="BP322" s="1" t="s">
        <v>85</v>
      </c>
      <c r="BQ322" s="1" t="s">
        <v>85</v>
      </c>
      <c r="BR322" s="1" t="s">
        <v>85</v>
      </c>
      <c r="BS322" s="1" t="s">
        <v>85</v>
      </c>
      <c r="BT322" s="1" t="s">
        <v>85</v>
      </c>
      <c r="BU322" s="1" t="s">
        <v>85</v>
      </c>
      <c r="BV322" s="1" t="s">
        <v>85</v>
      </c>
      <c r="BW322" s="1" t="s">
        <v>85</v>
      </c>
      <c r="BX322" s="1" t="s">
        <v>85</v>
      </c>
      <c r="BY322" s="1" t="s">
        <v>85</v>
      </c>
      <c r="BZ322" s="1" t="s">
        <v>85</v>
      </c>
      <c r="CA322" s="1" t="s">
        <v>85</v>
      </c>
      <c r="CB322" s="1" t="s">
        <v>85</v>
      </c>
      <c r="CC322" s="1" t="s">
        <v>85</v>
      </c>
      <c r="CD322" s="1" t="s">
        <v>85</v>
      </c>
      <c r="CE322" s="1" t="s">
        <v>85</v>
      </c>
      <c r="CF322" s="1" t="s">
        <v>85</v>
      </c>
      <c r="CG322" s="1" t="s">
        <v>85</v>
      </c>
      <c r="CH322" s="1" t="s">
        <v>85</v>
      </c>
    </row>
    <row r="323" spans="1:86" ht="15.95">
      <c r="A323" s="1" t="s">
        <v>463</v>
      </c>
      <c r="B323" s="1" t="s">
        <v>130</v>
      </c>
      <c r="C323" s="1" t="s">
        <v>103</v>
      </c>
      <c r="D323" s="1">
        <v>303</v>
      </c>
      <c r="E323" s="1" t="s">
        <v>3522</v>
      </c>
      <c r="F323" s="1" t="s">
        <v>3934</v>
      </c>
      <c r="G323" s="1">
        <v>303014</v>
      </c>
      <c r="H323" s="1" t="s">
        <v>3935</v>
      </c>
      <c r="I323" s="1">
        <v>6221238702</v>
      </c>
      <c r="J323" s="38">
        <v>45176</v>
      </c>
      <c r="K323" s="1" t="s">
        <v>975</v>
      </c>
      <c r="L323" s="1" t="s">
        <v>3527</v>
      </c>
      <c r="M323" s="1" t="s">
        <v>915</v>
      </c>
      <c r="N323" s="1" t="s">
        <v>85</v>
      </c>
      <c r="O323" s="1" t="s">
        <v>907</v>
      </c>
      <c r="P323" s="1" t="s">
        <v>468</v>
      </c>
      <c r="Q323" s="1" t="s">
        <v>85</v>
      </c>
      <c r="R323" s="1" t="s">
        <v>85</v>
      </c>
      <c r="S323" s="1" t="s">
        <v>85</v>
      </c>
      <c r="T323" s="1" t="s">
        <v>85</v>
      </c>
      <c r="U323" s="1" t="s">
        <v>85</v>
      </c>
      <c r="V323" s="1">
        <v>55</v>
      </c>
      <c r="W323" s="1">
        <v>98</v>
      </c>
      <c r="X323" s="1">
        <v>2</v>
      </c>
      <c r="Y323" s="1" t="s">
        <v>3524</v>
      </c>
      <c r="Z323" s="1" t="s">
        <v>85</v>
      </c>
      <c r="AA323" s="1">
        <v>20</v>
      </c>
      <c r="AB323" s="1">
        <v>80</v>
      </c>
      <c r="AC323" s="1">
        <v>0</v>
      </c>
      <c r="AD323" s="1">
        <v>0</v>
      </c>
      <c r="AE323" s="1">
        <v>80</v>
      </c>
      <c r="AF323" s="1">
        <v>20</v>
      </c>
      <c r="AG323" s="1">
        <v>80</v>
      </c>
      <c r="AH323" s="1">
        <v>0</v>
      </c>
      <c r="AI323" s="1">
        <v>0</v>
      </c>
      <c r="AJ323" s="1">
        <v>80</v>
      </c>
      <c r="AK323" s="1">
        <v>100</v>
      </c>
      <c r="AL323" s="1">
        <v>0</v>
      </c>
      <c r="AM323" s="1">
        <v>0</v>
      </c>
      <c r="AN323" s="1">
        <v>0</v>
      </c>
      <c r="AO323" s="1">
        <v>0</v>
      </c>
      <c r="AP323" s="1" t="s">
        <v>85</v>
      </c>
      <c r="AQ323" s="1" t="s">
        <v>3640</v>
      </c>
      <c r="AR323" s="38">
        <v>45209</v>
      </c>
      <c r="AS323" s="1" t="s">
        <v>85</v>
      </c>
      <c r="AT323" s="1" t="s">
        <v>85</v>
      </c>
      <c r="AU323" s="1" t="s">
        <v>85</v>
      </c>
      <c r="AV323" s="1" t="s">
        <v>85</v>
      </c>
      <c r="AW323" s="1" t="s">
        <v>85</v>
      </c>
      <c r="AX323" s="1" t="s">
        <v>85</v>
      </c>
      <c r="AY323" s="1" t="s">
        <v>85</v>
      </c>
      <c r="AZ323" s="1" t="s">
        <v>85</v>
      </c>
      <c r="BA323" s="1" t="s">
        <v>85</v>
      </c>
      <c r="BB323" s="1" t="s">
        <v>85</v>
      </c>
      <c r="BC323" s="1" t="s">
        <v>85</v>
      </c>
      <c r="BD323" s="1" t="s">
        <v>85</v>
      </c>
      <c r="BE323" s="1" t="s">
        <v>85</v>
      </c>
      <c r="BF323" s="1" t="s">
        <v>85</v>
      </c>
      <c r="BG323" s="1" t="s">
        <v>85</v>
      </c>
      <c r="BH323" s="1" t="s">
        <v>85</v>
      </c>
      <c r="BI323" s="1" t="s">
        <v>85</v>
      </c>
      <c r="BJ323" s="1" t="s">
        <v>85</v>
      </c>
      <c r="BK323" s="1" t="s">
        <v>85</v>
      </c>
      <c r="BL323" s="1" t="s">
        <v>85</v>
      </c>
      <c r="BM323" s="1" t="s">
        <v>3531</v>
      </c>
      <c r="BN323" s="1" t="s">
        <v>85</v>
      </c>
      <c r="BO323" s="1" t="s">
        <v>85</v>
      </c>
      <c r="BP323" s="1" t="s">
        <v>85</v>
      </c>
      <c r="BQ323" s="1" t="s">
        <v>85</v>
      </c>
      <c r="BR323" s="1" t="s">
        <v>85</v>
      </c>
      <c r="BS323" s="1" t="s">
        <v>85</v>
      </c>
      <c r="BT323" s="1" t="s">
        <v>85</v>
      </c>
      <c r="BU323" s="1" t="s">
        <v>85</v>
      </c>
      <c r="BV323" s="1" t="s">
        <v>85</v>
      </c>
      <c r="BW323" s="1" t="s">
        <v>85</v>
      </c>
      <c r="BX323" s="1" t="s">
        <v>85</v>
      </c>
      <c r="BY323" s="1" t="s">
        <v>85</v>
      </c>
      <c r="BZ323" s="1" t="s">
        <v>85</v>
      </c>
      <c r="CA323" s="1" t="s">
        <v>85</v>
      </c>
      <c r="CB323" s="1" t="s">
        <v>85</v>
      </c>
      <c r="CC323" s="1" t="s">
        <v>85</v>
      </c>
      <c r="CD323" s="1" t="s">
        <v>85</v>
      </c>
      <c r="CE323" s="1" t="s">
        <v>85</v>
      </c>
      <c r="CF323" s="1" t="s">
        <v>85</v>
      </c>
      <c r="CG323" s="1" t="s">
        <v>85</v>
      </c>
      <c r="CH323" s="1" t="s">
        <v>85</v>
      </c>
    </row>
    <row r="324" spans="1:86" ht="15.95">
      <c r="A324" s="1" t="s">
        <v>1491</v>
      </c>
      <c r="B324" s="1" t="s">
        <v>75</v>
      </c>
      <c r="C324" s="1" t="s">
        <v>103</v>
      </c>
      <c r="D324" s="1">
        <v>104</v>
      </c>
      <c r="E324" s="1" t="s">
        <v>3522</v>
      </c>
      <c r="F324" s="1">
        <v>104028</v>
      </c>
      <c r="G324" s="1">
        <v>104028</v>
      </c>
      <c r="H324" s="1" t="s">
        <v>3928</v>
      </c>
      <c r="I324" s="1">
        <v>6520854187</v>
      </c>
      <c r="J324" s="38">
        <v>44992</v>
      </c>
      <c r="K324" s="1" t="s">
        <v>3936</v>
      </c>
      <c r="L324" s="1" t="s">
        <v>3527</v>
      </c>
      <c r="M324" s="1" t="s">
        <v>915</v>
      </c>
      <c r="N324" s="1" t="s">
        <v>85</v>
      </c>
      <c r="O324" s="1" t="s">
        <v>916</v>
      </c>
      <c r="P324" s="1" t="s">
        <v>133</v>
      </c>
      <c r="Q324" s="38">
        <v>45203</v>
      </c>
      <c r="R324" s="1" t="s">
        <v>85</v>
      </c>
      <c r="S324" s="1" t="s">
        <v>85</v>
      </c>
      <c r="T324" s="1" t="s">
        <v>85</v>
      </c>
      <c r="U324" s="1" t="s">
        <v>85</v>
      </c>
      <c r="V324" s="1">
        <v>95</v>
      </c>
      <c r="W324" s="1">
        <v>95</v>
      </c>
      <c r="X324" s="1">
        <v>5</v>
      </c>
      <c r="Y324" s="1" t="s">
        <v>3524</v>
      </c>
      <c r="Z324" s="1" t="s">
        <v>85</v>
      </c>
      <c r="AA324" s="1">
        <v>0</v>
      </c>
      <c r="AB324" s="1">
        <v>15</v>
      </c>
      <c r="AC324" s="1">
        <v>55</v>
      </c>
      <c r="AD324" s="1">
        <v>30</v>
      </c>
      <c r="AE324" s="1">
        <v>215</v>
      </c>
      <c r="AF324" s="1">
        <v>0</v>
      </c>
      <c r="AG324" s="1">
        <v>15</v>
      </c>
      <c r="AH324" s="1">
        <v>55</v>
      </c>
      <c r="AI324" s="1">
        <v>30</v>
      </c>
      <c r="AJ324" s="1">
        <v>215</v>
      </c>
      <c r="AK324" s="1">
        <v>10</v>
      </c>
      <c r="AL324" s="1">
        <v>75</v>
      </c>
      <c r="AM324" s="1">
        <v>10</v>
      </c>
      <c r="AN324" s="1">
        <v>5</v>
      </c>
      <c r="AO324" s="1">
        <v>110</v>
      </c>
      <c r="AP324" s="1" t="s">
        <v>85</v>
      </c>
      <c r="AQ324" s="1" t="s">
        <v>3653</v>
      </c>
      <c r="AR324" s="38">
        <v>45211</v>
      </c>
      <c r="AS324" s="1" t="s">
        <v>85</v>
      </c>
      <c r="AT324" s="1" t="s">
        <v>85</v>
      </c>
      <c r="AU324" s="1" t="s">
        <v>85</v>
      </c>
      <c r="AV324" s="1" t="s">
        <v>85</v>
      </c>
      <c r="AW324" s="1" t="s">
        <v>85</v>
      </c>
      <c r="AX324" s="1" t="s">
        <v>85</v>
      </c>
      <c r="AY324" s="1" t="s">
        <v>85</v>
      </c>
      <c r="AZ324" s="1" t="s">
        <v>85</v>
      </c>
      <c r="BA324" s="1" t="s">
        <v>85</v>
      </c>
      <c r="BB324" s="1" t="s">
        <v>85</v>
      </c>
      <c r="BC324" s="1" t="s">
        <v>85</v>
      </c>
      <c r="BD324" s="1" t="s">
        <v>85</v>
      </c>
      <c r="BE324" s="1" t="s">
        <v>85</v>
      </c>
      <c r="BF324" s="1" t="s">
        <v>85</v>
      </c>
      <c r="BG324" s="1" t="s">
        <v>85</v>
      </c>
      <c r="BH324" s="1" t="s">
        <v>85</v>
      </c>
      <c r="BI324" s="1" t="s">
        <v>85</v>
      </c>
      <c r="BJ324" s="1" t="s">
        <v>85</v>
      </c>
      <c r="BK324" s="1" t="s">
        <v>85</v>
      </c>
      <c r="BL324" s="1" t="s">
        <v>85</v>
      </c>
      <c r="BM324" s="1" t="s">
        <v>3531</v>
      </c>
      <c r="BN324" s="1" t="s">
        <v>85</v>
      </c>
      <c r="BO324" s="1" t="s">
        <v>85</v>
      </c>
      <c r="BP324" s="1" t="s">
        <v>85</v>
      </c>
      <c r="BQ324" s="1" t="s">
        <v>85</v>
      </c>
      <c r="BR324" s="1" t="s">
        <v>85</v>
      </c>
      <c r="BS324" s="1" t="s">
        <v>85</v>
      </c>
      <c r="BT324" s="1" t="s">
        <v>85</v>
      </c>
      <c r="BU324" s="1" t="s">
        <v>85</v>
      </c>
      <c r="BV324" s="1" t="s">
        <v>85</v>
      </c>
      <c r="BW324" s="1" t="s">
        <v>85</v>
      </c>
      <c r="BX324" s="1" t="s">
        <v>85</v>
      </c>
      <c r="BY324" s="1" t="s">
        <v>85</v>
      </c>
      <c r="BZ324" s="1" t="s">
        <v>85</v>
      </c>
      <c r="CA324" s="1" t="s">
        <v>85</v>
      </c>
      <c r="CB324" s="1" t="s">
        <v>85</v>
      </c>
      <c r="CC324" s="1" t="s">
        <v>85</v>
      </c>
      <c r="CD324" s="1" t="s">
        <v>85</v>
      </c>
      <c r="CE324" s="1" t="s">
        <v>85</v>
      </c>
      <c r="CF324" s="1" t="s">
        <v>85</v>
      </c>
      <c r="CG324" s="1" t="s">
        <v>85</v>
      </c>
      <c r="CH324" s="1" t="s">
        <v>85</v>
      </c>
    </row>
    <row r="325" spans="1:86" ht="15.95">
      <c r="A325" s="1" t="s">
        <v>2241</v>
      </c>
      <c r="B325" s="1" t="s">
        <v>130</v>
      </c>
      <c r="C325" s="1" t="s">
        <v>103</v>
      </c>
      <c r="D325" s="1">
        <v>201</v>
      </c>
      <c r="E325" s="1" t="s">
        <v>3522</v>
      </c>
      <c r="F325" s="1">
        <v>6801956956</v>
      </c>
      <c r="G325" s="1">
        <v>201031</v>
      </c>
      <c r="H325" s="1" t="s">
        <v>3879</v>
      </c>
      <c r="I325" s="1">
        <v>6801956956</v>
      </c>
      <c r="J325" s="38">
        <v>45084</v>
      </c>
      <c r="K325" s="1" t="s">
        <v>85</v>
      </c>
      <c r="L325" s="1" t="s">
        <v>85</v>
      </c>
      <c r="M325" s="1" t="s">
        <v>85</v>
      </c>
      <c r="N325" s="1" t="s">
        <v>85</v>
      </c>
      <c r="O325" s="1" t="s">
        <v>85</v>
      </c>
      <c r="P325" s="1" t="s">
        <v>85</v>
      </c>
      <c r="Q325" s="1" t="s">
        <v>85</v>
      </c>
      <c r="R325" s="1" t="s">
        <v>85</v>
      </c>
      <c r="S325" s="1" t="s">
        <v>85</v>
      </c>
      <c r="T325" s="1" t="s">
        <v>85</v>
      </c>
      <c r="U325" s="1" t="s">
        <v>85</v>
      </c>
      <c r="V325" s="1">
        <v>80</v>
      </c>
      <c r="W325" s="1">
        <v>95</v>
      </c>
      <c r="X325" s="1">
        <v>5</v>
      </c>
      <c r="Y325" s="1" t="s">
        <v>3545</v>
      </c>
      <c r="Z325" s="1" t="s">
        <v>85</v>
      </c>
      <c r="AA325" s="1">
        <v>0</v>
      </c>
      <c r="AB325" s="1">
        <v>1</v>
      </c>
      <c r="AC325" s="1">
        <v>59</v>
      </c>
      <c r="AD325" s="1">
        <v>40</v>
      </c>
      <c r="AE325" s="1">
        <v>239</v>
      </c>
      <c r="AF325" s="1">
        <v>1</v>
      </c>
      <c r="AG325" s="1">
        <v>1</v>
      </c>
      <c r="AH325" s="1">
        <v>58</v>
      </c>
      <c r="AI325" s="1">
        <v>40</v>
      </c>
      <c r="AJ325" s="1">
        <v>237</v>
      </c>
      <c r="AK325" s="1">
        <v>1</v>
      </c>
      <c r="AL325" s="1">
        <v>0</v>
      </c>
      <c r="AM325" s="1">
        <v>99</v>
      </c>
      <c r="AN325" s="1">
        <v>0</v>
      </c>
      <c r="AO325" s="1">
        <v>198</v>
      </c>
      <c r="AP325" s="1" t="s">
        <v>85</v>
      </c>
      <c r="AQ325" s="1" t="s">
        <v>3640</v>
      </c>
      <c r="AR325" s="38">
        <v>45209</v>
      </c>
      <c r="AS325" s="1" t="s">
        <v>85</v>
      </c>
      <c r="AT325" s="1" t="s">
        <v>85</v>
      </c>
      <c r="AU325" s="1" t="s">
        <v>85</v>
      </c>
      <c r="AV325" s="1" t="s">
        <v>85</v>
      </c>
      <c r="AW325" s="1" t="s">
        <v>85</v>
      </c>
      <c r="AX325" s="1" t="s">
        <v>85</v>
      </c>
      <c r="AY325" s="1" t="s">
        <v>85</v>
      </c>
      <c r="AZ325" s="1" t="s">
        <v>85</v>
      </c>
      <c r="BA325" s="1" t="s">
        <v>85</v>
      </c>
      <c r="BB325" s="1" t="s">
        <v>85</v>
      </c>
      <c r="BC325" s="1" t="s">
        <v>85</v>
      </c>
      <c r="BD325" s="1" t="s">
        <v>85</v>
      </c>
      <c r="BE325" s="1" t="s">
        <v>85</v>
      </c>
      <c r="BF325" s="1" t="s">
        <v>85</v>
      </c>
      <c r="BG325" s="1" t="s">
        <v>85</v>
      </c>
      <c r="BH325" s="1" t="s">
        <v>85</v>
      </c>
      <c r="BI325" s="1" t="s">
        <v>85</v>
      </c>
      <c r="BJ325" s="1" t="s">
        <v>85</v>
      </c>
      <c r="BK325" s="1" t="s">
        <v>85</v>
      </c>
      <c r="BL325" s="1" t="s">
        <v>85</v>
      </c>
      <c r="BM325" s="1" t="s">
        <v>3531</v>
      </c>
      <c r="BN325" s="1" t="s">
        <v>85</v>
      </c>
      <c r="BO325" s="1" t="s">
        <v>85</v>
      </c>
      <c r="BP325" s="1" t="s">
        <v>85</v>
      </c>
      <c r="BQ325" s="1" t="s">
        <v>85</v>
      </c>
      <c r="BR325" s="1" t="s">
        <v>85</v>
      </c>
      <c r="BS325" s="1" t="s">
        <v>85</v>
      </c>
      <c r="BT325" s="1" t="s">
        <v>85</v>
      </c>
      <c r="BU325" s="1" t="s">
        <v>85</v>
      </c>
      <c r="BV325" s="1" t="s">
        <v>85</v>
      </c>
      <c r="BW325" s="1" t="s">
        <v>85</v>
      </c>
      <c r="BX325" s="1" t="s">
        <v>85</v>
      </c>
      <c r="BY325" s="1" t="s">
        <v>85</v>
      </c>
      <c r="BZ325" s="1" t="s">
        <v>85</v>
      </c>
      <c r="CA325" s="1" t="s">
        <v>85</v>
      </c>
      <c r="CB325" s="1" t="s">
        <v>85</v>
      </c>
      <c r="CC325" s="1" t="s">
        <v>85</v>
      </c>
      <c r="CD325" s="1" t="s">
        <v>85</v>
      </c>
      <c r="CE325" s="1" t="s">
        <v>85</v>
      </c>
      <c r="CF325" s="1" t="s">
        <v>85</v>
      </c>
      <c r="CG325" s="1" t="s">
        <v>85</v>
      </c>
      <c r="CH325" s="1" t="s">
        <v>85</v>
      </c>
    </row>
    <row r="326" spans="1:86" ht="15.95">
      <c r="A326" s="1" t="s">
        <v>2867</v>
      </c>
      <c r="B326" s="1" t="s">
        <v>130</v>
      </c>
      <c r="C326" s="1" t="s">
        <v>103</v>
      </c>
      <c r="D326" s="1">
        <v>401</v>
      </c>
      <c r="E326" s="1" t="s">
        <v>3522</v>
      </c>
      <c r="F326" s="1" t="s">
        <v>3937</v>
      </c>
      <c r="G326" s="1">
        <v>401009</v>
      </c>
      <c r="H326" s="1" t="s">
        <v>3564</v>
      </c>
      <c r="I326" s="1">
        <v>6220220309</v>
      </c>
      <c r="J326" s="38">
        <v>44981</v>
      </c>
      <c r="K326" s="1" t="s">
        <v>975</v>
      </c>
      <c r="L326" s="1" t="s">
        <v>3527</v>
      </c>
      <c r="M326" s="1" t="s">
        <v>915</v>
      </c>
      <c r="N326" s="1" t="s">
        <v>85</v>
      </c>
      <c r="O326" s="1" t="s">
        <v>85</v>
      </c>
      <c r="P326" s="1" t="s">
        <v>860</v>
      </c>
      <c r="Q326" s="1" t="s">
        <v>85</v>
      </c>
      <c r="R326" s="1" t="s">
        <v>85</v>
      </c>
      <c r="S326" s="1" t="s">
        <v>85</v>
      </c>
      <c r="T326" s="1" t="s">
        <v>85</v>
      </c>
      <c r="U326" s="1" t="s">
        <v>85</v>
      </c>
      <c r="V326" s="1">
        <v>7</v>
      </c>
      <c r="W326" s="1">
        <v>95</v>
      </c>
      <c r="X326" s="1">
        <v>5</v>
      </c>
      <c r="Y326" s="1" t="s">
        <v>3524</v>
      </c>
      <c r="Z326" s="1" t="s">
        <v>85</v>
      </c>
      <c r="AA326" s="1">
        <v>0</v>
      </c>
      <c r="AB326" s="1">
        <v>0</v>
      </c>
      <c r="AC326" s="1">
        <v>95</v>
      </c>
      <c r="AD326" s="1">
        <v>5</v>
      </c>
      <c r="AE326" s="1">
        <v>205</v>
      </c>
      <c r="AF326" s="1">
        <v>0</v>
      </c>
      <c r="AG326" s="1">
        <v>0</v>
      </c>
      <c r="AH326" s="1">
        <v>95</v>
      </c>
      <c r="AI326" s="1">
        <v>5</v>
      </c>
      <c r="AJ326" s="1">
        <v>205</v>
      </c>
      <c r="AK326" s="1">
        <v>15</v>
      </c>
      <c r="AL326" s="1">
        <v>70</v>
      </c>
      <c r="AM326" s="1">
        <v>15</v>
      </c>
      <c r="AN326" s="1">
        <v>0</v>
      </c>
      <c r="AO326" s="1">
        <v>100</v>
      </c>
      <c r="AP326" s="1" t="s">
        <v>85</v>
      </c>
      <c r="AQ326" s="1" t="s">
        <v>3642</v>
      </c>
      <c r="AR326" s="38">
        <v>45217</v>
      </c>
      <c r="AS326" s="1" t="s">
        <v>85</v>
      </c>
      <c r="AT326" s="1" t="s">
        <v>85</v>
      </c>
      <c r="AU326" s="1" t="s">
        <v>85</v>
      </c>
      <c r="AV326" s="1" t="s">
        <v>85</v>
      </c>
      <c r="AW326" s="1" t="s">
        <v>85</v>
      </c>
      <c r="AX326" s="1" t="s">
        <v>85</v>
      </c>
      <c r="AY326" s="1" t="s">
        <v>85</v>
      </c>
      <c r="AZ326" s="1" t="s">
        <v>85</v>
      </c>
      <c r="BA326" s="1" t="s">
        <v>85</v>
      </c>
      <c r="BB326" s="1" t="s">
        <v>85</v>
      </c>
      <c r="BC326" s="1" t="s">
        <v>85</v>
      </c>
      <c r="BD326" s="1" t="s">
        <v>85</v>
      </c>
      <c r="BE326" s="1" t="s">
        <v>85</v>
      </c>
      <c r="BF326" s="1" t="s">
        <v>85</v>
      </c>
      <c r="BG326" s="1" t="s">
        <v>85</v>
      </c>
      <c r="BH326" s="1" t="s">
        <v>85</v>
      </c>
      <c r="BI326" s="1" t="s">
        <v>85</v>
      </c>
      <c r="BJ326" s="1" t="s">
        <v>85</v>
      </c>
      <c r="BK326" s="1" t="s">
        <v>85</v>
      </c>
      <c r="BL326" s="1" t="s">
        <v>85</v>
      </c>
      <c r="BM326" s="1" t="s">
        <v>3531</v>
      </c>
      <c r="BN326" s="1" t="s">
        <v>85</v>
      </c>
      <c r="BO326" s="1" t="s">
        <v>85</v>
      </c>
      <c r="BP326" s="1" t="s">
        <v>85</v>
      </c>
      <c r="BQ326" s="1" t="s">
        <v>85</v>
      </c>
      <c r="BR326" s="1" t="s">
        <v>85</v>
      </c>
      <c r="BS326" s="1" t="s">
        <v>85</v>
      </c>
      <c r="BT326" s="1" t="s">
        <v>85</v>
      </c>
      <c r="BU326" s="1" t="s">
        <v>85</v>
      </c>
      <c r="BV326" s="1" t="s">
        <v>85</v>
      </c>
      <c r="BW326" s="1" t="s">
        <v>85</v>
      </c>
      <c r="BX326" s="1" t="s">
        <v>85</v>
      </c>
      <c r="BY326" s="1" t="s">
        <v>85</v>
      </c>
      <c r="BZ326" s="1" t="s">
        <v>85</v>
      </c>
      <c r="CA326" s="1" t="s">
        <v>85</v>
      </c>
      <c r="CB326" s="1" t="s">
        <v>85</v>
      </c>
      <c r="CC326" s="1" t="s">
        <v>85</v>
      </c>
      <c r="CD326" s="1" t="s">
        <v>85</v>
      </c>
      <c r="CE326" s="1" t="s">
        <v>85</v>
      </c>
      <c r="CF326" s="1" t="s">
        <v>85</v>
      </c>
      <c r="CG326" s="1" t="s">
        <v>85</v>
      </c>
      <c r="CH326" s="1" t="s">
        <v>85</v>
      </c>
    </row>
    <row r="327" spans="1:86" ht="15.95">
      <c r="A327" s="1" t="s">
        <v>564</v>
      </c>
      <c r="B327" s="1" t="s">
        <v>130</v>
      </c>
      <c r="C327" s="1" t="s">
        <v>103</v>
      </c>
      <c r="D327" s="1">
        <v>401</v>
      </c>
      <c r="E327" s="1" t="s">
        <v>3522</v>
      </c>
      <c r="F327" s="1" t="s">
        <v>3938</v>
      </c>
      <c r="G327" s="1">
        <v>401009</v>
      </c>
      <c r="H327" s="1" t="s">
        <v>3939</v>
      </c>
      <c r="I327" s="1">
        <v>6220220323</v>
      </c>
      <c r="J327" s="38">
        <v>45195</v>
      </c>
      <c r="K327" s="1" t="s">
        <v>975</v>
      </c>
      <c r="L327" s="1" t="s">
        <v>3527</v>
      </c>
      <c r="M327" s="1" t="s">
        <v>906</v>
      </c>
      <c r="N327" s="1" t="s">
        <v>83</v>
      </c>
      <c r="O327" s="1" t="s">
        <v>907</v>
      </c>
      <c r="P327" s="1" t="s">
        <v>85</v>
      </c>
      <c r="Q327" s="1" t="s">
        <v>85</v>
      </c>
      <c r="R327" s="1" t="s">
        <v>85</v>
      </c>
      <c r="S327" s="1" t="s">
        <v>85</v>
      </c>
      <c r="T327" s="1" t="s">
        <v>85</v>
      </c>
      <c r="U327" s="1" t="s">
        <v>85</v>
      </c>
      <c r="V327" s="1">
        <v>35</v>
      </c>
      <c r="W327" s="1">
        <v>98</v>
      </c>
      <c r="X327" s="1">
        <v>2</v>
      </c>
      <c r="Y327" s="1" t="s">
        <v>3524</v>
      </c>
      <c r="Z327" s="1" t="s">
        <v>85</v>
      </c>
      <c r="AA327" s="1">
        <v>0</v>
      </c>
      <c r="AB327" s="1">
        <v>20</v>
      </c>
      <c r="AC327" s="1">
        <v>50</v>
      </c>
      <c r="AD327" s="1">
        <v>30</v>
      </c>
      <c r="AE327" s="1">
        <v>210</v>
      </c>
      <c r="AF327" s="1">
        <v>0</v>
      </c>
      <c r="AG327" s="1">
        <v>20</v>
      </c>
      <c r="AH327" s="1">
        <v>50</v>
      </c>
      <c r="AI327" s="1">
        <v>30</v>
      </c>
      <c r="AJ327" s="1">
        <v>210</v>
      </c>
      <c r="AK327" s="1">
        <v>0</v>
      </c>
      <c r="AL327" s="1">
        <v>80</v>
      </c>
      <c r="AM327" s="1">
        <v>20</v>
      </c>
      <c r="AN327" s="1">
        <v>0</v>
      </c>
      <c r="AO327" s="1">
        <v>120</v>
      </c>
      <c r="AP327" s="1" t="s">
        <v>85</v>
      </c>
      <c r="AQ327" s="1" t="s">
        <v>3642</v>
      </c>
      <c r="AR327" s="38">
        <v>45214</v>
      </c>
      <c r="AS327" s="1" t="s">
        <v>85</v>
      </c>
      <c r="AT327" s="1" t="s">
        <v>85</v>
      </c>
      <c r="AU327" s="1" t="s">
        <v>85</v>
      </c>
      <c r="AV327" s="1" t="s">
        <v>85</v>
      </c>
      <c r="AW327" s="1" t="s">
        <v>85</v>
      </c>
      <c r="AX327" s="1" t="s">
        <v>85</v>
      </c>
      <c r="AY327" s="1" t="s">
        <v>85</v>
      </c>
      <c r="AZ327" s="1" t="s">
        <v>85</v>
      </c>
      <c r="BA327" s="1" t="s">
        <v>85</v>
      </c>
      <c r="BB327" s="1" t="s">
        <v>85</v>
      </c>
      <c r="BC327" s="1" t="s">
        <v>85</v>
      </c>
      <c r="BD327" s="1" t="s">
        <v>85</v>
      </c>
      <c r="BE327" s="1" t="s">
        <v>85</v>
      </c>
      <c r="BF327" s="1" t="s">
        <v>85</v>
      </c>
      <c r="BG327" s="1" t="s">
        <v>85</v>
      </c>
      <c r="BH327" s="1" t="s">
        <v>85</v>
      </c>
      <c r="BI327" s="1" t="s">
        <v>85</v>
      </c>
      <c r="BJ327" s="1" t="s">
        <v>85</v>
      </c>
      <c r="BK327" s="1" t="s">
        <v>85</v>
      </c>
      <c r="BL327" s="1" t="s">
        <v>85</v>
      </c>
      <c r="BM327" s="1" t="s">
        <v>3531</v>
      </c>
      <c r="BN327" s="1" t="s">
        <v>85</v>
      </c>
      <c r="BO327" s="1" t="s">
        <v>85</v>
      </c>
      <c r="BP327" s="1" t="s">
        <v>85</v>
      </c>
      <c r="BQ327" s="1" t="s">
        <v>85</v>
      </c>
      <c r="BR327" s="1" t="s">
        <v>85</v>
      </c>
      <c r="BS327" s="1" t="s">
        <v>85</v>
      </c>
      <c r="BT327" s="1" t="s">
        <v>85</v>
      </c>
      <c r="BU327" s="1" t="s">
        <v>85</v>
      </c>
      <c r="BV327" s="1" t="s">
        <v>85</v>
      </c>
      <c r="BW327" s="1" t="s">
        <v>85</v>
      </c>
      <c r="BX327" s="1" t="s">
        <v>85</v>
      </c>
      <c r="BY327" s="1" t="s">
        <v>85</v>
      </c>
      <c r="BZ327" s="1" t="s">
        <v>85</v>
      </c>
      <c r="CA327" s="1" t="s">
        <v>85</v>
      </c>
      <c r="CB327" s="1" t="s">
        <v>85</v>
      </c>
      <c r="CC327" s="1" t="s">
        <v>85</v>
      </c>
      <c r="CD327" s="1" t="s">
        <v>85</v>
      </c>
      <c r="CE327" s="1" t="s">
        <v>85</v>
      </c>
      <c r="CF327" s="1" t="s">
        <v>85</v>
      </c>
      <c r="CG327" s="1" t="s">
        <v>85</v>
      </c>
      <c r="CH327" s="1" t="s">
        <v>85</v>
      </c>
    </row>
    <row r="328" spans="1:86" ht="15.95">
      <c r="A328" s="1" t="s">
        <v>1173</v>
      </c>
      <c r="B328" s="1" t="s">
        <v>130</v>
      </c>
      <c r="C328" s="1" t="s">
        <v>198</v>
      </c>
      <c r="D328" s="1">
        <v>100</v>
      </c>
      <c r="E328" s="1" t="s">
        <v>3522</v>
      </c>
      <c r="F328" s="1" t="s">
        <v>3940</v>
      </c>
      <c r="G328" s="1">
        <v>100018</v>
      </c>
      <c r="H328" s="1" t="s">
        <v>85</v>
      </c>
      <c r="I328" s="1">
        <v>6522730644</v>
      </c>
      <c r="J328" s="38">
        <v>44914</v>
      </c>
      <c r="K328" s="1" t="s">
        <v>85</v>
      </c>
      <c r="L328" s="1" t="s">
        <v>85</v>
      </c>
      <c r="M328" s="1" t="s">
        <v>85</v>
      </c>
      <c r="N328" s="1" t="s">
        <v>85</v>
      </c>
      <c r="O328" s="1" t="s">
        <v>85</v>
      </c>
      <c r="P328" s="1" t="s">
        <v>85</v>
      </c>
      <c r="Q328" s="1" t="s">
        <v>85</v>
      </c>
      <c r="R328" s="1" t="s">
        <v>85</v>
      </c>
      <c r="S328" s="1" t="s">
        <v>85</v>
      </c>
      <c r="T328" s="1" t="s">
        <v>85</v>
      </c>
      <c r="U328" s="1" t="s">
        <v>85</v>
      </c>
      <c r="V328" s="1">
        <v>85</v>
      </c>
      <c r="W328" s="1">
        <v>20</v>
      </c>
      <c r="X328" s="1">
        <v>80</v>
      </c>
      <c r="Y328" s="1" t="s">
        <v>3545</v>
      </c>
      <c r="Z328" s="1" t="s">
        <v>85</v>
      </c>
      <c r="AA328" s="1">
        <v>0</v>
      </c>
      <c r="AB328" s="1">
        <v>5</v>
      </c>
      <c r="AC328" s="1">
        <v>30</v>
      </c>
      <c r="AD328" s="1">
        <v>65</v>
      </c>
      <c r="AE328" s="1">
        <v>260</v>
      </c>
      <c r="AF328" s="1">
        <v>3</v>
      </c>
      <c r="AG328" s="1">
        <v>2</v>
      </c>
      <c r="AH328" s="1">
        <v>30</v>
      </c>
      <c r="AI328" s="1">
        <v>65</v>
      </c>
      <c r="AJ328" s="1">
        <v>257</v>
      </c>
      <c r="AK328" s="1">
        <v>0</v>
      </c>
      <c r="AL328" s="1">
        <v>20</v>
      </c>
      <c r="AM328" s="1">
        <v>70</v>
      </c>
      <c r="AN328" s="1">
        <v>10</v>
      </c>
      <c r="AO328" s="1">
        <v>190</v>
      </c>
      <c r="AP328" s="1" t="s">
        <v>85</v>
      </c>
      <c r="AQ328" s="1" t="s">
        <v>3842</v>
      </c>
      <c r="AR328" s="38">
        <v>45214</v>
      </c>
      <c r="AS328" s="1" t="s">
        <v>85</v>
      </c>
      <c r="AT328" s="1" t="s">
        <v>85</v>
      </c>
      <c r="AU328" s="1" t="s">
        <v>85</v>
      </c>
      <c r="AV328" s="1" t="s">
        <v>85</v>
      </c>
      <c r="AW328" s="1" t="s">
        <v>85</v>
      </c>
      <c r="AX328" s="1" t="s">
        <v>85</v>
      </c>
      <c r="AY328" s="1" t="s">
        <v>85</v>
      </c>
      <c r="AZ328" s="1" t="s">
        <v>85</v>
      </c>
      <c r="BA328" s="1" t="s">
        <v>85</v>
      </c>
      <c r="BB328" s="1" t="s">
        <v>85</v>
      </c>
      <c r="BC328" s="1" t="s">
        <v>85</v>
      </c>
      <c r="BD328" s="1" t="s">
        <v>85</v>
      </c>
      <c r="BE328" s="1" t="s">
        <v>85</v>
      </c>
      <c r="BF328" s="1" t="s">
        <v>85</v>
      </c>
      <c r="BG328" s="1" t="s">
        <v>85</v>
      </c>
      <c r="BH328" s="1" t="s">
        <v>85</v>
      </c>
      <c r="BI328" s="1" t="s">
        <v>85</v>
      </c>
      <c r="BJ328" s="1" t="s">
        <v>85</v>
      </c>
      <c r="BK328" s="1" t="s">
        <v>85</v>
      </c>
      <c r="BL328" s="1" t="s">
        <v>85</v>
      </c>
      <c r="BM328" s="1" t="s">
        <v>3531</v>
      </c>
      <c r="BN328" s="1" t="s">
        <v>85</v>
      </c>
      <c r="BO328" s="1" t="s">
        <v>85</v>
      </c>
      <c r="BP328" s="1" t="s">
        <v>85</v>
      </c>
      <c r="BQ328" s="1" t="s">
        <v>85</v>
      </c>
      <c r="BR328" s="1" t="s">
        <v>85</v>
      </c>
      <c r="BS328" s="1" t="s">
        <v>85</v>
      </c>
      <c r="BT328" s="1" t="s">
        <v>85</v>
      </c>
      <c r="BU328" s="1" t="s">
        <v>85</v>
      </c>
      <c r="BV328" s="1" t="s">
        <v>85</v>
      </c>
      <c r="BW328" s="1" t="s">
        <v>85</v>
      </c>
      <c r="BX328" s="1" t="s">
        <v>85</v>
      </c>
      <c r="BY328" s="1" t="s">
        <v>85</v>
      </c>
      <c r="BZ328" s="1" t="s">
        <v>85</v>
      </c>
      <c r="CA328" s="1" t="s">
        <v>85</v>
      </c>
      <c r="CB328" s="1" t="s">
        <v>85</v>
      </c>
      <c r="CC328" s="1" t="s">
        <v>85</v>
      </c>
      <c r="CD328" s="1" t="s">
        <v>85</v>
      </c>
      <c r="CE328" s="1" t="s">
        <v>85</v>
      </c>
      <c r="CF328" s="1" t="s">
        <v>85</v>
      </c>
      <c r="CG328" s="1" t="s">
        <v>85</v>
      </c>
      <c r="CH328" s="1" t="s">
        <v>85</v>
      </c>
    </row>
    <row r="329" spans="1:86" ht="15.95">
      <c r="A329" s="1" t="s">
        <v>1178</v>
      </c>
      <c r="B329" s="1" t="s">
        <v>130</v>
      </c>
      <c r="C329" s="1" t="s">
        <v>198</v>
      </c>
      <c r="D329" s="1">
        <v>100</v>
      </c>
      <c r="E329" s="1" t="s">
        <v>3549</v>
      </c>
      <c r="F329" s="1" t="s">
        <v>3941</v>
      </c>
      <c r="G329" s="1">
        <v>100018</v>
      </c>
      <c r="H329" s="1" t="s">
        <v>85</v>
      </c>
      <c r="I329" s="1">
        <v>6521762968</v>
      </c>
      <c r="J329" s="38">
        <v>45044</v>
      </c>
      <c r="K329" s="1" t="s">
        <v>85</v>
      </c>
      <c r="L329" s="1" t="s">
        <v>85</v>
      </c>
      <c r="M329" s="1" t="s">
        <v>85</v>
      </c>
      <c r="N329" s="1" t="s">
        <v>85</v>
      </c>
      <c r="O329" s="1" t="s">
        <v>85</v>
      </c>
      <c r="P329" s="1" t="s">
        <v>85</v>
      </c>
      <c r="Q329" s="1" t="s">
        <v>85</v>
      </c>
      <c r="R329" s="1" t="s">
        <v>85</v>
      </c>
      <c r="S329" s="1" t="s">
        <v>85</v>
      </c>
      <c r="T329" s="1" t="s">
        <v>85</v>
      </c>
      <c r="U329" s="1" t="s">
        <v>85</v>
      </c>
      <c r="V329" s="1" t="s">
        <v>85</v>
      </c>
      <c r="W329" s="1" t="s">
        <v>85</v>
      </c>
      <c r="X329" s="1" t="s">
        <v>85</v>
      </c>
      <c r="Y329" s="1" t="s">
        <v>85</v>
      </c>
      <c r="Z329" s="1" t="s">
        <v>3942</v>
      </c>
      <c r="AA329" s="1" t="s">
        <v>85</v>
      </c>
      <c r="AB329" s="1" t="s">
        <v>85</v>
      </c>
      <c r="AC329" s="1" t="s">
        <v>85</v>
      </c>
      <c r="AD329" s="1" t="s">
        <v>85</v>
      </c>
      <c r="AE329" s="1" t="s">
        <v>85</v>
      </c>
      <c r="AF329" s="1" t="s">
        <v>85</v>
      </c>
      <c r="AG329" s="1" t="s">
        <v>85</v>
      </c>
      <c r="AH329" s="1" t="s">
        <v>85</v>
      </c>
      <c r="AI329" s="1" t="s">
        <v>85</v>
      </c>
      <c r="AJ329" s="1" t="s">
        <v>85</v>
      </c>
      <c r="AK329" s="1" t="s">
        <v>85</v>
      </c>
      <c r="AL329" s="1" t="s">
        <v>85</v>
      </c>
      <c r="AM329" s="1" t="s">
        <v>85</v>
      </c>
      <c r="AN329" s="1" t="s">
        <v>85</v>
      </c>
      <c r="AO329" s="1" t="s">
        <v>85</v>
      </c>
      <c r="AP329" s="1" t="s">
        <v>3942</v>
      </c>
      <c r="AQ329" s="1" t="s">
        <v>3842</v>
      </c>
      <c r="AR329" s="38">
        <v>45225</v>
      </c>
      <c r="AS329" s="1" t="s">
        <v>85</v>
      </c>
      <c r="AT329" s="1" t="s">
        <v>85</v>
      </c>
      <c r="AU329" s="1" t="s">
        <v>85</v>
      </c>
      <c r="AV329" s="1" t="s">
        <v>85</v>
      </c>
      <c r="AW329" s="1" t="s">
        <v>85</v>
      </c>
      <c r="AX329" s="1" t="s">
        <v>85</v>
      </c>
      <c r="AY329" s="1" t="s">
        <v>85</v>
      </c>
      <c r="AZ329" s="1" t="s">
        <v>85</v>
      </c>
      <c r="BA329" s="1" t="s">
        <v>85</v>
      </c>
      <c r="BB329" s="1" t="s">
        <v>85</v>
      </c>
      <c r="BC329" s="1" t="s">
        <v>85</v>
      </c>
      <c r="BD329" s="1" t="s">
        <v>85</v>
      </c>
      <c r="BE329" s="1" t="s">
        <v>85</v>
      </c>
      <c r="BF329" s="1" t="s">
        <v>85</v>
      </c>
      <c r="BG329" s="1" t="s">
        <v>85</v>
      </c>
      <c r="BH329" s="1" t="s">
        <v>85</v>
      </c>
      <c r="BI329" s="1" t="s">
        <v>85</v>
      </c>
      <c r="BJ329" s="1" t="s">
        <v>85</v>
      </c>
      <c r="BK329" s="1" t="s">
        <v>85</v>
      </c>
      <c r="BL329" s="1" t="s">
        <v>85</v>
      </c>
      <c r="BM329" s="1" t="s">
        <v>3538</v>
      </c>
      <c r="BN329" s="1" t="s">
        <v>3943</v>
      </c>
      <c r="BO329" s="1" t="s">
        <v>85</v>
      </c>
      <c r="BP329" s="1" t="s">
        <v>85</v>
      </c>
      <c r="BQ329" s="1" t="s">
        <v>85</v>
      </c>
      <c r="BR329" s="1" t="s">
        <v>85</v>
      </c>
      <c r="BS329" s="1" t="s">
        <v>85</v>
      </c>
      <c r="BT329" s="1" t="s">
        <v>85</v>
      </c>
      <c r="BU329" s="1" t="s">
        <v>85</v>
      </c>
      <c r="BV329" s="1" t="s">
        <v>85</v>
      </c>
      <c r="BW329" s="1" t="s">
        <v>85</v>
      </c>
      <c r="BX329" s="1" t="s">
        <v>85</v>
      </c>
      <c r="BY329" s="1" t="s">
        <v>85</v>
      </c>
      <c r="BZ329" s="1" t="s">
        <v>85</v>
      </c>
      <c r="CA329" s="1" t="s">
        <v>85</v>
      </c>
      <c r="CB329" s="1" t="s">
        <v>85</v>
      </c>
      <c r="CC329" s="1" t="s">
        <v>85</v>
      </c>
      <c r="CD329" s="1" t="s">
        <v>85</v>
      </c>
      <c r="CE329" s="1" t="s">
        <v>85</v>
      </c>
      <c r="CF329" s="1" t="s">
        <v>85</v>
      </c>
      <c r="CG329" s="1" t="s">
        <v>85</v>
      </c>
      <c r="CH329" s="1" t="s">
        <v>85</v>
      </c>
    </row>
    <row r="330" spans="1:86" ht="15.95">
      <c r="A330" s="1"/>
      <c r="B330" s="1"/>
      <c r="C330" s="1"/>
      <c r="D330" s="1"/>
      <c r="E330" s="1" t="s">
        <v>3522</v>
      </c>
      <c r="F330" s="1" t="s">
        <v>3941</v>
      </c>
      <c r="G330" s="1">
        <v>100018</v>
      </c>
      <c r="H330" s="1" t="s">
        <v>85</v>
      </c>
      <c r="I330" s="1">
        <v>6521762968</v>
      </c>
      <c r="J330" s="38">
        <v>45044</v>
      </c>
      <c r="K330" s="1" t="s">
        <v>85</v>
      </c>
      <c r="L330" s="1" t="s">
        <v>85</v>
      </c>
      <c r="M330" s="1" t="s">
        <v>85</v>
      </c>
      <c r="N330" s="1" t="s">
        <v>85</v>
      </c>
      <c r="O330" s="1" t="s">
        <v>85</v>
      </c>
      <c r="P330" s="1" t="s">
        <v>85</v>
      </c>
      <c r="Q330" s="1" t="s">
        <v>85</v>
      </c>
      <c r="R330" s="1" t="s">
        <v>85</v>
      </c>
      <c r="S330" s="1" t="s">
        <v>85</v>
      </c>
      <c r="T330" s="1" t="s">
        <v>85</v>
      </c>
      <c r="U330" s="1" t="s">
        <v>85</v>
      </c>
      <c r="V330" s="1" t="s">
        <v>85</v>
      </c>
      <c r="W330" s="1" t="s">
        <v>85</v>
      </c>
      <c r="X330" s="1" t="s">
        <v>85</v>
      </c>
      <c r="Y330" s="1" t="s">
        <v>85</v>
      </c>
      <c r="Z330" s="1" t="s">
        <v>3944</v>
      </c>
      <c r="AA330" s="1" t="s">
        <v>85</v>
      </c>
      <c r="AB330" s="1" t="s">
        <v>85</v>
      </c>
      <c r="AC330" s="1" t="s">
        <v>85</v>
      </c>
      <c r="AD330" s="1" t="s">
        <v>85</v>
      </c>
      <c r="AE330" s="1" t="s">
        <v>85</v>
      </c>
      <c r="AF330" s="1" t="s">
        <v>85</v>
      </c>
      <c r="AG330" s="1" t="s">
        <v>85</v>
      </c>
      <c r="AH330" s="1" t="s">
        <v>85</v>
      </c>
      <c r="AI330" s="1" t="s">
        <v>85</v>
      </c>
      <c r="AJ330" s="1" t="s">
        <v>85</v>
      </c>
      <c r="AK330" s="1" t="s">
        <v>85</v>
      </c>
      <c r="AL330" s="1" t="s">
        <v>85</v>
      </c>
      <c r="AM330" s="1" t="s">
        <v>85</v>
      </c>
      <c r="AN330" s="1" t="s">
        <v>85</v>
      </c>
      <c r="AO330" s="1" t="s">
        <v>85</v>
      </c>
      <c r="AP330" s="1" t="s">
        <v>3944</v>
      </c>
      <c r="AQ330" s="1" t="s">
        <v>3842</v>
      </c>
      <c r="AR330" s="38">
        <v>45214</v>
      </c>
      <c r="AS330" s="1" t="s">
        <v>85</v>
      </c>
      <c r="AT330" s="1" t="s">
        <v>85</v>
      </c>
      <c r="AU330" s="1" t="s">
        <v>85</v>
      </c>
      <c r="AV330" s="1" t="s">
        <v>85</v>
      </c>
      <c r="AW330" s="1" t="s">
        <v>85</v>
      </c>
      <c r="AX330" s="1" t="s">
        <v>85</v>
      </c>
      <c r="AY330" s="1" t="s">
        <v>85</v>
      </c>
      <c r="AZ330" s="1" t="s">
        <v>85</v>
      </c>
      <c r="BA330" s="1" t="s">
        <v>85</v>
      </c>
      <c r="BB330" s="1" t="s">
        <v>85</v>
      </c>
      <c r="BC330" s="1" t="s">
        <v>85</v>
      </c>
      <c r="BD330" s="1" t="s">
        <v>85</v>
      </c>
      <c r="BE330" s="1" t="s">
        <v>85</v>
      </c>
      <c r="BF330" s="1" t="s">
        <v>85</v>
      </c>
      <c r="BG330" s="1" t="s">
        <v>85</v>
      </c>
      <c r="BH330" s="1" t="s">
        <v>85</v>
      </c>
      <c r="BI330" s="1" t="s">
        <v>85</v>
      </c>
      <c r="BJ330" s="1" t="s">
        <v>85</v>
      </c>
      <c r="BK330" s="1" t="s">
        <v>85</v>
      </c>
      <c r="BL330" s="1" t="s">
        <v>85</v>
      </c>
      <c r="BM330" s="1" t="s">
        <v>3531</v>
      </c>
      <c r="BN330" s="1" t="s">
        <v>85</v>
      </c>
      <c r="BO330" s="1" t="s">
        <v>85</v>
      </c>
      <c r="BP330" s="1" t="s">
        <v>85</v>
      </c>
      <c r="BQ330" s="1" t="s">
        <v>85</v>
      </c>
      <c r="BR330" s="1" t="s">
        <v>85</v>
      </c>
      <c r="BS330" s="1" t="s">
        <v>85</v>
      </c>
      <c r="BT330" s="1" t="s">
        <v>85</v>
      </c>
      <c r="BU330" s="1" t="s">
        <v>85</v>
      </c>
      <c r="BV330" s="1" t="s">
        <v>85</v>
      </c>
      <c r="BW330" s="1" t="s">
        <v>85</v>
      </c>
      <c r="BX330" s="1" t="s">
        <v>85</v>
      </c>
      <c r="BY330" s="1" t="s">
        <v>85</v>
      </c>
      <c r="BZ330" s="1" t="s">
        <v>85</v>
      </c>
      <c r="CA330" s="1" t="s">
        <v>85</v>
      </c>
      <c r="CB330" s="1" t="s">
        <v>85</v>
      </c>
      <c r="CC330" s="1" t="s">
        <v>85</v>
      </c>
      <c r="CD330" s="1" t="s">
        <v>85</v>
      </c>
      <c r="CE330" s="1" t="s">
        <v>85</v>
      </c>
      <c r="CF330" s="1" t="s">
        <v>85</v>
      </c>
      <c r="CG330" s="1" t="s">
        <v>85</v>
      </c>
      <c r="CH330" s="1" t="s">
        <v>85</v>
      </c>
    </row>
    <row r="331" spans="1:86" ht="15.95">
      <c r="A331" s="1" t="s">
        <v>1166</v>
      </c>
      <c r="B331" s="1" t="s">
        <v>130</v>
      </c>
      <c r="C331" s="1" t="s">
        <v>198</v>
      </c>
      <c r="D331" s="1">
        <v>100</v>
      </c>
      <c r="E331" s="1" t="s">
        <v>3522</v>
      </c>
      <c r="F331" s="1" t="s">
        <v>3945</v>
      </c>
      <c r="G331" s="1">
        <v>100018</v>
      </c>
      <c r="H331" s="1" t="s">
        <v>85</v>
      </c>
      <c r="I331" s="1">
        <v>6523261636</v>
      </c>
      <c r="J331" s="38">
        <v>45076</v>
      </c>
      <c r="K331" s="1" t="s">
        <v>85</v>
      </c>
      <c r="L331" s="1" t="s">
        <v>85</v>
      </c>
      <c r="M331" s="1" t="s">
        <v>85</v>
      </c>
      <c r="N331" s="1" t="s">
        <v>85</v>
      </c>
      <c r="O331" s="1" t="s">
        <v>85</v>
      </c>
      <c r="P331" s="1" t="s">
        <v>85</v>
      </c>
      <c r="Q331" s="1" t="s">
        <v>85</v>
      </c>
      <c r="R331" s="1" t="s">
        <v>85</v>
      </c>
      <c r="S331" s="1" t="s">
        <v>85</v>
      </c>
      <c r="T331" s="1" t="s">
        <v>85</v>
      </c>
      <c r="U331" s="1" t="s">
        <v>85</v>
      </c>
      <c r="V331" s="1">
        <v>30</v>
      </c>
      <c r="W331" s="1">
        <v>95</v>
      </c>
      <c r="X331" s="1">
        <v>5</v>
      </c>
      <c r="Y331" s="1" t="s">
        <v>3524</v>
      </c>
      <c r="Z331" s="1" t="s">
        <v>85</v>
      </c>
      <c r="AA331" s="1">
        <v>55</v>
      </c>
      <c r="AB331" s="1">
        <v>25</v>
      </c>
      <c r="AC331" s="1">
        <v>20</v>
      </c>
      <c r="AD331" s="1">
        <v>0</v>
      </c>
      <c r="AE331" s="1">
        <v>65</v>
      </c>
      <c r="AF331" s="1">
        <v>55</v>
      </c>
      <c r="AG331" s="1">
        <v>25</v>
      </c>
      <c r="AH331" s="1">
        <v>20</v>
      </c>
      <c r="AI331" s="1">
        <v>0</v>
      </c>
      <c r="AJ331" s="1">
        <v>65</v>
      </c>
      <c r="AK331" s="1">
        <v>90</v>
      </c>
      <c r="AL331" s="1">
        <v>8</v>
      </c>
      <c r="AM331" s="1">
        <v>2</v>
      </c>
      <c r="AN331" s="1">
        <v>0</v>
      </c>
      <c r="AO331" s="1">
        <v>12</v>
      </c>
      <c r="AP331" s="1" t="s">
        <v>85</v>
      </c>
      <c r="AQ331" s="1" t="s">
        <v>3642</v>
      </c>
      <c r="AR331" s="38">
        <v>45214</v>
      </c>
      <c r="AS331" s="1" t="s">
        <v>85</v>
      </c>
      <c r="AT331" s="1" t="s">
        <v>85</v>
      </c>
      <c r="AU331" s="1" t="s">
        <v>85</v>
      </c>
      <c r="AV331" s="1" t="s">
        <v>85</v>
      </c>
      <c r="AW331" s="1" t="s">
        <v>85</v>
      </c>
      <c r="AX331" s="1" t="s">
        <v>85</v>
      </c>
      <c r="AY331" s="1" t="s">
        <v>85</v>
      </c>
      <c r="AZ331" s="1" t="s">
        <v>85</v>
      </c>
      <c r="BA331" s="1" t="s">
        <v>85</v>
      </c>
      <c r="BB331" s="1" t="s">
        <v>85</v>
      </c>
      <c r="BC331" s="1" t="s">
        <v>85</v>
      </c>
      <c r="BD331" s="1" t="s">
        <v>85</v>
      </c>
      <c r="BE331" s="1" t="s">
        <v>85</v>
      </c>
      <c r="BF331" s="1" t="s">
        <v>85</v>
      </c>
      <c r="BG331" s="1" t="s">
        <v>85</v>
      </c>
      <c r="BH331" s="1" t="s">
        <v>85</v>
      </c>
      <c r="BI331" s="1" t="s">
        <v>85</v>
      </c>
      <c r="BJ331" s="1" t="s">
        <v>85</v>
      </c>
      <c r="BK331" s="1" t="s">
        <v>85</v>
      </c>
      <c r="BL331" s="1" t="s">
        <v>85</v>
      </c>
      <c r="BM331" s="1" t="s">
        <v>3531</v>
      </c>
      <c r="BN331" s="1" t="s">
        <v>85</v>
      </c>
      <c r="BO331" s="1" t="s">
        <v>85</v>
      </c>
      <c r="BP331" s="1" t="s">
        <v>85</v>
      </c>
      <c r="BQ331" s="1" t="s">
        <v>85</v>
      </c>
      <c r="BR331" s="1" t="s">
        <v>85</v>
      </c>
      <c r="BS331" s="1" t="s">
        <v>85</v>
      </c>
      <c r="BT331" s="1" t="s">
        <v>85</v>
      </c>
      <c r="BU331" s="1" t="s">
        <v>85</v>
      </c>
      <c r="BV331" s="1" t="s">
        <v>85</v>
      </c>
      <c r="BW331" s="1" t="s">
        <v>85</v>
      </c>
      <c r="BX331" s="1" t="s">
        <v>85</v>
      </c>
      <c r="BY331" s="1" t="s">
        <v>85</v>
      </c>
      <c r="BZ331" s="1" t="s">
        <v>85</v>
      </c>
      <c r="CA331" s="1" t="s">
        <v>85</v>
      </c>
      <c r="CB331" s="1" t="s">
        <v>85</v>
      </c>
      <c r="CC331" s="1" t="s">
        <v>85</v>
      </c>
      <c r="CD331" s="1" t="s">
        <v>85</v>
      </c>
      <c r="CE331" s="1" t="s">
        <v>85</v>
      </c>
      <c r="CF331" s="1" t="s">
        <v>85</v>
      </c>
      <c r="CG331" s="1" t="s">
        <v>85</v>
      </c>
      <c r="CH331" s="1" t="s">
        <v>85</v>
      </c>
    </row>
    <row r="332" spans="1:86" ht="15.95">
      <c r="A332" s="1" t="s">
        <v>527</v>
      </c>
      <c r="B332" s="1" t="s">
        <v>130</v>
      </c>
      <c r="C332" s="1" t="s">
        <v>103</v>
      </c>
      <c r="D332" s="1">
        <v>400</v>
      </c>
      <c r="E332" s="1" t="s">
        <v>3522</v>
      </c>
      <c r="F332" s="1" t="s">
        <v>3946</v>
      </c>
      <c r="G332" s="1">
        <v>400015</v>
      </c>
      <c r="H332" s="1" t="s">
        <v>85</v>
      </c>
      <c r="I332" s="1">
        <v>6220729194</v>
      </c>
      <c r="J332" s="38">
        <v>45177</v>
      </c>
      <c r="K332" s="1" t="s">
        <v>85</v>
      </c>
      <c r="L332" s="1" t="s">
        <v>85</v>
      </c>
      <c r="M332" s="1" t="s">
        <v>85</v>
      </c>
      <c r="N332" s="1" t="s">
        <v>85</v>
      </c>
      <c r="O332" s="1" t="s">
        <v>85</v>
      </c>
      <c r="P332" s="1" t="s">
        <v>85</v>
      </c>
      <c r="Q332" s="1" t="s">
        <v>85</v>
      </c>
      <c r="R332" s="1" t="s">
        <v>85</v>
      </c>
      <c r="S332" s="1" t="s">
        <v>85</v>
      </c>
      <c r="T332" s="1" t="s">
        <v>85</v>
      </c>
      <c r="U332" s="1" t="s">
        <v>85</v>
      </c>
      <c r="V332" s="1">
        <v>100</v>
      </c>
      <c r="W332" s="1">
        <v>90</v>
      </c>
      <c r="X332" s="1">
        <v>10</v>
      </c>
      <c r="Y332" s="1" t="s">
        <v>3524</v>
      </c>
      <c r="Z332" s="1" t="s">
        <v>85</v>
      </c>
      <c r="AA332" s="1">
        <v>10</v>
      </c>
      <c r="AB332" s="1">
        <v>25</v>
      </c>
      <c r="AC332" s="1">
        <v>50</v>
      </c>
      <c r="AD332" s="1">
        <v>15</v>
      </c>
      <c r="AE332" s="1">
        <v>170</v>
      </c>
      <c r="AF332" s="1">
        <v>15</v>
      </c>
      <c r="AG332" s="1">
        <v>20</v>
      </c>
      <c r="AH332" s="1">
        <v>50</v>
      </c>
      <c r="AI332" s="1">
        <v>15</v>
      </c>
      <c r="AJ332" s="1">
        <v>165</v>
      </c>
      <c r="AK332" s="1">
        <v>10</v>
      </c>
      <c r="AL332" s="1">
        <v>85</v>
      </c>
      <c r="AM332" s="1">
        <v>5</v>
      </c>
      <c r="AN332" s="1">
        <v>0</v>
      </c>
      <c r="AO332" s="1">
        <v>95</v>
      </c>
      <c r="AP332" s="1" t="s">
        <v>85</v>
      </c>
      <c r="AQ332" s="1" t="s">
        <v>3660</v>
      </c>
      <c r="AR332" s="38">
        <v>45225</v>
      </c>
      <c r="AS332" s="1" t="s">
        <v>85</v>
      </c>
      <c r="AT332" s="1" t="s">
        <v>85</v>
      </c>
      <c r="AU332" s="1" t="s">
        <v>85</v>
      </c>
      <c r="AV332" s="1" t="s">
        <v>85</v>
      </c>
      <c r="AW332" s="1" t="s">
        <v>85</v>
      </c>
      <c r="AX332" s="1" t="s">
        <v>85</v>
      </c>
      <c r="AY332" s="1" t="s">
        <v>85</v>
      </c>
      <c r="AZ332" s="1" t="s">
        <v>85</v>
      </c>
      <c r="BA332" s="1" t="s">
        <v>85</v>
      </c>
      <c r="BB332" s="1" t="s">
        <v>85</v>
      </c>
      <c r="BC332" s="1" t="s">
        <v>85</v>
      </c>
      <c r="BD332" s="1" t="s">
        <v>85</v>
      </c>
      <c r="BE332" s="1" t="s">
        <v>85</v>
      </c>
      <c r="BF332" s="1" t="s">
        <v>85</v>
      </c>
      <c r="BG332" s="1" t="s">
        <v>85</v>
      </c>
      <c r="BH332" s="1" t="s">
        <v>85</v>
      </c>
      <c r="BI332" s="1" t="s">
        <v>85</v>
      </c>
      <c r="BJ332" s="1" t="s">
        <v>85</v>
      </c>
      <c r="BK332" s="1" t="s">
        <v>85</v>
      </c>
      <c r="BL332" s="1" t="s">
        <v>85</v>
      </c>
      <c r="BM332" s="1" t="s">
        <v>3531</v>
      </c>
      <c r="BN332" s="1" t="s">
        <v>85</v>
      </c>
      <c r="BO332" s="1" t="s">
        <v>85</v>
      </c>
      <c r="BP332" s="1" t="s">
        <v>85</v>
      </c>
      <c r="BQ332" s="1" t="s">
        <v>85</v>
      </c>
      <c r="BR332" s="1" t="s">
        <v>85</v>
      </c>
      <c r="BS332" s="1" t="s">
        <v>85</v>
      </c>
      <c r="BT332" s="1" t="s">
        <v>85</v>
      </c>
      <c r="BU332" s="1" t="s">
        <v>85</v>
      </c>
      <c r="BV332" s="1" t="s">
        <v>85</v>
      </c>
      <c r="BW332" s="1" t="s">
        <v>85</v>
      </c>
      <c r="BX332" s="1" t="s">
        <v>85</v>
      </c>
      <c r="BY332" s="1" t="s">
        <v>85</v>
      </c>
      <c r="BZ332" s="1" t="s">
        <v>85</v>
      </c>
      <c r="CA332" s="1" t="s">
        <v>85</v>
      </c>
      <c r="CB332" s="1" t="s">
        <v>85</v>
      </c>
      <c r="CC332" s="1" t="s">
        <v>85</v>
      </c>
      <c r="CD332" s="1" t="s">
        <v>85</v>
      </c>
      <c r="CE332" s="1" t="s">
        <v>85</v>
      </c>
      <c r="CF332" s="1" t="s">
        <v>85</v>
      </c>
      <c r="CG332" s="1" t="s">
        <v>85</v>
      </c>
      <c r="CH332" s="1" t="s">
        <v>85</v>
      </c>
    </row>
    <row r="333" spans="1:86" ht="15.95">
      <c r="A333" s="1" t="s">
        <v>2786</v>
      </c>
      <c r="B333" s="1" t="s">
        <v>130</v>
      </c>
      <c r="C333" s="1" t="s">
        <v>198</v>
      </c>
      <c r="D333" s="1">
        <v>400</v>
      </c>
      <c r="E333" s="1" t="s">
        <v>3522</v>
      </c>
      <c r="F333" s="1" t="s">
        <v>3947</v>
      </c>
      <c r="G333" s="1">
        <v>400006</v>
      </c>
      <c r="H333" s="1">
        <v>400006</v>
      </c>
      <c r="I333" s="1">
        <v>6221210058</v>
      </c>
      <c r="J333" s="38">
        <v>43384</v>
      </c>
      <c r="K333" s="1" t="s">
        <v>85</v>
      </c>
      <c r="L333" s="1" t="s">
        <v>3527</v>
      </c>
      <c r="M333" s="1" t="s">
        <v>906</v>
      </c>
      <c r="N333" s="1" t="s">
        <v>213</v>
      </c>
      <c r="O333" s="1" t="s">
        <v>3691</v>
      </c>
      <c r="P333" s="1" t="s">
        <v>85</v>
      </c>
      <c r="Q333" s="1" t="s">
        <v>85</v>
      </c>
      <c r="R333" s="1" t="s">
        <v>85</v>
      </c>
      <c r="S333" s="1" t="s">
        <v>85</v>
      </c>
      <c r="T333" s="1" t="s">
        <v>85</v>
      </c>
      <c r="U333" s="1" t="s">
        <v>85</v>
      </c>
      <c r="V333" s="1">
        <v>70</v>
      </c>
      <c r="W333" s="1">
        <v>90</v>
      </c>
      <c r="X333" s="1">
        <v>10</v>
      </c>
      <c r="Y333" s="1" t="s">
        <v>3524</v>
      </c>
      <c r="Z333" s="1" t="s">
        <v>85</v>
      </c>
      <c r="AA333" s="1">
        <v>25</v>
      </c>
      <c r="AB333" s="1">
        <v>25</v>
      </c>
      <c r="AC333" s="1">
        <v>50</v>
      </c>
      <c r="AD333" s="1">
        <v>0</v>
      </c>
      <c r="AE333" s="1">
        <v>125</v>
      </c>
      <c r="AF333" s="1">
        <v>25</v>
      </c>
      <c r="AG333" s="1">
        <v>25</v>
      </c>
      <c r="AH333" s="1">
        <v>50</v>
      </c>
      <c r="AI333" s="1">
        <v>0</v>
      </c>
      <c r="AJ333" s="1">
        <v>125</v>
      </c>
      <c r="AK333" s="1">
        <v>30</v>
      </c>
      <c r="AL333" s="1">
        <v>40</v>
      </c>
      <c r="AM333" s="1">
        <v>30</v>
      </c>
      <c r="AN333" s="1">
        <v>0</v>
      </c>
      <c r="AO333" s="1">
        <v>100</v>
      </c>
      <c r="AP333" s="1" t="s">
        <v>85</v>
      </c>
      <c r="AQ333" s="1" t="s">
        <v>3702</v>
      </c>
      <c r="AR333" s="38">
        <v>45231</v>
      </c>
      <c r="AS333" s="1" t="s">
        <v>85</v>
      </c>
      <c r="AT333" s="1" t="s">
        <v>85</v>
      </c>
      <c r="AU333" s="1" t="s">
        <v>85</v>
      </c>
      <c r="AV333" s="1" t="s">
        <v>85</v>
      </c>
      <c r="AW333" s="1" t="s">
        <v>85</v>
      </c>
      <c r="AX333" s="1" t="s">
        <v>85</v>
      </c>
      <c r="AY333" s="1" t="s">
        <v>85</v>
      </c>
      <c r="AZ333" s="1" t="s">
        <v>85</v>
      </c>
      <c r="BA333" s="1" t="s">
        <v>85</v>
      </c>
      <c r="BB333" s="1" t="s">
        <v>85</v>
      </c>
      <c r="BC333" s="1" t="s">
        <v>85</v>
      </c>
      <c r="BD333" s="1" t="s">
        <v>85</v>
      </c>
      <c r="BE333" s="1" t="s">
        <v>85</v>
      </c>
      <c r="BF333" s="1" t="s">
        <v>85</v>
      </c>
      <c r="BG333" s="1" t="s">
        <v>85</v>
      </c>
      <c r="BH333" s="1" t="s">
        <v>85</v>
      </c>
      <c r="BI333" s="1" t="s">
        <v>85</v>
      </c>
      <c r="BJ333" s="1" t="s">
        <v>85</v>
      </c>
      <c r="BK333" s="1" t="s">
        <v>85</v>
      </c>
      <c r="BL333" s="1" t="s">
        <v>85</v>
      </c>
      <c r="BM333" s="1" t="s">
        <v>3531</v>
      </c>
      <c r="BN333" s="1" t="s">
        <v>85</v>
      </c>
      <c r="BO333" s="1" t="s">
        <v>85</v>
      </c>
      <c r="BP333" s="1" t="s">
        <v>85</v>
      </c>
      <c r="BQ333" s="1" t="s">
        <v>85</v>
      </c>
      <c r="BR333" s="1" t="s">
        <v>85</v>
      </c>
      <c r="BS333" s="1" t="s">
        <v>85</v>
      </c>
      <c r="BT333" s="1" t="s">
        <v>85</v>
      </c>
      <c r="BU333" s="1" t="s">
        <v>85</v>
      </c>
      <c r="BV333" s="1" t="s">
        <v>85</v>
      </c>
      <c r="BW333" s="1" t="s">
        <v>85</v>
      </c>
      <c r="BX333" s="1" t="s">
        <v>85</v>
      </c>
      <c r="BY333" s="1" t="s">
        <v>85</v>
      </c>
      <c r="BZ333" s="1" t="s">
        <v>85</v>
      </c>
      <c r="CA333" s="1" t="s">
        <v>85</v>
      </c>
      <c r="CB333" s="1" t="s">
        <v>85</v>
      </c>
      <c r="CC333" s="1" t="s">
        <v>85</v>
      </c>
      <c r="CD333" s="1" t="s">
        <v>85</v>
      </c>
      <c r="CE333" s="1" t="s">
        <v>85</v>
      </c>
      <c r="CF333" s="1" t="s">
        <v>85</v>
      </c>
      <c r="CG333" s="1" t="s">
        <v>85</v>
      </c>
      <c r="CH333" s="1" t="s">
        <v>85</v>
      </c>
    </row>
    <row r="334" spans="1:86" ht="15.95">
      <c r="A334" s="1" t="s">
        <v>2812</v>
      </c>
      <c r="B334" s="1" t="s">
        <v>130</v>
      </c>
      <c r="C334" s="1" t="s">
        <v>103</v>
      </c>
      <c r="D334" s="1">
        <v>400</v>
      </c>
      <c r="E334" s="1" t="s">
        <v>3522</v>
      </c>
      <c r="F334" s="1" t="s">
        <v>3948</v>
      </c>
      <c r="G334" s="1">
        <v>400014</v>
      </c>
      <c r="H334" s="1" t="s">
        <v>85</v>
      </c>
      <c r="I334" s="1">
        <v>6221210056</v>
      </c>
      <c r="J334" s="38">
        <v>45182</v>
      </c>
      <c r="K334" s="1" t="s">
        <v>85</v>
      </c>
      <c r="L334" s="1" t="s">
        <v>85</v>
      </c>
      <c r="M334" s="1" t="s">
        <v>906</v>
      </c>
      <c r="N334" s="1" t="s">
        <v>213</v>
      </c>
      <c r="O334" s="1" t="s">
        <v>966</v>
      </c>
      <c r="P334" s="1" t="s">
        <v>85</v>
      </c>
      <c r="Q334" s="1" t="s">
        <v>85</v>
      </c>
      <c r="R334" s="1" t="s">
        <v>85</v>
      </c>
      <c r="S334" s="1" t="s">
        <v>85</v>
      </c>
      <c r="T334" s="1" t="s">
        <v>85</v>
      </c>
      <c r="U334" s="1" t="s">
        <v>85</v>
      </c>
      <c r="V334" s="1">
        <v>95</v>
      </c>
      <c r="W334" s="1">
        <v>90</v>
      </c>
      <c r="X334" s="1">
        <v>10</v>
      </c>
      <c r="Y334" s="1" t="s">
        <v>3524</v>
      </c>
      <c r="Z334" s="1" t="s">
        <v>85</v>
      </c>
      <c r="AA334" s="1">
        <v>40</v>
      </c>
      <c r="AB334" s="1">
        <v>60</v>
      </c>
      <c r="AC334" s="1">
        <v>0</v>
      </c>
      <c r="AD334" s="1">
        <v>0</v>
      </c>
      <c r="AE334" s="1">
        <v>60</v>
      </c>
      <c r="AF334" s="1">
        <v>40</v>
      </c>
      <c r="AG334" s="1">
        <v>60</v>
      </c>
      <c r="AH334" s="1">
        <v>0</v>
      </c>
      <c r="AI334" s="1">
        <v>0</v>
      </c>
      <c r="AJ334" s="1">
        <v>60</v>
      </c>
      <c r="AK334" s="1">
        <v>25</v>
      </c>
      <c r="AL334" s="1">
        <v>75</v>
      </c>
      <c r="AM334" s="1">
        <v>0</v>
      </c>
      <c r="AN334" s="1">
        <v>0</v>
      </c>
      <c r="AO334" s="1">
        <v>75</v>
      </c>
      <c r="AP334" s="1" t="s">
        <v>85</v>
      </c>
      <c r="AQ334" s="1" t="s">
        <v>3702</v>
      </c>
      <c r="AR334" s="38">
        <v>45240</v>
      </c>
      <c r="AS334" s="1" t="s">
        <v>85</v>
      </c>
      <c r="AT334" s="1" t="s">
        <v>85</v>
      </c>
      <c r="AU334" s="1" t="s">
        <v>85</v>
      </c>
      <c r="AV334" s="1" t="s">
        <v>85</v>
      </c>
      <c r="AW334" s="1" t="s">
        <v>85</v>
      </c>
      <c r="AX334" s="1" t="s">
        <v>85</v>
      </c>
      <c r="AY334" s="1" t="s">
        <v>85</v>
      </c>
      <c r="AZ334" s="1" t="s">
        <v>85</v>
      </c>
      <c r="BA334" s="1" t="s">
        <v>85</v>
      </c>
      <c r="BB334" s="1" t="s">
        <v>85</v>
      </c>
      <c r="BC334" s="1" t="s">
        <v>85</v>
      </c>
      <c r="BD334" s="1" t="s">
        <v>85</v>
      </c>
      <c r="BE334" s="1" t="s">
        <v>85</v>
      </c>
      <c r="BF334" s="1" t="s">
        <v>85</v>
      </c>
      <c r="BG334" s="1" t="s">
        <v>85</v>
      </c>
      <c r="BH334" s="1" t="s">
        <v>85</v>
      </c>
      <c r="BI334" s="1" t="s">
        <v>85</v>
      </c>
      <c r="BJ334" s="1" t="s">
        <v>85</v>
      </c>
      <c r="BK334" s="1" t="s">
        <v>85</v>
      </c>
      <c r="BL334" s="1" t="s">
        <v>85</v>
      </c>
      <c r="BM334" s="1" t="s">
        <v>3531</v>
      </c>
      <c r="BN334" s="1" t="s">
        <v>85</v>
      </c>
      <c r="BO334" s="1" t="s">
        <v>85</v>
      </c>
      <c r="BP334" s="1" t="s">
        <v>85</v>
      </c>
      <c r="BQ334" s="1" t="s">
        <v>85</v>
      </c>
      <c r="BR334" s="1" t="s">
        <v>85</v>
      </c>
      <c r="BS334" s="1" t="s">
        <v>85</v>
      </c>
      <c r="BT334" s="1" t="s">
        <v>85</v>
      </c>
      <c r="BU334" s="1" t="s">
        <v>85</v>
      </c>
      <c r="BV334" s="1" t="s">
        <v>85</v>
      </c>
      <c r="BW334" s="1" t="s">
        <v>85</v>
      </c>
      <c r="BX334" s="1" t="s">
        <v>85</v>
      </c>
      <c r="BY334" s="1" t="s">
        <v>85</v>
      </c>
      <c r="BZ334" s="1" t="s">
        <v>85</v>
      </c>
      <c r="CA334" s="1" t="s">
        <v>85</v>
      </c>
      <c r="CB334" s="1" t="s">
        <v>85</v>
      </c>
      <c r="CC334" s="1" t="s">
        <v>85</v>
      </c>
      <c r="CD334" s="1" t="s">
        <v>85</v>
      </c>
      <c r="CE334" s="1" t="s">
        <v>85</v>
      </c>
      <c r="CF334" s="1" t="s">
        <v>85</v>
      </c>
      <c r="CG334" s="1" t="s">
        <v>85</v>
      </c>
      <c r="CH334" s="1" t="s">
        <v>85</v>
      </c>
    </row>
    <row r="335" spans="1:86" ht="15.95">
      <c r="A335" s="1" t="s">
        <v>2015</v>
      </c>
      <c r="B335" s="1" t="s">
        <v>75</v>
      </c>
      <c r="C335" s="1" t="s">
        <v>103</v>
      </c>
      <c r="D335" s="1">
        <v>115</v>
      </c>
      <c r="E335" s="1" t="s">
        <v>3522</v>
      </c>
      <c r="F335" s="1">
        <v>115019</v>
      </c>
      <c r="G335" s="1">
        <v>115019</v>
      </c>
      <c r="H335" s="1" t="s">
        <v>85</v>
      </c>
      <c r="I335" s="1">
        <v>6523368596</v>
      </c>
      <c r="J335" s="38">
        <v>45056</v>
      </c>
      <c r="K335" s="1" t="s">
        <v>930</v>
      </c>
      <c r="L335" s="1" t="s">
        <v>3527</v>
      </c>
      <c r="M335" s="1" t="s">
        <v>906</v>
      </c>
      <c r="N335" s="1" t="s">
        <v>3795</v>
      </c>
      <c r="O335" s="1" t="s">
        <v>3949</v>
      </c>
      <c r="P335" s="1" t="s">
        <v>85</v>
      </c>
      <c r="Q335" s="38">
        <v>45215</v>
      </c>
      <c r="R335" s="1" t="s">
        <v>85</v>
      </c>
      <c r="S335" s="1" t="s">
        <v>85</v>
      </c>
      <c r="T335" s="1" t="s">
        <v>85</v>
      </c>
      <c r="U335" s="1" t="s">
        <v>85</v>
      </c>
      <c r="V335" s="1">
        <v>90</v>
      </c>
      <c r="W335" s="1">
        <v>60</v>
      </c>
      <c r="X335" s="1">
        <v>40</v>
      </c>
      <c r="Y335" s="1" t="s">
        <v>3524</v>
      </c>
      <c r="Z335" s="1" t="s">
        <v>85</v>
      </c>
      <c r="AA335" s="1">
        <v>10</v>
      </c>
      <c r="AB335" s="1">
        <v>15</v>
      </c>
      <c r="AC335" s="1">
        <v>15</v>
      </c>
      <c r="AD335" s="1">
        <v>60</v>
      </c>
      <c r="AE335" s="1">
        <v>225</v>
      </c>
      <c r="AF335" s="1">
        <v>10</v>
      </c>
      <c r="AG335" s="1">
        <v>15</v>
      </c>
      <c r="AH335" s="1">
        <v>15</v>
      </c>
      <c r="AI335" s="1">
        <v>60</v>
      </c>
      <c r="AJ335" s="1">
        <v>225</v>
      </c>
      <c r="AK335" s="1">
        <v>10</v>
      </c>
      <c r="AL335" s="1">
        <v>30</v>
      </c>
      <c r="AM335" s="1">
        <v>30</v>
      </c>
      <c r="AN335" s="1">
        <v>30</v>
      </c>
      <c r="AO335" s="1">
        <v>180</v>
      </c>
      <c r="AP335" s="1" t="s">
        <v>85</v>
      </c>
      <c r="AQ335" s="1" t="s">
        <v>3702</v>
      </c>
      <c r="AR335" s="38">
        <v>45231</v>
      </c>
      <c r="AS335" s="1" t="s">
        <v>85</v>
      </c>
      <c r="AT335" s="1" t="s">
        <v>85</v>
      </c>
      <c r="AU335" s="1" t="s">
        <v>85</v>
      </c>
      <c r="AV335" s="1" t="s">
        <v>85</v>
      </c>
      <c r="AW335" s="1" t="s">
        <v>85</v>
      </c>
      <c r="AX335" s="1" t="s">
        <v>85</v>
      </c>
      <c r="AY335" s="1" t="s">
        <v>85</v>
      </c>
      <c r="AZ335" s="1" t="s">
        <v>85</v>
      </c>
      <c r="BA335" s="1" t="s">
        <v>85</v>
      </c>
      <c r="BB335" s="1" t="s">
        <v>85</v>
      </c>
      <c r="BC335" s="1" t="s">
        <v>85</v>
      </c>
      <c r="BD335" s="1" t="s">
        <v>85</v>
      </c>
      <c r="BE335" s="1" t="s">
        <v>85</v>
      </c>
      <c r="BF335" s="1" t="s">
        <v>85</v>
      </c>
      <c r="BG335" s="1" t="s">
        <v>85</v>
      </c>
      <c r="BH335" s="1" t="s">
        <v>85</v>
      </c>
      <c r="BI335" s="1" t="s">
        <v>85</v>
      </c>
      <c r="BJ335" s="1" t="s">
        <v>85</v>
      </c>
      <c r="BK335" s="1" t="s">
        <v>85</v>
      </c>
      <c r="BL335" s="1" t="s">
        <v>85</v>
      </c>
      <c r="BM335" s="1" t="s">
        <v>3531</v>
      </c>
      <c r="BN335" s="1" t="s">
        <v>85</v>
      </c>
      <c r="BO335" s="1" t="s">
        <v>85</v>
      </c>
      <c r="BP335" s="1" t="s">
        <v>85</v>
      </c>
      <c r="BQ335" s="1" t="s">
        <v>85</v>
      </c>
      <c r="BR335" s="1" t="s">
        <v>85</v>
      </c>
      <c r="BS335" s="1" t="s">
        <v>85</v>
      </c>
      <c r="BT335" s="1" t="s">
        <v>85</v>
      </c>
      <c r="BU335" s="1" t="s">
        <v>85</v>
      </c>
      <c r="BV335" s="1" t="s">
        <v>85</v>
      </c>
      <c r="BW335" s="1" t="s">
        <v>85</v>
      </c>
      <c r="BX335" s="1" t="s">
        <v>85</v>
      </c>
      <c r="BY335" s="1" t="s">
        <v>85</v>
      </c>
      <c r="BZ335" s="1" t="s">
        <v>85</v>
      </c>
      <c r="CA335" s="1" t="s">
        <v>85</v>
      </c>
      <c r="CB335" s="1" t="s">
        <v>85</v>
      </c>
      <c r="CC335" s="1" t="s">
        <v>85</v>
      </c>
      <c r="CD335" s="1" t="s">
        <v>85</v>
      </c>
      <c r="CE335" s="1" t="s">
        <v>85</v>
      </c>
      <c r="CF335" s="1" t="s">
        <v>85</v>
      </c>
      <c r="CG335" s="1" t="s">
        <v>85</v>
      </c>
      <c r="CH335" s="1" t="s">
        <v>85</v>
      </c>
    </row>
    <row r="336" spans="1:86" ht="15.95">
      <c r="A336" s="1" t="s">
        <v>558</v>
      </c>
      <c r="B336" s="1" t="s">
        <v>130</v>
      </c>
      <c r="C336" s="1" t="s">
        <v>103</v>
      </c>
      <c r="D336" s="1">
        <v>401</v>
      </c>
      <c r="E336" s="1" t="s">
        <v>3522</v>
      </c>
      <c r="F336" s="1" t="s">
        <v>3950</v>
      </c>
      <c r="G336" s="1">
        <v>401007</v>
      </c>
      <c r="H336" s="1" t="s">
        <v>3951</v>
      </c>
      <c r="I336" s="1">
        <v>6220220326</v>
      </c>
      <c r="J336" s="38">
        <v>45210</v>
      </c>
      <c r="K336" s="1" t="s">
        <v>996</v>
      </c>
      <c r="L336" s="1" t="s">
        <v>3527</v>
      </c>
      <c r="M336" s="1" t="s">
        <v>906</v>
      </c>
      <c r="N336" s="1" t="s">
        <v>268</v>
      </c>
      <c r="O336" s="1" t="s">
        <v>966</v>
      </c>
      <c r="P336" s="1" t="s">
        <v>85</v>
      </c>
      <c r="Q336" s="1" t="s">
        <v>85</v>
      </c>
      <c r="R336" s="1" t="s">
        <v>85</v>
      </c>
      <c r="S336" s="1" t="s">
        <v>85</v>
      </c>
      <c r="T336" s="1" t="s">
        <v>85</v>
      </c>
      <c r="U336" s="1" t="s">
        <v>85</v>
      </c>
      <c r="V336" s="1">
        <v>60</v>
      </c>
      <c r="W336" s="1">
        <v>100</v>
      </c>
      <c r="X336" s="1">
        <v>0</v>
      </c>
      <c r="Y336" s="1" t="s">
        <v>3524</v>
      </c>
      <c r="Z336" s="1" t="s">
        <v>85</v>
      </c>
      <c r="AA336" s="1">
        <v>0</v>
      </c>
      <c r="AB336" s="1">
        <v>1</v>
      </c>
      <c r="AC336" s="1">
        <v>46</v>
      </c>
      <c r="AD336" s="1">
        <v>53</v>
      </c>
      <c r="AE336" s="1">
        <v>252</v>
      </c>
      <c r="AF336" s="1">
        <v>0</v>
      </c>
      <c r="AG336" s="1">
        <v>1</v>
      </c>
      <c r="AH336" s="1">
        <v>46</v>
      </c>
      <c r="AI336" s="1">
        <v>53</v>
      </c>
      <c r="AJ336" s="1">
        <v>252</v>
      </c>
      <c r="AK336" s="1">
        <v>2</v>
      </c>
      <c r="AL336" s="1">
        <v>73</v>
      </c>
      <c r="AM336" s="1">
        <v>25</v>
      </c>
      <c r="AN336" s="1">
        <v>0</v>
      </c>
      <c r="AO336" s="1">
        <v>123</v>
      </c>
      <c r="AP336" s="1" t="s">
        <v>85</v>
      </c>
      <c r="AQ336" s="1" t="s">
        <v>3762</v>
      </c>
      <c r="AR336" s="38">
        <v>45222</v>
      </c>
      <c r="AS336" s="1" t="s">
        <v>85</v>
      </c>
      <c r="AT336" s="1" t="s">
        <v>85</v>
      </c>
      <c r="AU336" s="1" t="s">
        <v>85</v>
      </c>
      <c r="AV336" s="1" t="s">
        <v>85</v>
      </c>
      <c r="AW336" s="1" t="s">
        <v>85</v>
      </c>
      <c r="AX336" s="1" t="s">
        <v>85</v>
      </c>
      <c r="AY336" s="1" t="s">
        <v>85</v>
      </c>
      <c r="AZ336" s="1" t="s">
        <v>85</v>
      </c>
      <c r="BA336" s="1" t="s">
        <v>85</v>
      </c>
      <c r="BB336" s="1" t="s">
        <v>85</v>
      </c>
      <c r="BC336" s="1" t="s">
        <v>85</v>
      </c>
      <c r="BD336" s="1" t="s">
        <v>85</v>
      </c>
      <c r="BE336" s="1" t="s">
        <v>85</v>
      </c>
      <c r="BF336" s="1" t="s">
        <v>85</v>
      </c>
      <c r="BG336" s="1" t="s">
        <v>85</v>
      </c>
      <c r="BH336" s="1" t="s">
        <v>85</v>
      </c>
      <c r="BI336" s="1" t="s">
        <v>85</v>
      </c>
      <c r="BJ336" s="1" t="s">
        <v>85</v>
      </c>
      <c r="BK336" s="1" t="s">
        <v>85</v>
      </c>
      <c r="BL336" s="1" t="s">
        <v>85</v>
      </c>
      <c r="BM336" s="1" t="s">
        <v>3531</v>
      </c>
      <c r="BN336" s="1" t="s">
        <v>85</v>
      </c>
      <c r="BO336" s="1" t="s">
        <v>85</v>
      </c>
      <c r="BP336" s="1" t="s">
        <v>85</v>
      </c>
      <c r="BQ336" s="1" t="s">
        <v>85</v>
      </c>
      <c r="BR336" s="1" t="s">
        <v>85</v>
      </c>
      <c r="BS336" s="1" t="s">
        <v>85</v>
      </c>
      <c r="BT336" s="1" t="s">
        <v>85</v>
      </c>
      <c r="BU336" s="1" t="s">
        <v>85</v>
      </c>
      <c r="BV336" s="1" t="s">
        <v>85</v>
      </c>
      <c r="BW336" s="1" t="s">
        <v>85</v>
      </c>
      <c r="BX336" s="1" t="s">
        <v>85</v>
      </c>
      <c r="BY336" s="1" t="s">
        <v>85</v>
      </c>
      <c r="BZ336" s="1" t="s">
        <v>85</v>
      </c>
      <c r="CA336" s="1" t="s">
        <v>85</v>
      </c>
      <c r="CB336" s="1" t="s">
        <v>85</v>
      </c>
      <c r="CC336" s="1" t="s">
        <v>85</v>
      </c>
      <c r="CD336" s="1" t="s">
        <v>85</v>
      </c>
      <c r="CE336" s="1" t="s">
        <v>85</v>
      </c>
      <c r="CF336" s="1" t="s">
        <v>85</v>
      </c>
      <c r="CG336" s="1" t="s">
        <v>85</v>
      </c>
      <c r="CH336" s="1" t="s">
        <v>85</v>
      </c>
    </row>
    <row r="337" spans="1:86" ht="15.95">
      <c r="A337" s="1" t="s">
        <v>3100</v>
      </c>
      <c r="B337" s="1" t="s">
        <v>75</v>
      </c>
      <c r="C337" s="1" t="s">
        <v>103</v>
      </c>
      <c r="D337" s="1">
        <v>409</v>
      </c>
      <c r="E337" s="1" t="s">
        <v>3522</v>
      </c>
      <c r="F337" s="1" t="s">
        <v>3952</v>
      </c>
      <c r="G337" s="1">
        <v>409038</v>
      </c>
      <c r="H337" s="1" t="s">
        <v>3953</v>
      </c>
      <c r="I337" s="1">
        <v>6221123113</v>
      </c>
      <c r="J337" s="38">
        <v>45195</v>
      </c>
      <c r="K337" s="1" t="s">
        <v>1018</v>
      </c>
      <c r="L337" s="1" t="s">
        <v>3527</v>
      </c>
      <c r="M337" s="1" t="s">
        <v>906</v>
      </c>
      <c r="N337" s="1" t="s">
        <v>658</v>
      </c>
      <c r="O337" s="1" t="s">
        <v>966</v>
      </c>
      <c r="P337" s="1" t="s">
        <v>85</v>
      </c>
      <c r="Q337" s="38">
        <v>45215</v>
      </c>
      <c r="R337" s="1" t="s">
        <v>85</v>
      </c>
      <c r="S337" s="1" t="s">
        <v>85</v>
      </c>
      <c r="T337" s="1" t="s">
        <v>85</v>
      </c>
      <c r="U337" s="1" t="s">
        <v>85</v>
      </c>
      <c r="V337" s="1" t="s">
        <v>85</v>
      </c>
      <c r="W337" s="1" t="s">
        <v>85</v>
      </c>
      <c r="X337" s="1" t="s">
        <v>85</v>
      </c>
      <c r="Y337" s="1" t="s">
        <v>85</v>
      </c>
      <c r="Z337" s="1" t="s">
        <v>3954</v>
      </c>
      <c r="AA337" s="1" t="s">
        <v>85</v>
      </c>
      <c r="AB337" s="1" t="s">
        <v>85</v>
      </c>
      <c r="AC337" s="1" t="s">
        <v>85</v>
      </c>
      <c r="AD337" s="1" t="s">
        <v>85</v>
      </c>
      <c r="AE337" s="1" t="s">
        <v>85</v>
      </c>
      <c r="AF337" s="1" t="s">
        <v>85</v>
      </c>
      <c r="AG337" s="1" t="s">
        <v>85</v>
      </c>
      <c r="AH337" s="1" t="s">
        <v>85</v>
      </c>
      <c r="AI337" s="1" t="s">
        <v>85</v>
      </c>
      <c r="AJ337" s="1" t="s">
        <v>85</v>
      </c>
      <c r="AK337" s="1" t="s">
        <v>85</v>
      </c>
      <c r="AL337" s="1" t="s">
        <v>85</v>
      </c>
      <c r="AM337" s="1" t="s">
        <v>85</v>
      </c>
      <c r="AN337" s="1" t="s">
        <v>85</v>
      </c>
      <c r="AO337" s="1" t="s">
        <v>85</v>
      </c>
      <c r="AP337" s="1" t="s">
        <v>3954</v>
      </c>
      <c r="AQ337" s="1" t="s">
        <v>3762</v>
      </c>
      <c r="AR337" s="38">
        <v>45222</v>
      </c>
      <c r="AS337" s="1" t="s">
        <v>85</v>
      </c>
      <c r="AT337" s="1" t="s">
        <v>85</v>
      </c>
      <c r="AU337" s="1" t="s">
        <v>85</v>
      </c>
      <c r="AV337" s="1" t="s">
        <v>85</v>
      </c>
      <c r="AW337" s="1" t="s">
        <v>85</v>
      </c>
      <c r="AX337" s="1" t="s">
        <v>85</v>
      </c>
      <c r="AY337" s="1" t="s">
        <v>85</v>
      </c>
      <c r="AZ337" s="1" t="s">
        <v>85</v>
      </c>
      <c r="BA337" s="1" t="s">
        <v>85</v>
      </c>
      <c r="BB337" s="1" t="s">
        <v>85</v>
      </c>
      <c r="BC337" s="1" t="s">
        <v>85</v>
      </c>
      <c r="BD337" s="1" t="s">
        <v>85</v>
      </c>
      <c r="BE337" s="1" t="s">
        <v>85</v>
      </c>
      <c r="BF337" s="1" t="s">
        <v>85</v>
      </c>
      <c r="BG337" s="1" t="s">
        <v>85</v>
      </c>
      <c r="BH337" s="1" t="s">
        <v>85</v>
      </c>
      <c r="BI337" s="1" t="s">
        <v>85</v>
      </c>
      <c r="BJ337" s="1" t="s">
        <v>85</v>
      </c>
      <c r="BK337" s="1" t="s">
        <v>85</v>
      </c>
      <c r="BL337" s="1" t="s">
        <v>85</v>
      </c>
      <c r="BM337" s="1" t="s">
        <v>3538</v>
      </c>
      <c r="BN337" s="1" t="s">
        <v>3954</v>
      </c>
      <c r="BO337" s="1" t="s">
        <v>85</v>
      </c>
      <c r="BP337" s="1" t="s">
        <v>85</v>
      </c>
      <c r="BQ337" s="1" t="s">
        <v>85</v>
      </c>
      <c r="BR337" s="1" t="s">
        <v>85</v>
      </c>
      <c r="BS337" s="1" t="s">
        <v>85</v>
      </c>
      <c r="BT337" s="1" t="s">
        <v>85</v>
      </c>
      <c r="BU337" s="1" t="s">
        <v>85</v>
      </c>
      <c r="BV337" s="1" t="s">
        <v>85</v>
      </c>
      <c r="BW337" s="1" t="s">
        <v>85</v>
      </c>
      <c r="BX337" s="1" t="s">
        <v>85</v>
      </c>
      <c r="BY337" s="1" t="s">
        <v>85</v>
      </c>
      <c r="BZ337" s="1" t="s">
        <v>85</v>
      </c>
      <c r="CA337" s="1" t="s">
        <v>85</v>
      </c>
      <c r="CB337" s="1" t="s">
        <v>85</v>
      </c>
      <c r="CC337" s="1" t="s">
        <v>85</v>
      </c>
      <c r="CD337" s="1" t="s">
        <v>85</v>
      </c>
      <c r="CE337" s="1" t="s">
        <v>85</v>
      </c>
      <c r="CF337" s="1" t="s">
        <v>85</v>
      </c>
      <c r="CG337" s="1" t="s">
        <v>85</v>
      </c>
      <c r="CH337" s="1" t="s">
        <v>85</v>
      </c>
    </row>
    <row r="338" spans="1:86" ht="15.95">
      <c r="A338" s="1" t="s">
        <v>2214</v>
      </c>
      <c r="B338" s="1" t="s">
        <v>75</v>
      </c>
      <c r="C338" s="1" t="s">
        <v>103</v>
      </c>
      <c r="D338" s="1">
        <v>200</v>
      </c>
      <c r="E338" s="1" t="s">
        <v>3522</v>
      </c>
      <c r="F338" s="1">
        <v>200018</v>
      </c>
      <c r="G338" s="1">
        <v>200018</v>
      </c>
      <c r="H338" s="1" t="s">
        <v>3710</v>
      </c>
      <c r="I338" s="1">
        <v>6802226456</v>
      </c>
      <c r="J338" s="38">
        <v>45152</v>
      </c>
      <c r="K338" s="1" t="s">
        <v>924</v>
      </c>
      <c r="L338" s="1" t="s">
        <v>3527</v>
      </c>
      <c r="M338" s="1" t="s">
        <v>915</v>
      </c>
      <c r="N338" s="1" t="s">
        <v>85</v>
      </c>
      <c r="O338" s="1" t="s">
        <v>916</v>
      </c>
      <c r="P338" s="1" t="s">
        <v>173</v>
      </c>
      <c r="Q338" s="38">
        <v>45216</v>
      </c>
      <c r="R338" s="1" t="s">
        <v>85</v>
      </c>
      <c r="S338" s="1" t="s">
        <v>85</v>
      </c>
      <c r="T338" s="1" t="s">
        <v>85</v>
      </c>
      <c r="U338" s="1" t="s">
        <v>85</v>
      </c>
      <c r="V338" s="1">
        <v>90</v>
      </c>
      <c r="W338" s="1">
        <v>50</v>
      </c>
      <c r="X338" s="1">
        <v>50</v>
      </c>
      <c r="Y338" s="1" t="s">
        <v>3524</v>
      </c>
      <c r="Z338" s="1" t="s">
        <v>85</v>
      </c>
      <c r="AA338" s="1">
        <v>5</v>
      </c>
      <c r="AB338" s="1">
        <v>15</v>
      </c>
      <c r="AC338" s="1">
        <v>40</v>
      </c>
      <c r="AD338" s="1">
        <v>40</v>
      </c>
      <c r="AE338" s="1">
        <v>215</v>
      </c>
      <c r="AF338" s="1">
        <v>5</v>
      </c>
      <c r="AG338" s="1">
        <v>15</v>
      </c>
      <c r="AH338" s="1">
        <v>40</v>
      </c>
      <c r="AI338" s="1">
        <v>40</v>
      </c>
      <c r="AJ338" s="1">
        <v>215</v>
      </c>
      <c r="AK338" s="1">
        <v>0</v>
      </c>
      <c r="AL338" s="1">
        <v>20</v>
      </c>
      <c r="AM338" s="1">
        <v>75</v>
      </c>
      <c r="AN338" s="1">
        <v>5</v>
      </c>
      <c r="AO338" s="1">
        <v>185</v>
      </c>
      <c r="AP338" s="1" t="s">
        <v>85</v>
      </c>
      <c r="AQ338" s="1" t="s">
        <v>3702</v>
      </c>
      <c r="AR338" s="38">
        <v>45231</v>
      </c>
      <c r="AS338" s="1" t="s">
        <v>85</v>
      </c>
      <c r="AT338" s="1" t="s">
        <v>85</v>
      </c>
      <c r="AU338" s="1" t="s">
        <v>85</v>
      </c>
      <c r="AV338" s="1" t="s">
        <v>85</v>
      </c>
      <c r="AW338" s="1" t="s">
        <v>85</v>
      </c>
      <c r="AX338" s="1" t="s">
        <v>85</v>
      </c>
      <c r="AY338" s="1" t="s">
        <v>85</v>
      </c>
      <c r="AZ338" s="1" t="s">
        <v>85</v>
      </c>
      <c r="BA338" s="1" t="s">
        <v>85</v>
      </c>
      <c r="BB338" s="1" t="s">
        <v>85</v>
      </c>
      <c r="BC338" s="1" t="s">
        <v>85</v>
      </c>
      <c r="BD338" s="1" t="s">
        <v>85</v>
      </c>
      <c r="BE338" s="1" t="s">
        <v>85</v>
      </c>
      <c r="BF338" s="1" t="s">
        <v>85</v>
      </c>
      <c r="BG338" s="1" t="s">
        <v>85</v>
      </c>
      <c r="BH338" s="1" t="s">
        <v>85</v>
      </c>
      <c r="BI338" s="1" t="s">
        <v>85</v>
      </c>
      <c r="BJ338" s="1" t="s">
        <v>85</v>
      </c>
      <c r="BK338" s="1" t="s">
        <v>85</v>
      </c>
      <c r="BL338" s="1" t="s">
        <v>85</v>
      </c>
      <c r="BM338" s="1" t="s">
        <v>3531</v>
      </c>
      <c r="BN338" s="1" t="s">
        <v>85</v>
      </c>
      <c r="BO338" s="1" t="s">
        <v>85</v>
      </c>
      <c r="BP338" s="1" t="s">
        <v>85</v>
      </c>
      <c r="BQ338" s="1" t="s">
        <v>85</v>
      </c>
      <c r="BR338" s="1" t="s">
        <v>85</v>
      </c>
      <c r="BS338" s="1" t="s">
        <v>85</v>
      </c>
      <c r="BT338" s="1" t="s">
        <v>85</v>
      </c>
      <c r="BU338" s="1" t="s">
        <v>85</v>
      </c>
      <c r="BV338" s="1" t="s">
        <v>85</v>
      </c>
      <c r="BW338" s="1" t="s">
        <v>85</v>
      </c>
      <c r="BX338" s="1" t="s">
        <v>85</v>
      </c>
      <c r="BY338" s="1" t="s">
        <v>85</v>
      </c>
      <c r="BZ338" s="1" t="s">
        <v>85</v>
      </c>
      <c r="CA338" s="1" t="s">
        <v>85</v>
      </c>
      <c r="CB338" s="1" t="s">
        <v>85</v>
      </c>
      <c r="CC338" s="1" t="s">
        <v>85</v>
      </c>
      <c r="CD338" s="1" t="s">
        <v>85</v>
      </c>
      <c r="CE338" s="1" t="s">
        <v>85</v>
      </c>
      <c r="CF338" s="1" t="s">
        <v>85</v>
      </c>
      <c r="CG338" s="1" t="s">
        <v>85</v>
      </c>
      <c r="CH338" s="1" t="s">
        <v>85</v>
      </c>
    </row>
    <row r="339" spans="1:86" ht="15.95">
      <c r="A339" s="1" t="s">
        <v>424</v>
      </c>
      <c r="B339" s="1" t="s">
        <v>130</v>
      </c>
      <c r="C339" s="1" t="s">
        <v>103</v>
      </c>
      <c r="D339" s="1">
        <v>301</v>
      </c>
      <c r="E339" s="1" t="s">
        <v>3522</v>
      </c>
      <c r="F339" s="1" t="s">
        <v>3955</v>
      </c>
      <c r="G339" s="1">
        <v>301040</v>
      </c>
      <c r="H339" s="1" t="s">
        <v>85</v>
      </c>
      <c r="I339" s="1">
        <v>6221459918</v>
      </c>
      <c r="J339" s="38">
        <v>44280</v>
      </c>
      <c r="K339" s="1" t="s">
        <v>85</v>
      </c>
      <c r="L339" s="1" t="s">
        <v>3527</v>
      </c>
      <c r="M339" s="1" t="s">
        <v>906</v>
      </c>
      <c r="N339" s="1" t="s">
        <v>268</v>
      </c>
      <c r="O339" s="1" t="s">
        <v>966</v>
      </c>
      <c r="P339" s="1" t="s">
        <v>85</v>
      </c>
      <c r="Q339" s="1" t="s">
        <v>85</v>
      </c>
      <c r="R339" s="1" t="s">
        <v>85</v>
      </c>
      <c r="S339" s="1" t="s">
        <v>85</v>
      </c>
      <c r="T339" s="1" t="s">
        <v>85</v>
      </c>
      <c r="U339" s="1" t="s">
        <v>85</v>
      </c>
      <c r="V339" s="1">
        <v>45</v>
      </c>
      <c r="W339" s="1">
        <v>95</v>
      </c>
      <c r="X339" s="1">
        <v>5</v>
      </c>
      <c r="Y339" s="1" t="s">
        <v>3524</v>
      </c>
      <c r="Z339" s="1" t="s">
        <v>85</v>
      </c>
      <c r="AA339" s="1">
        <v>20</v>
      </c>
      <c r="AB339" s="1">
        <v>70</v>
      </c>
      <c r="AC339" s="1">
        <v>10</v>
      </c>
      <c r="AD339" s="1">
        <v>0</v>
      </c>
      <c r="AE339" s="1">
        <v>90</v>
      </c>
      <c r="AF339" s="1">
        <v>85</v>
      </c>
      <c r="AG339" s="1">
        <v>13</v>
      </c>
      <c r="AH339" s="1">
        <v>2</v>
      </c>
      <c r="AI339" s="1">
        <v>0</v>
      </c>
      <c r="AJ339" s="1">
        <v>17</v>
      </c>
      <c r="AK339" s="1">
        <v>20</v>
      </c>
      <c r="AL339" s="1">
        <v>70</v>
      </c>
      <c r="AM339" s="1">
        <v>10</v>
      </c>
      <c r="AN339" s="1">
        <v>0</v>
      </c>
      <c r="AO339" s="1">
        <v>90</v>
      </c>
      <c r="AP339" s="1" t="s">
        <v>85</v>
      </c>
      <c r="AQ339" s="1" t="s">
        <v>3702</v>
      </c>
      <c r="AR339" s="38">
        <v>45244</v>
      </c>
      <c r="AS339" s="1" t="s">
        <v>85</v>
      </c>
      <c r="AT339" s="1" t="s">
        <v>85</v>
      </c>
      <c r="AU339" s="1" t="s">
        <v>85</v>
      </c>
      <c r="AV339" s="1" t="s">
        <v>85</v>
      </c>
      <c r="AW339" s="1" t="s">
        <v>85</v>
      </c>
      <c r="AX339" s="1" t="s">
        <v>85</v>
      </c>
      <c r="AY339" s="1" t="s">
        <v>85</v>
      </c>
      <c r="AZ339" s="1" t="s">
        <v>85</v>
      </c>
      <c r="BA339" s="1" t="s">
        <v>85</v>
      </c>
      <c r="BB339" s="1" t="s">
        <v>85</v>
      </c>
      <c r="BC339" s="1" t="s">
        <v>85</v>
      </c>
      <c r="BD339" s="1" t="s">
        <v>85</v>
      </c>
      <c r="BE339" s="1" t="s">
        <v>85</v>
      </c>
      <c r="BF339" s="1" t="s">
        <v>85</v>
      </c>
      <c r="BG339" s="1" t="s">
        <v>85</v>
      </c>
      <c r="BH339" s="1" t="s">
        <v>85</v>
      </c>
      <c r="BI339" s="1" t="s">
        <v>85</v>
      </c>
      <c r="BJ339" s="1" t="s">
        <v>85</v>
      </c>
      <c r="BK339" s="1" t="s">
        <v>85</v>
      </c>
      <c r="BL339" s="1" t="s">
        <v>85</v>
      </c>
      <c r="BM339" s="1" t="s">
        <v>3531</v>
      </c>
      <c r="BN339" s="1" t="s">
        <v>85</v>
      </c>
      <c r="BO339" s="1" t="s">
        <v>85</v>
      </c>
      <c r="BP339" s="1" t="s">
        <v>85</v>
      </c>
      <c r="BQ339" s="1" t="s">
        <v>85</v>
      </c>
      <c r="BR339" s="1" t="s">
        <v>85</v>
      </c>
      <c r="BS339" s="1" t="s">
        <v>85</v>
      </c>
      <c r="BT339" s="1" t="s">
        <v>85</v>
      </c>
      <c r="BU339" s="1" t="s">
        <v>85</v>
      </c>
      <c r="BV339" s="1" t="s">
        <v>85</v>
      </c>
      <c r="BW339" s="1" t="s">
        <v>85</v>
      </c>
      <c r="BX339" s="1" t="s">
        <v>85</v>
      </c>
      <c r="BY339" s="1" t="s">
        <v>85</v>
      </c>
      <c r="BZ339" s="1" t="s">
        <v>85</v>
      </c>
      <c r="CA339" s="1" t="s">
        <v>85</v>
      </c>
      <c r="CB339" s="1" t="s">
        <v>85</v>
      </c>
      <c r="CC339" s="1" t="s">
        <v>85</v>
      </c>
      <c r="CD339" s="1" t="s">
        <v>85</v>
      </c>
      <c r="CE339" s="1" t="s">
        <v>85</v>
      </c>
      <c r="CF339" s="1" t="s">
        <v>85</v>
      </c>
      <c r="CG339" s="1" t="s">
        <v>85</v>
      </c>
      <c r="CH339" s="1" t="s">
        <v>85</v>
      </c>
    </row>
    <row r="340" spans="1:86" ht="15.95">
      <c r="A340" s="1" t="s">
        <v>2572</v>
      </c>
      <c r="B340" s="1" t="s">
        <v>130</v>
      </c>
      <c r="C340" s="1" t="s">
        <v>103</v>
      </c>
      <c r="D340" s="1">
        <v>301</v>
      </c>
      <c r="E340" s="1" t="s">
        <v>3522</v>
      </c>
      <c r="F340" s="1" t="s">
        <v>3956</v>
      </c>
      <c r="G340" s="1">
        <v>301023</v>
      </c>
      <c r="H340" s="1" t="s">
        <v>85</v>
      </c>
      <c r="I340" s="1">
        <v>6221459919</v>
      </c>
      <c r="J340" s="38">
        <v>44888</v>
      </c>
      <c r="K340" s="1" t="s">
        <v>85</v>
      </c>
      <c r="L340" s="1" t="s">
        <v>3527</v>
      </c>
      <c r="M340" s="1" t="s">
        <v>906</v>
      </c>
      <c r="N340" s="1" t="s">
        <v>83</v>
      </c>
      <c r="O340" s="1" t="s">
        <v>907</v>
      </c>
      <c r="P340" s="1" t="s">
        <v>85</v>
      </c>
      <c r="Q340" s="1" t="s">
        <v>85</v>
      </c>
      <c r="R340" s="1" t="s">
        <v>85</v>
      </c>
      <c r="S340" s="1" t="s">
        <v>85</v>
      </c>
      <c r="T340" s="1" t="s">
        <v>85</v>
      </c>
      <c r="U340" s="1" t="s">
        <v>85</v>
      </c>
      <c r="V340" s="1" t="s">
        <v>85</v>
      </c>
      <c r="W340" s="1" t="s">
        <v>85</v>
      </c>
      <c r="X340" s="1" t="s">
        <v>85</v>
      </c>
      <c r="Y340" s="1" t="s">
        <v>85</v>
      </c>
      <c r="Z340" s="1" t="s">
        <v>3916</v>
      </c>
      <c r="AA340" s="1" t="s">
        <v>85</v>
      </c>
      <c r="AB340" s="1" t="s">
        <v>85</v>
      </c>
      <c r="AC340" s="1" t="s">
        <v>85</v>
      </c>
      <c r="AD340" s="1" t="s">
        <v>85</v>
      </c>
      <c r="AE340" s="1" t="s">
        <v>85</v>
      </c>
      <c r="AF340" s="1" t="s">
        <v>85</v>
      </c>
      <c r="AG340" s="1" t="s">
        <v>85</v>
      </c>
      <c r="AH340" s="1" t="s">
        <v>85</v>
      </c>
      <c r="AI340" s="1" t="s">
        <v>85</v>
      </c>
      <c r="AJ340" s="1" t="s">
        <v>85</v>
      </c>
      <c r="AK340" s="1" t="s">
        <v>85</v>
      </c>
      <c r="AL340" s="1" t="s">
        <v>85</v>
      </c>
      <c r="AM340" s="1" t="s">
        <v>85</v>
      </c>
      <c r="AN340" s="1" t="s">
        <v>85</v>
      </c>
      <c r="AO340" s="1" t="s">
        <v>85</v>
      </c>
      <c r="AP340" s="1" t="s">
        <v>3916</v>
      </c>
      <c r="AQ340" s="1" t="s">
        <v>3702</v>
      </c>
      <c r="AR340" s="38">
        <v>45244</v>
      </c>
      <c r="AS340" s="1" t="s">
        <v>85</v>
      </c>
      <c r="AT340" s="1" t="s">
        <v>85</v>
      </c>
      <c r="AU340" s="1" t="s">
        <v>85</v>
      </c>
      <c r="AV340" s="1" t="s">
        <v>85</v>
      </c>
      <c r="AW340" s="1" t="s">
        <v>85</v>
      </c>
      <c r="AX340" s="1" t="s">
        <v>85</v>
      </c>
      <c r="AY340" s="1" t="s">
        <v>85</v>
      </c>
      <c r="AZ340" s="1" t="s">
        <v>85</v>
      </c>
      <c r="BA340" s="1" t="s">
        <v>85</v>
      </c>
      <c r="BB340" s="1" t="s">
        <v>85</v>
      </c>
      <c r="BC340" s="1" t="s">
        <v>85</v>
      </c>
      <c r="BD340" s="1" t="s">
        <v>85</v>
      </c>
      <c r="BE340" s="1" t="s">
        <v>85</v>
      </c>
      <c r="BF340" s="1" t="s">
        <v>85</v>
      </c>
      <c r="BG340" s="1" t="s">
        <v>85</v>
      </c>
      <c r="BH340" s="1" t="s">
        <v>85</v>
      </c>
      <c r="BI340" s="1" t="s">
        <v>85</v>
      </c>
      <c r="BJ340" s="1" t="s">
        <v>85</v>
      </c>
      <c r="BK340" s="1" t="s">
        <v>85</v>
      </c>
      <c r="BL340" s="1" t="s">
        <v>85</v>
      </c>
      <c r="BM340" s="1" t="s">
        <v>3538</v>
      </c>
      <c r="BN340" s="1" t="s">
        <v>3957</v>
      </c>
      <c r="BO340" s="1" t="s">
        <v>85</v>
      </c>
      <c r="BP340" s="1" t="s">
        <v>85</v>
      </c>
      <c r="BQ340" s="1" t="s">
        <v>85</v>
      </c>
      <c r="BR340" s="1" t="s">
        <v>85</v>
      </c>
      <c r="BS340" s="1" t="s">
        <v>85</v>
      </c>
      <c r="BT340" s="1" t="s">
        <v>85</v>
      </c>
      <c r="BU340" s="1" t="s">
        <v>85</v>
      </c>
      <c r="BV340" s="1" t="s">
        <v>85</v>
      </c>
      <c r="BW340" s="1" t="s">
        <v>85</v>
      </c>
      <c r="BX340" s="1" t="s">
        <v>85</v>
      </c>
      <c r="BY340" s="1" t="s">
        <v>85</v>
      </c>
      <c r="BZ340" s="1" t="s">
        <v>85</v>
      </c>
      <c r="CA340" s="1" t="s">
        <v>85</v>
      </c>
      <c r="CB340" s="1" t="s">
        <v>85</v>
      </c>
      <c r="CC340" s="1" t="s">
        <v>85</v>
      </c>
      <c r="CD340" s="1" t="s">
        <v>85</v>
      </c>
      <c r="CE340" s="1" t="s">
        <v>85</v>
      </c>
      <c r="CF340" s="1" t="s">
        <v>85</v>
      </c>
      <c r="CG340" s="1" t="s">
        <v>85</v>
      </c>
      <c r="CH340" s="1" t="s">
        <v>85</v>
      </c>
    </row>
    <row r="341" spans="1:86" ht="15.95">
      <c r="A341" s="1" t="s">
        <v>861</v>
      </c>
      <c r="B341" s="1" t="s">
        <v>130</v>
      </c>
      <c r="C341" s="1" t="s">
        <v>103</v>
      </c>
      <c r="D341" s="1">
        <v>301</v>
      </c>
      <c r="E341" s="1" t="s">
        <v>3522</v>
      </c>
      <c r="F341" s="1" t="s">
        <v>3958</v>
      </c>
      <c r="G341" s="1">
        <v>301039</v>
      </c>
      <c r="H341" s="1" t="s">
        <v>85</v>
      </c>
      <c r="I341" s="1">
        <v>6220742413</v>
      </c>
      <c r="J341" s="38">
        <v>45168</v>
      </c>
      <c r="K341" s="1" t="s">
        <v>85</v>
      </c>
      <c r="L341" s="1" t="s">
        <v>3527</v>
      </c>
      <c r="M341" s="1" t="s">
        <v>915</v>
      </c>
      <c r="N341" s="1" t="s">
        <v>85</v>
      </c>
      <c r="O341" s="1" t="s">
        <v>1061</v>
      </c>
      <c r="P341" s="1" t="s">
        <v>173</v>
      </c>
      <c r="Q341" s="1" t="s">
        <v>85</v>
      </c>
      <c r="R341" s="1" t="s">
        <v>85</v>
      </c>
      <c r="S341" s="1" t="s">
        <v>85</v>
      </c>
      <c r="T341" s="1" t="s">
        <v>85</v>
      </c>
      <c r="U341" s="1" t="s">
        <v>85</v>
      </c>
      <c r="V341" s="1">
        <v>100</v>
      </c>
      <c r="W341" s="1">
        <v>40</v>
      </c>
      <c r="X341" s="1">
        <v>60</v>
      </c>
      <c r="Y341" s="1" t="s">
        <v>3524</v>
      </c>
      <c r="Z341" s="1" t="s">
        <v>85</v>
      </c>
      <c r="AA341" s="1">
        <v>10</v>
      </c>
      <c r="AB341" s="1">
        <v>45</v>
      </c>
      <c r="AC341" s="1">
        <v>45</v>
      </c>
      <c r="AD341" s="1">
        <v>0</v>
      </c>
      <c r="AE341" s="1">
        <v>135</v>
      </c>
      <c r="AF341" s="1">
        <v>20</v>
      </c>
      <c r="AG341" s="1">
        <v>40</v>
      </c>
      <c r="AH341" s="1">
        <v>40</v>
      </c>
      <c r="AI341" s="1">
        <v>0</v>
      </c>
      <c r="AJ341" s="1">
        <v>120</v>
      </c>
      <c r="AK341" s="1">
        <v>20</v>
      </c>
      <c r="AL341" s="1">
        <v>60</v>
      </c>
      <c r="AM341" s="1">
        <v>20</v>
      </c>
      <c r="AN341" s="1">
        <v>0</v>
      </c>
      <c r="AO341" s="1">
        <v>100</v>
      </c>
      <c r="AP341" s="1" t="s">
        <v>85</v>
      </c>
      <c r="AQ341" s="1" t="s">
        <v>3702</v>
      </c>
      <c r="AR341" s="38">
        <v>45244</v>
      </c>
      <c r="AS341" s="1" t="s">
        <v>85</v>
      </c>
      <c r="AT341" s="1" t="s">
        <v>85</v>
      </c>
      <c r="AU341" s="1" t="s">
        <v>85</v>
      </c>
      <c r="AV341" s="1" t="s">
        <v>85</v>
      </c>
      <c r="AW341" s="1" t="s">
        <v>85</v>
      </c>
      <c r="AX341" s="1" t="s">
        <v>85</v>
      </c>
      <c r="AY341" s="1" t="s">
        <v>85</v>
      </c>
      <c r="AZ341" s="1" t="s">
        <v>85</v>
      </c>
      <c r="BA341" s="1" t="s">
        <v>85</v>
      </c>
      <c r="BB341" s="1" t="s">
        <v>85</v>
      </c>
      <c r="BC341" s="1" t="s">
        <v>85</v>
      </c>
      <c r="BD341" s="1" t="s">
        <v>85</v>
      </c>
      <c r="BE341" s="1" t="s">
        <v>85</v>
      </c>
      <c r="BF341" s="1" t="s">
        <v>85</v>
      </c>
      <c r="BG341" s="1" t="s">
        <v>85</v>
      </c>
      <c r="BH341" s="1" t="s">
        <v>85</v>
      </c>
      <c r="BI341" s="1" t="s">
        <v>85</v>
      </c>
      <c r="BJ341" s="1" t="s">
        <v>85</v>
      </c>
      <c r="BK341" s="1" t="s">
        <v>85</v>
      </c>
      <c r="BL341" s="1" t="s">
        <v>85</v>
      </c>
      <c r="BM341" s="1" t="s">
        <v>3531</v>
      </c>
      <c r="BN341" s="1" t="s">
        <v>85</v>
      </c>
      <c r="BO341" s="1" t="s">
        <v>85</v>
      </c>
      <c r="BP341" s="1" t="s">
        <v>85</v>
      </c>
      <c r="BQ341" s="1" t="s">
        <v>85</v>
      </c>
      <c r="BR341" s="1" t="s">
        <v>85</v>
      </c>
      <c r="BS341" s="1" t="s">
        <v>85</v>
      </c>
      <c r="BT341" s="1" t="s">
        <v>85</v>
      </c>
      <c r="BU341" s="1" t="s">
        <v>85</v>
      </c>
      <c r="BV341" s="1" t="s">
        <v>85</v>
      </c>
      <c r="BW341" s="1" t="s">
        <v>85</v>
      </c>
      <c r="BX341" s="1" t="s">
        <v>85</v>
      </c>
      <c r="BY341" s="1" t="s">
        <v>85</v>
      </c>
      <c r="BZ341" s="1" t="s">
        <v>85</v>
      </c>
      <c r="CA341" s="1" t="s">
        <v>85</v>
      </c>
      <c r="CB341" s="1" t="s">
        <v>85</v>
      </c>
      <c r="CC341" s="1" t="s">
        <v>85</v>
      </c>
      <c r="CD341" s="1" t="s">
        <v>85</v>
      </c>
      <c r="CE341" s="1" t="s">
        <v>85</v>
      </c>
      <c r="CF341" s="1" t="s">
        <v>85</v>
      </c>
      <c r="CG341" s="1" t="s">
        <v>85</v>
      </c>
      <c r="CH341" s="1" t="s">
        <v>85</v>
      </c>
    </row>
    <row r="342" spans="1:86" ht="15.95">
      <c r="A342" s="1" t="s">
        <v>1185</v>
      </c>
      <c r="B342" s="1" t="s">
        <v>130</v>
      </c>
      <c r="C342" s="1" t="s">
        <v>198</v>
      </c>
      <c r="D342" s="1">
        <v>100</v>
      </c>
      <c r="E342" s="1" t="s">
        <v>3522</v>
      </c>
      <c r="F342" s="1" t="s">
        <v>3959</v>
      </c>
      <c r="G342" s="1">
        <v>100020</v>
      </c>
      <c r="H342" s="1" t="s">
        <v>85</v>
      </c>
      <c r="I342" s="1">
        <v>6521762962</v>
      </c>
      <c r="J342" s="38">
        <v>45043</v>
      </c>
      <c r="K342" s="1" t="s">
        <v>85</v>
      </c>
      <c r="L342" s="1" t="s">
        <v>85</v>
      </c>
      <c r="M342" s="1" t="s">
        <v>85</v>
      </c>
      <c r="N342" s="1" t="s">
        <v>85</v>
      </c>
      <c r="O342" s="1" t="s">
        <v>85</v>
      </c>
      <c r="P342" s="1" t="s">
        <v>85</v>
      </c>
      <c r="Q342" s="1" t="s">
        <v>85</v>
      </c>
      <c r="R342" s="1" t="s">
        <v>85</v>
      </c>
      <c r="S342" s="1" t="s">
        <v>85</v>
      </c>
      <c r="T342" s="1" t="s">
        <v>85</v>
      </c>
      <c r="U342" s="1" t="s">
        <v>85</v>
      </c>
      <c r="V342" s="1">
        <v>100</v>
      </c>
      <c r="W342" s="1">
        <v>55</v>
      </c>
      <c r="X342" s="1">
        <v>45</v>
      </c>
      <c r="Y342" s="1" t="s">
        <v>3524</v>
      </c>
      <c r="Z342" s="1" t="s">
        <v>85</v>
      </c>
      <c r="AA342" s="1">
        <v>20</v>
      </c>
      <c r="AB342" s="1">
        <v>55</v>
      </c>
      <c r="AC342" s="1">
        <v>25</v>
      </c>
      <c r="AD342" s="1">
        <v>0</v>
      </c>
      <c r="AE342" s="1">
        <v>105</v>
      </c>
      <c r="AF342" s="1">
        <v>50</v>
      </c>
      <c r="AG342" s="1">
        <v>20</v>
      </c>
      <c r="AH342" s="1">
        <v>30</v>
      </c>
      <c r="AI342" s="1">
        <v>0</v>
      </c>
      <c r="AJ342" s="1">
        <v>80</v>
      </c>
      <c r="AK342" s="1">
        <v>20</v>
      </c>
      <c r="AL342" s="1">
        <v>55</v>
      </c>
      <c r="AM342" s="1">
        <v>25</v>
      </c>
      <c r="AN342" s="1">
        <v>0</v>
      </c>
      <c r="AO342" s="1">
        <v>105</v>
      </c>
      <c r="AP342" s="1" t="s">
        <v>85</v>
      </c>
      <c r="AQ342" s="1" t="s">
        <v>3702</v>
      </c>
      <c r="AR342" s="38">
        <v>45240</v>
      </c>
      <c r="AS342" s="1" t="s">
        <v>85</v>
      </c>
      <c r="AT342" s="1" t="s">
        <v>85</v>
      </c>
      <c r="AU342" s="1" t="s">
        <v>85</v>
      </c>
      <c r="AV342" s="1" t="s">
        <v>85</v>
      </c>
      <c r="AW342" s="1" t="s">
        <v>85</v>
      </c>
      <c r="AX342" s="1" t="s">
        <v>85</v>
      </c>
      <c r="AY342" s="1" t="s">
        <v>85</v>
      </c>
      <c r="AZ342" s="1" t="s">
        <v>85</v>
      </c>
      <c r="BA342" s="1" t="s">
        <v>85</v>
      </c>
      <c r="BB342" s="1" t="s">
        <v>85</v>
      </c>
      <c r="BC342" s="1" t="s">
        <v>85</v>
      </c>
      <c r="BD342" s="1" t="s">
        <v>85</v>
      </c>
      <c r="BE342" s="1" t="s">
        <v>85</v>
      </c>
      <c r="BF342" s="1" t="s">
        <v>85</v>
      </c>
      <c r="BG342" s="1" t="s">
        <v>85</v>
      </c>
      <c r="BH342" s="1" t="s">
        <v>85</v>
      </c>
      <c r="BI342" s="1" t="s">
        <v>85</v>
      </c>
      <c r="BJ342" s="1" t="s">
        <v>85</v>
      </c>
      <c r="BK342" s="1" t="s">
        <v>85</v>
      </c>
      <c r="BL342" s="1" t="s">
        <v>85</v>
      </c>
      <c r="BM342" s="1" t="s">
        <v>3531</v>
      </c>
      <c r="BN342" s="1" t="s">
        <v>85</v>
      </c>
      <c r="BO342" s="1" t="s">
        <v>85</v>
      </c>
      <c r="BP342" s="1" t="s">
        <v>85</v>
      </c>
      <c r="BQ342" s="1" t="s">
        <v>85</v>
      </c>
      <c r="BR342" s="1" t="s">
        <v>85</v>
      </c>
      <c r="BS342" s="1" t="s">
        <v>85</v>
      </c>
      <c r="BT342" s="1" t="s">
        <v>85</v>
      </c>
      <c r="BU342" s="1" t="s">
        <v>85</v>
      </c>
      <c r="BV342" s="1" t="s">
        <v>85</v>
      </c>
      <c r="BW342" s="1" t="s">
        <v>85</v>
      </c>
      <c r="BX342" s="1" t="s">
        <v>85</v>
      </c>
      <c r="BY342" s="1" t="s">
        <v>85</v>
      </c>
      <c r="BZ342" s="1" t="s">
        <v>85</v>
      </c>
      <c r="CA342" s="1" t="s">
        <v>85</v>
      </c>
      <c r="CB342" s="1" t="s">
        <v>85</v>
      </c>
      <c r="CC342" s="1" t="s">
        <v>85</v>
      </c>
      <c r="CD342" s="1" t="s">
        <v>85</v>
      </c>
      <c r="CE342" s="1" t="s">
        <v>85</v>
      </c>
      <c r="CF342" s="1" t="s">
        <v>85</v>
      </c>
      <c r="CG342" s="1" t="s">
        <v>85</v>
      </c>
      <c r="CH342" s="1" t="s">
        <v>85</v>
      </c>
    </row>
    <row r="343" spans="1:86" ht="15.95">
      <c r="A343" s="1" t="s">
        <v>2750</v>
      </c>
      <c r="B343" s="1" t="s">
        <v>75</v>
      </c>
      <c r="C343" s="1" t="s">
        <v>198</v>
      </c>
      <c r="D343" s="1">
        <v>304</v>
      </c>
      <c r="E343" s="1" t="s">
        <v>3522</v>
      </c>
      <c r="F343" s="1" t="s">
        <v>3960</v>
      </c>
      <c r="G343" s="1">
        <v>304010</v>
      </c>
      <c r="H343" s="1" t="s">
        <v>85</v>
      </c>
      <c r="I343" s="1">
        <v>6218979259</v>
      </c>
      <c r="J343" s="38">
        <v>44453</v>
      </c>
      <c r="K343" s="1" t="s">
        <v>85</v>
      </c>
      <c r="L343" s="1" t="s">
        <v>3527</v>
      </c>
      <c r="M343" s="1" t="s">
        <v>85</v>
      </c>
      <c r="N343" s="1" t="s">
        <v>85</v>
      </c>
      <c r="O343" s="1" t="s">
        <v>85</v>
      </c>
      <c r="P343" s="1" t="s">
        <v>85</v>
      </c>
      <c r="Q343" s="38">
        <v>45060</v>
      </c>
      <c r="R343" s="1" t="s">
        <v>85</v>
      </c>
      <c r="S343" s="1" t="s">
        <v>85</v>
      </c>
      <c r="T343" s="1" t="s">
        <v>85</v>
      </c>
      <c r="U343" s="1" t="s">
        <v>85</v>
      </c>
      <c r="V343" s="1">
        <v>5</v>
      </c>
      <c r="W343" s="1">
        <v>100</v>
      </c>
      <c r="X343" s="1">
        <v>0</v>
      </c>
      <c r="Y343" s="1" t="s">
        <v>3545</v>
      </c>
      <c r="Z343" s="1" t="s">
        <v>85</v>
      </c>
      <c r="AA343" s="1">
        <v>55</v>
      </c>
      <c r="AB343" s="1">
        <v>35</v>
      </c>
      <c r="AC343" s="1">
        <v>10</v>
      </c>
      <c r="AD343" s="1">
        <v>0</v>
      </c>
      <c r="AE343" s="1">
        <v>55</v>
      </c>
      <c r="AF343" s="1">
        <v>55</v>
      </c>
      <c r="AG343" s="1">
        <v>35</v>
      </c>
      <c r="AH343" s="1">
        <v>10</v>
      </c>
      <c r="AI343" s="1">
        <v>0</v>
      </c>
      <c r="AJ343" s="1">
        <v>55</v>
      </c>
      <c r="AK343" s="1">
        <v>29</v>
      </c>
      <c r="AL343" s="1">
        <v>70</v>
      </c>
      <c r="AM343" s="1">
        <v>1</v>
      </c>
      <c r="AN343" s="1">
        <v>0</v>
      </c>
      <c r="AO343" s="1">
        <v>72</v>
      </c>
      <c r="AP343" s="1" t="s">
        <v>85</v>
      </c>
      <c r="AQ343" s="1" t="s">
        <v>3660</v>
      </c>
      <c r="AR343" s="38">
        <v>45222</v>
      </c>
      <c r="AS343" s="1" t="s">
        <v>85</v>
      </c>
      <c r="AT343" s="1" t="s">
        <v>85</v>
      </c>
      <c r="AU343" s="1" t="s">
        <v>85</v>
      </c>
      <c r="AV343" s="1" t="s">
        <v>85</v>
      </c>
      <c r="AW343" s="1" t="s">
        <v>85</v>
      </c>
      <c r="AX343" s="1" t="s">
        <v>85</v>
      </c>
      <c r="AY343" s="1" t="s">
        <v>85</v>
      </c>
      <c r="AZ343" s="1" t="s">
        <v>85</v>
      </c>
      <c r="BA343" s="1" t="s">
        <v>85</v>
      </c>
      <c r="BB343" s="1" t="s">
        <v>85</v>
      </c>
      <c r="BC343" s="1" t="s">
        <v>85</v>
      </c>
      <c r="BD343" s="1" t="s">
        <v>85</v>
      </c>
      <c r="BE343" s="1" t="s">
        <v>85</v>
      </c>
      <c r="BF343" s="1" t="s">
        <v>85</v>
      </c>
      <c r="BG343" s="1" t="s">
        <v>85</v>
      </c>
      <c r="BH343" s="1" t="s">
        <v>85</v>
      </c>
      <c r="BI343" s="1" t="s">
        <v>85</v>
      </c>
      <c r="BJ343" s="1" t="s">
        <v>85</v>
      </c>
      <c r="BK343" s="1" t="s">
        <v>85</v>
      </c>
      <c r="BL343" s="1" t="s">
        <v>85</v>
      </c>
      <c r="BM343" s="1" t="s">
        <v>3531</v>
      </c>
      <c r="BN343" s="1" t="s">
        <v>85</v>
      </c>
      <c r="BO343" s="1" t="s">
        <v>85</v>
      </c>
      <c r="BP343" s="1" t="s">
        <v>85</v>
      </c>
      <c r="BQ343" s="1" t="s">
        <v>85</v>
      </c>
      <c r="BR343" s="1" t="s">
        <v>85</v>
      </c>
      <c r="BS343" s="1" t="s">
        <v>85</v>
      </c>
      <c r="BT343" s="1" t="s">
        <v>85</v>
      </c>
      <c r="BU343" s="1" t="s">
        <v>85</v>
      </c>
      <c r="BV343" s="1" t="s">
        <v>85</v>
      </c>
      <c r="BW343" s="1" t="s">
        <v>85</v>
      </c>
      <c r="BX343" s="1" t="s">
        <v>85</v>
      </c>
      <c r="BY343" s="1" t="s">
        <v>85</v>
      </c>
      <c r="BZ343" s="1" t="s">
        <v>85</v>
      </c>
      <c r="CA343" s="1" t="s">
        <v>85</v>
      </c>
      <c r="CB343" s="1" t="s">
        <v>85</v>
      </c>
      <c r="CC343" s="1" t="s">
        <v>85</v>
      </c>
      <c r="CD343" s="1" t="s">
        <v>85</v>
      </c>
      <c r="CE343" s="1" t="s">
        <v>85</v>
      </c>
      <c r="CF343" s="1" t="s">
        <v>85</v>
      </c>
      <c r="CG343" s="1" t="s">
        <v>85</v>
      </c>
      <c r="CH343" s="1" t="s">
        <v>85</v>
      </c>
    </row>
    <row r="344" spans="1:86" ht="15.95">
      <c r="A344" s="1" t="s">
        <v>880</v>
      </c>
      <c r="B344" s="1" t="s">
        <v>75</v>
      </c>
      <c r="C344" s="1" t="s">
        <v>103</v>
      </c>
      <c r="D344" s="1">
        <v>508</v>
      </c>
      <c r="E344" s="1" t="s">
        <v>3522</v>
      </c>
      <c r="F344" s="1" t="s">
        <v>3961</v>
      </c>
      <c r="G344" s="1">
        <v>508004</v>
      </c>
      <c r="H344" s="1" t="s">
        <v>85</v>
      </c>
      <c r="I344" s="1">
        <v>6604503263</v>
      </c>
      <c r="J344" s="38">
        <v>45177</v>
      </c>
      <c r="K344" s="1" t="s">
        <v>85</v>
      </c>
      <c r="L344" s="1" t="s">
        <v>85</v>
      </c>
      <c r="M344" s="1" t="s">
        <v>85</v>
      </c>
      <c r="N344" s="1" t="s">
        <v>85</v>
      </c>
      <c r="O344" s="1" t="s">
        <v>85</v>
      </c>
      <c r="P344" s="1" t="s">
        <v>85</v>
      </c>
      <c r="Q344" s="1" t="s">
        <v>85</v>
      </c>
      <c r="R344" s="1" t="s">
        <v>85</v>
      </c>
      <c r="S344" s="1" t="s">
        <v>85</v>
      </c>
      <c r="T344" s="1" t="s">
        <v>85</v>
      </c>
      <c r="U344" s="1" t="s">
        <v>85</v>
      </c>
      <c r="V344" s="1">
        <v>25</v>
      </c>
      <c r="W344" s="1">
        <v>100</v>
      </c>
      <c r="X344" s="1">
        <v>0</v>
      </c>
      <c r="Y344" s="1" t="s">
        <v>3545</v>
      </c>
      <c r="Z344" s="1" t="s">
        <v>85</v>
      </c>
      <c r="AA344" s="1">
        <v>4</v>
      </c>
      <c r="AB344" s="1">
        <v>1</v>
      </c>
      <c r="AC344" s="1">
        <v>10</v>
      </c>
      <c r="AD344" s="1">
        <v>85</v>
      </c>
      <c r="AE344" s="1">
        <v>276</v>
      </c>
      <c r="AF344" s="1">
        <v>4</v>
      </c>
      <c r="AG344" s="1">
        <v>4</v>
      </c>
      <c r="AH344" s="1">
        <v>10</v>
      </c>
      <c r="AI344" s="1">
        <v>82</v>
      </c>
      <c r="AJ344" s="1">
        <v>270</v>
      </c>
      <c r="AK344" s="1">
        <v>70</v>
      </c>
      <c r="AL344" s="1">
        <v>27</v>
      </c>
      <c r="AM344" s="1">
        <v>3</v>
      </c>
      <c r="AN344" s="1">
        <v>0</v>
      </c>
      <c r="AO344" s="1">
        <v>33</v>
      </c>
      <c r="AP344" s="1" t="s">
        <v>85</v>
      </c>
      <c r="AQ344" s="1" t="s">
        <v>3660</v>
      </c>
      <c r="AR344" s="38">
        <v>45225</v>
      </c>
      <c r="AS344" s="1" t="s">
        <v>85</v>
      </c>
      <c r="AT344" s="1" t="s">
        <v>85</v>
      </c>
      <c r="AU344" s="1" t="s">
        <v>85</v>
      </c>
      <c r="AV344" s="1" t="s">
        <v>85</v>
      </c>
      <c r="AW344" s="1" t="s">
        <v>85</v>
      </c>
      <c r="AX344" s="1" t="s">
        <v>85</v>
      </c>
      <c r="AY344" s="1" t="s">
        <v>85</v>
      </c>
      <c r="AZ344" s="1" t="s">
        <v>85</v>
      </c>
      <c r="BA344" s="1" t="s">
        <v>85</v>
      </c>
      <c r="BB344" s="1" t="s">
        <v>85</v>
      </c>
      <c r="BC344" s="1" t="s">
        <v>85</v>
      </c>
      <c r="BD344" s="1" t="s">
        <v>85</v>
      </c>
      <c r="BE344" s="1" t="s">
        <v>85</v>
      </c>
      <c r="BF344" s="1" t="s">
        <v>85</v>
      </c>
      <c r="BG344" s="1" t="s">
        <v>85</v>
      </c>
      <c r="BH344" s="1" t="s">
        <v>85</v>
      </c>
      <c r="BI344" s="1" t="s">
        <v>85</v>
      </c>
      <c r="BJ344" s="1" t="s">
        <v>85</v>
      </c>
      <c r="BK344" s="1" t="s">
        <v>85</v>
      </c>
      <c r="BL344" s="1" t="s">
        <v>85</v>
      </c>
      <c r="BM344" s="1" t="s">
        <v>3531</v>
      </c>
      <c r="BN344" s="1" t="s">
        <v>85</v>
      </c>
      <c r="BO344" s="1" t="s">
        <v>85</v>
      </c>
      <c r="BP344" s="1" t="s">
        <v>85</v>
      </c>
      <c r="BQ344" s="1" t="s">
        <v>85</v>
      </c>
      <c r="BR344" s="1" t="s">
        <v>85</v>
      </c>
      <c r="BS344" s="1" t="s">
        <v>85</v>
      </c>
      <c r="BT344" s="1" t="s">
        <v>85</v>
      </c>
      <c r="BU344" s="1" t="s">
        <v>85</v>
      </c>
      <c r="BV344" s="1" t="s">
        <v>85</v>
      </c>
      <c r="BW344" s="1" t="s">
        <v>85</v>
      </c>
      <c r="BX344" s="1" t="s">
        <v>85</v>
      </c>
      <c r="BY344" s="1" t="s">
        <v>85</v>
      </c>
      <c r="BZ344" s="1" t="s">
        <v>85</v>
      </c>
      <c r="CA344" s="1" t="s">
        <v>85</v>
      </c>
      <c r="CB344" s="1" t="s">
        <v>85</v>
      </c>
      <c r="CC344" s="1" t="s">
        <v>85</v>
      </c>
      <c r="CD344" s="1" t="s">
        <v>85</v>
      </c>
      <c r="CE344" s="1" t="s">
        <v>85</v>
      </c>
      <c r="CF344" s="1" t="s">
        <v>85</v>
      </c>
      <c r="CG344" s="1" t="s">
        <v>85</v>
      </c>
      <c r="CH344" s="1" t="s">
        <v>85</v>
      </c>
    </row>
    <row r="345" spans="1:86" ht="15.95">
      <c r="A345" s="1" t="s">
        <v>3090</v>
      </c>
      <c r="B345" s="1" t="s">
        <v>75</v>
      </c>
      <c r="C345" s="1" t="s">
        <v>103</v>
      </c>
      <c r="D345" s="1">
        <v>409</v>
      </c>
      <c r="E345" s="1" t="s">
        <v>3522</v>
      </c>
      <c r="F345" s="1" t="s">
        <v>3962</v>
      </c>
      <c r="G345" s="1">
        <v>409036</v>
      </c>
      <c r="H345" s="1" t="s">
        <v>3963</v>
      </c>
      <c r="I345" s="1">
        <v>6220941335</v>
      </c>
      <c r="J345" s="38">
        <v>45183</v>
      </c>
      <c r="K345" s="1" t="s">
        <v>1018</v>
      </c>
      <c r="L345" s="1" t="s">
        <v>3527</v>
      </c>
      <c r="M345" s="1" t="s">
        <v>915</v>
      </c>
      <c r="N345" s="1" t="s">
        <v>85</v>
      </c>
      <c r="O345" s="1" t="s">
        <v>966</v>
      </c>
      <c r="P345" s="1" t="s">
        <v>173</v>
      </c>
      <c r="Q345" s="38">
        <v>45219</v>
      </c>
      <c r="R345" s="1" t="s">
        <v>85</v>
      </c>
      <c r="S345" s="1" t="s">
        <v>85</v>
      </c>
      <c r="T345" s="1" t="s">
        <v>85</v>
      </c>
      <c r="U345" s="1" t="s">
        <v>85</v>
      </c>
      <c r="V345" s="1">
        <v>25</v>
      </c>
      <c r="W345" s="1">
        <v>100</v>
      </c>
      <c r="X345" s="1">
        <v>0</v>
      </c>
      <c r="Y345" s="1" t="s">
        <v>3545</v>
      </c>
      <c r="Z345" s="1" t="s">
        <v>85</v>
      </c>
      <c r="AA345" s="1">
        <v>1</v>
      </c>
      <c r="AB345" s="1">
        <v>2</v>
      </c>
      <c r="AC345" s="1">
        <v>57</v>
      </c>
      <c r="AD345" s="1">
        <v>40</v>
      </c>
      <c r="AE345" s="1">
        <v>236</v>
      </c>
      <c r="AF345" s="1">
        <v>1</v>
      </c>
      <c r="AG345" s="1">
        <v>2</v>
      </c>
      <c r="AH345" s="1">
        <v>57</v>
      </c>
      <c r="AI345" s="1">
        <v>40</v>
      </c>
      <c r="AJ345" s="1">
        <v>236</v>
      </c>
      <c r="AK345" s="1">
        <v>5</v>
      </c>
      <c r="AL345" s="1">
        <v>93</v>
      </c>
      <c r="AM345" s="1">
        <v>2</v>
      </c>
      <c r="AN345" s="1">
        <v>0</v>
      </c>
      <c r="AO345" s="1">
        <v>97</v>
      </c>
      <c r="AP345" s="1" t="s">
        <v>85</v>
      </c>
      <c r="AQ345" s="1" t="s">
        <v>3660</v>
      </c>
      <c r="AR345" s="38">
        <v>45225</v>
      </c>
      <c r="AS345" s="1" t="s">
        <v>85</v>
      </c>
      <c r="AT345" s="1" t="s">
        <v>85</v>
      </c>
      <c r="AU345" s="1" t="s">
        <v>85</v>
      </c>
      <c r="AV345" s="1" t="s">
        <v>85</v>
      </c>
      <c r="AW345" s="1" t="s">
        <v>85</v>
      </c>
      <c r="AX345" s="1" t="s">
        <v>85</v>
      </c>
      <c r="AY345" s="1" t="s">
        <v>85</v>
      </c>
      <c r="AZ345" s="1" t="s">
        <v>85</v>
      </c>
      <c r="BA345" s="1" t="s">
        <v>85</v>
      </c>
      <c r="BB345" s="1" t="s">
        <v>85</v>
      </c>
      <c r="BC345" s="1" t="s">
        <v>85</v>
      </c>
      <c r="BD345" s="1" t="s">
        <v>85</v>
      </c>
      <c r="BE345" s="1" t="s">
        <v>85</v>
      </c>
      <c r="BF345" s="1" t="s">
        <v>85</v>
      </c>
      <c r="BG345" s="1" t="s">
        <v>85</v>
      </c>
      <c r="BH345" s="1" t="s">
        <v>85</v>
      </c>
      <c r="BI345" s="1" t="s">
        <v>85</v>
      </c>
      <c r="BJ345" s="1" t="s">
        <v>85</v>
      </c>
      <c r="BK345" s="1" t="s">
        <v>85</v>
      </c>
      <c r="BL345" s="1" t="s">
        <v>85</v>
      </c>
      <c r="BM345" s="1" t="s">
        <v>3531</v>
      </c>
      <c r="BN345" s="1" t="s">
        <v>85</v>
      </c>
      <c r="BO345" s="1" t="s">
        <v>85</v>
      </c>
      <c r="BP345" s="1" t="s">
        <v>85</v>
      </c>
      <c r="BQ345" s="1" t="s">
        <v>85</v>
      </c>
      <c r="BR345" s="1" t="s">
        <v>85</v>
      </c>
      <c r="BS345" s="1" t="s">
        <v>85</v>
      </c>
      <c r="BT345" s="1" t="s">
        <v>85</v>
      </c>
      <c r="BU345" s="1" t="s">
        <v>85</v>
      </c>
      <c r="BV345" s="1" t="s">
        <v>85</v>
      </c>
      <c r="BW345" s="1" t="s">
        <v>85</v>
      </c>
      <c r="BX345" s="1" t="s">
        <v>85</v>
      </c>
      <c r="BY345" s="1" t="s">
        <v>85</v>
      </c>
      <c r="BZ345" s="1" t="s">
        <v>85</v>
      </c>
      <c r="CA345" s="1" t="s">
        <v>85</v>
      </c>
      <c r="CB345" s="1" t="s">
        <v>85</v>
      </c>
      <c r="CC345" s="1" t="s">
        <v>85</v>
      </c>
      <c r="CD345" s="1" t="s">
        <v>85</v>
      </c>
      <c r="CE345" s="1" t="s">
        <v>85</v>
      </c>
      <c r="CF345" s="1" t="s">
        <v>85</v>
      </c>
      <c r="CG345" s="1" t="s">
        <v>85</v>
      </c>
      <c r="CH345" s="1" t="s">
        <v>85</v>
      </c>
    </row>
    <row r="346" spans="1:86" ht="15.95">
      <c r="A346" s="1" t="s">
        <v>3964</v>
      </c>
      <c r="B346" s="1" t="s">
        <v>130</v>
      </c>
      <c r="C346" s="1" t="s">
        <v>103</v>
      </c>
      <c r="D346" s="1">
        <v>404</v>
      </c>
      <c r="E346" s="1" t="s">
        <v>3522</v>
      </c>
      <c r="F346" s="1" t="s">
        <v>3965</v>
      </c>
      <c r="G346" s="1">
        <v>404005</v>
      </c>
      <c r="H346" s="1" t="s">
        <v>3966</v>
      </c>
      <c r="I346" s="1">
        <v>6221467498</v>
      </c>
      <c r="J346" s="38">
        <v>45030</v>
      </c>
      <c r="K346" s="1" t="s">
        <v>3967</v>
      </c>
      <c r="L346" s="1" t="s">
        <v>3527</v>
      </c>
      <c r="M346" s="1" t="s">
        <v>906</v>
      </c>
      <c r="N346" s="1" t="s">
        <v>83</v>
      </c>
      <c r="O346" s="1" t="s">
        <v>907</v>
      </c>
      <c r="P346" s="1" t="s">
        <v>85</v>
      </c>
      <c r="Q346" s="1" t="s">
        <v>85</v>
      </c>
      <c r="R346" s="1" t="s">
        <v>85</v>
      </c>
      <c r="S346" s="1" t="s">
        <v>85</v>
      </c>
      <c r="T346" s="1" t="s">
        <v>85</v>
      </c>
      <c r="U346" s="1" t="s">
        <v>85</v>
      </c>
      <c r="V346" s="1">
        <v>40</v>
      </c>
      <c r="W346" s="1">
        <v>97</v>
      </c>
      <c r="X346" s="1">
        <v>3</v>
      </c>
      <c r="Y346" s="1" t="s">
        <v>3524</v>
      </c>
      <c r="Z346" s="1" t="s">
        <v>85</v>
      </c>
      <c r="AA346" s="1">
        <v>0</v>
      </c>
      <c r="AB346" s="1">
        <v>2</v>
      </c>
      <c r="AC346" s="1">
        <v>65</v>
      </c>
      <c r="AD346" s="1">
        <v>33</v>
      </c>
      <c r="AE346" s="1">
        <v>231</v>
      </c>
      <c r="AF346" s="1">
        <v>1</v>
      </c>
      <c r="AG346" s="1">
        <v>1</v>
      </c>
      <c r="AH346" s="1">
        <v>65</v>
      </c>
      <c r="AI346" s="1">
        <v>33</v>
      </c>
      <c r="AJ346" s="1">
        <v>230</v>
      </c>
      <c r="AK346" s="1">
        <v>3</v>
      </c>
      <c r="AL346" s="1">
        <v>55</v>
      </c>
      <c r="AM346" s="1">
        <v>42</v>
      </c>
      <c r="AN346" s="1">
        <v>0</v>
      </c>
      <c r="AO346" s="1">
        <v>139</v>
      </c>
      <c r="AP346" s="1" t="s">
        <v>85</v>
      </c>
      <c r="AQ346" s="1" t="s">
        <v>3894</v>
      </c>
      <c r="AR346" s="38">
        <v>45242</v>
      </c>
      <c r="AS346" s="1" t="s">
        <v>85</v>
      </c>
      <c r="AT346" s="1" t="s">
        <v>85</v>
      </c>
      <c r="AU346" s="1" t="s">
        <v>85</v>
      </c>
      <c r="AV346" s="1" t="s">
        <v>85</v>
      </c>
      <c r="AW346" s="1" t="s">
        <v>85</v>
      </c>
      <c r="AX346" s="1" t="s">
        <v>85</v>
      </c>
      <c r="AY346" s="1" t="s">
        <v>85</v>
      </c>
      <c r="AZ346" s="1" t="s">
        <v>85</v>
      </c>
      <c r="BA346" s="1" t="s">
        <v>85</v>
      </c>
      <c r="BB346" s="1" t="s">
        <v>85</v>
      </c>
      <c r="BC346" s="1" t="s">
        <v>85</v>
      </c>
      <c r="BD346" s="1" t="s">
        <v>85</v>
      </c>
      <c r="BE346" s="1" t="s">
        <v>85</v>
      </c>
      <c r="BF346" s="1" t="s">
        <v>85</v>
      </c>
      <c r="BG346" s="1" t="s">
        <v>85</v>
      </c>
      <c r="BH346" s="1" t="s">
        <v>85</v>
      </c>
      <c r="BI346" s="1" t="s">
        <v>85</v>
      </c>
      <c r="BJ346" s="1" t="s">
        <v>85</v>
      </c>
      <c r="BK346" s="1" t="s">
        <v>85</v>
      </c>
      <c r="BL346" s="1" t="s">
        <v>85</v>
      </c>
      <c r="BM346" s="1" t="s">
        <v>3531</v>
      </c>
      <c r="BN346" s="1" t="s">
        <v>85</v>
      </c>
      <c r="BO346" s="1" t="s">
        <v>85</v>
      </c>
      <c r="BP346" s="1" t="s">
        <v>85</v>
      </c>
      <c r="BQ346" s="1" t="s">
        <v>85</v>
      </c>
      <c r="BR346" s="1" t="s">
        <v>85</v>
      </c>
      <c r="BS346" s="1" t="s">
        <v>85</v>
      </c>
      <c r="BT346" s="1" t="s">
        <v>85</v>
      </c>
      <c r="BU346" s="1" t="s">
        <v>85</v>
      </c>
      <c r="BV346" s="1" t="s">
        <v>85</v>
      </c>
      <c r="BW346" s="1" t="s">
        <v>85</v>
      </c>
      <c r="BX346" s="1" t="s">
        <v>85</v>
      </c>
      <c r="BY346" s="1" t="s">
        <v>85</v>
      </c>
      <c r="BZ346" s="1" t="s">
        <v>85</v>
      </c>
      <c r="CA346" s="1" t="s">
        <v>85</v>
      </c>
      <c r="CB346" s="1" t="s">
        <v>85</v>
      </c>
      <c r="CC346" s="1" t="s">
        <v>85</v>
      </c>
      <c r="CD346" s="1" t="s">
        <v>85</v>
      </c>
      <c r="CE346" s="1" t="s">
        <v>85</v>
      </c>
      <c r="CF346" s="1" t="s">
        <v>85</v>
      </c>
      <c r="CG346" s="1" t="s">
        <v>85</v>
      </c>
      <c r="CH346" s="1" t="s">
        <v>85</v>
      </c>
    </row>
    <row r="347" spans="1:86" ht="15.95">
      <c r="A347" s="1" t="s">
        <v>2883</v>
      </c>
      <c r="B347" s="1" t="s">
        <v>130</v>
      </c>
      <c r="C347" s="1" t="s">
        <v>103</v>
      </c>
      <c r="D347" s="1">
        <v>404</v>
      </c>
      <c r="E347" s="1" t="s">
        <v>3522</v>
      </c>
      <c r="F347" s="1" t="s">
        <v>3968</v>
      </c>
      <c r="G347" s="1">
        <v>404004</v>
      </c>
      <c r="H347" s="1" t="s">
        <v>3966</v>
      </c>
      <c r="I347" s="1">
        <v>6221467499</v>
      </c>
      <c r="J347" s="38">
        <v>43278</v>
      </c>
      <c r="K347" s="1" t="s">
        <v>3967</v>
      </c>
      <c r="L347" s="1" t="s">
        <v>3527</v>
      </c>
      <c r="M347" s="1" t="s">
        <v>906</v>
      </c>
      <c r="N347" s="1" t="s">
        <v>83</v>
      </c>
      <c r="O347" s="1" t="s">
        <v>907</v>
      </c>
      <c r="P347" s="1" t="s">
        <v>85</v>
      </c>
      <c r="Q347" s="1" t="s">
        <v>85</v>
      </c>
      <c r="R347" s="1" t="s">
        <v>85</v>
      </c>
      <c r="S347" s="1" t="s">
        <v>85</v>
      </c>
      <c r="T347" s="1" t="s">
        <v>85</v>
      </c>
      <c r="U347" s="1" t="s">
        <v>85</v>
      </c>
      <c r="V347" s="1">
        <v>50</v>
      </c>
      <c r="W347" s="1">
        <v>99</v>
      </c>
      <c r="X347" s="1">
        <v>1</v>
      </c>
      <c r="Y347" s="1" t="s">
        <v>3524</v>
      </c>
      <c r="Z347" s="1" t="s">
        <v>85</v>
      </c>
      <c r="AA347" s="1">
        <v>36</v>
      </c>
      <c r="AB347" s="1">
        <v>45</v>
      </c>
      <c r="AC347" s="1">
        <v>17</v>
      </c>
      <c r="AD347" s="1">
        <v>2</v>
      </c>
      <c r="AE347" s="1">
        <v>85</v>
      </c>
      <c r="AF347" s="1">
        <v>36</v>
      </c>
      <c r="AG347" s="1">
        <v>45</v>
      </c>
      <c r="AH347" s="1">
        <v>17</v>
      </c>
      <c r="AI347" s="1">
        <v>2</v>
      </c>
      <c r="AJ347" s="1">
        <v>85</v>
      </c>
      <c r="AK347" s="1">
        <v>97</v>
      </c>
      <c r="AL347" s="1">
        <v>2</v>
      </c>
      <c r="AM347" s="1">
        <v>1</v>
      </c>
      <c r="AN347" s="1">
        <v>0</v>
      </c>
      <c r="AO347" s="1">
        <v>4</v>
      </c>
      <c r="AP347" s="1" t="s">
        <v>85</v>
      </c>
      <c r="AQ347" s="1" t="s">
        <v>3894</v>
      </c>
      <c r="AR347" s="38">
        <v>45242</v>
      </c>
      <c r="AS347" s="1" t="s">
        <v>85</v>
      </c>
      <c r="AT347" s="1" t="s">
        <v>85</v>
      </c>
      <c r="AU347" s="1" t="s">
        <v>85</v>
      </c>
      <c r="AV347" s="1" t="s">
        <v>85</v>
      </c>
      <c r="AW347" s="1" t="s">
        <v>85</v>
      </c>
      <c r="AX347" s="1" t="s">
        <v>85</v>
      </c>
      <c r="AY347" s="1" t="s">
        <v>85</v>
      </c>
      <c r="AZ347" s="1" t="s">
        <v>85</v>
      </c>
      <c r="BA347" s="1" t="s">
        <v>85</v>
      </c>
      <c r="BB347" s="1" t="s">
        <v>85</v>
      </c>
      <c r="BC347" s="1" t="s">
        <v>85</v>
      </c>
      <c r="BD347" s="1" t="s">
        <v>85</v>
      </c>
      <c r="BE347" s="1" t="s">
        <v>85</v>
      </c>
      <c r="BF347" s="1" t="s">
        <v>85</v>
      </c>
      <c r="BG347" s="1" t="s">
        <v>85</v>
      </c>
      <c r="BH347" s="1" t="s">
        <v>85</v>
      </c>
      <c r="BI347" s="1" t="s">
        <v>85</v>
      </c>
      <c r="BJ347" s="1" t="s">
        <v>85</v>
      </c>
      <c r="BK347" s="1" t="s">
        <v>85</v>
      </c>
      <c r="BL347" s="1" t="s">
        <v>85</v>
      </c>
      <c r="BM347" s="1" t="s">
        <v>3531</v>
      </c>
      <c r="BN347" s="1" t="s">
        <v>85</v>
      </c>
      <c r="BO347" s="1" t="s">
        <v>85</v>
      </c>
      <c r="BP347" s="1" t="s">
        <v>85</v>
      </c>
      <c r="BQ347" s="1" t="s">
        <v>85</v>
      </c>
      <c r="BR347" s="1" t="s">
        <v>85</v>
      </c>
      <c r="BS347" s="1" t="s">
        <v>85</v>
      </c>
      <c r="BT347" s="1" t="s">
        <v>85</v>
      </c>
      <c r="BU347" s="1" t="s">
        <v>85</v>
      </c>
      <c r="BV347" s="1" t="s">
        <v>85</v>
      </c>
      <c r="BW347" s="1" t="s">
        <v>85</v>
      </c>
      <c r="BX347" s="1" t="s">
        <v>85</v>
      </c>
      <c r="BY347" s="1" t="s">
        <v>85</v>
      </c>
      <c r="BZ347" s="1" t="s">
        <v>85</v>
      </c>
      <c r="CA347" s="1" t="s">
        <v>85</v>
      </c>
      <c r="CB347" s="1" t="s">
        <v>85</v>
      </c>
      <c r="CC347" s="1" t="s">
        <v>85</v>
      </c>
      <c r="CD347" s="1" t="s">
        <v>85</v>
      </c>
      <c r="CE347" s="1" t="s">
        <v>85</v>
      </c>
      <c r="CF347" s="1" t="s">
        <v>85</v>
      </c>
      <c r="CG347" s="1" t="s">
        <v>85</v>
      </c>
      <c r="CH347" s="1" t="s">
        <v>85</v>
      </c>
    </row>
    <row r="348" spans="1:86" ht="15.95">
      <c r="A348" s="1" t="s">
        <v>2650</v>
      </c>
      <c r="B348" s="1" t="s">
        <v>130</v>
      </c>
      <c r="C348" s="1" t="s">
        <v>198</v>
      </c>
      <c r="D348" s="1">
        <v>302</v>
      </c>
      <c r="E348" s="1" t="s">
        <v>3522</v>
      </c>
      <c r="F348" s="1" t="s">
        <v>3969</v>
      </c>
      <c r="G348" s="1">
        <v>302014</v>
      </c>
      <c r="H348" s="1" t="s">
        <v>85</v>
      </c>
      <c r="I348" s="1">
        <v>6219603605</v>
      </c>
      <c r="J348" s="38">
        <v>45223</v>
      </c>
      <c r="K348" s="1" t="s">
        <v>85</v>
      </c>
      <c r="L348" s="1" t="s">
        <v>3527</v>
      </c>
      <c r="M348" s="1" t="s">
        <v>915</v>
      </c>
      <c r="N348" s="1" t="s">
        <v>85</v>
      </c>
      <c r="O348" s="1" t="s">
        <v>3680</v>
      </c>
      <c r="P348" s="1" t="s">
        <v>173</v>
      </c>
      <c r="Q348" s="1" t="s">
        <v>85</v>
      </c>
      <c r="R348" s="1" t="s">
        <v>85</v>
      </c>
      <c r="S348" s="1" t="s">
        <v>85</v>
      </c>
      <c r="T348" s="1" t="s">
        <v>85</v>
      </c>
      <c r="U348" s="1" t="s">
        <v>85</v>
      </c>
      <c r="V348" s="1">
        <v>90</v>
      </c>
      <c r="W348" s="1">
        <v>45</v>
      </c>
      <c r="X348" s="1">
        <v>55</v>
      </c>
      <c r="Y348" s="1" t="s">
        <v>3524</v>
      </c>
      <c r="Z348" s="1" t="s">
        <v>85</v>
      </c>
      <c r="AA348" s="1">
        <v>40</v>
      </c>
      <c r="AB348" s="1">
        <v>40</v>
      </c>
      <c r="AC348" s="1">
        <v>20</v>
      </c>
      <c r="AD348" s="1">
        <v>0</v>
      </c>
      <c r="AE348" s="1">
        <v>80</v>
      </c>
      <c r="AF348" s="1">
        <v>40</v>
      </c>
      <c r="AG348" s="1">
        <v>40</v>
      </c>
      <c r="AH348" s="1">
        <v>20</v>
      </c>
      <c r="AI348" s="1">
        <v>0</v>
      </c>
      <c r="AJ348" s="1">
        <v>80</v>
      </c>
      <c r="AK348" s="1">
        <v>50</v>
      </c>
      <c r="AL348" s="1">
        <v>40</v>
      </c>
      <c r="AM348" s="1">
        <v>10</v>
      </c>
      <c r="AN348" s="1">
        <v>0</v>
      </c>
      <c r="AO348" s="1">
        <v>60</v>
      </c>
      <c r="AP348" s="1" t="s">
        <v>85</v>
      </c>
      <c r="AQ348" s="1" t="s">
        <v>3702</v>
      </c>
      <c r="AR348" s="38">
        <v>45244</v>
      </c>
      <c r="AS348" s="1" t="s">
        <v>85</v>
      </c>
      <c r="AT348" s="1" t="s">
        <v>85</v>
      </c>
      <c r="AU348" s="1" t="s">
        <v>85</v>
      </c>
      <c r="AV348" s="1" t="s">
        <v>85</v>
      </c>
      <c r="AW348" s="1" t="s">
        <v>85</v>
      </c>
      <c r="AX348" s="1" t="s">
        <v>85</v>
      </c>
      <c r="AY348" s="1" t="s">
        <v>85</v>
      </c>
      <c r="AZ348" s="1" t="s">
        <v>85</v>
      </c>
      <c r="BA348" s="1" t="s">
        <v>85</v>
      </c>
      <c r="BB348" s="1" t="s">
        <v>85</v>
      </c>
      <c r="BC348" s="1" t="s">
        <v>85</v>
      </c>
      <c r="BD348" s="1" t="s">
        <v>85</v>
      </c>
      <c r="BE348" s="1" t="s">
        <v>85</v>
      </c>
      <c r="BF348" s="1" t="s">
        <v>85</v>
      </c>
      <c r="BG348" s="1" t="s">
        <v>85</v>
      </c>
      <c r="BH348" s="1" t="s">
        <v>85</v>
      </c>
      <c r="BI348" s="1" t="s">
        <v>85</v>
      </c>
      <c r="BJ348" s="1" t="s">
        <v>85</v>
      </c>
      <c r="BK348" s="1" t="s">
        <v>85</v>
      </c>
      <c r="BL348" s="1" t="s">
        <v>85</v>
      </c>
      <c r="BM348" s="1" t="s">
        <v>3531</v>
      </c>
      <c r="BN348" s="1" t="s">
        <v>85</v>
      </c>
      <c r="BO348" s="1" t="s">
        <v>85</v>
      </c>
      <c r="BP348" s="1" t="s">
        <v>85</v>
      </c>
      <c r="BQ348" s="1" t="s">
        <v>85</v>
      </c>
      <c r="BR348" s="1" t="s">
        <v>85</v>
      </c>
      <c r="BS348" s="1" t="s">
        <v>85</v>
      </c>
      <c r="BT348" s="1" t="s">
        <v>85</v>
      </c>
      <c r="BU348" s="1" t="s">
        <v>85</v>
      </c>
      <c r="BV348" s="1" t="s">
        <v>85</v>
      </c>
      <c r="BW348" s="1" t="s">
        <v>85</v>
      </c>
      <c r="BX348" s="1" t="s">
        <v>85</v>
      </c>
      <c r="BY348" s="1" t="s">
        <v>85</v>
      </c>
      <c r="BZ348" s="1" t="s">
        <v>85</v>
      </c>
      <c r="CA348" s="1" t="s">
        <v>85</v>
      </c>
      <c r="CB348" s="1" t="s">
        <v>85</v>
      </c>
      <c r="CC348" s="1" t="s">
        <v>85</v>
      </c>
      <c r="CD348" s="1" t="s">
        <v>85</v>
      </c>
      <c r="CE348" s="1" t="s">
        <v>85</v>
      </c>
      <c r="CF348" s="1" t="s">
        <v>85</v>
      </c>
      <c r="CG348" s="1" t="s">
        <v>85</v>
      </c>
      <c r="CH348" s="1" t="s">
        <v>85</v>
      </c>
    </row>
    <row r="349" spans="1:86" ht="15.95">
      <c r="A349" s="1" t="s">
        <v>3359</v>
      </c>
      <c r="B349" s="1" t="s">
        <v>130</v>
      </c>
      <c r="C349" s="1" t="s">
        <v>103</v>
      </c>
      <c r="D349" s="1">
        <v>606</v>
      </c>
      <c r="E349" s="1" t="s">
        <v>3522</v>
      </c>
      <c r="F349" s="1" t="s">
        <v>3970</v>
      </c>
      <c r="G349" s="1">
        <v>606002</v>
      </c>
      <c r="H349" s="1" t="s">
        <v>85</v>
      </c>
      <c r="I349" s="1">
        <v>6220158013</v>
      </c>
      <c r="J349" s="38">
        <v>45112</v>
      </c>
      <c r="K349" s="1" t="s">
        <v>3971</v>
      </c>
      <c r="L349" s="1" t="s">
        <v>3527</v>
      </c>
      <c r="M349" s="1" t="s">
        <v>1025</v>
      </c>
      <c r="N349" s="1" t="s">
        <v>83</v>
      </c>
      <c r="O349" s="1" t="s">
        <v>916</v>
      </c>
      <c r="P349" s="1" t="s">
        <v>83</v>
      </c>
      <c r="Q349" s="1" t="s">
        <v>85</v>
      </c>
      <c r="R349" s="1" t="s">
        <v>85</v>
      </c>
      <c r="S349" s="1" t="s">
        <v>85</v>
      </c>
      <c r="T349" s="1" t="s">
        <v>85</v>
      </c>
      <c r="U349" s="1" t="s">
        <v>85</v>
      </c>
      <c r="V349" s="1">
        <v>90</v>
      </c>
      <c r="W349" s="1">
        <v>45</v>
      </c>
      <c r="X349" s="1">
        <v>55</v>
      </c>
      <c r="Y349" s="1" t="s">
        <v>3524</v>
      </c>
      <c r="Z349" s="1" t="s">
        <v>85</v>
      </c>
      <c r="AA349" s="1">
        <v>40</v>
      </c>
      <c r="AB349" s="1">
        <v>40</v>
      </c>
      <c r="AC349" s="1">
        <v>20</v>
      </c>
      <c r="AD349" s="1">
        <v>0</v>
      </c>
      <c r="AE349" s="1">
        <v>80</v>
      </c>
      <c r="AF349" s="1">
        <v>40</v>
      </c>
      <c r="AG349" s="1">
        <v>40</v>
      </c>
      <c r="AH349" s="1">
        <v>20</v>
      </c>
      <c r="AI349" s="1">
        <v>0</v>
      </c>
      <c r="AJ349" s="1">
        <v>80</v>
      </c>
      <c r="AK349" s="1">
        <v>65</v>
      </c>
      <c r="AL349" s="1">
        <v>35</v>
      </c>
      <c r="AM349" s="1">
        <v>0</v>
      </c>
      <c r="AN349" s="1">
        <v>0</v>
      </c>
      <c r="AO349" s="1">
        <v>35</v>
      </c>
      <c r="AP349" s="1" t="s">
        <v>85</v>
      </c>
      <c r="AQ349" s="1" t="s">
        <v>3702</v>
      </c>
      <c r="AR349" s="38">
        <v>45239</v>
      </c>
      <c r="AS349" s="1" t="s">
        <v>85</v>
      </c>
      <c r="AT349" s="1" t="s">
        <v>85</v>
      </c>
      <c r="AU349" s="1" t="s">
        <v>85</v>
      </c>
      <c r="AV349" s="1" t="s">
        <v>85</v>
      </c>
      <c r="AW349" s="1" t="s">
        <v>85</v>
      </c>
      <c r="AX349" s="1" t="s">
        <v>85</v>
      </c>
      <c r="AY349" s="1" t="s">
        <v>85</v>
      </c>
      <c r="AZ349" s="1" t="s">
        <v>85</v>
      </c>
      <c r="BA349" s="1" t="s">
        <v>85</v>
      </c>
      <c r="BB349" s="1" t="s">
        <v>85</v>
      </c>
      <c r="BC349" s="1" t="s">
        <v>85</v>
      </c>
      <c r="BD349" s="1" t="s">
        <v>85</v>
      </c>
      <c r="BE349" s="1" t="s">
        <v>85</v>
      </c>
      <c r="BF349" s="1" t="s">
        <v>85</v>
      </c>
      <c r="BG349" s="1" t="s">
        <v>85</v>
      </c>
      <c r="BH349" s="1" t="s">
        <v>85</v>
      </c>
      <c r="BI349" s="1" t="s">
        <v>85</v>
      </c>
      <c r="BJ349" s="1" t="s">
        <v>85</v>
      </c>
      <c r="BK349" s="1" t="s">
        <v>85</v>
      </c>
      <c r="BL349" s="1" t="s">
        <v>85</v>
      </c>
      <c r="BM349" s="1" t="s">
        <v>3531</v>
      </c>
      <c r="BN349" s="1" t="s">
        <v>85</v>
      </c>
      <c r="BO349" s="1" t="s">
        <v>85</v>
      </c>
      <c r="BP349" s="1" t="s">
        <v>85</v>
      </c>
      <c r="BQ349" s="1" t="s">
        <v>85</v>
      </c>
      <c r="BR349" s="1" t="s">
        <v>85</v>
      </c>
      <c r="BS349" s="1" t="s">
        <v>85</v>
      </c>
      <c r="BT349" s="1" t="s">
        <v>85</v>
      </c>
      <c r="BU349" s="1" t="s">
        <v>85</v>
      </c>
      <c r="BV349" s="1" t="s">
        <v>85</v>
      </c>
      <c r="BW349" s="1" t="s">
        <v>85</v>
      </c>
      <c r="BX349" s="1" t="s">
        <v>85</v>
      </c>
      <c r="BY349" s="1" t="s">
        <v>85</v>
      </c>
      <c r="BZ349" s="1" t="s">
        <v>85</v>
      </c>
      <c r="CA349" s="1" t="s">
        <v>85</v>
      </c>
      <c r="CB349" s="1" t="s">
        <v>85</v>
      </c>
      <c r="CC349" s="1" t="s">
        <v>85</v>
      </c>
      <c r="CD349" s="1" t="s">
        <v>85</v>
      </c>
      <c r="CE349" s="1" t="s">
        <v>85</v>
      </c>
      <c r="CF349" s="1" t="s">
        <v>85</v>
      </c>
      <c r="CG349" s="1" t="s">
        <v>85</v>
      </c>
      <c r="CH349" s="1" t="s">
        <v>85</v>
      </c>
    </row>
    <row r="350" spans="1:86" ht="15.95">
      <c r="A350" s="1" t="s">
        <v>3972</v>
      </c>
      <c r="B350" s="1" t="s">
        <v>130</v>
      </c>
      <c r="C350" s="1" t="s">
        <v>103</v>
      </c>
      <c r="D350" s="1">
        <v>301</v>
      </c>
      <c r="E350" s="1" t="s">
        <v>3522</v>
      </c>
      <c r="F350" s="1" t="s">
        <v>3973</v>
      </c>
      <c r="G350" s="1">
        <v>301038</v>
      </c>
      <c r="H350" s="1" t="s">
        <v>85</v>
      </c>
      <c r="I350" s="1">
        <v>6220742410</v>
      </c>
      <c r="J350" s="38">
        <v>44430</v>
      </c>
      <c r="K350" s="1" t="s">
        <v>85</v>
      </c>
      <c r="L350" s="1" t="s">
        <v>85</v>
      </c>
      <c r="M350" s="1" t="s">
        <v>85</v>
      </c>
      <c r="N350" s="1" t="s">
        <v>85</v>
      </c>
      <c r="O350" s="1" t="s">
        <v>85</v>
      </c>
      <c r="P350" s="1" t="s">
        <v>85</v>
      </c>
      <c r="Q350" s="1" t="s">
        <v>85</v>
      </c>
      <c r="R350" s="1" t="s">
        <v>85</v>
      </c>
      <c r="S350" s="1" t="s">
        <v>85</v>
      </c>
      <c r="T350" s="1" t="s">
        <v>85</v>
      </c>
      <c r="U350" s="1" t="s">
        <v>85</v>
      </c>
      <c r="V350" s="1">
        <v>40</v>
      </c>
      <c r="W350" s="1">
        <v>30</v>
      </c>
      <c r="X350" s="1">
        <v>70</v>
      </c>
      <c r="Y350" s="1" t="s">
        <v>3524</v>
      </c>
      <c r="Z350" s="1" t="s">
        <v>85</v>
      </c>
      <c r="AA350" s="1">
        <v>55</v>
      </c>
      <c r="AB350" s="1">
        <v>45</v>
      </c>
      <c r="AC350" s="1">
        <v>0</v>
      </c>
      <c r="AD350" s="1">
        <v>0</v>
      </c>
      <c r="AE350" s="1">
        <v>45</v>
      </c>
      <c r="AF350" s="1">
        <v>65</v>
      </c>
      <c r="AG350" s="1">
        <v>35</v>
      </c>
      <c r="AH350" s="1">
        <v>0</v>
      </c>
      <c r="AI350" s="1">
        <v>0</v>
      </c>
      <c r="AJ350" s="1">
        <v>35</v>
      </c>
      <c r="AK350" s="1">
        <v>55</v>
      </c>
      <c r="AL350" s="1">
        <v>45</v>
      </c>
      <c r="AM350" s="1">
        <v>0</v>
      </c>
      <c r="AN350" s="1">
        <v>0</v>
      </c>
      <c r="AO350" s="1">
        <v>45</v>
      </c>
      <c r="AP350" s="1" t="s">
        <v>85</v>
      </c>
      <c r="AQ350" s="1" t="s">
        <v>3702</v>
      </c>
      <c r="AR350" s="38">
        <v>45239</v>
      </c>
      <c r="AS350" s="1" t="s">
        <v>85</v>
      </c>
      <c r="AT350" s="1" t="s">
        <v>85</v>
      </c>
      <c r="AU350" s="1" t="s">
        <v>85</v>
      </c>
      <c r="AV350" s="1" t="s">
        <v>85</v>
      </c>
      <c r="AW350" s="1" t="s">
        <v>85</v>
      </c>
      <c r="AX350" s="1" t="s">
        <v>85</v>
      </c>
      <c r="AY350" s="1" t="s">
        <v>85</v>
      </c>
      <c r="AZ350" s="1" t="s">
        <v>85</v>
      </c>
      <c r="BA350" s="1" t="s">
        <v>85</v>
      </c>
      <c r="BB350" s="1" t="s">
        <v>85</v>
      </c>
      <c r="BC350" s="1" t="s">
        <v>85</v>
      </c>
      <c r="BD350" s="1" t="s">
        <v>85</v>
      </c>
      <c r="BE350" s="1" t="s">
        <v>85</v>
      </c>
      <c r="BF350" s="1" t="s">
        <v>85</v>
      </c>
      <c r="BG350" s="1" t="s">
        <v>85</v>
      </c>
      <c r="BH350" s="1" t="s">
        <v>85</v>
      </c>
      <c r="BI350" s="1" t="s">
        <v>85</v>
      </c>
      <c r="BJ350" s="1" t="s">
        <v>85</v>
      </c>
      <c r="BK350" s="1" t="s">
        <v>85</v>
      </c>
      <c r="BL350" s="1" t="s">
        <v>85</v>
      </c>
      <c r="BM350" s="1" t="s">
        <v>3531</v>
      </c>
      <c r="BN350" s="1" t="s">
        <v>85</v>
      </c>
      <c r="BO350" s="1" t="s">
        <v>85</v>
      </c>
      <c r="BP350" s="1" t="s">
        <v>85</v>
      </c>
      <c r="BQ350" s="1" t="s">
        <v>85</v>
      </c>
      <c r="BR350" s="1" t="s">
        <v>85</v>
      </c>
      <c r="BS350" s="1" t="s">
        <v>85</v>
      </c>
      <c r="BT350" s="1" t="s">
        <v>85</v>
      </c>
      <c r="BU350" s="1" t="s">
        <v>85</v>
      </c>
      <c r="BV350" s="1" t="s">
        <v>85</v>
      </c>
      <c r="BW350" s="1" t="s">
        <v>85</v>
      </c>
      <c r="BX350" s="1" t="s">
        <v>85</v>
      </c>
      <c r="BY350" s="1" t="s">
        <v>85</v>
      </c>
      <c r="BZ350" s="1" t="s">
        <v>85</v>
      </c>
      <c r="CA350" s="1" t="s">
        <v>85</v>
      </c>
      <c r="CB350" s="1" t="s">
        <v>85</v>
      </c>
      <c r="CC350" s="1" t="s">
        <v>85</v>
      </c>
      <c r="CD350" s="1" t="s">
        <v>85</v>
      </c>
      <c r="CE350" s="1" t="s">
        <v>85</v>
      </c>
      <c r="CF350" s="1" t="s">
        <v>85</v>
      </c>
      <c r="CG350" s="1" t="s">
        <v>85</v>
      </c>
      <c r="CH350" s="1" t="s">
        <v>85</v>
      </c>
    </row>
    <row r="351" spans="1:86" ht="15.95">
      <c r="A351" s="1" t="s">
        <v>3974</v>
      </c>
      <c r="B351" s="1" t="s">
        <v>130</v>
      </c>
      <c r="C351" s="1" t="s">
        <v>103</v>
      </c>
      <c r="D351" s="1">
        <v>301</v>
      </c>
      <c r="E351" s="1" t="s">
        <v>3522</v>
      </c>
      <c r="F351" s="1" t="s">
        <v>3975</v>
      </c>
      <c r="G351" s="1">
        <v>301038</v>
      </c>
      <c r="H351" s="1" t="s">
        <v>85</v>
      </c>
      <c r="I351" s="1">
        <v>6217451481</v>
      </c>
      <c r="J351" s="38">
        <v>45137</v>
      </c>
      <c r="K351" s="1" t="s">
        <v>85</v>
      </c>
      <c r="L351" s="1" t="s">
        <v>3527</v>
      </c>
      <c r="M351" s="1" t="s">
        <v>85</v>
      </c>
      <c r="N351" s="1" t="s">
        <v>85</v>
      </c>
      <c r="O351" s="1" t="s">
        <v>85</v>
      </c>
      <c r="P351" s="1" t="s">
        <v>85</v>
      </c>
      <c r="Q351" s="1" t="s">
        <v>85</v>
      </c>
      <c r="R351" s="1" t="s">
        <v>85</v>
      </c>
      <c r="S351" s="1" t="s">
        <v>85</v>
      </c>
      <c r="T351" s="1" t="s">
        <v>85</v>
      </c>
      <c r="U351" s="1" t="s">
        <v>85</v>
      </c>
      <c r="V351" s="1">
        <v>80</v>
      </c>
      <c r="W351" s="1">
        <v>50</v>
      </c>
      <c r="X351" s="1">
        <v>50</v>
      </c>
      <c r="Y351" s="1" t="s">
        <v>3524</v>
      </c>
      <c r="Z351" s="1" t="s">
        <v>85</v>
      </c>
      <c r="AA351" s="1">
        <v>20</v>
      </c>
      <c r="AB351" s="1">
        <v>30</v>
      </c>
      <c r="AC351" s="1">
        <v>40</v>
      </c>
      <c r="AD351" s="1">
        <v>10</v>
      </c>
      <c r="AE351" s="1">
        <v>140</v>
      </c>
      <c r="AF351" s="1">
        <v>20</v>
      </c>
      <c r="AG351" s="1">
        <v>30</v>
      </c>
      <c r="AH351" s="1">
        <v>40</v>
      </c>
      <c r="AI351" s="1">
        <v>10</v>
      </c>
      <c r="AJ351" s="1">
        <v>140</v>
      </c>
      <c r="AK351" s="1">
        <v>20</v>
      </c>
      <c r="AL351" s="1">
        <v>55</v>
      </c>
      <c r="AM351" s="1">
        <v>25</v>
      </c>
      <c r="AN351" s="1">
        <v>0</v>
      </c>
      <c r="AO351" s="1">
        <v>105</v>
      </c>
      <c r="AP351" s="1" t="s">
        <v>85</v>
      </c>
      <c r="AQ351" s="1" t="s">
        <v>3702</v>
      </c>
      <c r="AR351" s="38">
        <v>45239</v>
      </c>
      <c r="AS351" s="1" t="s">
        <v>85</v>
      </c>
      <c r="AT351" s="1" t="s">
        <v>85</v>
      </c>
      <c r="AU351" s="1" t="s">
        <v>85</v>
      </c>
      <c r="AV351" s="1" t="s">
        <v>85</v>
      </c>
      <c r="AW351" s="1" t="s">
        <v>85</v>
      </c>
      <c r="AX351" s="1" t="s">
        <v>85</v>
      </c>
      <c r="AY351" s="1" t="s">
        <v>85</v>
      </c>
      <c r="AZ351" s="1" t="s">
        <v>85</v>
      </c>
      <c r="BA351" s="1" t="s">
        <v>85</v>
      </c>
      <c r="BB351" s="1" t="s">
        <v>85</v>
      </c>
      <c r="BC351" s="1" t="s">
        <v>85</v>
      </c>
      <c r="BD351" s="1" t="s">
        <v>85</v>
      </c>
      <c r="BE351" s="1" t="s">
        <v>85</v>
      </c>
      <c r="BF351" s="1" t="s">
        <v>85</v>
      </c>
      <c r="BG351" s="1" t="s">
        <v>85</v>
      </c>
      <c r="BH351" s="1" t="s">
        <v>85</v>
      </c>
      <c r="BI351" s="1" t="s">
        <v>85</v>
      </c>
      <c r="BJ351" s="1" t="s">
        <v>85</v>
      </c>
      <c r="BK351" s="1" t="s">
        <v>85</v>
      </c>
      <c r="BL351" s="1" t="s">
        <v>85</v>
      </c>
      <c r="BM351" s="1" t="s">
        <v>3531</v>
      </c>
      <c r="BN351" s="1" t="s">
        <v>85</v>
      </c>
      <c r="BO351" s="1" t="s">
        <v>85</v>
      </c>
      <c r="BP351" s="1" t="s">
        <v>85</v>
      </c>
      <c r="BQ351" s="1" t="s">
        <v>85</v>
      </c>
      <c r="BR351" s="1" t="s">
        <v>85</v>
      </c>
      <c r="BS351" s="1" t="s">
        <v>85</v>
      </c>
      <c r="BT351" s="1" t="s">
        <v>85</v>
      </c>
      <c r="BU351" s="1" t="s">
        <v>85</v>
      </c>
      <c r="BV351" s="1" t="s">
        <v>85</v>
      </c>
      <c r="BW351" s="1" t="s">
        <v>85</v>
      </c>
      <c r="BX351" s="1" t="s">
        <v>85</v>
      </c>
      <c r="BY351" s="1" t="s">
        <v>85</v>
      </c>
      <c r="BZ351" s="1" t="s">
        <v>85</v>
      </c>
      <c r="CA351" s="1" t="s">
        <v>85</v>
      </c>
      <c r="CB351" s="1" t="s">
        <v>85</v>
      </c>
      <c r="CC351" s="1" t="s">
        <v>85</v>
      </c>
      <c r="CD351" s="1" t="s">
        <v>85</v>
      </c>
      <c r="CE351" s="1" t="s">
        <v>85</v>
      </c>
      <c r="CF351" s="1" t="s">
        <v>85</v>
      </c>
      <c r="CG351" s="1" t="s">
        <v>85</v>
      </c>
      <c r="CH351" s="1" t="s">
        <v>85</v>
      </c>
    </row>
    <row r="352" spans="1:86" ht="15.95">
      <c r="A352" s="1" t="s">
        <v>2501</v>
      </c>
      <c r="B352" s="1" t="s">
        <v>130</v>
      </c>
      <c r="C352" s="1" t="s">
        <v>103</v>
      </c>
      <c r="D352" s="1">
        <v>300</v>
      </c>
      <c r="E352" s="1" t="s">
        <v>3522</v>
      </c>
      <c r="F352" s="1" t="s">
        <v>3976</v>
      </c>
      <c r="G352" s="1">
        <v>300013</v>
      </c>
      <c r="H352" s="1" t="s">
        <v>85</v>
      </c>
      <c r="I352" s="1">
        <v>6219513029</v>
      </c>
      <c r="J352" s="38">
        <v>44577</v>
      </c>
      <c r="K352" s="1" t="s">
        <v>85</v>
      </c>
      <c r="L352" s="1" t="s">
        <v>85</v>
      </c>
      <c r="M352" s="1" t="s">
        <v>85</v>
      </c>
      <c r="N352" s="1" t="s">
        <v>85</v>
      </c>
      <c r="O352" s="1" t="s">
        <v>85</v>
      </c>
      <c r="P352" s="1" t="s">
        <v>85</v>
      </c>
      <c r="Q352" s="1" t="s">
        <v>85</v>
      </c>
      <c r="R352" s="1" t="s">
        <v>85</v>
      </c>
      <c r="S352" s="1" t="s">
        <v>85</v>
      </c>
      <c r="T352" s="1" t="s">
        <v>85</v>
      </c>
      <c r="U352" s="1" t="s">
        <v>85</v>
      </c>
      <c r="V352" s="1">
        <v>6</v>
      </c>
      <c r="W352" s="1">
        <v>90</v>
      </c>
      <c r="X352" s="1">
        <v>10</v>
      </c>
      <c r="Y352" s="1" t="s">
        <v>3545</v>
      </c>
      <c r="Z352" s="1" t="s">
        <v>85</v>
      </c>
      <c r="AA352" s="1">
        <v>0</v>
      </c>
      <c r="AB352" s="1">
        <v>10</v>
      </c>
      <c r="AC352" s="1">
        <v>60</v>
      </c>
      <c r="AD352" s="1">
        <v>30</v>
      </c>
      <c r="AE352" s="1">
        <v>220</v>
      </c>
      <c r="AF352" s="1">
        <v>0</v>
      </c>
      <c r="AG352" s="1">
        <v>10</v>
      </c>
      <c r="AH352" s="1">
        <v>60</v>
      </c>
      <c r="AI352" s="1">
        <v>30</v>
      </c>
      <c r="AJ352" s="1">
        <v>220</v>
      </c>
      <c r="AK352" s="1">
        <v>0</v>
      </c>
      <c r="AL352" s="1">
        <v>15</v>
      </c>
      <c r="AM352" s="1">
        <v>85</v>
      </c>
      <c r="AN352" s="1">
        <v>0</v>
      </c>
      <c r="AO352" s="1">
        <v>185</v>
      </c>
      <c r="AP352" s="1" t="s">
        <v>85</v>
      </c>
      <c r="AQ352" s="1" t="s">
        <v>3702</v>
      </c>
      <c r="AR352" s="38">
        <v>45239</v>
      </c>
      <c r="AS352" s="1" t="s">
        <v>85</v>
      </c>
      <c r="AT352" s="1" t="s">
        <v>85</v>
      </c>
      <c r="AU352" s="1" t="s">
        <v>85</v>
      </c>
      <c r="AV352" s="1" t="s">
        <v>85</v>
      </c>
      <c r="AW352" s="1" t="s">
        <v>85</v>
      </c>
      <c r="AX352" s="1" t="s">
        <v>85</v>
      </c>
      <c r="AY352" s="1" t="s">
        <v>85</v>
      </c>
      <c r="AZ352" s="1" t="s">
        <v>85</v>
      </c>
      <c r="BA352" s="1" t="s">
        <v>85</v>
      </c>
      <c r="BB352" s="1" t="s">
        <v>85</v>
      </c>
      <c r="BC352" s="1" t="s">
        <v>85</v>
      </c>
      <c r="BD352" s="1" t="s">
        <v>85</v>
      </c>
      <c r="BE352" s="1" t="s">
        <v>85</v>
      </c>
      <c r="BF352" s="1" t="s">
        <v>85</v>
      </c>
      <c r="BG352" s="1" t="s">
        <v>85</v>
      </c>
      <c r="BH352" s="1" t="s">
        <v>85</v>
      </c>
      <c r="BI352" s="1" t="s">
        <v>85</v>
      </c>
      <c r="BJ352" s="1" t="s">
        <v>85</v>
      </c>
      <c r="BK352" s="1" t="s">
        <v>85</v>
      </c>
      <c r="BL352" s="1" t="s">
        <v>85</v>
      </c>
      <c r="BM352" s="1" t="s">
        <v>3531</v>
      </c>
      <c r="BN352" s="1" t="s">
        <v>85</v>
      </c>
      <c r="BO352" s="1" t="s">
        <v>85</v>
      </c>
      <c r="BP352" s="1" t="s">
        <v>85</v>
      </c>
      <c r="BQ352" s="1" t="s">
        <v>85</v>
      </c>
      <c r="BR352" s="1" t="s">
        <v>85</v>
      </c>
      <c r="BS352" s="1" t="s">
        <v>85</v>
      </c>
      <c r="BT352" s="1" t="s">
        <v>85</v>
      </c>
      <c r="BU352" s="1" t="s">
        <v>85</v>
      </c>
      <c r="BV352" s="1" t="s">
        <v>85</v>
      </c>
      <c r="BW352" s="1" t="s">
        <v>85</v>
      </c>
      <c r="BX352" s="1" t="s">
        <v>85</v>
      </c>
      <c r="BY352" s="1" t="s">
        <v>85</v>
      </c>
      <c r="BZ352" s="1" t="s">
        <v>85</v>
      </c>
      <c r="CA352" s="1" t="s">
        <v>85</v>
      </c>
      <c r="CB352" s="1" t="s">
        <v>85</v>
      </c>
      <c r="CC352" s="1" t="s">
        <v>85</v>
      </c>
      <c r="CD352" s="1" t="s">
        <v>85</v>
      </c>
      <c r="CE352" s="1" t="s">
        <v>85</v>
      </c>
      <c r="CF352" s="1" t="s">
        <v>85</v>
      </c>
      <c r="CG352" s="1" t="s">
        <v>85</v>
      </c>
      <c r="CH352" s="1" t="s">
        <v>85</v>
      </c>
    </row>
    <row r="353" spans="1:86" ht="15.95">
      <c r="A353" s="1" t="s">
        <v>590</v>
      </c>
      <c r="B353" s="1" t="s">
        <v>130</v>
      </c>
      <c r="C353" s="1" t="s">
        <v>103</v>
      </c>
      <c r="D353" s="1">
        <v>402</v>
      </c>
      <c r="E353" s="1" t="s">
        <v>3522</v>
      </c>
      <c r="F353" s="1" t="s">
        <v>3977</v>
      </c>
      <c r="G353" s="1">
        <v>402009</v>
      </c>
      <c r="H353" s="1" t="s">
        <v>85</v>
      </c>
      <c r="I353" s="1">
        <v>6220220361</v>
      </c>
      <c r="J353" s="38">
        <v>45218</v>
      </c>
      <c r="K353" s="1" t="s">
        <v>926</v>
      </c>
      <c r="L353" s="1" t="s">
        <v>3527</v>
      </c>
      <c r="M353" s="1" t="s">
        <v>451</v>
      </c>
      <c r="N353" s="1" t="s">
        <v>83</v>
      </c>
      <c r="O353" s="1" t="s">
        <v>907</v>
      </c>
      <c r="P353" s="1" t="s">
        <v>1003</v>
      </c>
      <c r="Q353" s="1" t="s">
        <v>85</v>
      </c>
      <c r="R353" s="1" t="s">
        <v>85</v>
      </c>
      <c r="S353" s="1" t="s">
        <v>85</v>
      </c>
      <c r="T353" s="1" t="s">
        <v>85</v>
      </c>
      <c r="U353" s="1" t="s">
        <v>85</v>
      </c>
      <c r="V353" s="1">
        <v>90</v>
      </c>
      <c r="W353" s="1">
        <v>35</v>
      </c>
      <c r="X353" s="1">
        <v>65</v>
      </c>
      <c r="Y353" s="1" t="s">
        <v>3524</v>
      </c>
      <c r="Z353" s="1" t="s">
        <v>85</v>
      </c>
      <c r="AA353" s="1">
        <v>10</v>
      </c>
      <c r="AB353" s="1">
        <v>50</v>
      </c>
      <c r="AC353" s="1">
        <v>40</v>
      </c>
      <c r="AD353" s="1">
        <v>0</v>
      </c>
      <c r="AE353" s="1">
        <v>130</v>
      </c>
      <c r="AF353" s="1">
        <v>10</v>
      </c>
      <c r="AG353" s="1">
        <v>50</v>
      </c>
      <c r="AH353" s="1">
        <v>40</v>
      </c>
      <c r="AI353" s="1">
        <v>0</v>
      </c>
      <c r="AJ353" s="1">
        <v>130</v>
      </c>
      <c r="AK353" s="1">
        <v>10</v>
      </c>
      <c r="AL353" s="1">
        <v>60</v>
      </c>
      <c r="AM353" s="1">
        <v>30</v>
      </c>
      <c r="AN353" s="1">
        <v>0</v>
      </c>
      <c r="AO353" s="1">
        <v>120</v>
      </c>
      <c r="AP353" s="1" t="s">
        <v>85</v>
      </c>
      <c r="AQ353" s="1" t="s">
        <v>3702</v>
      </c>
      <c r="AR353" s="38">
        <v>45239</v>
      </c>
      <c r="AS353" s="1" t="s">
        <v>85</v>
      </c>
      <c r="AT353" s="1" t="s">
        <v>85</v>
      </c>
      <c r="AU353" s="1" t="s">
        <v>85</v>
      </c>
      <c r="AV353" s="1" t="s">
        <v>85</v>
      </c>
      <c r="AW353" s="1" t="s">
        <v>85</v>
      </c>
      <c r="AX353" s="1" t="s">
        <v>85</v>
      </c>
      <c r="AY353" s="1" t="s">
        <v>85</v>
      </c>
      <c r="AZ353" s="1" t="s">
        <v>85</v>
      </c>
      <c r="BA353" s="1" t="s">
        <v>85</v>
      </c>
      <c r="BB353" s="1" t="s">
        <v>85</v>
      </c>
      <c r="BC353" s="1" t="s">
        <v>85</v>
      </c>
      <c r="BD353" s="1" t="s">
        <v>85</v>
      </c>
      <c r="BE353" s="1" t="s">
        <v>85</v>
      </c>
      <c r="BF353" s="1" t="s">
        <v>85</v>
      </c>
      <c r="BG353" s="1" t="s">
        <v>85</v>
      </c>
      <c r="BH353" s="1" t="s">
        <v>85</v>
      </c>
      <c r="BI353" s="1" t="s">
        <v>85</v>
      </c>
      <c r="BJ353" s="1" t="s">
        <v>85</v>
      </c>
      <c r="BK353" s="1" t="s">
        <v>85</v>
      </c>
      <c r="BL353" s="1" t="s">
        <v>85</v>
      </c>
      <c r="BM353" s="1" t="s">
        <v>3531</v>
      </c>
      <c r="BN353" s="1" t="s">
        <v>85</v>
      </c>
      <c r="BO353" s="1" t="s">
        <v>85</v>
      </c>
      <c r="BP353" s="1" t="s">
        <v>85</v>
      </c>
      <c r="BQ353" s="1" t="s">
        <v>85</v>
      </c>
      <c r="BR353" s="1" t="s">
        <v>85</v>
      </c>
      <c r="BS353" s="1" t="s">
        <v>85</v>
      </c>
      <c r="BT353" s="1" t="s">
        <v>85</v>
      </c>
      <c r="BU353" s="1" t="s">
        <v>85</v>
      </c>
      <c r="BV353" s="1" t="s">
        <v>85</v>
      </c>
      <c r="BW353" s="1" t="s">
        <v>85</v>
      </c>
      <c r="BX353" s="1" t="s">
        <v>85</v>
      </c>
      <c r="BY353" s="1" t="s">
        <v>85</v>
      </c>
      <c r="BZ353" s="1" t="s">
        <v>85</v>
      </c>
      <c r="CA353" s="1" t="s">
        <v>85</v>
      </c>
      <c r="CB353" s="1" t="s">
        <v>85</v>
      </c>
      <c r="CC353" s="1" t="s">
        <v>85</v>
      </c>
      <c r="CD353" s="1" t="s">
        <v>85</v>
      </c>
      <c r="CE353" s="1" t="s">
        <v>85</v>
      </c>
      <c r="CF353" s="1" t="s">
        <v>85</v>
      </c>
      <c r="CG353" s="1" t="s">
        <v>85</v>
      </c>
      <c r="CH353" s="1" t="s">
        <v>85</v>
      </c>
    </row>
    <row r="354" spans="1:86" ht="15.95">
      <c r="A354" s="1" t="s">
        <v>2496</v>
      </c>
      <c r="B354" s="1" t="s">
        <v>130</v>
      </c>
      <c r="C354" s="1" t="s">
        <v>103</v>
      </c>
      <c r="D354" s="1">
        <v>300</v>
      </c>
      <c r="E354" s="1" t="s">
        <v>3522</v>
      </c>
      <c r="F354" s="1">
        <v>300006</v>
      </c>
      <c r="G354" s="1">
        <v>300006</v>
      </c>
      <c r="H354" s="1" t="s">
        <v>3978</v>
      </c>
      <c r="I354" s="1">
        <v>6219513037</v>
      </c>
      <c r="J354" s="38">
        <v>44437</v>
      </c>
      <c r="K354" s="1" t="s">
        <v>1037</v>
      </c>
      <c r="L354" s="1" t="s">
        <v>3527</v>
      </c>
      <c r="M354" s="1" t="s">
        <v>915</v>
      </c>
      <c r="N354" s="1" t="s">
        <v>85</v>
      </c>
      <c r="O354" s="1" t="s">
        <v>3979</v>
      </c>
      <c r="P354" s="1" t="s">
        <v>451</v>
      </c>
      <c r="Q354" s="1" t="s">
        <v>85</v>
      </c>
      <c r="R354" s="1" t="s">
        <v>85</v>
      </c>
      <c r="S354" s="1" t="s">
        <v>85</v>
      </c>
      <c r="T354" s="1" t="s">
        <v>85</v>
      </c>
      <c r="U354" s="1" t="s">
        <v>85</v>
      </c>
      <c r="V354" s="1">
        <v>75</v>
      </c>
      <c r="W354" s="1">
        <v>99</v>
      </c>
      <c r="X354" s="1">
        <v>1</v>
      </c>
      <c r="Y354" s="1" t="s">
        <v>3524</v>
      </c>
      <c r="Z354" s="1" t="s">
        <v>85</v>
      </c>
      <c r="AA354" s="1">
        <v>1</v>
      </c>
      <c r="AB354" s="1">
        <v>29</v>
      </c>
      <c r="AC354" s="1">
        <v>65</v>
      </c>
      <c r="AD354" s="1">
        <v>5</v>
      </c>
      <c r="AE354" s="1">
        <v>174</v>
      </c>
      <c r="AF354" s="1">
        <v>23</v>
      </c>
      <c r="AG354" s="1">
        <v>7</v>
      </c>
      <c r="AH354" s="1">
        <v>65</v>
      </c>
      <c r="AI354" s="1">
        <v>5</v>
      </c>
      <c r="AJ354" s="1">
        <v>152</v>
      </c>
      <c r="AK354" s="1">
        <v>1</v>
      </c>
      <c r="AL354" s="1">
        <v>49</v>
      </c>
      <c r="AM354" s="1">
        <v>50</v>
      </c>
      <c r="AN354" s="1">
        <v>0</v>
      </c>
      <c r="AO354" s="1">
        <v>149</v>
      </c>
      <c r="AP354" s="1" t="s">
        <v>85</v>
      </c>
      <c r="AQ354" s="1" t="s">
        <v>3894</v>
      </c>
      <c r="AR354" s="38">
        <v>45233</v>
      </c>
      <c r="AS354" s="1" t="s">
        <v>85</v>
      </c>
      <c r="AT354" s="1" t="s">
        <v>85</v>
      </c>
      <c r="AU354" s="1" t="s">
        <v>85</v>
      </c>
      <c r="AV354" s="1" t="s">
        <v>85</v>
      </c>
      <c r="AW354" s="1" t="s">
        <v>85</v>
      </c>
      <c r="AX354" s="1" t="s">
        <v>85</v>
      </c>
      <c r="AY354" s="1" t="s">
        <v>85</v>
      </c>
      <c r="AZ354" s="1" t="s">
        <v>85</v>
      </c>
      <c r="BA354" s="1" t="s">
        <v>85</v>
      </c>
      <c r="BB354" s="1" t="s">
        <v>85</v>
      </c>
      <c r="BC354" s="1" t="s">
        <v>85</v>
      </c>
      <c r="BD354" s="1" t="s">
        <v>85</v>
      </c>
      <c r="BE354" s="1" t="s">
        <v>85</v>
      </c>
      <c r="BF354" s="1" t="s">
        <v>85</v>
      </c>
      <c r="BG354" s="1" t="s">
        <v>85</v>
      </c>
      <c r="BH354" s="1" t="s">
        <v>85</v>
      </c>
      <c r="BI354" s="1" t="s">
        <v>85</v>
      </c>
      <c r="BJ354" s="1" t="s">
        <v>85</v>
      </c>
      <c r="BK354" s="1" t="s">
        <v>85</v>
      </c>
      <c r="BL354" s="1" t="s">
        <v>85</v>
      </c>
      <c r="BM354" s="1" t="s">
        <v>3531</v>
      </c>
      <c r="BN354" s="1" t="s">
        <v>85</v>
      </c>
      <c r="BO354" s="1" t="s">
        <v>85</v>
      </c>
      <c r="BP354" s="1" t="s">
        <v>85</v>
      </c>
      <c r="BQ354" s="1" t="s">
        <v>85</v>
      </c>
      <c r="BR354" s="1" t="s">
        <v>85</v>
      </c>
      <c r="BS354" s="1" t="s">
        <v>85</v>
      </c>
      <c r="BT354" s="1" t="s">
        <v>85</v>
      </c>
      <c r="BU354" s="1" t="s">
        <v>85</v>
      </c>
      <c r="BV354" s="1" t="s">
        <v>85</v>
      </c>
      <c r="BW354" s="1" t="s">
        <v>85</v>
      </c>
      <c r="BX354" s="1" t="s">
        <v>85</v>
      </c>
      <c r="BY354" s="1" t="s">
        <v>85</v>
      </c>
      <c r="BZ354" s="1" t="s">
        <v>85</v>
      </c>
      <c r="CA354" s="1" t="s">
        <v>85</v>
      </c>
      <c r="CB354" s="1" t="s">
        <v>85</v>
      </c>
      <c r="CC354" s="1" t="s">
        <v>85</v>
      </c>
      <c r="CD354" s="1" t="s">
        <v>85</v>
      </c>
      <c r="CE354" s="1" t="s">
        <v>85</v>
      </c>
      <c r="CF354" s="1" t="s">
        <v>85</v>
      </c>
      <c r="CG354" s="1" t="s">
        <v>85</v>
      </c>
      <c r="CH354" s="1" t="s">
        <v>85</v>
      </c>
    </row>
    <row r="355" spans="1:86" ht="15.95">
      <c r="A355" s="1" t="s">
        <v>402</v>
      </c>
      <c r="B355" s="1" t="s">
        <v>130</v>
      </c>
      <c r="C355" s="1" t="s">
        <v>103</v>
      </c>
      <c r="D355" s="1">
        <v>301</v>
      </c>
      <c r="E355" s="1" t="s">
        <v>3522</v>
      </c>
      <c r="F355" s="1" t="s">
        <v>3980</v>
      </c>
      <c r="G355" s="1">
        <v>301002</v>
      </c>
      <c r="H355" s="1" t="s">
        <v>3981</v>
      </c>
      <c r="I355" s="1">
        <v>6217451474</v>
      </c>
      <c r="J355" s="38">
        <v>44841</v>
      </c>
      <c r="K355" s="1" t="s">
        <v>926</v>
      </c>
      <c r="L355" s="1" t="s">
        <v>936</v>
      </c>
      <c r="M355" s="1" t="s">
        <v>915</v>
      </c>
      <c r="N355" s="1" t="s">
        <v>85</v>
      </c>
      <c r="O355" s="1" t="s">
        <v>973</v>
      </c>
      <c r="P355" s="1" t="s">
        <v>85</v>
      </c>
      <c r="Q355" s="1" t="s">
        <v>85</v>
      </c>
      <c r="R355" s="1" t="s">
        <v>85</v>
      </c>
      <c r="S355" s="1" t="s">
        <v>85</v>
      </c>
      <c r="T355" s="1" t="s">
        <v>85</v>
      </c>
      <c r="U355" s="1" t="s">
        <v>85</v>
      </c>
      <c r="V355" s="1">
        <v>70</v>
      </c>
      <c r="W355" s="1">
        <v>80</v>
      </c>
      <c r="X355" s="1">
        <v>20</v>
      </c>
      <c r="Y355" s="1" t="s">
        <v>3524</v>
      </c>
      <c r="Z355" s="1" t="s">
        <v>85</v>
      </c>
      <c r="AA355" s="1">
        <v>21</v>
      </c>
      <c r="AB355" s="1">
        <v>63</v>
      </c>
      <c r="AC355" s="1">
        <v>16</v>
      </c>
      <c r="AD355" s="1">
        <v>0</v>
      </c>
      <c r="AE355" s="1">
        <v>95</v>
      </c>
      <c r="AF355" s="1">
        <v>29</v>
      </c>
      <c r="AG355" s="1">
        <v>55</v>
      </c>
      <c r="AH355" s="1">
        <v>16</v>
      </c>
      <c r="AI355" s="1">
        <v>0</v>
      </c>
      <c r="AJ355" s="1">
        <v>87</v>
      </c>
      <c r="AK355" s="1">
        <v>46</v>
      </c>
      <c r="AL355" s="1">
        <v>50</v>
      </c>
      <c r="AM355" s="1">
        <v>4</v>
      </c>
      <c r="AN355" s="1">
        <v>0</v>
      </c>
      <c r="AO355" s="1">
        <v>58</v>
      </c>
      <c r="AP355" s="1" t="s">
        <v>85</v>
      </c>
      <c r="AQ355" s="1" t="s">
        <v>3894</v>
      </c>
      <c r="AR355" s="38">
        <v>45233</v>
      </c>
      <c r="AS355" s="1" t="s">
        <v>85</v>
      </c>
      <c r="AT355" s="1" t="s">
        <v>85</v>
      </c>
      <c r="AU355" s="1" t="s">
        <v>85</v>
      </c>
      <c r="AV355" s="1" t="s">
        <v>85</v>
      </c>
      <c r="AW355" s="1" t="s">
        <v>85</v>
      </c>
      <c r="AX355" s="1" t="s">
        <v>85</v>
      </c>
      <c r="AY355" s="1" t="s">
        <v>85</v>
      </c>
      <c r="AZ355" s="1" t="s">
        <v>85</v>
      </c>
      <c r="BA355" s="1" t="s">
        <v>85</v>
      </c>
      <c r="BB355" s="1" t="s">
        <v>85</v>
      </c>
      <c r="BC355" s="1" t="s">
        <v>85</v>
      </c>
      <c r="BD355" s="1" t="s">
        <v>85</v>
      </c>
      <c r="BE355" s="1" t="s">
        <v>85</v>
      </c>
      <c r="BF355" s="1" t="s">
        <v>85</v>
      </c>
      <c r="BG355" s="1" t="s">
        <v>85</v>
      </c>
      <c r="BH355" s="1" t="s">
        <v>85</v>
      </c>
      <c r="BI355" s="1" t="s">
        <v>85</v>
      </c>
      <c r="BJ355" s="1" t="s">
        <v>85</v>
      </c>
      <c r="BK355" s="1" t="s">
        <v>85</v>
      </c>
      <c r="BL355" s="1" t="s">
        <v>85</v>
      </c>
      <c r="BM355" s="1" t="s">
        <v>3531</v>
      </c>
      <c r="BN355" s="1" t="s">
        <v>85</v>
      </c>
      <c r="BO355" s="1" t="s">
        <v>85</v>
      </c>
      <c r="BP355" s="1" t="s">
        <v>85</v>
      </c>
      <c r="BQ355" s="1" t="s">
        <v>85</v>
      </c>
      <c r="BR355" s="1" t="s">
        <v>85</v>
      </c>
      <c r="BS355" s="1" t="s">
        <v>85</v>
      </c>
      <c r="BT355" s="1" t="s">
        <v>85</v>
      </c>
      <c r="BU355" s="1" t="s">
        <v>85</v>
      </c>
      <c r="BV355" s="1" t="s">
        <v>85</v>
      </c>
      <c r="BW355" s="1" t="s">
        <v>85</v>
      </c>
      <c r="BX355" s="1" t="s">
        <v>85</v>
      </c>
      <c r="BY355" s="1" t="s">
        <v>85</v>
      </c>
      <c r="BZ355" s="1" t="s">
        <v>85</v>
      </c>
      <c r="CA355" s="1" t="s">
        <v>85</v>
      </c>
      <c r="CB355" s="1" t="s">
        <v>85</v>
      </c>
      <c r="CC355" s="1" t="s">
        <v>85</v>
      </c>
      <c r="CD355" s="1" t="s">
        <v>85</v>
      </c>
      <c r="CE355" s="1" t="s">
        <v>85</v>
      </c>
      <c r="CF355" s="1" t="s">
        <v>85</v>
      </c>
      <c r="CG355" s="1" t="s">
        <v>85</v>
      </c>
      <c r="CH355" s="1" t="s">
        <v>85</v>
      </c>
    </row>
    <row r="356" spans="1:86" ht="15.95">
      <c r="A356" s="1" t="s">
        <v>2524</v>
      </c>
      <c r="B356" s="1" t="s">
        <v>130</v>
      </c>
      <c r="C356" s="1" t="s">
        <v>198</v>
      </c>
      <c r="D356" s="1">
        <v>301</v>
      </c>
      <c r="E356" s="1" t="s">
        <v>3522</v>
      </c>
      <c r="F356" s="1" t="s">
        <v>3982</v>
      </c>
      <c r="G356" s="1">
        <v>301005</v>
      </c>
      <c r="H356" s="1" t="s">
        <v>3983</v>
      </c>
      <c r="I356" s="1">
        <v>6217451475</v>
      </c>
      <c r="J356" s="38">
        <v>43886</v>
      </c>
      <c r="K356" s="1" t="s">
        <v>3984</v>
      </c>
      <c r="L356" s="1" t="s">
        <v>3527</v>
      </c>
      <c r="M356" s="1" t="s">
        <v>906</v>
      </c>
      <c r="N356" s="1" t="s">
        <v>3536</v>
      </c>
      <c r="O356" s="1" t="s">
        <v>85</v>
      </c>
      <c r="P356" s="1" t="s">
        <v>85</v>
      </c>
      <c r="Q356" s="1" t="s">
        <v>85</v>
      </c>
      <c r="R356" s="1" t="s">
        <v>85</v>
      </c>
      <c r="S356" s="1" t="s">
        <v>85</v>
      </c>
      <c r="T356" s="1" t="s">
        <v>85</v>
      </c>
      <c r="U356" s="1" t="s">
        <v>85</v>
      </c>
      <c r="V356" s="1">
        <v>60</v>
      </c>
      <c r="W356" s="1">
        <v>65</v>
      </c>
      <c r="X356" s="1">
        <v>35</v>
      </c>
      <c r="Y356" s="1" t="s">
        <v>3524</v>
      </c>
      <c r="Z356" s="1" t="s">
        <v>85</v>
      </c>
      <c r="AA356" s="1">
        <v>5</v>
      </c>
      <c r="AB356" s="1">
        <v>35</v>
      </c>
      <c r="AC356" s="1">
        <v>60</v>
      </c>
      <c r="AD356" s="1">
        <v>0</v>
      </c>
      <c r="AE356" s="1">
        <v>155</v>
      </c>
      <c r="AF356" s="1">
        <v>25</v>
      </c>
      <c r="AG356" s="1">
        <v>35</v>
      </c>
      <c r="AH356" s="1">
        <v>40</v>
      </c>
      <c r="AI356" s="1">
        <v>0</v>
      </c>
      <c r="AJ356" s="1">
        <v>115</v>
      </c>
      <c r="AK356" s="1">
        <v>5</v>
      </c>
      <c r="AL356" s="1">
        <v>55</v>
      </c>
      <c r="AM356" s="1">
        <v>40</v>
      </c>
      <c r="AN356" s="1">
        <v>0</v>
      </c>
      <c r="AO356" s="1">
        <v>135</v>
      </c>
      <c r="AP356" s="1" t="s">
        <v>85</v>
      </c>
      <c r="AQ356" s="1" t="s">
        <v>3894</v>
      </c>
      <c r="AR356" s="38">
        <v>45236</v>
      </c>
      <c r="AS356" s="1" t="s">
        <v>85</v>
      </c>
      <c r="AT356" s="1" t="s">
        <v>85</v>
      </c>
      <c r="AU356" s="1" t="s">
        <v>85</v>
      </c>
      <c r="AV356" s="1" t="s">
        <v>85</v>
      </c>
      <c r="AW356" s="1" t="s">
        <v>85</v>
      </c>
      <c r="AX356" s="1" t="s">
        <v>85</v>
      </c>
      <c r="AY356" s="1" t="s">
        <v>85</v>
      </c>
      <c r="AZ356" s="1" t="s">
        <v>85</v>
      </c>
      <c r="BA356" s="1" t="s">
        <v>85</v>
      </c>
      <c r="BB356" s="1" t="s">
        <v>85</v>
      </c>
      <c r="BC356" s="1" t="s">
        <v>85</v>
      </c>
      <c r="BD356" s="1" t="s">
        <v>85</v>
      </c>
      <c r="BE356" s="1" t="s">
        <v>85</v>
      </c>
      <c r="BF356" s="1" t="s">
        <v>85</v>
      </c>
      <c r="BG356" s="1" t="s">
        <v>85</v>
      </c>
      <c r="BH356" s="1" t="s">
        <v>85</v>
      </c>
      <c r="BI356" s="1" t="s">
        <v>85</v>
      </c>
      <c r="BJ356" s="1" t="s">
        <v>85</v>
      </c>
      <c r="BK356" s="1" t="s">
        <v>85</v>
      </c>
      <c r="BL356" s="1" t="s">
        <v>85</v>
      </c>
      <c r="BM356" s="1" t="s">
        <v>3531</v>
      </c>
      <c r="BN356" s="1" t="s">
        <v>85</v>
      </c>
      <c r="BO356" s="1" t="s">
        <v>85</v>
      </c>
      <c r="BP356" s="1" t="s">
        <v>85</v>
      </c>
      <c r="BQ356" s="1" t="s">
        <v>85</v>
      </c>
      <c r="BR356" s="1" t="s">
        <v>85</v>
      </c>
      <c r="BS356" s="1" t="s">
        <v>85</v>
      </c>
      <c r="BT356" s="1" t="s">
        <v>85</v>
      </c>
      <c r="BU356" s="1" t="s">
        <v>85</v>
      </c>
      <c r="BV356" s="1" t="s">
        <v>85</v>
      </c>
      <c r="BW356" s="1" t="s">
        <v>85</v>
      </c>
      <c r="BX356" s="1" t="s">
        <v>85</v>
      </c>
      <c r="BY356" s="1" t="s">
        <v>85</v>
      </c>
      <c r="BZ356" s="1" t="s">
        <v>85</v>
      </c>
      <c r="CA356" s="1" t="s">
        <v>85</v>
      </c>
      <c r="CB356" s="1" t="s">
        <v>85</v>
      </c>
      <c r="CC356" s="1" t="s">
        <v>85</v>
      </c>
      <c r="CD356" s="1" t="s">
        <v>85</v>
      </c>
      <c r="CE356" s="1" t="s">
        <v>85</v>
      </c>
      <c r="CF356" s="1" t="s">
        <v>85</v>
      </c>
      <c r="CG356" s="1" t="s">
        <v>85</v>
      </c>
      <c r="CH356" s="1" t="s">
        <v>85</v>
      </c>
    </row>
    <row r="357" spans="1:86" ht="15.95">
      <c r="A357" s="1" t="s">
        <v>2518</v>
      </c>
      <c r="B357" s="1" t="s">
        <v>130</v>
      </c>
      <c r="C357" s="1" t="s">
        <v>103</v>
      </c>
      <c r="D357" s="1">
        <v>301</v>
      </c>
      <c r="E357" s="1" t="s">
        <v>3522</v>
      </c>
      <c r="F357" s="1" t="s">
        <v>3985</v>
      </c>
      <c r="G357" s="1">
        <v>301004</v>
      </c>
      <c r="H357" s="1" t="s">
        <v>3986</v>
      </c>
      <c r="I357" s="1">
        <v>6219170239</v>
      </c>
      <c r="J357" s="38">
        <v>43632</v>
      </c>
      <c r="K357" s="1" t="s">
        <v>3987</v>
      </c>
      <c r="L357" s="1" t="s">
        <v>3527</v>
      </c>
      <c r="M357" s="1" t="s">
        <v>915</v>
      </c>
      <c r="N357" s="1" t="s">
        <v>85</v>
      </c>
      <c r="O357" s="1" t="s">
        <v>3988</v>
      </c>
      <c r="P357" s="1" t="s">
        <v>451</v>
      </c>
      <c r="Q357" s="1" t="s">
        <v>85</v>
      </c>
      <c r="R357" s="1" t="s">
        <v>85</v>
      </c>
      <c r="S357" s="1" t="s">
        <v>85</v>
      </c>
      <c r="T357" s="1" t="s">
        <v>85</v>
      </c>
      <c r="U357" s="1" t="s">
        <v>85</v>
      </c>
      <c r="V357" s="1">
        <v>55</v>
      </c>
      <c r="W357" s="1">
        <v>98</v>
      </c>
      <c r="X357" s="1">
        <v>2</v>
      </c>
      <c r="Y357" s="1" t="s">
        <v>3524</v>
      </c>
      <c r="Z357" s="1" t="s">
        <v>85</v>
      </c>
      <c r="AA357" s="1">
        <v>94</v>
      </c>
      <c r="AB357" s="1">
        <v>5</v>
      </c>
      <c r="AC357" s="1">
        <v>1</v>
      </c>
      <c r="AD357" s="1">
        <v>0</v>
      </c>
      <c r="AE357" s="1">
        <v>7</v>
      </c>
      <c r="AF357" s="1">
        <v>97</v>
      </c>
      <c r="AG357" s="1">
        <v>3</v>
      </c>
      <c r="AH357" s="1">
        <v>0</v>
      </c>
      <c r="AI357" s="1">
        <v>0</v>
      </c>
      <c r="AJ357" s="1">
        <v>3</v>
      </c>
      <c r="AK357" s="1">
        <v>95</v>
      </c>
      <c r="AL357" s="1">
        <v>4</v>
      </c>
      <c r="AM357" s="1">
        <v>1</v>
      </c>
      <c r="AN357" s="1">
        <v>0</v>
      </c>
      <c r="AO357" s="1">
        <v>6</v>
      </c>
      <c r="AP357" s="1" t="s">
        <v>85</v>
      </c>
      <c r="AQ357" s="1" t="s">
        <v>3894</v>
      </c>
      <c r="AR357" s="38">
        <v>45233</v>
      </c>
      <c r="AS357" s="1" t="s">
        <v>85</v>
      </c>
      <c r="AT357" s="1" t="s">
        <v>85</v>
      </c>
      <c r="AU357" s="1" t="s">
        <v>85</v>
      </c>
      <c r="AV357" s="1" t="s">
        <v>85</v>
      </c>
      <c r="AW357" s="1" t="s">
        <v>85</v>
      </c>
      <c r="AX357" s="1" t="s">
        <v>85</v>
      </c>
      <c r="AY357" s="1" t="s">
        <v>85</v>
      </c>
      <c r="AZ357" s="1" t="s">
        <v>85</v>
      </c>
      <c r="BA357" s="1" t="s">
        <v>85</v>
      </c>
      <c r="BB357" s="1" t="s">
        <v>85</v>
      </c>
      <c r="BC357" s="1" t="s">
        <v>85</v>
      </c>
      <c r="BD357" s="1" t="s">
        <v>85</v>
      </c>
      <c r="BE357" s="1" t="s">
        <v>85</v>
      </c>
      <c r="BF357" s="1" t="s">
        <v>85</v>
      </c>
      <c r="BG357" s="1" t="s">
        <v>85</v>
      </c>
      <c r="BH357" s="1" t="s">
        <v>85</v>
      </c>
      <c r="BI357" s="1" t="s">
        <v>85</v>
      </c>
      <c r="BJ357" s="1" t="s">
        <v>85</v>
      </c>
      <c r="BK357" s="1" t="s">
        <v>85</v>
      </c>
      <c r="BL357" s="1" t="s">
        <v>85</v>
      </c>
      <c r="BM357" s="1" t="s">
        <v>3531</v>
      </c>
      <c r="BN357" s="1" t="s">
        <v>85</v>
      </c>
      <c r="BO357" s="1" t="s">
        <v>85</v>
      </c>
      <c r="BP357" s="1" t="s">
        <v>85</v>
      </c>
      <c r="BQ357" s="1" t="s">
        <v>85</v>
      </c>
      <c r="BR357" s="1" t="s">
        <v>85</v>
      </c>
      <c r="BS357" s="1" t="s">
        <v>85</v>
      </c>
      <c r="BT357" s="1" t="s">
        <v>85</v>
      </c>
      <c r="BU357" s="1" t="s">
        <v>85</v>
      </c>
      <c r="BV357" s="1" t="s">
        <v>85</v>
      </c>
      <c r="BW357" s="1" t="s">
        <v>85</v>
      </c>
      <c r="BX357" s="1" t="s">
        <v>85</v>
      </c>
      <c r="BY357" s="1" t="s">
        <v>85</v>
      </c>
      <c r="BZ357" s="1" t="s">
        <v>85</v>
      </c>
      <c r="CA357" s="1" t="s">
        <v>85</v>
      </c>
      <c r="CB357" s="1" t="s">
        <v>85</v>
      </c>
      <c r="CC357" s="1" t="s">
        <v>85</v>
      </c>
      <c r="CD357" s="1" t="s">
        <v>85</v>
      </c>
      <c r="CE357" s="1" t="s">
        <v>85</v>
      </c>
      <c r="CF357" s="1" t="s">
        <v>85</v>
      </c>
      <c r="CG357" s="1" t="s">
        <v>85</v>
      </c>
      <c r="CH357" s="1" t="s">
        <v>85</v>
      </c>
    </row>
    <row r="358" spans="1:86" ht="15.95">
      <c r="A358" s="1" t="s">
        <v>189</v>
      </c>
      <c r="B358" s="1" t="s">
        <v>130</v>
      </c>
      <c r="C358" s="1" t="s">
        <v>103</v>
      </c>
      <c r="D358" s="1">
        <v>107</v>
      </c>
      <c r="E358" s="1" t="s">
        <v>3522</v>
      </c>
      <c r="F358" s="1" t="s">
        <v>3989</v>
      </c>
      <c r="G358" s="1">
        <v>107009</v>
      </c>
      <c r="H358" s="1" t="s">
        <v>85</v>
      </c>
      <c r="I358" s="1">
        <v>6523881803</v>
      </c>
      <c r="J358" s="38">
        <v>45218</v>
      </c>
      <c r="K358" s="1" t="s">
        <v>924</v>
      </c>
      <c r="L358" s="1" t="s">
        <v>3527</v>
      </c>
      <c r="M358" s="1" t="s">
        <v>915</v>
      </c>
      <c r="N358" s="1" t="s">
        <v>85</v>
      </c>
      <c r="O358" s="1" t="s">
        <v>916</v>
      </c>
      <c r="P358" s="1" t="s">
        <v>173</v>
      </c>
      <c r="Q358" s="38">
        <v>45218</v>
      </c>
      <c r="R358" s="1" t="s">
        <v>85</v>
      </c>
      <c r="S358" s="1" t="s">
        <v>85</v>
      </c>
      <c r="T358" s="1" t="s">
        <v>85</v>
      </c>
      <c r="U358" s="1" t="s">
        <v>85</v>
      </c>
      <c r="V358" s="1">
        <v>50</v>
      </c>
      <c r="W358" s="1">
        <v>95</v>
      </c>
      <c r="X358" s="1">
        <v>5</v>
      </c>
      <c r="Y358" s="1" t="s">
        <v>3524</v>
      </c>
      <c r="Z358" s="1" t="s">
        <v>85</v>
      </c>
      <c r="AA358" s="1">
        <v>0</v>
      </c>
      <c r="AB358" s="1">
        <v>10</v>
      </c>
      <c r="AC358" s="1">
        <v>40</v>
      </c>
      <c r="AD358" s="1">
        <v>50</v>
      </c>
      <c r="AE358" s="1">
        <v>240</v>
      </c>
      <c r="AF358" s="1">
        <v>0</v>
      </c>
      <c r="AG358" s="1">
        <v>10</v>
      </c>
      <c r="AH358" s="1">
        <v>40</v>
      </c>
      <c r="AI358" s="1">
        <v>50</v>
      </c>
      <c r="AJ358" s="1">
        <v>240</v>
      </c>
      <c r="AK358" s="1">
        <v>0</v>
      </c>
      <c r="AL358" s="1">
        <v>25</v>
      </c>
      <c r="AM358" s="1">
        <v>45</v>
      </c>
      <c r="AN358" s="1">
        <v>30</v>
      </c>
      <c r="AO358" s="1">
        <v>205</v>
      </c>
      <c r="AP358" s="1" t="s">
        <v>85</v>
      </c>
      <c r="AQ358" s="1" t="s">
        <v>3702</v>
      </c>
      <c r="AR358" s="38">
        <v>45239</v>
      </c>
      <c r="AS358" s="1" t="s">
        <v>85</v>
      </c>
      <c r="AT358" s="1" t="s">
        <v>85</v>
      </c>
      <c r="AU358" s="1" t="s">
        <v>85</v>
      </c>
      <c r="AV358" s="1" t="s">
        <v>85</v>
      </c>
      <c r="AW358" s="1" t="s">
        <v>85</v>
      </c>
      <c r="AX358" s="1" t="s">
        <v>85</v>
      </c>
      <c r="AY358" s="1" t="s">
        <v>85</v>
      </c>
      <c r="AZ358" s="1" t="s">
        <v>85</v>
      </c>
      <c r="BA358" s="1" t="s">
        <v>85</v>
      </c>
      <c r="BB358" s="1" t="s">
        <v>85</v>
      </c>
      <c r="BC358" s="1" t="s">
        <v>85</v>
      </c>
      <c r="BD358" s="1" t="s">
        <v>85</v>
      </c>
      <c r="BE358" s="1" t="s">
        <v>85</v>
      </c>
      <c r="BF358" s="1" t="s">
        <v>85</v>
      </c>
      <c r="BG358" s="1" t="s">
        <v>85</v>
      </c>
      <c r="BH358" s="1" t="s">
        <v>85</v>
      </c>
      <c r="BI358" s="1" t="s">
        <v>85</v>
      </c>
      <c r="BJ358" s="1" t="s">
        <v>85</v>
      </c>
      <c r="BK358" s="1" t="s">
        <v>85</v>
      </c>
      <c r="BL358" s="1" t="s">
        <v>85</v>
      </c>
      <c r="BM358" s="1" t="s">
        <v>3531</v>
      </c>
      <c r="BN358" s="1" t="s">
        <v>85</v>
      </c>
      <c r="BO358" s="1" t="s">
        <v>85</v>
      </c>
      <c r="BP358" s="1" t="s">
        <v>85</v>
      </c>
      <c r="BQ358" s="1" t="s">
        <v>85</v>
      </c>
      <c r="BR358" s="1" t="s">
        <v>85</v>
      </c>
      <c r="BS358" s="1" t="s">
        <v>85</v>
      </c>
      <c r="BT358" s="1" t="s">
        <v>85</v>
      </c>
      <c r="BU358" s="1" t="s">
        <v>85</v>
      </c>
      <c r="BV358" s="1" t="s">
        <v>85</v>
      </c>
      <c r="BW358" s="1" t="s">
        <v>85</v>
      </c>
      <c r="BX358" s="1" t="s">
        <v>85</v>
      </c>
      <c r="BY358" s="1" t="s">
        <v>85</v>
      </c>
      <c r="BZ358" s="1" t="s">
        <v>85</v>
      </c>
      <c r="CA358" s="1" t="s">
        <v>85</v>
      </c>
      <c r="CB358" s="1" t="s">
        <v>85</v>
      </c>
      <c r="CC358" s="1" t="s">
        <v>85</v>
      </c>
      <c r="CD358" s="1" t="s">
        <v>85</v>
      </c>
      <c r="CE358" s="1" t="s">
        <v>85</v>
      </c>
      <c r="CF358" s="1" t="s">
        <v>85</v>
      </c>
      <c r="CG358" s="1" t="s">
        <v>85</v>
      </c>
      <c r="CH358" s="1" t="s">
        <v>85</v>
      </c>
    </row>
    <row r="359" spans="1:86" ht="15.95">
      <c r="A359" s="1" t="s">
        <v>194</v>
      </c>
      <c r="B359" s="1" t="s">
        <v>75</v>
      </c>
      <c r="C359" s="1" t="s">
        <v>198</v>
      </c>
      <c r="D359" s="1">
        <v>107</v>
      </c>
      <c r="E359" s="1" t="s">
        <v>3522</v>
      </c>
      <c r="F359" s="1" t="s">
        <v>3990</v>
      </c>
      <c r="G359" s="1">
        <v>107012</v>
      </c>
      <c r="H359" s="1" t="s">
        <v>85</v>
      </c>
      <c r="I359" s="1">
        <v>6523881804</v>
      </c>
      <c r="J359" s="38">
        <v>45204</v>
      </c>
      <c r="K359" s="1" t="s">
        <v>924</v>
      </c>
      <c r="L359" s="1" t="s">
        <v>3527</v>
      </c>
      <c r="M359" s="1" t="s">
        <v>906</v>
      </c>
      <c r="N359" s="1" t="s">
        <v>83</v>
      </c>
      <c r="O359" s="1" t="s">
        <v>916</v>
      </c>
      <c r="P359" s="1" t="s">
        <v>85</v>
      </c>
      <c r="Q359" s="38">
        <v>45217</v>
      </c>
      <c r="R359" s="1" t="s">
        <v>85</v>
      </c>
      <c r="S359" s="1" t="s">
        <v>85</v>
      </c>
      <c r="T359" s="1" t="s">
        <v>85</v>
      </c>
      <c r="U359" s="1" t="s">
        <v>85</v>
      </c>
      <c r="V359" s="1">
        <v>90</v>
      </c>
      <c r="W359" s="1">
        <v>95</v>
      </c>
      <c r="X359" s="1">
        <v>5</v>
      </c>
      <c r="Y359" s="1" t="s">
        <v>3524</v>
      </c>
      <c r="Z359" s="1" t="s">
        <v>85</v>
      </c>
      <c r="AA359" s="1">
        <v>5</v>
      </c>
      <c r="AB359" s="1">
        <v>94</v>
      </c>
      <c r="AC359" s="1">
        <v>1</v>
      </c>
      <c r="AD359" s="1">
        <v>0</v>
      </c>
      <c r="AE359" s="1">
        <v>96</v>
      </c>
      <c r="AF359" s="1">
        <v>5</v>
      </c>
      <c r="AG359" s="1">
        <v>94</v>
      </c>
      <c r="AH359" s="1">
        <v>1</v>
      </c>
      <c r="AI359" s="1">
        <v>0</v>
      </c>
      <c r="AJ359" s="1">
        <v>96</v>
      </c>
      <c r="AK359" s="1">
        <v>100</v>
      </c>
      <c r="AL359" s="1">
        <v>0</v>
      </c>
      <c r="AM359" s="1">
        <v>0</v>
      </c>
      <c r="AN359" s="1">
        <v>0</v>
      </c>
      <c r="AO359" s="1">
        <v>0</v>
      </c>
      <c r="AP359" s="1" t="s">
        <v>85</v>
      </c>
      <c r="AQ359" s="1" t="s">
        <v>3653</v>
      </c>
      <c r="AR359" s="38">
        <v>45230</v>
      </c>
      <c r="AS359" s="1" t="s">
        <v>85</v>
      </c>
      <c r="AT359" s="1" t="s">
        <v>85</v>
      </c>
      <c r="AU359" s="1" t="s">
        <v>85</v>
      </c>
      <c r="AV359" s="1" t="s">
        <v>85</v>
      </c>
      <c r="AW359" s="1" t="s">
        <v>85</v>
      </c>
      <c r="AX359" s="1" t="s">
        <v>85</v>
      </c>
      <c r="AY359" s="1" t="s">
        <v>85</v>
      </c>
      <c r="AZ359" s="1" t="s">
        <v>85</v>
      </c>
      <c r="BA359" s="1" t="s">
        <v>85</v>
      </c>
      <c r="BB359" s="1" t="s">
        <v>85</v>
      </c>
      <c r="BC359" s="1" t="s">
        <v>85</v>
      </c>
      <c r="BD359" s="1" t="s">
        <v>85</v>
      </c>
      <c r="BE359" s="1" t="s">
        <v>85</v>
      </c>
      <c r="BF359" s="1" t="s">
        <v>85</v>
      </c>
      <c r="BG359" s="1" t="s">
        <v>85</v>
      </c>
      <c r="BH359" s="1" t="s">
        <v>85</v>
      </c>
      <c r="BI359" s="1" t="s">
        <v>85</v>
      </c>
      <c r="BJ359" s="1" t="s">
        <v>85</v>
      </c>
      <c r="BK359" s="1" t="s">
        <v>85</v>
      </c>
      <c r="BL359" s="1" t="s">
        <v>85</v>
      </c>
      <c r="BM359" s="1" t="s">
        <v>3531</v>
      </c>
      <c r="BN359" s="1" t="s">
        <v>85</v>
      </c>
      <c r="BO359" s="1" t="s">
        <v>85</v>
      </c>
      <c r="BP359" s="1" t="s">
        <v>85</v>
      </c>
      <c r="BQ359" s="1" t="s">
        <v>85</v>
      </c>
      <c r="BR359" s="1" t="s">
        <v>85</v>
      </c>
      <c r="BS359" s="1" t="s">
        <v>85</v>
      </c>
      <c r="BT359" s="1" t="s">
        <v>85</v>
      </c>
      <c r="BU359" s="1" t="s">
        <v>85</v>
      </c>
      <c r="BV359" s="1" t="s">
        <v>85</v>
      </c>
      <c r="BW359" s="1" t="s">
        <v>85</v>
      </c>
      <c r="BX359" s="1" t="s">
        <v>85</v>
      </c>
      <c r="BY359" s="1" t="s">
        <v>85</v>
      </c>
      <c r="BZ359" s="1" t="s">
        <v>85</v>
      </c>
      <c r="CA359" s="1" t="s">
        <v>85</v>
      </c>
      <c r="CB359" s="1" t="s">
        <v>85</v>
      </c>
      <c r="CC359" s="1" t="s">
        <v>85</v>
      </c>
      <c r="CD359" s="1" t="s">
        <v>85</v>
      </c>
      <c r="CE359" s="1" t="s">
        <v>85</v>
      </c>
      <c r="CF359" s="1" t="s">
        <v>85</v>
      </c>
      <c r="CG359" s="1" t="s">
        <v>85</v>
      </c>
      <c r="CH359" s="1" t="s">
        <v>85</v>
      </c>
    </row>
    <row r="360" spans="1:86" ht="15.95">
      <c r="A360" s="1" t="s">
        <v>595</v>
      </c>
      <c r="B360" s="1" t="s">
        <v>130</v>
      </c>
      <c r="C360" s="1" t="s">
        <v>103</v>
      </c>
      <c r="D360" s="1">
        <v>402</v>
      </c>
      <c r="E360" s="1" t="s">
        <v>3522</v>
      </c>
      <c r="F360" s="41">
        <v>2.3E+66</v>
      </c>
      <c r="G360" s="1">
        <v>402010</v>
      </c>
      <c r="H360" s="1" t="s">
        <v>85</v>
      </c>
      <c r="I360" s="1">
        <v>6220220364</v>
      </c>
      <c r="J360" s="38">
        <v>45219</v>
      </c>
      <c r="K360" s="1" t="s">
        <v>926</v>
      </c>
      <c r="L360" s="1" t="s">
        <v>3527</v>
      </c>
      <c r="M360" s="1" t="s">
        <v>915</v>
      </c>
      <c r="N360" s="1" t="s">
        <v>85</v>
      </c>
      <c r="O360" s="1" t="s">
        <v>907</v>
      </c>
      <c r="P360" s="1" t="s">
        <v>600</v>
      </c>
      <c r="Q360" s="1" t="s">
        <v>85</v>
      </c>
      <c r="R360" s="1" t="s">
        <v>85</v>
      </c>
      <c r="S360" s="1" t="s">
        <v>85</v>
      </c>
      <c r="T360" s="1" t="s">
        <v>85</v>
      </c>
      <c r="U360" s="1" t="s">
        <v>85</v>
      </c>
      <c r="V360" s="1">
        <v>6</v>
      </c>
      <c r="W360" s="1">
        <v>97</v>
      </c>
      <c r="X360" s="1">
        <v>3</v>
      </c>
      <c r="Y360" s="1" t="s">
        <v>3524</v>
      </c>
      <c r="Z360" s="1" t="s">
        <v>85</v>
      </c>
      <c r="AA360" s="1">
        <v>0</v>
      </c>
      <c r="AB360" s="1">
        <v>9</v>
      </c>
      <c r="AC360" s="1">
        <v>90</v>
      </c>
      <c r="AD360" s="1">
        <v>1</v>
      </c>
      <c r="AE360" s="1">
        <v>192</v>
      </c>
      <c r="AF360" s="1">
        <v>3</v>
      </c>
      <c r="AG360" s="1">
        <v>9</v>
      </c>
      <c r="AH360" s="1">
        <v>87</v>
      </c>
      <c r="AI360" s="1">
        <v>1</v>
      </c>
      <c r="AJ360" s="1">
        <v>186</v>
      </c>
      <c r="AK360" s="1">
        <v>52</v>
      </c>
      <c r="AL360" s="1">
        <v>45</v>
      </c>
      <c r="AM360" s="1">
        <v>3</v>
      </c>
      <c r="AN360" s="1">
        <v>0</v>
      </c>
      <c r="AO360" s="1">
        <v>51</v>
      </c>
      <c r="AP360" s="1" t="s">
        <v>85</v>
      </c>
      <c r="AQ360" s="1" t="s">
        <v>3894</v>
      </c>
      <c r="AR360" s="38">
        <v>45242</v>
      </c>
      <c r="AS360" s="1" t="s">
        <v>85</v>
      </c>
      <c r="AT360" s="1" t="s">
        <v>85</v>
      </c>
      <c r="AU360" s="1" t="s">
        <v>85</v>
      </c>
      <c r="AV360" s="1" t="s">
        <v>85</v>
      </c>
      <c r="AW360" s="1" t="s">
        <v>85</v>
      </c>
      <c r="AX360" s="1" t="s">
        <v>85</v>
      </c>
      <c r="AY360" s="1" t="s">
        <v>85</v>
      </c>
      <c r="AZ360" s="1" t="s">
        <v>85</v>
      </c>
      <c r="BA360" s="1" t="s">
        <v>85</v>
      </c>
      <c r="BB360" s="1" t="s">
        <v>85</v>
      </c>
      <c r="BC360" s="1" t="s">
        <v>85</v>
      </c>
      <c r="BD360" s="1" t="s">
        <v>85</v>
      </c>
      <c r="BE360" s="1" t="s">
        <v>85</v>
      </c>
      <c r="BF360" s="1" t="s">
        <v>85</v>
      </c>
      <c r="BG360" s="1" t="s">
        <v>85</v>
      </c>
      <c r="BH360" s="1" t="s">
        <v>85</v>
      </c>
      <c r="BI360" s="1" t="s">
        <v>85</v>
      </c>
      <c r="BJ360" s="1" t="s">
        <v>85</v>
      </c>
      <c r="BK360" s="1" t="s">
        <v>85</v>
      </c>
      <c r="BL360" s="1" t="s">
        <v>85</v>
      </c>
      <c r="BM360" s="1" t="s">
        <v>3531</v>
      </c>
      <c r="BN360" s="1" t="s">
        <v>85</v>
      </c>
      <c r="BO360" s="1" t="s">
        <v>85</v>
      </c>
      <c r="BP360" s="1" t="s">
        <v>85</v>
      </c>
      <c r="BQ360" s="1" t="s">
        <v>85</v>
      </c>
      <c r="BR360" s="1" t="s">
        <v>85</v>
      </c>
      <c r="BS360" s="1" t="s">
        <v>85</v>
      </c>
      <c r="BT360" s="1" t="s">
        <v>85</v>
      </c>
      <c r="BU360" s="1" t="s">
        <v>85</v>
      </c>
      <c r="BV360" s="1" t="s">
        <v>85</v>
      </c>
      <c r="BW360" s="1" t="s">
        <v>85</v>
      </c>
      <c r="BX360" s="1" t="s">
        <v>85</v>
      </c>
      <c r="BY360" s="1" t="s">
        <v>85</v>
      </c>
      <c r="BZ360" s="1" t="s">
        <v>85</v>
      </c>
      <c r="CA360" s="1" t="s">
        <v>85</v>
      </c>
      <c r="CB360" s="1" t="s">
        <v>85</v>
      </c>
      <c r="CC360" s="1" t="s">
        <v>85</v>
      </c>
      <c r="CD360" s="1" t="s">
        <v>85</v>
      </c>
      <c r="CE360" s="1" t="s">
        <v>85</v>
      </c>
      <c r="CF360" s="1" t="s">
        <v>85</v>
      </c>
      <c r="CG360" s="1" t="s">
        <v>85</v>
      </c>
      <c r="CH360" s="1" t="s">
        <v>85</v>
      </c>
    </row>
    <row r="361" spans="1:86" ht="15.95">
      <c r="A361" s="1" t="s">
        <v>569</v>
      </c>
      <c r="B361" s="1" t="s">
        <v>130</v>
      </c>
      <c r="C361" s="1" t="s">
        <v>103</v>
      </c>
      <c r="D361" s="1">
        <v>401</v>
      </c>
      <c r="E361" s="1" t="s">
        <v>3522</v>
      </c>
      <c r="F361" s="1" t="s">
        <v>3991</v>
      </c>
      <c r="G361" s="1">
        <v>401010</v>
      </c>
      <c r="H361" s="1" t="s">
        <v>3564</v>
      </c>
      <c r="I361" s="1">
        <v>6220220327</v>
      </c>
      <c r="J361" s="38">
        <v>45210</v>
      </c>
      <c r="K361" s="1" t="s">
        <v>924</v>
      </c>
      <c r="L361" s="1" t="s">
        <v>3527</v>
      </c>
      <c r="M361" s="1" t="s">
        <v>915</v>
      </c>
      <c r="N361" s="1" t="s">
        <v>85</v>
      </c>
      <c r="O361" s="1" t="s">
        <v>966</v>
      </c>
      <c r="P361" s="1" t="s">
        <v>173</v>
      </c>
      <c r="Q361" s="1" t="s">
        <v>85</v>
      </c>
      <c r="R361" s="1" t="s">
        <v>85</v>
      </c>
      <c r="S361" s="1" t="s">
        <v>85</v>
      </c>
      <c r="T361" s="1" t="s">
        <v>85</v>
      </c>
      <c r="U361" s="1" t="s">
        <v>85</v>
      </c>
      <c r="V361" s="1">
        <v>100</v>
      </c>
      <c r="W361" s="1">
        <v>95</v>
      </c>
      <c r="X361" s="1">
        <v>5</v>
      </c>
      <c r="Y361" s="1" t="s">
        <v>3524</v>
      </c>
      <c r="Z361" s="1" t="s">
        <v>85</v>
      </c>
      <c r="AA361" s="1">
        <v>50</v>
      </c>
      <c r="AB361" s="1">
        <v>30</v>
      </c>
      <c r="AC361" s="1">
        <v>20</v>
      </c>
      <c r="AD361" s="1">
        <v>0</v>
      </c>
      <c r="AE361" s="1">
        <v>70</v>
      </c>
      <c r="AF361" s="1">
        <v>50</v>
      </c>
      <c r="AG361" s="1">
        <v>30</v>
      </c>
      <c r="AH361" s="1">
        <v>20</v>
      </c>
      <c r="AI361" s="1">
        <v>0</v>
      </c>
      <c r="AJ361" s="1">
        <v>70</v>
      </c>
      <c r="AK361" s="1">
        <v>50</v>
      </c>
      <c r="AL361" s="1">
        <v>40</v>
      </c>
      <c r="AM361" s="1">
        <v>10</v>
      </c>
      <c r="AN361" s="1">
        <v>0</v>
      </c>
      <c r="AO361" s="1">
        <v>60</v>
      </c>
      <c r="AP361" s="1" t="s">
        <v>85</v>
      </c>
      <c r="AQ361" s="1" t="s">
        <v>3702</v>
      </c>
      <c r="AR361" s="38">
        <v>45239</v>
      </c>
      <c r="AS361" s="1" t="s">
        <v>85</v>
      </c>
      <c r="AT361" s="1" t="s">
        <v>85</v>
      </c>
      <c r="AU361" s="1" t="s">
        <v>85</v>
      </c>
      <c r="AV361" s="1" t="s">
        <v>85</v>
      </c>
      <c r="AW361" s="1" t="s">
        <v>85</v>
      </c>
      <c r="AX361" s="1" t="s">
        <v>85</v>
      </c>
      <c r="AY361" s="1" t="s">
        <v>85</v>
      </c>
      <c r="AZ361" s="1" t="s">
        <v>85</v>
      </c>
      <c r="BA361" s="1" t="s">
        <v>85</v>
      </c>
      <c r="BB361" s="1" t="s">
        <v>85</v>
      </c>
      <c r="BC361" s="1" t="s">
        <v>85</v>
      </c>
      <c r="BD361" s="1" t="s">
        <v>85</v>
      </c>
      <c r="BE361" s="1" t="s">
        <v>85</v>
      </c>
      <c r="BF361" s="1" t="s">
        <v>85</v>
      </c>
      <c r="BG361" s="1" t="s">
        <v>85</v>
      </c>
      <c r="BH361" s="1" t="s">
        <v>85</v>
      </c>
      <c r="BI361" s="1" t="s">
        <v>85</v>
      </c>
      <c r="BJ361" s="1" t="s">
        <v>85</v>
      </c>
      <c r="BK361" s="1" t="s">
        <v>85</v>
      </c>
      <c r="BL361" s="1" t="s">
        <v>85</v>
      </c>
      <c r="BM361" s="1" t="s">
        <v>3531</v>
      </c>
      <c r="BN361" s="1" t="s">
        <v>85</v>
      </c>
      <c r="BO361" s="1" t="s">
        <v>85</v>
      </c>
      <c r="BP361" s="1" t="s">
        <v>85</v>
      </c>
      <c r="BQ361" s="1" t="s">
        <v>85</v>
      </c>
      <c r="BR361" s="1" t="s">
        <v>85</v>
      </c>
      <c r="BS361" s="1" t="s">
        <v>85</v>
      </c>
      <c r="BT361" s="1" t="s">
        <v>85</v>
      </c>
      <c r="BU361" s="1" t="s">
        <v>85</v>
      </c>
      <c r="BV361" s="1" t="s">
        <v>85</v>
      </c>
      <c r="BW361" s="1" t="s">
        <v>85</v>
      </c>
      <c r="BX361" s="1" t="s">
        <v>85</v>
      </c>
      <c r="BY361" s="1" t="s">
        <v>85</v>
      </c>
      <c r="BZ361" s="1" t="s">
        <v>85</v>
      </c>
      <c r="CA361" s="1" t="s">
        <v>85</v>
      </c>
      <c r="CB361" s="1" t="s">
        <v>85</v>
      </c>
      <c r="CC361" s="1" t="s">
        <v>85</v>
      </c>
      <c r="CD361" s="1" t="s">
        <v>85</v>
      </c>
      <c r="CE361" s="1" t="s">
        <v>85</v>
      </c>
      <c r="CF361" s="1" t="s">
        <v>85</v>
      </c>
      <c r="CG361" s="1" t="s">
        <v>85</v>
      </c>
      <c r="CH361" s="1" t="s">
        <v>85</v>
      </c>
    </row>
    <row r="362" spans="1:86" ht="15.95">
      <c r="A362" s="1" t="s">
        <v>3124</v>
      </c>
      <c r="B362" s="1" t="s">
        <v>130</v>
      </c>
      <c r="C362" s="1" t="s">
        <v>103</v>
      </c>
      <c r="D362" s="1">
        <v>409</v>
      </c>
      <c r="E362" s="1" t="s">
        <v>3522</v>
      </c>
      <c r="F362" s="1" t="s">
        <v>3992</v>
      </c>
      <c r="G362" s="1">
        <v>409049</v>
      </c>
      <c r="H362" s="1" t="s">
        <v>3993</v>
      </c>
      <c r="I362" s="1">
        <v>6220220411</v>
      </c>
      <c r="J362" s="38">
        <v>45216</v>
      </c>
      <c r="K362" s="1" t="s">
        <v>924</v>
      </c>
      <c r="L362" s="1" t="s">
        <v>3527</v>
      </c>
      <c r="M362" s="1" t="s">
        <v>906</v>
      </c>
      <c r="N362" s="1" t="s">
        <v>83</v>
      </c>
      <c r="O362" s="1" t="s">
        <v>916</v>
      </c>
      <c r="P362" s="1" t="s">
        <v>85</v>
      </c>
      <c r="Q362" s="1" t="s">
        <v>85</v>
      </c>
      <c r="R362" s="1" t="s">
        <v>85</v>
      </c>
      <c r="S362" s="1" t="s">
        <v>85</v>
      </c>
      <c r="T362" s="1" t="s">
        <v>85</v>
      </c>
      <c r="U362" s="1" t="s">
        <v>85</v>
      </c>
      <c r="V362" s="1">
        <v>90</v>
      </c>
      <c r="W362" s="1">
        <v>99</v>
      </c>
      <c r="X362" s="1">
        <v>1</v>
      </c>
      <c r="Y362" s="1" t="s">
        <v>3545</v>
      </c>
      <c r="Z362" s="1" t="s">
        <v>85</v>
      </c>
      <c r="AA362" s="1">
        <v>2</v>
      </c>
      <c r="AB362" s="1">
        <v>2</v>
      </c>
      <c r="AC362" s="1">
        <v>95</v>
      </c>
      <c r="AD362" s="1">
        <v>1</v>
      </c>
      <c r="AE362" s="1">
        <v>195</v>
      </c>
      <c r="AF362" s="1">
        <v>2</v>
      </c>
      <c r="AG362" s="1">
        <v>2</v>
      </c>
      <c r="AH362" s="1">
        <v>95</v>
      </c>
      <c r="AI362" s="1">
        <v>1</v>
      </c>
      <c r="AJ362" s="1">
        <v>195</v>
      </c>
      <c r="AK362" s="1">
        <v>25</v>
      </c>
      <c r="AL362" s="1">
        <v>72</v>
      </c>
      <c r="AM362" s="1">
        <v>3</v>
      </c>
      <c r="AN362" s="1">
        <v>0</v>
      </c>
      <c r="AO362" s="1">
        <v>78</v>
      </c>
      <c r="AP362" s="1" t="s">
        <v>85</v>
      </c>
      <c r="AQ362" s="1" t="s">
        <v>3894</v>
      </c>
      <c r="AR362" s="38">
        <v>45242</v>
      </c>
      <c r="AS362" s="1" t="s">
        <v>85</v>
      </c>
      <c r="AT362" s="1" t="s">
        <v>85</v>
      </c>
      <c r="AU362" s="1" t="s">
        <v>85</v>
      </c>
      <c r="AV362" s="1" t="s">
        <v>85</v>
      </c>
      <c r="AW362" s="1" t="s">
        <v>85</v>
      </c>
      <c r="AX362" s="1" t="s">
        <v>85</v>
      </c>
      <c r="AY362" s="1" t="s">
        <v>85</v>
      </c>
      <c r="AZ362" s="1" t="s">
        <v>85</v>
      </c>
      <c r="BA362" s="1" t="s">
        <v>85</v>
      </c>
      <c r="BB362" s="1" t="s">
        <v>85</v>
      </c>
      <c r="BC362" s="1" t="s">
        <v>85</v>
      </c>
      <c r="BD362" s="1" t="s">
        <v>85</v>
      </c>
      <c r="BE362" s="1" t="s">
        <v>85</v>
      </c>
      <c r="BF362" s="1" t="s">
        <v>85</v>
      </c>
      <c r="BG362" s="1" t="s">
        <v>85</v>
      </c>
      <c r="BH362" s="1" t="s">
        <v>85</v>
      </c>
      <c r="BI362" s="1" t="s">
        <v>85</v>
      </c>
      <c r="BJ362" s="1" t="s">
        <v>85</v>
      </c>
      <c r="BK362" s="1" t="s">
        <v>85</v>
      </c>
      <c r="BL362" s="1" t="s">
        <v>85</v>
      </c>
      <c r="BM362" s="1" t="s">
        <v>3531</v>
      </c>
      <c r="BN362" s="1" t="s">
        <v>85</v>
      </c>
      <c r="BO362" s="1" t="s">
        <v>85</v>
      </c>
      <c r="BP362" s="1" t="s">
        <v>85</v>
      </c>
      <c r="BQ362" s="1" t="s">
        <v>85</v>
      </c>
      <c r="BR362" s="1" t="s">
        <v>85</v>
      </c>
      <c r="BS362" s="1" t="s">
        <v>85</v>
      </c>
      <c r="BT362" s="1" t="s">
        <v>85</v>
      </c>
      <c r="BU362" s="1" t="s">
        <v>85</v>
      </c>
      <c r="BV362" s="1" t="s">
        <v>85</v>
      </c>
      <c r="BW362" s="1" t="s">
        <v>85</v>
      </c>
      <c r="BX362" s="1" t="s">
        <v>85</v>
      </c>
      <c r="BY362" s="1" t="s">
        <v>85</v>
      </c>
      <c r="BZ362" s="1" t="s">
        <v>85</v>
      </c>
      <c r="CA362" s="1" t="s">
        <v>85</v>
      </c>
      <c r="CB362" s="1" t="s">
        <v>85</v>
      </c>
      <c r="CC362" s="1" t="s">
        <v>85</v>
      </c>
      <c r="CD362" s="1" t="s">
        <v>85</v>
      </c>
      <c r="CE362" s="1" t="s">
        <v>85</v>
      </c>
      <c r="CF362" s="1" t="s">
        <v>85</v>
      </c>
      <c r="CG362" s="1" t="s">
        <v>85</v>
      </c>
      <c r="CH362" s="1" t="s">
        <v>85</v>
      </c>
    </row>
    <row r="363" spans="1:86" ht="15.95">
      <c r="A363" s="1" t="s">
        <v>1826</v>
      </c>
      <c r="B363" s="1" t="s">
        <v>130</v>
      </c>
      <c r="C363" s="1" t="s">
        <v>198</v>
      </c>
      <c r="D363" s="1">
        <v>109</v>
      </c>
      <c r="E363" s="1" t="s">
        <v>3522</v>
      </c>
      <c r="F363" s="1" t="s">
        <v>3994</v>
      </c>
      <c r="G363" s="1">
        <v>109013</v>
      </c>
      <c r="H363" s="1" t="s">
        <v>85</v>
      </c>
      <c r="I363" s="1">
        <v>6522762726</v>
      </c>
      <c r="J363" s="38">
        <v>45041</v>
      </c>
      <c r="K363" s="1" t="s">
        <v>85</v>
      </c>
      <c r="L363" s="1" t="s">
        <v>3527</v>
      </c>
      <c r="M363" s="1" t="s">
        <v>85</v>
      </c>
      <c r="N363" s="1" t="s">
        <v>85</v>
      </c>
      <c r="O363" s="1" t="s">
        <v>85</v>
      </c>
      <c r="P363" s="1" t="s">
        <v>85</v>
      </c>
      <c r="Q363" s="1" t="s">
        <v>85</v>
      </c>
      <c r="R363" s="1" t="s">
        <v>85</v>
      </c>
      <c r="S363" s="1" t="s">
        <v>85</v>
      </c>
      <c r="T363" s="1" t="s">
        <v>85</v>
      </c>
      <c r="U363" s="1" t="s">
        <v>85</v>
      </c>
      <c r="V363" s="1">
        <v>30</v>
      </c>
      <c r="W363" s="1">
        <v>80</v>
      </c>
      <c r="X363" s="1">
        <v>20</v>
      </c>
      <c r="Y363" s="1" t="s">
        <v>3524</v>
      </c>
      <c r="Z363" s="1" t="s">
        <v>85</v>
      </c>
      <c r="AA363" s="1">
        <v>5</v>
      </c>
      <c r="AB363" s="1">
        <v>20</v>
      </c>
      <c r="AC363" s="1">
        <v>70</v>
      </c>
      <c r="AD363" s="1">
        <v>5</v>
      </c>
      <c r="AE363" s="1">
        <v>175</v>
      </c>
      <c r="AF363" s="1">
        <v>5</v>
      </c>
      <c r="AG363" s="1">
        <v>20</v>
      </c>
      <c r="AH363" s="1">
        <v>70</v>
      </c>
      <c r="AI363" s="1">
        <v>5</v>
      </c>
      <c r="AJ363" s="1">
        <v>175</v>
      </c>
      <c r="AK363" s="1">
        <v>5</v>
      </c>
      <c r="AL363" s="1">
        <v>45</v>
      </c>
      <c r="AM363" s="1">
        <v>50</v>
      </c>
      <c r="AN363" s="1">
        <v>0</v>
      </c>
      <c r="AO363" s="1">
        <v>145</v>
      </c>
      <c r="AP363" s="1" t="s">
        <v>85</v>
      </c>
      <c r="AQ363" s="1" t="s">
        <v>3702</v>
      </c>
      <c r="AR363" s="38">
        <v>45239</v>
      </c>
      <c r="AS363" s="1" t="s">
        <v>85</v>
      </c>
      <c r="AT363" s="1" t="s">
        <v>85</v>
      </c>
      <c r="AU363" s="1" t="s">
        <v>85</v>
      </c>
      <c r="AV363" s="1" t="s">
        <v>85</v>
      </c>
      <c r="AW363" s="1" t="s">
        <v>85</v>
      </c>
      <c r="AX363" s="1" t="s">
        <v>85</v>
      </c>
      <c r="AY363" s="1" t="s">
        <v>85</v>
      </c>
      <c r="AZ363" s="1" t="s">
        <v>85</v>
      </c>
      <c r="BA363" s="1" t="s">
        <v>85</v>
      </c>
      <c r="BB363" s="1" t="s">
        <v>85</v>
      </c>
      <c r="BC363" s="1" t="s">
        <v>85</v>
      </c>
      <c r="BD363" s="1" t="s">
        <v>85</v>
      </c>
      <c r="BE363" s="1" t="s">
        <v>85</v>
      </c>
      <c r="BF363" s="1" t="s">
        <v>85</v>
      </c>
      <c r="BG363" s="1" t="s">
        <v>85</v>
      </c>
      <c r="BH363" s="1" t="s">
        <v>85</v>
      </c>
      <c r="BI363" s="1" t="s">
        <v>85</v>
      </c>
      <c r="BJ363" s="1" t="s">
        <v>85</v>
      </c>
      <c r="BK363" s="1" t="s">
        <v>85</v>
      </c>
      <c r="BL363" s="1" t="s">
        <v>85</v>
      </c>
      <c r="BM363" s="1" t="s">
        <v>3531</v>
      </c>
      <c r="BN363" s="1" t="s">
        <v>85</v>
      </c>
      <c r="BO363" s="1" t="s">
        <v>85</v>
      </c>
      <c r="BP363" s="1" t="s">
        <v>85</v>
      </c>
      <c r="BQ363" s="1" t="s">
        <v>85</v>
      </c>
      <c r="BR363" s="1" t="s">
        <v>85</v>
      </c>
      <c r="BS363" s="1" t="s">
        <v>85</v>
      </c>
      <c r="BT363" s="1" t="s">
        <v>85</v>
      </c>
      <c r="BU363" s="1" t="s">
        <v>85</v>
      </c>
      <c r="BV363" s="1" t="s">
        <v>85</v>
      </c>
      <c r="BW363" s="1" t="s">
        <v>85</v>
      </c>
      <c r="BX363" s="1" t="s">
        <v>85</v>
      </c>
      <c r="BY363" s="1" t="s">
        <v>85</v>
      </c>
      <c r="BZ363" s="1" t="s">
        <v>85</v>
      </c>
      <c r="CA363" s="1" t="s">
        <v>85</v>
      </c>
      <c r="CB363" s="1" t="s">
        <v>85</v>
      </c>
      <c r="CC363" s="1" t="s">
        <v>85</v>
      </c>
      <c r="CD363" s="1" t="s">
        <v>85</v>
      </c>
      <c r="CE363" s="1" t="s">
        <v>85</v>
      </c>
      <c r="CF363" s="1" t="s">
        <v>85</v>
      </c>
      <c r="CG363" s="1" t="s">
        <v>85</v>
      </c>
      <c r="CH363" s="1" t="s">
        <v>85</v>
      </c>
    </row>
    <row r="364" spans="1:86" ht="15.95">
      <c r="A364" s="1" t="s">
        <v>2645</v>
      </c>
      <c r="B364" s="1" t="s">
        <v>130</v>
      </c>
      <c r="C364" s="1" t="s">
        <v>198</v>
      </c>
      <c r="D364" s="1">
        <v>302</v>
      </c>
      <c r="E364" s="1" t="s">
        <v>3522</v>
      </c>
      <c r="F364" s="1" t="s">
        <v>3995</v>
      </c>
      <c r="G364" s="1">
        <v>302014</v>
      </c>
      <c r="H364" s="1" t="s">
        <v>3996</v>
      </c>
      <c r="I364" s="1">
        <v>6219971530</v>
      </c>
      <c r="J364" s="38">
        <v>45054</v>
      </c>
      <c r="K364" s="1" t="s">
        <v>85</v>
      </c>
      <c r="L364" s="1" t="s">
        <v>3527</v>
      </c>
      <c r="M364" s="1" t="s">
        <v>85</v>
      </c>
      <c r="N364" s="1" t="s">
        <v>85</v>
      </c>
      <c r="O364" s="1" t="s">
        <v>85</v>
      </c>
      <c r="P364" s="1" t="s">
        <v>85</v>
      </c>
      <c r="Q364" s="1" t="s">
        <v>85</v>
      </c>
      <c r="R364" s="1" t="s">
        <v>85</v>
      </c>
      <c r="S364" s="1" t="s">
        <v>85</v>
      </c>
      <c r="T364" s="1" t="s">
        <v>85</v>
      </c>
      <c r="U364" s="1" t="s">
        <v>85</v>
      </c>
      <c r="V364" s="1">
        <v>3</v>
      </c>
      <c r="W364" s="1">
        <v>97</v>
      </c>
      <c r="X364" s="1">
        <v>3</v>
      </c>
      <c r="Y364" s="1" t="s">
        <v>3545</v>
      </c>
      <c r="Z364" s="1" t="s">
        <v>85</v>
      </c>
      <c r="AA364" s="1">
        <v>35</v>
      </c>
      <c r="AB364" s="1">
        <v>65</v>
      </c>
      <c r="AC364" s="1">
        <v>0</v>
      </c>
      <c r="AD364" s="1">
        <v>0</v>
      </c>
      <c r="AE364" s="1">
        <v>65</v>
      </c>
      <c r="AF364" s="1">
        <v>90</v>
      </c>
      <c r="AG364" s="1">
        <v>10</v>
      </c>
      <c r="AH364" s="1">
        <v>0</v>
      </c>
      <c r="AI364" s="1">
        <v>0</v>
      </c>
      <c r="AJ364" s="1">
        <v>10</v>
      </c>
      <c r="AK364" s="1">
        <v>35</v>
      </c>
      <c r="AL364" s="1">
        <v>65</v>
      </c>
      <c r="AM364" s="1">
        <v>0</v>
      </c>
      <c r="AN364" s="1">
        <v>0</v>
      </c>
      <c r="AO364" s="1">
        <v>65</v>
      </c>
      <c r="AP364" s="1" t="s">
        <v>3997</v>
      </c>
      <c r="AQ364" s="1" t="s">
        <v>3702</v>
      </c>
      <c r="AR364" s="38">
        <v>45239</v>
      </c>
      <c r="AS364" s="1" t="s">
        <v>85</v>
      </c>
      <c r="AT364" s="1" t="s">
        <v>85</v>
      </c>
      <c r="AU364" s="1" t="s">
        <v>85</v>
      </c>
      <c r="AV364" s="1" t="s">
        <v>85</v>
      </c>
      <c r="AW364" s="1" t="s">
        <v>85</v>
      </c>
      <c r="AX364" s="1" t="s">
        <v>85</v>
      </c>
      <c r="AY364" s="1" t="s">
        <v>85</v>
      </c>
      <c r="AZ364" s="1" t="s">
        <v>85</v>
      </c>
      <c r="BA364" s="1" t="s">
        <v>85</v>
      </c>
      <c r="BB364" s="1" t="s">
        <v>85</v>
      </c>
      <c r="BC364" s="1" t="s">
        <v>85</v>
      </c>
      <c r="BD364" s="1" t="s">
        <v>85</v>
      </c>
      <c r="BE364" s="1" t="s">
        <v>85</v>
      </c>
      <c r="BF364" s="1" t="s">
        <v>85</v>
      </c>
      <c r="BG364" s="1" t="s">
        <v>85</v>
      </c>
      <c r="BH364" s="1" t="s">
        <v>85</v>
      </c>
      <c r="BI364" s="1" t="s">
        <v>85</v>
      </c>
      <c r="BJ364" s="1" t="s">
        <v>85</v>
      </c>
      <c r="BK364" s="1" t="s">
        <v>85</v>
      </c>
      <c r="BL364" s="1" t="s">
        <v>85</v>
      </c>
      <c r="BM364" s="1" t="s">
        <v>3531</v>
      </c>
      <c r="BN364" s="1" t="s">
        <v>85</v>
      </c>
      <c r="BO364" s="1" t="s">
        <v>85</v>
      </c>
      <c r="BP364" s="1" t="s">
        <v>85</v>
      </c>
      <c r="BQ364" s="1" t="s">
        <v>85</v>
      </c>
      <c r="BR364" s="1" t="s">
        <v>85</v>
      </c>
      <c r="BS364" s="1" t="s">
        <v>85</v>
      </c>
      <c r="BT364" s="1" t="s">
        <v>85</v>
      </c>
      <c r="BU364" s="1" t="s">
        <v>85</v>
      </c>
      <c r="BV364" s="1" t="s">
        <v>85</v>
      </c>
      <c r="BW364" s="1" t="s">
        <v>85</v>
      </c>
      <c r="BX364" s="1" t="s">
        <v>85</v>
      </c>
      <c r="BY364" s="1" t="s">
        <v>85</v>
      </c>
      <c r="BZ364" s="1" t="s">
        <v>85</v>
      </c>
      <c r="CA364" s="1" t="s">
        <v>85</v>
      </c>
      <c r="CB364" s="1" t="s">
        <v>85</v>
      </c>
      <c r="CC364" s="1" t="s">
        <v>85</v>
      </c>
      <c r="CD364" s="1" t="s">
        <v>85</v>
      </c>
      <c r="CE364" s="1" t="s">
        <v>85</v>
      </c>
      <c r="CF364" s="1" t="s">
        <v>85</v>
      </c>
      <c r="CG364" s="1" t="s">
        <v>85</v>
      </c>
      <c r="CH364" s="1" t="s">
        <v>85</v>
      </c>
    </row>
    <row r="365" spans="1:86" ht="15.95">
      <c r="A365" s="1" t="s">
        <v>436</v>
      </c>
      <c r="B365" s="1" t="s">
        <v>130</v>
      </c>
      <c r="C365" s="1" t="s">
        <v>198</v>
      </c>
      <c r="D365" s="1">
        <v>302</v>
      </c>
      <c r="E365" s="1" t="s">
        <v>3522</v>
      </c>
      <c r="F365" s="1" t="s">
        <v>3998</v>
      </c>
      <c r="G365" s="1">
        <v>302006</v>
      </c>
      <c r="H365" s="1" t="s">
        <v>3999</v>
      </c>
      <c r="I365" s="1">
        <v>6219971534</v>
      </c>
      <c r="J365" s="38">
        <v>44991</v>
      </c>
      <c r="K365" s="1" t="s">
        <v>85</v>
      </c>
      <c r="L365" s="1" t="s">
        <v>3527</v>
      </c>
      <c r="M365" s="1" t="s">
        <v>85</v>
      </c>
      <c r="N365" s="1" t="s">
        <v>85</v>
      </c>
      <c r="O365" s="1" t="s">
        <v>85</v>
      </c>
      <c r="P365" s="1" t="s">
        <v>85</v>
      </c>
      <c r="Q365" s="1" t="s">
        <v>85</v>
      </c>
      <c r="R365" s="1" t="s">
        <v>85</v>
      </c>
      <c r="S365" s="1" t="s">
        <v>85</v>
      </c>
      <c r="T365" s="1" t="s">
        <v>85</v>
      </c>
      <c r="U365" s="1" t="s">
        <v>85</v>
      </c>
      <c r="V365" s="1">
        <v>50</v>
      </c>
      <c r="W365" s="1">
        <v>70</v>
      </c>
      <c r="X365" s="1">
        <v>30</v>
      </c>
      <c r="Y365" s="1" t="s">
        <v>3524</v>
      </c>
      <c r="Z365" s="1" t="s">
        <v>85</v>
      </c>
      <c r="AA365" s="1">
        <v>20</v>
      </c>
      <c r="AB365" s="1">
        <v>30</v>
      </c>
      <c r="AC365" s="1">
        <v>50</v>
      </c>
      <c r="AD365" s="1">
        <v>0</v>
      </c>
      <c r="AE365" s="1">
        <v>130</v>
      </c>
      <c r="AF365" s="1">
        <v>20</v>
      </c>
      <c r="AG365" s="1">
        <v>30</v>
      </c>
      <c r="AH365" s="1">
        <v>50</v>
      </c>
      <c r="AI365" s="1">
        <v>0</v>
      </c>
      <c r="AJ365" s="1">
        <v>130</v>
      </c>
      <c r="AK365" s="1">
        <v>20</v>
      </c>
      <c r="AL365" s="1">
        <v>50</v>
      </c>
      <c r="AM365" s="1">
        <v>30</v>
      </c>
      <c r="AN365" s="1">
        <v>0</v>
      </c>
      <c r="AO365" s="1">
        <v>110</v>
      </c>
      <c r="AP365" s="1" t="s">
        <v>85</v>
      </c>
      <c r="AQ365" s="1" t="s">
        <v>3702</v>
      </c>
      <c r="AR365" s="38">
        <v>45239</v>
      </c>
      <c r="AS365" s="1" t="s">
        <v>85</v>
      </c>
      <c r="AT365" s="1" t="s">
        <v>85</v>
      </c>
      <c r="AU365" s="1" t="s">
        <v>85</v>
      </c>
      <c r="AV365" s="1" t="s">
        <v>85</v>
      </c>
      <c r="AW365" s="1" t="s">
        <v>85</v>
      </c>
      <c r="AX365" s="1" t="s">
        <v>85</v>
      </c>
      <c r="AY365" s="1" t="s">
        <v>85</v>
      </c>
      <c r="AZ365" s="1" t="s">
        <v>85</v>
      </c>
      <c r="BA365" s="1" t="s">
        <v>85</v>
      </c>
      <c r="BB365" s="1" t="s">
        <v>85</v>
      </c>
      <c r="BC365" s="1" t="s">
        <v>85</v>
      </c>
      <c r="BD365" s="1" t="s">
        <v>85</v>
      </c>
      <c r="BE365" s="1" t="s">
        <v>85</v>
      </c>
      <c r="BF365" s="1" t="s">
        <v>85</v>
      </c>
      <c r="BG365" s="1" t="s">
        <v>85</v>
      </c>
      <c r="BH365" s="1" t="s">
        <v>85</v>
      </c>
      <c r="BI365" s="1" t="s">
        <v>85</v>
      </c>
      <c r="BJ365" s="1" t="s">
        <v>85</v>
      </c>
      <c r="BK365" s="1" t="s">
        <v>85</v>
      </c>
      <c r="BL365" s="1" t="s">
        <v>85</v>
      </c>
      <c r="BM365" s="1" t="s">
        <v>3531</v>
      </c>
      <c r="BN365" s="1" t="s">
        <v>85</v>
      </c>
      <c r="BO365" s="1" t="s">
        <v>85</v>
      </c>
      <c r="BP365" s="1" t="s">
        <v>85</v>
      </c>
      <c r="BQ365" s="1" t="s">
        <v>85</v>
      </c>
      <c r="BR365" s="1" t="s">
        <v>85</v>
      </c>
      <c r="BS365" s="1" t="s">
        <v>85</v>
      </c>
      <c r="BT365" s="1" t="s">
        <v>85</v>
      </c>
      <c r="BU365" s="1" t="s">
        <v>85</v>
      </c>
      <c r="BV365" s="1" t="s">
        <v>85</v>
      </c>
      <c r="BW365" s="1" t="s">
        <v>85</v>
      </c>
      <c r="BX365" s="1" t="s">
        <v>85</v>
      </c>
      <c r="BY365" s="1" t="s">
        <v>85</v>
      </c>
      <c r="BZ365" s="1" t="s">
        <v>85</v>
      </c>
      <c r="CA365" s="1" t="s">
        <v>85</v>
      </c>
      <c r="CB365" s="1" t="s">
        <v>85</v>
      </c>
      <c r="CC365" s="1" t="s">
        <v>85</v>
      </c>
      <c r="CD365" s="1" t="s">
        <v>85</v>
      </c>
      <c r="CE365" s="1" t="s">
        <v>85</v>
      </c>
      <c r="CF365" s="1" t="s">
        <v>85</v>
      </c>
      <c r="CG365" s="1" t="s">
        <v>85</v>
      </c>
      <c r="CH365" s="1" t="s">
        <v>85</v>
      </c>
    </row>
    <row r="366" spans="1:86" ht="15.95">
      <c r="A366" s="1" t="s">
        <v>4000</v>
      </c>
      <c r="B366" s="1" t="s">
        <v>130</v>
      </c>
      <c r="C366" s="1" t="s">
        <v>103</v>
      </c>
      <c r="D366" s="1">
        <v>404</v>
      </c>
      <c r="E366" s="1" t="s">
        <v>3522</v>
      </c>
      <c r="F366" s="1" t="s">
        <v>4001</v>
      </c>
      <c r="G366" s="1">
        <v>404007</v>
      </c>
      <c r="H366" s="1" t="s">
        <v>4002</v>
      </c>
      <c r="I366" s="1">
        <v>6221467495</v>
      </c>
      <c r="J366" s="38">
        <v>44519</v>
      </c>
      <c r="K366" s="1" t="s">
        <v>85</v>
      </c>
      <c r="L366" s="1" t="s">
        <v>3527</v>
      </c>
      <c r="M366" s="1" t="s">
        <v>906</v>
      </c>
      <c r="N366" s="1" t="s">
        <v>83</v>
      </c>
      <c r="O366" s="1" t="s">
        <v>85</v>
      </c>
      <c r="P366" s="1" t="s">
        <v>85</v>
      </c>
      <c r="Q366" s="1" t="s">
        <v>85</v>
      </c>
      <c r="R366" s="1" t="s">
        <v>85</v>
      </c>
      <c r="S366" s="1" t="s">
        <v>85</v>
      </c>
      <c r="T366" s="1" t="s">
        <v>85</v>
      </c>
      <c r="U366" s="1" t="s">
        <v>85</v>
      </c>
      <c r="V366" s="1">
        <v>35</v>
      </c>
      <c r="W366" s="1">
        <v>93</v>
      </c>
      <c r="X366" s="1">
        <v>7</v>
      </c>
      <c r="Y366" s="1" t="s">
        <v>3545</v>
      </c>
      <c r="Z366" s="1" t="s">
        <v>85</v>
      </c>
      <c r="AA366" s="1">
        <v>0</v>
      </c>
      <c r="AB366" s="1">
        <v>7</v>
      </c>
      <c r="AC366" s="1">
        <v>92</v>
      </c>
      <c r="AD366" s="1">
        <v>1</v>
      </c>
      <c r="AE366" s="1">
        <v>194</v>
      </c>
      <c r="AF366" s="1">
        <v>3</v>
      </c>
      <c r="AG366" s="1">
        <v>5</v>
      </c>
      <c r="AH366" s="1">
        <v>91</v>
      </c>
      <c r="AI366" s="1">
        <v>1</v>
      </c>
      <c r="AJ366" s="1">
        <v>190</v>
      </c>
      <c r="AK366" s="1">
        <v>35</v>
      </c>
      <c r="AL366" s="1">
        <v>45</v>
      </c>
      <c r="AM366" s="1">
        <v>20</v>
      </c>
      <c r="AN366" s="1">
        <v>0</v>
      </c>
      <c r="AO366" s="1">
        <v>85</v>
      </c>
      <c r="AP366" s="1" t="s">
        <v>85</v>
      </c>
      <c r="AQ366" s="1" t="s">
        <v>3894</v>
      </c>
      <c r="AR366" s="38">
        <v>45244</v>
      </c>
      <c r="AS366" s="1" t="s">
        <v>85</v>
      </c>
      <c r="AT366" s="1" t="s">
        <v>85</v>
      </c>
      <c r="AU366" s="1" t="s">
        <v>85</v>
      </c>
      <c r="AV366" s="1" t="s">
        <v>85</v>
      </c>
      <c r="AW366" s="1" t="s">
        <v>85</v>
      </c>
      <c r="AX366" s="1" t="s">
        <v>85</v>
      </c>
      <c r="AY366" s="1" t="s">
        <v>85</v>
      </c>
      <c r="AZ366" s="1" t="s">
        <v>85</v>
      </c>
      <c r="BA366" s="1" t="s">
        <v>85</v>
      </c>
      <c r="BB366" s="1" t="s">
        <v>85</v>
      </c>
      <c r="BC366" s="1" t="s">
        <v>85</v>
      </c>
      <c r="BD366" s="1" t="s">
        <v>85</v>
      </c>
      <c r="BE366" s="1" t="s">
        <v>85</v>
      </c>
      <c r="BF366" s="1" t="s">
        <v>85</v>
      </c>
      <c r="BG366" s="1" t="s">
        <v>85</v>
      </c>
      <c r="BH366" s="1" t="s">
        <v>85</v>
      </c>
      <c r="BI366" s="1" t="s">
        <v>85</v>
      </c>
      <c r="BJ366" s="1" t="s">
        <v>85</v>
      </c>
      <c r="BK366" s="1" t="s">
        <v>85</v>
      </c>
      <c r="BL366" s="1" t="s">
        <v>85</v>
      </c>
      <c r="BM366" s="1" t="s">
        <v>3531</v>
      </c>
      <c r="BN366" s="1" t="s">
        <v>85</v>
      </c>
      <c r="BO366" s="1" t="s">
        <v>85</v>
      </c>
      <c r="BP366" s="1" t="s">
        <v>85</v>
      </c>
      <c r="BQ366" s="1" t="s">
        <v>85</v>
      </c>
      <c r="BR366" s="1" t="s">
        <v>85</v>
      </c>
      <c r="BS366" s="1" t="s">
        <v>85</v>
      </c>
      <c r="BT366" s="1" t="s">
        <v>85</v>
      </c>
      <c r="BU366" s="1" t="s">
        <v>85</v>
      </c>
      <c r="BV366" s="1" t="s">
        <v>85</v>
      </c>
      <c r="BW366" s="1" t="s">
        <v>85</v>
      </c>
      <c r="BX366" s="1" t="s">
        <v>85</v>
      </c>
      <c r="BY366" s="1" t="s">
        <v>85</v>
      </c>
      <c r="BZ366" s="1" t="s">
        <v>85</v>
      </c>
      <c r="CA366" s="1" t="s">
        <v>85</v>
      </c>
      <c r="CB366" s="1" t="s">
        <v>85</v>
      </c>
      <c r="CC366" s="1" t="s">
        <v>85</v>
      </c>
      <c r="CD366" s="1" t="s">
        <v>85</v>
      </c>
      <c r="CE366" s="1" t="s">
        <v>85</v>
      </c>
      <c r="CF366" s="1" t="s">
        <v>85</v>
      </c>
      <c r="CG366" s="1" t="s">
        <v>85</v>
      </c>
      <c r="CH366" s="1" t="s">
        <v>85</v>
      </c>
    </row>
    <row r="367" spans="1:86" ht="15.95">
      <c r="A367" s="1" t="s">
        <v>1704</v>
      </c>
      <c r="B367" s="1" t="s">
        <v>75</v>
      </c>
      <c r="C367" s="1" t="s">
        <v>103</v>
      </c>
      <c r="D367" s="1">
        <v>107</v>
      </c>
      <c r="E367" s="1" t="s">
        <v>3522</v>
      </c>
      <c r="F367" s="1" t="s">
        <v>4003</v>
      </c>
      <c r="G367" s="1">
        <v>107004</v>
      </c>
      <c r="H367" s="1" t="s">
        <v>85</v>
      </c>
      <c r="I367" s="1">
        <v>6522505027</v>
      </c>
      <c r="J367" s="38">
        <v>44720</v>
      </c>
      <c r="K367" s="1" t="s">
        <v>979</v>
      </c>
      <c r="L367" s="1" t="s">
        <v>3527</v>
      </c>
      <c r="M367" s="1" t="s">
        <v>915</v>
      </c>
      <c r="N367" s="1" t="s">
        <v>85</v>
      </c>
      <c r="O367" s="1" t="s">
        <v>3560</v>
      </c>
      <c r="P367" s="1" t="s">
        <v>3536</v>
      </c>
      <c r="Q367" s="38">
        <v>45222</v>
      </c>
      <c r="R367" s="1" t="s">
        <v>85</v>
      </c>
      <c r="S367" s="1" t="s">
        <v>85</v>
      </c>
      <c r="T367" s="1" t="s">
        <v>85</v>
      </c>
      <c r="U367" s="1" t="s">
        <v>85</v>
      </c>
      <c r="V367" s="1">
        <v>45</v>
      </c>
      <c r="W367" s="1">
        <v>70</v>
      </c>
      <c r="X367" s="1">
        <v>30</v>
      </c>
      <c r="Y367" s="1" t="s">
        <v>3524</v>
      </c>
      <c r="Z367" s="1" t="s">
        <v>85</v>
      </c>
      <c r="AA367" s="1">
        <v>5</v>
      </c>
      <c r="AB367" s="1">
        <v>55</v>
      </c>
      <c r="AC367" s="1">
        <v>40</v>
      </c>
      <c r="AD367" s="1">
        <v>0</v>
      </c>
      <c r="AE367" s="1">
        <v>135</v>
      </c>
      <c r="AF367" s="1">
        <v>20</v>
      </c>
      <c r="AG367" s="1">
        <v>40</v>
      </c>
      <c r="AH367" s="1">
        <v>40</v>
      </c>
      <c r="AI367" s="1">
        <v>0</v>
      </c>
      <c r="AJ367" s="1">
        <v>120</v>
      </c>
      <c r="AK367" s="1">
        <v>5</v>
      </c>
      <c r="AL367" s="1">
        <v>87</v>
      </c>
      <c r="AM367" s="1">
        <v>8</v>
      </c>
      <c r="AN367" s="1">
        <v>0</v>
      </c>
      <c r="AO367" s="1">
        <v>103</v>
      </c>
      <c r="AP367" s="1" t="s">
        <v>85</v>
      </c>
      <c r="AQ367" s="1" t="s">
        <v>3894</v>
      </c>
      <c r="AR367" s="38">
        <v>45242</v>
      </c>
      <c r="AS367" s="1" t="s">
        <v>85</v>
      </c>
      <c r="AT367" s="1" t="s">
        <v>85</v>
      </c>
      <c r="AU367" s="1" t="s">
        <v>85</v>
      </c>
      <c r="AV367" s="1" t="s">
        <v>85</v>
      </c>
      <c r="AW367" s="1" t="s">
        <v>85</v>
      </c>
      <c r="AX367" s="1" t="s">
        <v>85</v>
      </c>
      <c r="AY367" s="1" t="s">
        <v>85</v>
      </c>
      <c r="AZ367" s="1" t="s">
        <v>85</v>
      </c>
      <c r="BA367" s="1" t="s">
        <v>85</v>
      </c>
      <c r="BB367" s="1" t="s">
        <v>85</v>
      </c>
      <c r="BC367" s="1" t="s">
        <v>85</v>
      </c>
      <c r="BD367" s="1" t="s">
        <v>85</v>
      </c>
      <c r="BE367" s="1" t="s">
        <v>85</v>
      </c>
      <c r="BF367" s="1" t="s">
        <v>85</v>
      </c>
      <c r="BG367" s="1" t="s">
        <v>85</v>
      </c>
      <c r="BH367" s="1" t="s">
        <v>85</v>
      </c>
      <c r="BI367" s="1" t="s">
        <v>85</v>
      </c>
      <c r="BJ367" s="1" t="s">
        <v>85</v>
      </c>
      <c r="BK367" s="1" t="s">
        <v>85</v>
      </c>
      <c r="BL367" s="1" t="s">
        <v>85</v>
      </c>
      <c r="BM367" s="1" t="s">
        <v>3531</v>
      </c>
      <c r="BN367" s="1" t="s">
        <v>85</v>
      </c>
      <c r="BO367" s="1" t="s">
        <v>85</v>
      </c>
      <c r="BP367" s="1" t="s">
        <v>85</v>
      </c>
      <c r="BQ367" s="1" t="s">
        <v>85</v>
      </c>
      <c r="BR367" s="1" t="s">
        <v>85</v>
      </c>
      <c r="BS367" s="1" t="s">
        <v>85</v>
      </c>
      <c r="BT367" s="1" t="s">
        <v>85</v>
      </c>
      <c r="BU367" s="1" t="s">
        <v>85</v>
      </c>
      <c r="BV367" s="1" t="s">
        <v>85</v>
      </c>
      <c r="BW367" s="1" t="s">
        <v>85</v>
      </c>
      <c r="BX367" s="1" t="s">
        <v>85</v>
      </c>
      <c r="BY367" s="1" t="s">
        <v>85</v>
      </c>
      <c r="BZ367" s="1" t="s">
        <v>85</v>
      </c>
      <c r="CA367" s="1" t="s">
        <v>85</v>
      </c>
      <c r="CB367" s="1" t="s">
        <v>85</v>
      </c>
      <c r="CC367" s="1" t="s">
        <v>85</v>
      </c>
      <c r="CD367" s="1" t="s">
        <v>85</v>
      </c>
      <c r="CE367" s="1" t="s">
        <v>85</v>
      </c>
      <c r="CF367" s="1" t="s">
        <v>85</v>
      </c>
      <c r="CG367" s="1" t="s">
        <v>85</v>
      </c>
      <c r="CH367" s="1" t="s">
        <v>85</v>
      </c>
    </row>
    <row r="368" spans="1:86" ht="15.95">
      <c r="A368" s="1" t="s">
        <v>2665</v>
      </c>
      <c r="B368" s="1" t="s">
        <v>130</v>
      </c>
      <c r="C368" s="1" t="s">
        <v>198</v>
      </c>
      <c r="D368" s="1">
        <v>302</v>
      </c>
      <c r="E368" s="1" t="s">
        <v>3522</v>
      </c>
      <c r="F368" s="1" t="s">
        <v>4004</v>
      </c>
      <c r="G368" s="1">
        <v>302017</v>
      </c>
      <c r="H368" s="1" t="s">
        <v>85</v>
      </c>
      <c r="I368" s="1">
        <v>6219512985</v>
      </c>
      <c r="J368" s="38">
        <v>45230</v>
      </c>
      <c r="K368" s="1" t="s">
        <v>85</v>
      </c>
      <c r="L368" s="1" t="s">
        <v>3527</v>
      </c>
      <c r="M368" s="1" t="s">
        <v>915</v>
      </c>
      <c r="N368" s="1" t="s">
        <v>85</v>
      </c>
      <c r="O368" s="1" t="s">
        <v>3586</v>
      </c>
      <c r="P368" s="1" t="s">
        <v>83</v>
      </c>
      <c r="Q368" s="1" t="s">
        <v>85</v>
      </c>
      <c r="R368" s="1" t="s">
        <v>85</v>
      </c>
      <c r="S368" s="1" t="s">
        <v>85</v>
      </c>
      <c r="T368" s="1" t="s">
        <v>85</v>
      </c>
      <c r="U368" s="1" t="s">
        <v>85</v>
      </c>
      <c r="V368" s="1">
        <v>80</v>
      </c>
      <c r="W368" s="1">
        <v>40</v>
      </c>
      <c r="X368" s="1">
        <v>60</v>
      </c>
      <c r="Y368" s="1" t="s">
        <v>3524</v>
      </c>
      <c r="Z368" s="1" t="s">
        <v>85</v>
      </c>
      <c r="AA368" s="1">
        <v>2</v>
      </c>
      <c r="AB368" s="1">
        <v>15</v>
      </c>
      <c r="AC368" s="1">
        <v>78</v>
      </c>
      <c r="AD368" s="1">
        <v>5</v>
      </c>
      <c r="AE368" s="1">
        <v>186</v>
      </c>
      <c r="AF368" s="1">
        <v>2</v>
      </c>
      <c r="AG368" s="1">
        <v>15</v>
      </c>
      <c r="AH368" s="1">
        <v>78</v>
      </c>
      <c r="AI368" s="1">
        <v>5</v>
      </c>
      <c r="AJ368" s="1">
        <v>186</v>
      </c>
      <c r="AK368" s="1">
        <v>15</v>
      </c>
      <c r="AL368" s="1">
        <v>83</v>
      </c>
      <c r="AM368" s="1">
        <v>2</v>
      </c>
      <c r="AN368" s="1">
        <v>0</v>
      </c>
      <c r="AO368" s="1">
        <v>87</v>
      </c>
      <c r="AP368" s="1" t="s">
        <v>85</v>
      </c>
      <c r="AQ368" s="1" t="s">
        <v>3640</v>
      </c>
      <c r="AR368" s="38">
        <v>45237</v>
      </c>
      <c r="AS368" s="1" t="s">
        <v>85</v>
      </c>
      <c r="AT368" s="1" t="s">
        <v>85</v>
      </c>
      <c r="AU368" s="1" t="s">
        <v>85</v>
      </c>
      <c r="AV368" s="1" t="s">
        <v>85</v>
      </c>
      <c r="AW368" s="1" t="s">
        <v>85</v>
      </c>
      <c r="AX368" s="1" t="s">
        <v>85</v>
      </c>
      <c r="AY368" s="1" t="s">
        <v>85</v>
      </c>
      <c r="AZ368" s="1" t="s">
        <v>85</v>
      </c>
      <c r="BA368" s="1" t="s">
        <v>85</v>
      </c>
      <c r="BB368" s="1" t="s">
        <v>85</v>
      </c>
      <c r="BC368" s="1" t="s">
        <v>85</v>
      </c>
      <c r="BD368" s="1" t="s">
        <v>85</v>
      </c>
      <c r="BE368" s="1" t="s">
        <v>85</v>
      </c>
      <c r="BF368" s="1" t="s">
        <v>85</v>
      </c>
      <c r="BG368" s="1" t="s">
        <v>85</v>
      </c>
      <c r="BH368" s="1" t="s">
        <v>85</v>
      </c>
      <c r="BI368" s="1" t="s">
        <v>85</v>
      </c>
      <c r="BJ368" s="1" t="s">
        <v>85</v>
      </c>
      <c r="BK368" s="1" t="s">
        <v>85</v>
      </c>
      <c r="BL368" s="1" t="s">
        <v>85</v>
      </c>
      <c r="BM368" s="1" t="s">
        <v>3531</v>
      </c>
      <c r="BN368" s="1" t="s">
        <v>85</v>
      </c>
      <c r="BO368" s="1" t="s">
        <v>85</v>
      </c>
      <c r="BP368" s="1" t="s">
        <v>85</v>
      </c>
      <c r="BQ368" s="1" t="s">
        <v>85</v>
      </c>
      <c r="BR368" s="1" t="s">
        <v>85</v>
      </c>
      <c r="BS368" s="1" t="s">
        <v>85</v>
      </c>
      <c r="BT368" s="1" t="s">
        <v>85</v>
      </c>
      <c r="BU368" s="1" t="s">
        <v>85</v>
      </c>
      <c r="BV368" s="1" t="s">
        <v>85</v>
      </c>
      <c r="BW368" s="1" t="s">
        <v>85</v>
      </c>
      <c r="BX368" s="1" t="s">
        <v>85</v>
      </c>
      <c r="BY368" s="1" t="s">
        <v>85</v>
      </c>
      <c r="BZ368" s="1" t="s">
        <v>85</v>
      </c>
      <c r="CA368" s="1" t="s">
        <v>85</v>
      </c>
      <c r="CB368" s="1" t="s">
        <v>85</v>
      </c>
      <c r="CC368" s="1" t="s">
        <v>85</v>
      </c>
      <c r="CD368" s="1" t="s">
        <v>85</v>
      </c>
      <c r="CE368" s="1" t="s">
        <v>85</v>
      </c>
      <c r="CF368" s="1" t="s">
        <v>85</v>
      </c>
      <c r="CG368" s="1" t="s">
        <v>85</v>
      </c>
      <c r="CH368" s="1" t="s">
        <v>85</v>
      </c>
    </row>
    <row r="369" spans="1:86" ht="15.95">
      <c r="A369" s="1" t="s">
        <v>780</v>
      </c>
      <c r="B369" s="1" t="s">
        <v>75</v>
      </c>
      <c r="C369" s="1" t="s">
        <v>103</v>
      </c>
      <c r="D369" s="1">
        <v>508</v>
      </c>
      <c r="E369" s="1" t="s">
        <v>3522</v>
      </c>
      <c r="F369" s="1" t="s">
        <v>4005</v>
      </c>
      <c r="G369" s="1">
        <v>508015</v>
      </c>
      <c r="H369" s="1" t="s">
        <v>85</v>
      </c>
      <c r="I369" s="1">
        <v>6604503266</v>
      </c>
      <c r="J369" s="38">
        <v>45154</v>
      </c>
      <c r="K369" s="1" t="s">
        <v>85</v>
      </c>
      <c r="L369" s="1" t="s">
        <v>85</v>
      </c>
      <c r="M369" s="1" t="s">
        <v>85</v>
      </c>
      <c r="N369" s="1" t="s">
        <v>85</v>
      </c>
      <c r="O369" s="1" t="s">
        <v>85</v>
      </c>
      <c r="P369" s="1" t="s">
        <v>85</v>
      </c>
      <c r="Q369" s="1" t="s">
        <v>85</v>
      </c>
      <c r="R369" s="1" t="s">
        <v>85</v>
      </c>
      <c r="S369" s="1" t="s">
        <v>85</v>
      </c>
      <c r="T369" s="1" t="s">
        <v>85</v>
      </c>
      <c r="U369" s="1" t="s">
        <v>85</v>
      </c>
      <c r="V369" s="1">
        <v>10</v>
      </c>
      <c r="W369" s="1">
        <v>100</v>
      </c>
      <c r="X369" s="1">
        <v>0</v>
      </c>
      <c r="Y369" s="1" t="s">
        <v>3545</v>
      </c>
      <c r="Z369" s="1" t="s">
        <v>85</v>
      </c>
      <c r="AA369" s="1">
        <v>10</v>
      </c>
      <c r="AB369" s="1">
        <v>5</v>
      </c>
      <c r="AC369" s="1">
        <v>82</v>
      </c>
      <c r="AD369" s="1">
        <v>3</v>
      </c>
      <c r="AE369" s="1">
        <v>178</v>
      </c>
      <c r="AF369" s="1">
        <v>10</v>
      </c>
      <c r="AG369" s="1">
        <v>5</v>
      </c>
      <c r="AH369" s="1">
        <v>82</v>
      </c>
      <c r="AI369" s="1">
        <v>3</v>
      </c>
      <c r="AJ369" s="1">
        <v>178</v>
      </c>
      <c r="AK369" s="1">
        <v>5</v>
      </c>
      <c r="AL369" s="1">
        <v>95</v>
      </c>
      <c r="AM369" s="1">
        <v>0</v>
      </c>
      <c r="AN369" s="1">
        <v>0</v>
      </c>
      <c r="AO369" s="1">
        <v>95</v>
      </c>
      <c r="AP369" s="1" t="s">
        <v>85</v>
      </c>
      <c r="AQ369" s="1" t="s">
        <v>3653</v>
      </c>
      <c r="AR369" s="38">
        <v>45246</v>
      </c>
      <c r="AS369" s="1" t="s">
        <v>85</v>
      </c>
      <c r="AT369" s="1" t="s">
        <v>85</v>
      </c>
      <c r="AU369" s="1" t="s">
        <v>85</v>
      </c>
      <c r="AV369" s="1" t="s">
        <v>85</v>
      </c>
      <c r="AW369" s="1" t="s">
        <v>85</v>
      </c>
      <c r="AX369" s="1" t="s">
        <v>85</v>
      </c>
      <c r="AY369" s="1" t="s">
        <v>85</v>
      </c>
      <c r="AZ369" s="1" t="s">
        <v>85</v>
      </c>
      <c r="BA369" s="1" t="s">
        <v>85</v>
      </c>
      <c r="BB369" s="1" t="s">
        <v>85</v>
      </c>
      <c r="BC369" s="1" t="s">
        <v>85</v>
      </c>
      <c r="BD369" s="1" t="s">
        <v>85</v>
      </c>
      <c r="BE369" s="1" t="s">
        <v>85</v>
      </c>
      <c r="BF369" s="1" t="s">
        <v>85</v>
      </c>
      <c r="BG369" s="1" t="s">
        <v>85</v>
      </c>
      <c r="BH369" s="1" t="s">
        <v>85</v>
      </c>
      <c r="BI369" s="1" t="s">
        <v>85</v>
      </c>
      <c r="BJ369" s="1" t="s">
        <v>85</v>
      </c>
      <c r="BK369" s="1" t="s">
        <v>85</v>
      </c>
      <c r="BL369" s="1" t="s">
        <v>85</v>
      </c>
      <c r="BM369" s="1" t="s">
        <v>3531</v>
      </c>
      <c r="BN369" s="1" t="s">
        <v>85</v>
      </c>
      <c r="BO369" s="1" t="s">
        <v>85</v>
      </c>
      <c r="BP369" s="1" t="s">
        <v>85</v>
      </c>
      <c r="BQ369" s="1" t="s">
        <v>85</v>
      </c>
      <c r="BR369" s="1" t="s">
        <v>85</v>
      </c>
      <c r="BS369" s="1" t="s">
        <v>85</v>
      </c>
      <c r="BT369" s="1" t="s">
        <v>85</v>
      </c>
      <c r="BU369" s="1" t="s">
        <v>85</v>
      </c>
      <c r="BV369" s="1" t="s">
        <v>85</v>
      </c>
      <c r="BW369" s="1" t="s">
        <v>85</v>
      </c>
      <c r="BX369" s="1" t="s">
        <v>85</v>
      </c>
      <c r="BY369" s="1" t="s">
        <v>85</v>
      </c>
      <c r="BZ369" s="1" t="s">
        <v>85</v>
      </c>
      <c r="CA369" s="1" t="s">
        <v>85</v>
      </c>
      <c r="CB369" s="1" t="s">
        <v>85</v>
      </c>
      <c r="CC369" s="1" t="s">
        <v>85</v>
      </c>
      <c r="CD369" s="1" t="s">
        <v>85</v>
      </c>
      <c r="CE369" s="1" t="s">
        <v>85</v>
      </c>
      <c r="CF369" s="1" t="s">
        <v>85</v>
      </c>
      <c r="CG369" s="1" t="s">
        <v>85</v>
      </c>
      <c r="CH369" s="1" t="s">
        <v>85</v>
      </c>
    </row>
    <row r="370" spans="1:86" ht="15.95">
      <c r="A370" s="1" t="s">
        <v>2618</v>
      </c>
      <c r="B370" s="1" t="s">
        <v>130</v>
      </c>
      <c r="C370" s="1" t="s">
        <v>103</v>
      </c>
      <c r="D370" s="1">
        <v>301</v>
      </c>
      <c r="E370" s="1" t="s">
        <v>3522</v>
      </c>
      <c r="F370" s="1" t="s">
        <v>4006</v>
      </c>
      <c r="G370" s="1">
        <v>301040</v>
      </c>
      <c r="H370" s="1" t="s">
        <v>4007</v>
      </c>
      <c r="I370" s="1">
        <v>6220376968</v>
      </c>
      <c r="J370" s="38">
        <v>45190</v>
      </c>
      <c r="K370" s="1" t="s">
        <v>85</v>
      </c>
      <c r="L370" s="1" t="s">
        <v>3527</v>
      </c>
      <c r="M370" s="1" t="s">
        <v>906</v>
      </c>
      <c r="N370" s="1" t="s">
        <v>658</v>
      </c>
      <c r="O370" s="1" t="s">
        <v>966</v>
      </c>
      <c r="P370" s="1" t="s">
        <v>85</v>
      </c>
      <c r="Q370" s="1" t="s">
        <v>85</v>
      </c>
      <c r="R370" s="1" t="s">
        <v>85</v>
      </c>
      <c r="S370" s="1" t="s">
        <v>85</v>
      </c>
      <c r="T370" s="1" t="s">
        <v>85</v>
      </c>
      <c r="U370" s="1" t="s">
        <v>85</v>
      </c>
      <c r="V370" s="1" t="s">
        <v>85</v>
      </c>
      <c r="W370" s="1" t="s">
        <v>85</v>
      </c>
      <c r="X370" s="1" t="s">
        <v>85</v>
      </c>
      <c r="Y370" s="1" t="s">
        <v>85</v>
      </c>
      <c r="Z370" s="1" t="s">
        <v>4008</v>
      </c>
      <c r="AA370" s="1" t="s">
        <v>85</v>
      </c>
      <c r="AB370" s="1" t="s">
        <v>85</v>
      </c>
      <c r="AC370" s="1" t="s">
        <v>85</v>
      </c>
      <c r="AD370" s="1" t="s">
        <v>85</v>
      </c>
      <c r="AE370" s="1" t="s">
        <v>85</v>
      </c>
      <c r="AF370" s="1" t="s">
        <v>85</v>
      </c>
      <c r="AG370" s="1" t="s">
        <v>85</v>
      </c>
      <c r="AH370" s="1" t="s">
        <v>85</v>
      </c>
      <c r="AI370" s="1" t="s">
        <v>85</v>
      </c>
      <c r="AJ370" s="1" t="s">
        <v>85</v>
      </c>
      <c r="AK370" s="1" t="s">
        <v>85</v>
      </c>
      <c r="AL370" s="1" t="s">
        <v>85</v>
      </c>
      <c r="AM370" s="1" t="s">
        <v>85</v>
      </c>
      <c r="AN370" s="1" t="s">
        <v>85</v>
      </c>
      <c r="AO370" s="1" t="s">
        <v>85</v>
      </c>
      <c r="AP370" s="1" t="s">
        <v>4008</v>
      </c>
      <c r="AQ370" s="1" t="s">
        <v>3894</v>
      </c>
      <c r="AR370" s="38">
        <v>45251</v>
      </c>
      <c r="AS370" s="1" t="s">
        <v>85</v>
      </c>
      <c r="AT370" s="1" t="s">
        <v>85</v>
      </c>
      <c r="AU370" s="1" t="s">
        <v>85</v>
      </c>
      <c r="AV370" s="1" t="s">
        <v>85</v>
      </c>
      <c r="AW370" s="1" t="s">
        <v>85</v>
      </c>
      <c r="AX370" s="1" t="s">
        <v>85</v>
      </c>
      <c r="AY370" s="1" t="s">
        <v>85</v>
      </c>
      <c r="AZ370" s="1" t="s">
        <v>85</v>
      </c>
      <c r="BA370" s="1" t="s">
        <v>85</v>
      </c>
      <c r="BB370" s="1" t="s">
        <v>85</v>
      </c>
      <c r="BC370" s="1" t="s">
        <v>85</v>
      </c>
      <c r="BD370" s="1" t="s">
        <v>85</v>
      </c>
      <c r="BE370" s="1" t="s">
        <v>85</v>
      </c>
      <c r="BF370" s="1" t="s">
        <v>85</v>
      </c>
      <c r="BG370" s="1" t="s">
        <v>85</v>
      </c>
      <c r="BH370" s="1" t="s">
        <v>85</v>
      </c>
      <c r="BI370" s="1" t="s">
        <v>85</v>
      </c>
      <c r="BJ370" s="1" t="s">
        <v>85</v>
      </c>
      <c r="BK370" s="1" t="s">
        <v>85</v>
      </c>
      <c r="BL370" s="1" t="s">
        <v>85</v>
      </c>
      <c r="BM370" s="1" t="s">
        <v>85</v>
      </c>
      <c r="BN370" s="1" t="s">
        <v>4008</v>
      </c>
      <c r="BO370" s="1" t="s">
        <v>85</v>
      </c>
      <c r="BP370" s="1" t="s">
        <v>85</v>
      </c>
      <c r="BQ370" s="1" t="s">
        <v>85</v>
      </c>
      <c r="BR370" s="1" t="s">
        <v>85</v>
      </c>
      <c r="BS370" s="1" t="s">
        <v>85</v>
      </c>
      <c r="BT370" s="1" t="s">
        <v>85</v>
      </c>
      <c r="BU370" s="1" t="s">
        <v>85</v>
      </c>
      <c r="BV370" s="1" t="s">
        <v>85</v>
      </c>
      <c r="BW370" s="1" t="s">
        <v>85</v>
      </c>
      <c r="BX370" s="1" t="s">
        <v>85</v>
      </c>
      <c r="BY370" s="1" t="s">
        <v>85</v>
      </c>
      <c r="BZ370" s="1" t="s">
        <v>85</v>
      </c>
      <c r="CA370" s="1" t="s">
        <v>85</v>
      </c>
      <c r="CB370" s="1" t="s">
        <v>85</v>
      </c>
      <c r="CC370" s="1" t="s">
        <v>85</v>
      </c>
      <c r="CD370" s="1" t="s">
        <v>85</v>
      </c>
      <c r="CE370" s="1" t="s">
        <v>85</v>
      </c>
      <c r="CF370" s="1" t="s">
        <v>85</v>
      </c>
      <c r="CG370" s="1" t="s">
        <v>85</v>
      </c>
      <c r="CH370" s="1" t="s">
        <v>85</v>
      </c>
    </row>
    <row r="371" spans="1:86" ht="15.95">
      <c r="A371" s="1" t="s">
        <v>2576</v>
      </c>
      <c r="B371" s="1" t="s">
        <v>130</v>
      </c>
      <c r="C371" s="1" t="s">
        <v>103</v>
      </c>
      <c r="D371" s="1">
        <v>301</v>
      </c>
      <c r="E371" s="1" t="s">
        <v>3522</v>
      </c>
      <c r="F371" s="1" t="s">
        <v>4009</v>
      </c>
      <c r="G371" s="1">
        <v>301023</v>
      </c>
      <c r="H371" s="1" t="s">
        <v>4010</v>
      </c>
      <c r="I371" s="1">
        <v>6220742416</v>
      </c>
      <c r="J371" s="38">
        <v>45189</v>
      </c>
      <c r="K371" s="1" t="s">
        <v>85</v>
      </c>
      <c r="L371" s="1" t="s">
        <v>3527</v>
      </c>
      <c r="M371" s="1" t="s">
        <v>906</v>
      </c>
      <c r="N371" s="1" t="s">
        <v>83</v>
      </c>
      <c r="O371" s="1" t="s">
        <v>907</v>
      </c>
      <c r="P371" s="1" t="s">
        <v>85</v>
      </c>
      <c r="Q371" s="1" t="s">
        <v>85</v>
      </c>
      <c r="R371" s="1" t="s">
        <v>85</v>
      </c>
      <c r="S371" s="1" t="s">
        <v>85</v>
      </c>
      <c r="T371" s="1" t="s">
        <v>85</v>
      </c>
      <c r="U371" s="1" t="s">
        <v>85</v>
      </c>
      <c r="V371" s="1" t="s">
        <v>85</v>
      </c>
      <c r="W371" s="1" t="s">
        <v>85</v>
      </c>
      <c r="X371" s="1" t="s">
        <v>85</v>
      </c>
      <c r="Y371" s="1" t="s">
        <v>85</v>
      </c>
      <c r="Z371" s="1" t="s">
        <v>4011</v>
      </c>
      <c r="AA371" s="1" t="s">
        <v>85</v>
      </c>
      <c r="AB371" s="1" t="s">
        <v>85</v>
      </c>
      <c r="AC371" s="1" t="s">
        <v>85</v>
      </c>
      <c r="AD371" s="1" t="s">
        <v>85</v>
      </c>
      <c r="AE371" s="1" t="s">
        <v>85</v>
      </c>
      <c r="AF371" s="1" t="s">
        <v>85</v>
      </c>
      <c r="AG371" s="1" t="s">
        <v>85</v>
      </c>
      <c r="AH371" s="1" t="s">
        <v>85</v>
      </c>
      <c r="AI371" s="1" t="s">
        <v>85</v>
      </c>
      <c r="AJ371" s="1" t="s">
        <v>85</v>
      </c>
      <c r="AK371" s="1" t="s">
        <v>85</v>
      </c>
      <c r="AL371" s="1" t="s">
        <v>85</v>
      </c>
      <c r="AM371" s="1" t="s">
        <v>85</v>
      </c>
      <c r="AN371" s="1" t="s">
        <v>85</v>
      </c>
      <c r="AO371" s="1" t="s">
        <v>85</v>
      </c>
      <c r="AP371" s="1" t="s">
        <v>4011</v>
      </c>
      <c r="AQ371" s="1" t="s">
        <v>3894</v>
      </c>
      <c r="AR371" s="38">
        <v>45251</v>
      </c>
      <c r="AS371" s="1" t="s">
        <v>85</v>
      </c>
      <c r="AT371" s="1" t="s">
        <v>85</v>
      </c>
      <c r="AU371" s="1" t="s">
        <v>85</v>
      </c>
      <c r="AV371" s="1" t="s">
        <v>85</v>
      </c>
      <c r="AW371" s="1" t="s">
        <v>85</v>
      </c>
      <c r="AX371" s="1" t="s">
        <v>85</v>
      </c>
      <c r="AY371" s="1" t="s">
        <v>85</v>
      </c>
      <c r="AZ371" s="1" t="s">
        <v>85</v>
      </c>
      <c r="BA371" s="1" t="s">
        <v>85</v>
      </c>
      <c r="BB371" s="1" t="s">
        <v>85</v>
      </c>
      <c r="BC371" s="1" t="s">
        <v>85</v>
      </c>
      <c r="BD371" s="1" t="s">
        <v>85</v>
      </c>
      <c r="BE371" s="1" t="s">
        <v>85</v>
      </c>
      <c r="BF371" s="1" t="s">
        <v>85</v>
      </c>
      <c r="BG371" s="1" t="s">
        <v>85</v>
      </c>
      <c r="BH371" s="1" t="s">
        <v>85</v>
      </c>
      <c r="BI371" s="1" t="s">
        <v>85</v>
      </c>
      <c r="BJ371" s="1" t="s">
        <v>85</v>
      </c>
      <c r="BK371" s="1" t="s">
        <v>85</v>
      </c>
      <c r="BL371" s="1" t="s">
        <v>85</v>
      </c>
      <c r="BM371" s="1" t="s">
        <v>85</v>
      </c>
      <c r="BN371" s="1" t="s">
        <v>4011</v>
      </c>
      <c r="BO371" s="1" t="s">
        <v>85</v>
      </c>
      <c r="BP371" s="1" t="s">
        <v>85</v>
      </c>
      <c r="BQ371" s="1" t="s">
        <v>85</v>
      </c>
      <c r="BR371" s="1" t="s">
        <v>85</v>
      </c>
      <c r="BS371" s="1" t="s">
        <v>85</v>
      </c>
      <c r="BT371" s="1" t="s">
        <v>85</v>
      </c>
      <c r="BU371" s="1" t="s">
        <v>85</v>
      </c>
      <c r="BV371" s="1" t="s">
        <v>85</v>
      </c>
      <c r="BW371" s="1" t="s">
        <v>85</v>
      </c>
      <c r="BX371" s="1" t="s">
        <v>85</v>
      </c>
      <c r="BY371" s="1" t="s">
        <v>85</v>
      </c>
      <c r="BZ371" s="1" t="s">
        <v>85</v>
      </c>
      <c r="CA371" s="1" t="s">
        <v>85</v>
      </c>
      <c r="CB371" s="1" t="s">
        <v>85</v>
      </c>
      <c r="CC371" s="1" t="s">
        <v>85</v>
      </c>
      <c r="CD371" s="1" t="s">
        <v>85</v>
      </c>
      <c r="CE371" s="1" t="s">
        <v>85</v>
      </c>
      <c r="CF371" s="1" t="s">
        <v>85</v>
      </c>
      <c r="CG371" s="1" t="s">
        <v>85</v>
      </c>
      <c r="CH371" s="1" t="s">
        <v>85</v>
      </c>
    </row>
    <row r="372" spans="1:86" ht="15.95">
      <c r="A372" s="1" t="s">
        <v>2862</v>
      </c>
      <c r="B372" s="1" t="s">
        <v>130</v>
      </c>
      <c r="C372" s="1" t="s">
        <v>103</v>
      </c>
      <c r="D372" s="1">
        <v>401</v>
      </c>
      <c r="E372" s="1" t="s">
        <v>3522</v>
      </c>
      <c r="F372" s="1" t="s">
        <v>4012</v>
      </c>
      <c r="G372" s="1">
        <v>401007</v>
      </c>
      <c r="H372" s="1" t="s">
        <v>3569</v>
      </c>
      <c r="I372" s="1">
        <v>6220220308</v>
      </c>
      <c r="J372" s="38">
        <v>45029</v>
      </c>
      <c r="K372" s="1" t="s">
        <v>924</v>
      </c>
      <c r="L372" s="1" t="s">
        <v>3527</v>
      </c>
      <c r="M372" s="1" t="s">
        <v>906</v>
      </c>
      <c r="N372" s="1" t="s">
        <v>658</v>
      </c>
      <c r="O372" s="1" t="s">
        <v>3691</v>
      </c>
      <c r="P372" s="1" t="s">
        <v>85</v>
      </c>
      <c r="Q372" s="1" t="s">
        <v>85</v>
      </c>
      <c r="R372" s="1" t="s">
        <v>85</v>
      </c>
      <c r="S372" s="1" t="s">
        <v>85</v>
      </c>
      <c r="T372" s="1" t="s">
        <v>85</v>
      </c>
      <c r="U372" s="1" t="s">
        <v>85</v>
      </c>
      <c r="V372" s="1">
        <v>40</v>
      </c>
      <c r="W372" s="1">
        <v>85</v>
      </c>
      <c r="X372" s="1">
        <v>15</v>
      </c>
      <c r="Y372" s="1" t="s">
        <v>3524</v>
      </c>
      <c r="Z372" s="1" t="s">
        <v>85</v>
      </c>
      <c r="AA372" s="1">
        <v>0</v>
      </c>
      <c r="AB372" s="1">
        <v>5</v>
      </c>
      <c r="AC372" s="1">
        <v>25</v>
      </c>
      <c r="AD372" s="1">
        <v>70</v>
      </c>
      <c r="AE372" s="1">
        <v>265</v>
      </c>
      <c r="AF372" s="1">
        <v>0</v>
      </c>
      <c r="AG372" s="1">
        <v>5</v>
      </c>
      <c r="AH372" s="1">
        <v>25</v>
      </c>
      <c r="AI372" s="1">
        <v>70</v>
      </c>
      <c r="AJ372" s="1">
        <v>265</v>
      </c>
      <c r="AK372" s="1">
        <v>0</v>
      </c>
      <c r="AL372" s="1">
        <v>5</v>
      </c>
      <c r="AM372" s="1">
        <v>70</v>
      </c>
      <c r="AN372" s="1">
        <v>25</v>
      </c>
      <c r="AO372" s="1">
        <v>220</v>
      </c>
      <c r="AP372" s="1" t="s">
        <v>85</v>
      </c>
      <c r="AQ372" s="1" t="s">
        <v>3653</v>
      </c>
      <c r="AR372" s="38">
        <v>45245</v>
      </c>
      <c r="AS372" s="1" t="s">
        <v>85</v>
      </c>
      <c r="AT372" s="1" t="s">
        <v>85</v>
      </c>
      <c r="AU372" s="1" t="s">
        <v>85</v>
      </c>
      <c r="AV372" s="1" t="s">
        <v>85</v>
      </c>
      <c r="AW372" s="1" t="s">
        <v>85</v>
      </c>
      <c r="AX372" s="1" t="s">
        <v>85</v>
      </c>
      <c r="AY372" s="1" t="s">
        <v>85</v>
      </c>
      <c r="AZ372" s="1" t="s">
        <v>85</v>
      </c>
      <c r="BA372" s="1" t="s">
        <v>85</v>
      </c>
      <c r="BB372" s="1" t="s">
        <v>85</v>
      </c>
      <c r="BC372" s="1" t="s">
        <v>85</v>
      </c>
      <c r="BD372" s="1" t="s">
        <v>85</v>
      </c>
      <c r="BE372" s="1" t="s">
        <v>85</v>
      </c>
      <c r="BF372" s="1" t="s">
        <v>85</v>
      </c>
      <c r="BG372" s="1" t="s">
        <v>85</v>
      </c>
      <c r="BH372" s="1" t="s">
        <v>85</v>
      </c>
      <c r="BI372" s="1" t="s">
        <v>85</v>
      </c>
      <c r="BJ372" s="1" t="s">
        <v>85</v>
      </c>
      <c r="BK372" s="1" t="s">
        <v>85</v>
      </c>
      <c r="BL372" s="1" t="s">
        <v>85</v>
      </c>
      <c r="BM372" s="1" t="s">
        <v>3531</v>
      </c>
      <c r="BN372" s="1" t="s">
        <v>85</v>
      </c>
      <c r="BO372" s="1" t="s">
        <v>85</v>
      </c>
      <c r="BP372" s="1" t="s">
        <v>85</v>
      </c>
      <c r="BQ372" s="1" t="s">
        <v>85</v>
      </c>
      <c r="BR372" s="1" t="s">
        <v>85</v>
      </c>
      <c r="BS372" s="1" t="s">
        <v>85</v>
      </c>
      <c r="BT372" s="1" t="s">
        <v>85</v>
      </c>
      <c r="BU372" s="1" t="s">
        <v>85</v>
      </c>
      <c r="BV372" s="1" t="s">
        <v>85</v>
      </c>
      <c r="BW372" s="1" t="s">
        <v>85</v>
      </c>
      <c r="BX372" s="1" t="s">
        <v>85</v>
      </c>
      <c r="BY372" s="1" t="s">
        <v>85</v>
      </c>
      <c r="BZ372" s="1" t="s">
        <v>85</v>
      </c>
      <c r="CA372" s="1" t="s">
        <v>85</v>
      </c>
      <c r="CB372" s="1" t="s">
        <v>85</v>
      </c>
      <c r="CC372" s="1" t="s">
        <v>85</v>
      </c>
      <c r="CD372" s="1" t="s">
        <v>85</v>
      </c>
      <c r="CE372" s="1" t="s">
        <v>85</v>
      </c>
      <c r="CF372" s="1" t="s">
        <v>85</v>
      </c>
      <c r="CG372" s="1" t="s">
        <v>85</v>
      </c>
      <c r="CH372" s="1" t="s">
        <v>85</v>
      </c>
    </row>
    <row r="373" spans="1:86" ht="15.95">
      <c r="A373" s="1" t="s">
        <v>749</v>
      </c>
      <c r="B373" s="1" t="s">
        <v>75</v>
      </c>
      <c r="C373" s="1" t="s">
        <v>103</v>
      </c>
      <c r="D373" s="1">
        <v>504</v>
      </c>
      <c r="E373" s="1" t="s">
        <v>3522</v>
      </c>
      <c r="F373" s="1" t="s">
        <v>4013</v>
      </c>
      <c r="G373" s="1">
        <v>504009</v>
      </c>
      <c r="H373" s="1" t="s">
        <v>4014</v>
      </c>
      <c r="I373" s="1">
        <v>6604408888</v>
      </c>
      <c r="J373" s="38">
        <v>45166</v>
      </c>
      <c r="K373" s="1" t="s">
        <v>926</v>
      </c>
      <c r="L373" s="1" t="s">
        <v>3527</v>
      </c>
      <c r="M373" s="1" t="s">
        <v>915</v>
      </c>
      <c r="N373" s="1" t="s">
        <v>85</v>
      </c>
      <c r="O373" s="1" t="s">
        <v>907</v>
      </c>
      <c r="P373" s="1" t="s">
        <v>173</v>
      </c>
      <c r="Q373" s="38">
        <v>45232</v>
      </c>
      <c r="R373" s="1" t="s">
        <v>85</v>
      </c>
      <c r="S373" s="1" t="s">
        <v>85</v>
      </c>
      <c r="T373" s="1" t="s">
        <v>85</v>
      </c>
      <c r="U373" s="1" t="s">
        <v>85</v>
      </c>
      <c r="V373" s="1">
        <v>100</v>
      </c>
      <c r="W373" s="1">
        <v>45</v>
      </c>
      <c r="X373" s="1">
        <v>55</v>
      </c>
      <c r="Y373" s="1" t="s">
        <v>3524</v>
      </c>
      <c r="Z373" s="1" t="s">
        <v>85</v>
      </c>
      <c r="AA373" s="1">
        <v>3</v>
      </c>
      <c r="AB373" s="1">
        <v>19</v>
      </c>
      <c r="AC373" s="1">
        <v>63</v>
      </c>
      <c r="AD373" s="1">
        <v>15</v>
      </c>
      <c r="AE373" s="1">
        <v>190</v>
      </c>
      <c r="AF373" s="1">
        <v>3</v>
      </c>
      <c r="AG373" s="1">
        <v>20</v>
      </c>
      <c r="AH373" s="1">
        <v>62</v>
      </c>
      <c r="AI373" s="1">
        <v>15</v>
      </c>
      <c r="AJ373" s="1">
        <v>189</v>
      </c>
      <c r="AK373" s="1">
        <v>68</v>
      </c>
      <c r="AL373" s="1">
        <v>25</v>
      </c>
      <c r="AM373" s="1">
        <v>7</v>
      </c>
      <c r="AN373" s="1">
        <v>0</v>
      </c>
      <c r="AO373" s="1">
        <v>39</v>
      </c>
      <c r="AP373" s="1" t="s">
        <v>85</v>
      </c>
      <c r="AQ373" s="1" t="s">
        <v>3894</v>
      </c>
      <c r="AR373" s="38">
        <v>45251</v>
      </c>
      <c r="AS373" s="1" t="s">
        <v>85</v>
      </c>
      <c r="AT373" s="1" t="s">
        <v>85</v>
      </c>
      <c r="AU373" s="1" t="s">
        <v>85</v>
      </c>
      <c r="AV373" s="1" t="s">
        <v>85</v>
      </c>
      <c r="AW373" s="1" t="s">
        <v>85</v>
      </c>
      <c r="AX373" s="1" t="s">
        <v>85</v>
      </c>
      <c r="AY373" s="1" t="s">
        <v>85</v>
      </c>
      <c r="AZ373" s="1" t="s">
        <v>85</v>
      </c>
      <c r="BA373" s="1" t="s">
        <v>85</v>
      </c>
      <c r="BB373" s="1" t="s">
        <v>85</v>
      </c>
      <c r="BC373" s="1" t="s">
        <v>85</v>
      </c>
      <c r="BD373" s="1" t="s">
        <v>85</v>
      </c>
      <c r="BE373" s="1" t="s">
        <v>85</v>
      </c>
      <c r="BF373" s="1" t="s">
        <v>85</v>
      </c>
      <c r="BG373" s="1" t="s">
        <v>85</v>
      </c>
      <c r="BH373" s="1" t="s">
        <v>85</v>
      </c>
      <c r="BI373" s="1" t="s">
        <v>85</v>
      </c>
      <c r="BJ373" s="1" t="s">
        <v>85</v>
      </c>
      <c r="BK373" s="1" t="s">
        <v>85</v>
      </c>
      <c r="BL373" s="1" t="s">
        <v>85</v>
      </c>
      <c r="BM373" s="1" t="s">
        <v>3531</v>
      </c>
      <c r="BN373" s="1" t="s">
        <v>85</v>
      </c>
      <c r="BO373" s="1" t="s">
        <v>85</v>
      </c>
      <c r="BP373" s="1" t="s">
        <v>85</v>
      </c>
      <c r="BQ373" s="1" t="s">
        <v>85</v>
      </c>
      <c r="BR373" s="1" t="s">
        <v>85</v>
      </c>
      <c r="BS373" s="1" t="s">
        <v>85</v>
      </c>
      <c r="BT373" s="1" t="s">
        <v>85</v>
      </c>
      <c r="BU373" s="1" t="s">
        <v>85</v>
      </c>
      <c r="BV373" s="1" t="s">
        <v>85</v>
      </c>
      <c r="BW373" s="1" t="s">
        <v>85</v>
      </c>
      <c r="BX373" s="1" t="s">
        <v>85</v>
      </c>
      <c r="BY373" s="1" t="s">
        <v>85</v>
      </c>
      <c r="BZ373" s="1" t="s">
        <v>85</v>
      </c>
      <c r="CA373" s="1" t="s">
        <v>85</v>
      </c>
      <c r="CB373" s="1" t="s">
        <v>85</v>
      </c>
      <c r="CC373" s="1" t="s">
        <v>85</v>
      </c>
      <c r="CD373" s="1" t="s">
        <v>85</v>
      </c>
      <c r="CE373" s="1" t="s">
        <v>85</v>
      </c>
      <c r="CF373" s="1" t="s">
        <v>85</v>
      </c>
      <c r="CG373" s="1" t="s">
        <v>85</v>
      </c>
      <c r="CH373" s="1" t="s">
        <v>85</v>
      </c>
    </row>
    <row r="374" spans="1:86" ht="15.95">
      <c r="A374" s="1" t="s">
        <v>487</v>
      </c>
      <c r="B374" s="1" t="s">
        <v>75</v>
      </c>
      <c r="C374" s="1" t="s">
        <v>103</v>
      </c>
      <c r="D374" s="1">
        <v>304</v>
      </c>
      <c r="E374" s="1" t="s">
        <v>3522</v>
      </c>
      <c r="F374" s="1" t="s">
        <v>4015</v>
      </c>
      <c r="G374" s="1">
        <v>304019</v>
      </c>
      <c r="H374" s="1" t="s">
        <v>85</v>
      </c>
      <c r="I374" s="1">
        <v>6219512954</v>
      </c>
      <c r="J374" s="38">
        <v>45158</v>
      </c>
      <c r="K374" s="1" t="s">
        <v>981</v>
      </c>
      <c r="L374" s="1" t="s">
        <v>3527</v>
      </c>
      <c r="M374" s="1" t="s">
        <v>915</v>
      </c>
      <c r="N374" s="1" t="s">
        <v>85</v>
      </c>
      <c r="O374" s="1" t="s">
        <v>982</v>
      </c>
      <c r="P374" s="1" t="s">
        <v>133</v>
      </c>
      <c r="Q374" s="38">
        <v>45232</v>
      </c>
      <c r="R374" s="1" t="s">
        <v>85</v>
      </c>
      <c r="S374" s="1" t="s">
        <v>85</v>
      </c>
      <c r="T374" s="1" t="s">
        <v>85</v>
      </c>
      <c r="U374" s="1" t="s">
        <v>85</v>
      </c>
      <c r="V374" s="1">
        <v>80</v>
      </c>
      <c r="W374" s="1">
        <v>85</v>
      </c>
      <c r="X374" s="1">
        <v>15</v>
      </c>
      <c r="Y374" s="1" t="s">
        <v>3524</v>
      </c>
      <c r="Z374" s="1" t="s">
        <v>85</v>
      </c>
      <c r="AA374" s="1">
        <v>15</v>
      </c>
      <c r="AB374" s="1">
        <v>50</v>
      </c>
      <c r="AC374" s="1">
        <v>29</v>
      </c>
      <c r="AD374" s="1">
        <v>6</v>
      </c>
      <c r="AE374" s="1">
        <v>126</v>
      </c>
      <c r="AF374" s="1">
        <v>40</v>
      </c>
      <c r="AG374" s="1">
        <v>30</v>
      </c>
      <c r="AH374" s="1">
        <v>25</v>
      </c>
      <c r="AI374" s="1">
        <v>5</v>
      </c>
      <c r="AJ374" s="1">
        <v>95</v>
      </c>
      <c r="AK374" s="1">
        <v>15</v>
      </c>
      <c r="AL374" s="1">
        <v>50</v>
      </c>
      <c r="AM374" s="1">
        <v>29</v>
      </c>
      <c r="AN374" s="1">
        <v>6</v>
      </c>
      <c r="AO374" s="1">
        <v>126</v>
      </c>
      <c r="AP374" s="1" t="s">
        <v>85</v>
      </c>
      <c r="AQ374" s="1" t="s">
        <v>3702</v>
      </c>
      <c r="AR374" s="38">
        <v>45257</v>
      </c>
      <c r="AS374" s="1" t="s">
        <v>85</v>
      </c>
      <c r="AT374" s="1" t="s">
        <v>85</v>
      </c>
      <c r="AU374" s="1" t="s">
        <v>85</v>
      </c>
      <c r="AV374" s="1" t="s">
        <v>85</v>
      </c>
      <c r="AW374" s="1" t="s">
        <v>85</v>
      </c>
      <c r="AX374" s="1" t="s">
        <v>85</v>
      </c>
      <c r="AY374" s="1" t="s">
        <v>85</v>
      </c>
      <c r="AZ374" s="1" t="s">
        <v>85</v>
      </c>
      <c r="BA374" s="1" t="s">
        <v>85</v>
      </c>
      <c r="BB374" s="1" t="s">
        <v>85</v>
      </c>
      <c r="BC374" s="1" t="s">
        <v>85</v>
      </c>
      <c r="BD374" s="1" t="s">
        <v>85</v>
      </c>
      <c r="BE374" s="1" t="s">
        <v>85</v>
      </c>
      <c r="BF374" s="1" t="s">
        <v>85</v>
      </c>
      <c r="BG374" s="1" t="s">
        <v>85</v>
      </c>
      <c r="BH374" s="1" t="s">
        <v>85</v>
      </c>
      <c r="BI374" s="1" t="s">
        <v>85</v>
      </c>
      <c r="BJ374" s="1" t="s">
        <v>85</v>
      </c>
      <c r="BK374" s="1" t="s">
        <v>85</v>
      </c>
      <c r="BL374" s="1" t="s">
        <v>85</v>
      </c>
      <c r="BM374" s="1" t="s">
        <v>3531</v>
      </c>
      <c r="BN374" s="1" t="s">
        <v>85</v>
      </c>
      <c r="BO374" s="1" t="s">
        <v>85</v>
      </c>
      <c r="BP374" s="1" t="s">
        <v>85</v>
      </c>
      <c r="BQ374" s="1" t="s">
        <v>85</v>
      </c>
      <c r="BR374" s="1" t="s">
        <v>85</v>
      </c>
      <c r="BS374" s="1" t="s">
        <v>85</v>
      </c>
      <c r="BT374" s="1" t="s">
        <v>85</v>
      </c>
      <c r="BU374" s="1" t="s">
        <v>85</v>
      </c>
      <c r="BV374" s="1" t="s">
        <v>85</v>
      </c>
      <c r="BW374" s="1" t="s">
        <v>85</v>
      </c>
      <c r="BX374" s="1" t="s">
        <v>85</v>
      </c>
      <c r="BY374" s="1" t="s">
        <v>85</v>
      </c>
      <c r="BZ374" s="1" t="s">
        <v>85</v>
      </c>
      <c r="CA374" s="1" t="s">
        <v>85</v>
      </c>
      <c r="CB374" s="1" t="s">
        <v>85</v>
      </c>
      <c r="CC374" s="1" t="s">
        <v>85</v>
      </c>
      <c r="CD374" s="1" t="s">
        <v>85</v>
      </c>
      <c r="CE374" s="1" t="s">
        <v>85</v>
      </c>
      <c r="CF374" s="1" t="s">
        <v>85</v>
      </c>
      <c r="CG374" s="1" t="s">
        <v>85</v>
      </c>
      <c r="CH374" s="1" t="s">
        <v>85</v>
      </c>
    </row>
    <row r="375" spans="1:86" ht="15.95">
      <c r="A375" s="1" t="s">
        <v>2601</v>
      </c>
      <c r="B375" s="1" t="s">
        <v>130</v>
      </c>
      <c r="C375" s="1" t="s">
        <v>198</v>
      </c>
      <c r="D375" s="1">
        <v>301</v>
      </c>
      <c r="E375" s="1" t="s">
        <v>3522</v>
      </c>
      <c r="F375" s="1" t="s">
        <v>4016</v>
      </c>
      <c r="G375" s="1">
        <v>301032</v>
      </c>
      <c r="H375" s="1" t="s">
        <v>85</v>
      </c>
      <c r="I375" s="1">
        <v>6220742409</v>
      </c>
      <c r="J375" s="38">
        <v>45133</v>
      </c>
      <c r="K375" s="1" t="s">
        <v>85</v>
      </c>
      <c r="L375" s="1" t="s">
        <v>85</v>
      </c>
      <c r="M375" s="1" t="s">
        <v>85</v>
      </c>
      <c r="N375" s="1" t="s">
        <v>85</v>
      </c>
      <c r="O375" s="1" t="s">
        <v>85</v>
      </c>
      <c r="P375" s="1" t="s">
        <v>85</v>
      </c>
      <c r="Q375" s="1" t="s">
        <v>85</v>
      </c>
      <c r="R375" s="1" t="s">
        <v>85</v>
      </c>
      <c r="S375" s="1" t="s">
        <v>85</v>
      </c>
      <c r="T375" s="1" t="s">
        <v>85</v>
      </c>
      <c r="U375" s="1" t="s">
        <v>85</v>
      </c>
      <c r="V375" s="1">
        <v>50</v>
      </c>
      <c r="W375" s="1">
        <v>99</v>
      </c>
      <c r="X375" s="1">
        <v>1</v>
      </c>
      <c r="Y375" s="1" t="s">
        <v>3524</v>
      </c>
      <c r="Z375" s="1" t="s">
        <v>85</v>
      </c>
      <c r="AA375" s="1">
        <v>0</v>
      </c>
      <c r="AB375" s="1">
        <v>12</v>
      </c>
      <c r="AC375" s="1">
        <v>82</v>
      </c>
      <c r="AD375" s="1">
        <v>6</v>
      </c>
      <c r="AE375" s="1">
        <v>194</v>
      </c>
      <c r="AF375" s="1">
        <v>2</v>
      </c>
      <c r="AG375" s="1">
        <v>10</v>
      </c>
      <c r="AH375" s="1">
        <v>82</v>
      </c>
      <c r="AI375" s="1">
        <v>6</v>
      </c>
      <c r="AJ375" s="1">
        <v>192</v>
      </c>
      <c r="AK375" s="1">
        <v>1</v>
      </c>
      <c r="AL375" s="1">
        <v>29</v>
      </c>
      <c r="AM375" s="1">
        <v>70</v>
      </c>
      <c r="AN375" s="1">
        <v>0</v>
      </c>
      <c r="AO375" s="1">
        <v>169</v>
      </c>
      <c r="AP375" s="1" t="s">
        <v>85</v>
      </c>
      <c r="AQ375" s="1" t="s">
        <v>3894</v>
      </c>
      <c r="AR375" s="38">
        <v>45246</v>
      </c>
      <c r="AS375" s="1" t="s">
        <v>85</v>
      </c>
      <c r="AT375" s="1" t="s">
        <v>85</v>
      </c>
      <c r="AU375" s="1" t="s">
        <v>85</v>
      </c>
      <c r="AV375" s="1" t="s">
        <v>85</v>
      </c>
      <c r="AW375" s="1" t="s">
        <v>85</v>
      </c>
      <c r="AX375" s="1" t="s">
        <v>85</v>
      </c>
      <c r="AY375" s="1" t="s">
        <v>85</v>
      </c>
      <c r="AZ375" s="1" t="s">
        <v>85</v>
      </c>
      <c r="BA375" s="1" t="s">
        <v>85</v>
      </c>
      <c r="BB375" s="1" t="s">
        <v>85</v>
      </c>
      <c r="BC375" s="1" t="s">
        <v>85</v>
      </c>
      <c r="BD375" s="1" t="s">
        <v>85</v>
      </c>
      <c r="BE375" s="1" t="s">
        <v>85</v>
      </c>
      <c r="BF375" s="1" t="s">
        <v>85</v>
      </c>
      <c r="BG375" s="1" t="s">
        <v>85</v>
      </c>
      <c r="BH375" s="1" t="s">
        <v>85</v>
      </c>
      <c r="BI375" s="1" t="s">
        <v>85</v>
      </c>
      <c r="BJ375" s="1" t="s">
        <v>85</v>
      </c>
      <c r="BK375" s="1" t="s">
        <v>85</v>
      </c>
      <c r="BL375" s="1" t="s">
        <v>85</v>
      </c>
      <c r="BM375" s="1" t="s">
        <v>3531</v>
      </c>
      <c r="BN375" s="1" t="s">
        <v>85</v>
      </c>
      <c r="BO375" s="1" t="s">
        <v>85</v>
      </c>
      <c r="BP375" s="1" t="s">
        <v>85</v>
      </c>
      <c r="BQ375" s="1" t="s">
        <v>85</v>
      </c>
      <c r="BR375" s="1" t="s">
        <v>85</v>
      </c>
      <c r="BS375" s="1" t="s">
        <v>85</v>
      </c>
      <c r="BT375" s="1" t="s">
        <v>85</v>
      </c>
      <c r="BU375" s="1" t="s">
        <v>85</v>
      </c>
      <c r="BV375" s="1" t="s">
        <v>85</v>
      </c>
      <c r="BW375" s="1" t="s">
        <v>85</v>
      </c>
      <c r="BX375" s="1" t="s">
        <v>85</v>
      </c>
      <c r="BY375" s="1" t="s">
        <v>85</v>
      </c>
      <c r="BZ375" s="1" t="s">
        <v>85</v>
      </c>
      <c r="CA375" s="1" t="s">
        <v>85</v>
      </c>
      <c r="CB375" s="1" t="s">
        <v>85</v>
      </c>
      <c r="CC375" s="1" t="s">
        <v>85</v>
      </c>
      <c r="CD375" s="1" t="s">
        <v>85</v>
      </c>
      <c r="CE375" s="1" t="s">
        <v>85</v>
      </c>
      <c r="CF375" s="1" t="s">
        <v>85</v>
      </c>
      <c r="CG375" s="1" t="s">
        <v>85</v>
      </c>
      <c r="CH375" s="1" t="s">
        <v>85</v>
      </c>
    </row>
    <row r="376" spans="1:86" ht="15.95">
      <c r="A376" s="1" t="s">
        <v>2193</v>
      </c>
      <c r="B376" s="1" t="s">
        <v>130</v>
      </c>
      <c r="C376" s="1" t="s">
        <v>198</v>
      </c>
      <c r="D376" s="1">
        <v>200</v>
      </c>
      <c r="E376" s="1" t="s">
        <v>3522</v>
      </c>
      <c r="F376" s="1" t="s">
        <v>4017</v>
      </c>
      <c r="G376" s="1">
        <v>200014</v>
      </c>
      <c r="H376" s="1" t="s">
        <v>3710</v>
      </c>
      <c r="I376" s="1">
        <v>6802023983</v>
      </c>
      <c r="J376" s="38">
        <v>45086</v>
      </c>
      <c r="K376" s="1" t="s">
        <v>924</v>
      </c>
      <c r="L376" s="1" t="s">
        <v>3527</v>
      </c>
      <c r="M376" s="1" t="s">
        <v>915</v>
      </c>
      <c r="N376" s="1" t="s">
        <v>85</v>
      </c>
      <c r="O376" s="1" t="s">
        <v>3560</v>
      </c>
      <c r="P376" s="1" t="s">
        <v>83</v>
      </c>
      <c r="Q376" s="1" t="s">
        <v>85</v>
      </c>
      <c r="R376" s="1" t="s">
        <v>85</v>
      </c>
      <c r="S376" s="1" t="s">
        <v>85</v>
      </c>
      <c r="T376" s="1" t="s">
        <v>85</v>
      </c>
      <c r="U376" s="1" t="s">
        <v>85</v>
      </c>
      <c r="V376" s="1">
        <v>25</v>
      </c>
      <c r="W376" s="1">
        <v>97</v>
      </c>
      <c r="X376" s="1">
        <v>3</v>
      </c>
      <c r="Y376" s="1" t="s">
        <v>3524</v>
      </c>
      <c r="Z376" s="1" t="s">
        <v>85</v>
      </c>
      <c r="AA376" s="1">
        <v>3</v>
      </c>
      <c r="AB376" s="1">
        <v>10</v>
      </c>
      <c r="AC376" s="1">
        <v>80</v>
      </c>
      <c r="AD376" s="1">
        <v>7</v>
      </c>
      <c r="AE376" s="1">
        <v>191</v>
      </c>
      <c r="AF376" s="1">
        <v>3</v>
      </c>
      <c r="AG376" s="1">
        <v>10</v>
      </c>
      <c r="AH376" s="1">
        <v>80</v>
      </c>
      <c r="AI376" s="1">
        <v>7</v>
      </c>
      <c r="AJ376" s="1">
        <v>191</v>
      </c>
      <c r="AK376" s="1">
        <v>30</v>
      </c>
      <c r="AL376" s="1">
        <v>50</v>
      </c>
      <c r="AM376" s="1">
        <v>20</v>
      </c>
      <c r="AN376" s="1">
        <v>0</v>
      </c>
      <c r="AO376" s="1">
        <v>90</v>
      </c>
      <c r="AP376" s="1" t="s">
        <v>85</v>
      </c>
      <c r="AQ376" s="1" t="s">
        <v>3894</v>
      </c>
      <c r="AR376" s="38">
        <v>45251</v>
      </c>
      <c r="AS376" s="1" t="s">
        <v>85</v>
      </c>
      <c r="AT376" s="1" t="s">
        <v>85</v>
      </c>
      <c r="AU376" s="1" t="s">
        <v>85</v>
      </c>
      <c r="AV376" s="1" t="s">
        <v>85</v>
      </c>
      <c r="AW376" s="1" t="s">
        <v>85</v>
      </c>
      <c r="AX376" s="1" t="s">
        <v>85</v>
      </c>
      <c r="AY376" s="1" t="s">
        <v>85</v>
      </c>
      <c r="AZ376" s="1" t="s">
        <v>85</v>
      </c>
      <c r="BA376" s="1" t="s">
        <v>85</v>
      </c>
      <c r="BB376" s="1" t="s">
        <v>85</v>
      </c>
      <c r="BC376" s="1" t="s">
        <v>85</v>
      </c>
      <c r="BD376" s="1" t="s">
        <v>85</v>
      </c>
      <c r="BE376" s="1" t="s">
        <v>85</v>
      </c>
      <c r="BF376" s="1" t="s">
        <v>85</v>
      </c>
      <c r="BG376" s="1" t="s">
        <v>85</v>
      </c>
      <c r="BH376" s="1" t="s">
        <v>85</v>
      </c>
      <c r="BI376" s="1" t="s">
        <v>85</v>
      </c>
      <c r="BJ376" s="1" t="s">
        <v>85</v>
      </c>
      <c r="BK376" s="1" t="s">
        <v>85</v>
      </c>
      <c r="BL376" s="1" t="s">
        <v>85</v>
      </c>
      <c r="BM376" s="1" t="s">
        <v>3531</v>
      </c>
      <c r="BN376" s="1" t="s">
        <v>85</v>
      </c>
      <c r="BO376" s="1" t="s">
        <v>85</v>
      </c>
      <c r="BP376" s="1" t="s">
        <v>85</v>
      </c>
      <c r="BQ376" s="1" t="s">
        <v>85</v>
      </c>
      <c r="BR376" s="1" t="s">
        <v>85</v>
      </c>
      <c r="BS376" s="1" t="s">
        <v>85</v>
      </c>
      <c r="BT376" s="1" t="s">
        <v>85</v>
      </c>
      <c r="BU376" s="1" t="s">
        <v>85</v>
      </c>
      <c r="BV376" s="1" t="s">
        <v>85</v>
      </c>
      <c r="BW376" s="1" t="s">
        <v>85</v>
      </c>
      <c r="BX376" s="1" t="s">
        <v>85</v>
      </c>
      <c r="BY376" s="1" t="s">
        <v>85</v>
      </c>
      <c r="BZ376" s="1" t="s">
        <v>85</v>
      </c>
      <c r="CA376" s="1" t="s">
        <v>85</v>
      </c>
      <c r="CB376" s="1" t="s">
        <v>85</v>
      </c>
      <c r="CC376" s="1" t="s">
        <v>85</v>
      </c>
      <c r="CD376" s="1" t="s">
        <v>85</v>
      </c>
      <c r="CE376" s="1" t="s">
        <v>85</v>
      </c>
      <c r="CF376" s="1" t="s">
        <v>85</v>
      </c>
      <c r="CG376" s="1" t="s">
        <v>85</v>
      </c>
      <c r="CH376" s="1" t="s">
        <v>85</v>
      </c>
    </row>
    <row r="377" spans="1:86" ht="15.95">
      <c r="A377" s="1" t="s">
        <v>886</v>
      </c>
      <c r="B377" s="1" t="s">
        <v>75</v>
      </c>
      <c r="C377" s="1" t="s">
        <v>103</v>
      </c>
      <c r="D377" s="1">
        <v>505</v>
      </c>
      <c r="E377" s="1" t="s">
        <v>3522</v>
      </c>
      <c r="F377" s="1" t="s">
        <v>4018</v>
      </c>
      <c r="G377" s="1">
        <v>505075</v>
      </c>
      <c r="H377" s="1" t="s">
        <v>85</v>
      </c>
      <c r="I377" s="1">
        <v>6604412254</v>
      </c>
      <c r="J377" s="38">
        <v>45225</v>
      </c>
      <c r="K377" s="1" t="s">
        <v>85</v>
      </c>
      <c r="L377" s="1" t="s">
        <v>85</v>
      </c>
      <c r="M377" s="1" t="s">
        <v>85</v>
      </c>
      <c r="N377" s="1" t="s">
        <v>85</v>
      </c>
      <c r="O377" s="1" t="s">
        <v>85</v>
      </c>
      <c r="P377" s="1" t="s">
        <v>85</v>
      </c>
      <c r="Q377" s="1" t="s">
        <v>85</v>
      </c>
      <c r="R377" s="1" t="s">
        <v>85</v>
      </c>
      <c r="S377" s="1" t="s">
        <v>85</v>
      </c>
      <c r="T377" s="1" t="s">
        <v>85</v>
      </c>
      <c r="U377" s="1" t="s">
        <v>85</v>
      </c>
      <c r="V377" s="1">
        <v>35</v>
      </c>
      <c r="W377" s="1">
        <v>95</v>
      </c>
      <c r="X377" s="1">
        <v>5</v>
      </c>
      <c r="Y377" s="1" t="s">
        <v>3524</v>
      </c>
      <c r="Z377" s="1" t="s">
        <v>85</v>
      </c>
      <c r="AA377" s="1">
        <v>0</v>
      </c>
      <c r="AB377" s="1">
        <v>74</v>
      </c>
      <c r="AC377" s="1">
        <v>25</v>
      </c>
      <c r="AD377" s="1">
        <v>1</v>
      </c>
      <c r="AE377" s="1">
        <v>127</v>
      </c>
      <c r="AF377" s="1">
        <v>0</v>
      </c>
      <c r="AG377" s="1">
        <v>74</v>
      </c>
      <c r="AH377" s="1">
        <v>25</v>
      </c>
      <c r="AI377" s="1">
        <v>1</v>
      </c>
      <c r="AJ377" s="1">
        <v>127</v>
      </c>
      <c r="AK377" s="1">
        <v>90</v>
      </c>
      <c r="AL377" s="1">
        <v>10</v>
      </c>
      <c r="AM377" s="1">
        <v>0</v>
      </c>
      <c r="AN377" s="1">
        <v>0</v>
      </c>
      <c r="AO377" s="1">
        <v>10</v>
      </c>
      <c r="AP377" s="1" t="s">
        <v>85</v>
      </c>
      <c r="AQ377" s="1" t="s">
        <v>3653</v>
      </c>
      <c r="AR377" s="38">
        <v>45246</v>
      </c>
      <c r="AS377" s="1" t="s">
        <v>85</v>
      </c>
      <c r="AT377" s="1" t="s">
        <v>85</v>
      </c>
      <c r="AU377" s="1" t="s">
        <v>85</v>
      </c>
      <c r="AV377" s="1" t="s">
        <v>85</v>
      </c>
      <c r="AW377" s="1" t="s">
        <v>85</v>
      </c>
      <c r="AX377" s="1" t="s">
        <v>85</v>
      </c>
      <c r="AY377" s="1" t="s">
        <v>85</v>
      </c>
      <c r="AZ377" s="1" t="s">
        <v>85</v>
      </c>
      <c r="BA377" s="1" t="s">
        <v>85</v>
      </c>
      <c r="BB377" s="1" t="s">
        <v>85</v>
      </c>
      <c r="BC377" s="1" t="s">
        <v>85</v>
      </c>
      <c r="BD377" s="1" t="s">
        <v>85</v>
      </c>
      <c r="BE377" s="1" t="s">
        <v>85</v>
      </c>
      <c r="BF377" s="1" t="s">
        <v>85</v>
      </c>
      <c r="BG377" s="1" t="s">
        <v>85</v>
      </c>
      <c r="BH377" s="1" t="s">
        <v>85</v>
      </c>
      <c r="BI377" s="1" t="s">
        <v>85</v>
      </c>
      <c r="BJ377" s="1" t="s">
        <v>85</v>
      </c>
      <c r="BK377" s="1" t="s">
        <v>85</v>
      </c>
      <c r="BL377" s="1" t="s">
        <v>85</v>
      </c>
      <c r="BM377" s="1" t="s">
        <v>3531</v>
      </c>
      <c r="BN377" s="1" t="s">
        <v>85</v>
      </c>
      <c r="BO377" s="1" t="s">
        <v>85</v>
      </c>
      <c r="BP377" s="1" t="s">
        <v>85</v>
      </c>
      <c r="BQ377" s="1" t="s">
        <v>85</v>
      </c>
      <c r="BR377" s="1" t="s">
        <v>85</v>
      </c>
      <c r="BS377" s="1" t="s">
        <v>85</v>
      </c>
      <c r="BT377" s="1" t="s">
        <v>85</v>
      </c>
      <c r="BU377" s="1" t="s">
        <v>85</v>
      </c>
      <c r="BV377" s="1" t="s">
        <v>85</v>
      </c>
      <c r="BW377" s="1" t="s">
        <v>85</v>
      </c>
      <c r="BX377" s="1" t="s">
        <v>85</v>
      </c>
      <c r="BY377" s="1" t="s">
        <v>85</v>
      </c>
      <c r="BZ377" s="1" t="s">
        <v>85</v>
      </c>
      <c r="CA377" s="1" t="s">
        <v>85</v>
      </c>
      <c r="CB377" s="1" t="s">
        <v>85</v>
      </c>
      <c r="CC377" s="1" t="s">
        <v>85</v>
      </c>
      <c r="CD377" s="1" t="s">
        <v>85</v>
      </c>
      <c r="CE377" s="1" t="s">
        <v>85</v>
      </c>
      <c r="CF377" s="1" t="s">
        <v>85</v>
      </c>
      <c r="CG377" s="1" t="s">
        <v>85</v>
      </c>
      <c r="CH377" s="1" t="s">
        <v>85</v>
      </c>
    </row>
    <row r="378" spans="1:86" ht="15.95">
      <c r="A378" s="1" t="s">
        <v>607</v>
      </c>
      <c r="B378" s="1" t="s">
        <v>130</v>
      </c>
      <c r="C378" s="1" t="s">
        <v>103</v>
      </c>
      <c r="D378" s="1">
        <v>404</v>
      </c>
      <c r="E378" s="1" t="s">
        <v>3522</v>
      </c>
      <c r="F378" s="1" t="s">
        <v>4019</v>
      </c>
      <c r="G378" s="1">
        <v>404004</v>
      </c>
      <c r="H378" s="1" t="s">
        <v>3966</v>
      </c>
      <c r="I378" s="1">
        <v>6221095216</v>
      </c>
      <c r="J378" s="38">
        <v>45224</v>
      </c>
      <c r="K378" s="1" t="s">
        <v>1007</v>
      </c>
      <c r="L378" s="1" t="s">
        <v>3527</v>
      </c>
      <c r="M378" s="1" t="s">
        <v>915</v>
      </c>
      <c r="N378" s="1" t="s">
        <v>85</v>
      </c>
      <c r="O378" s="1" t="s">
        <v>907</v>
      </c>
      <c r="P378" s="1" t="s">
        <v>468</v>
      </c>
      <c r="Q378" s="1" t="s">
        <v>85</v>
      </c>
      <c r="R378" s="1" t="s">
        <v>85</v>
      </c>
      <c r="S378" s="1" t="s">
        <v>85</v>
      </c>
      <c r="T378" s="1" t="s">
        <v>85</v>
      </c>
      <c r="U378" s="1" t="s">
        <v>85</v>
      </c>
      <c r="V378" s="1">
        <v>100</v>
      </c>
      <c r="W378" s="1">
        <v>100</v>
      </c>
      <c r="X378" s="1">
        <v>0</v>
      </c>
      <c r="Y378" s="1" t="s">
        <v>3524</v>
      </c>
      <c r="Z378" s="1" t="s">
        <v>85</v>
      </c>
      <c r="AA378" s="1">
        <v>1</v>
      </c>
      <c r="AB378" s="1">
        <v>70</v>
      </c>
      <c r="AC378" s="1">
        <v>27</v>
      </c>
      <c r="AD378" s="1">
        <v>2</v>
      </c>
      <c r="AE378" s="1">
        <v>130</v>
      </c>
      <c r="AF378" s="1">
        <v>1</v>
      </c>
      <c r="AG378" s="1">
        <v>70</v>
      </c>
      <c r="AH378" s="1">
        <v>27</v>
      </c>
      <c r="AI378" s="1">
        <v>2</v>
      </c>
      <c r="AJ378" s="1">
        <v>130</v>
      </c>
      <c r="AK378" s="1">
        <v>28</v>
      </c>
      <c r="AL378" s="1">
        <v>67</v>
      </c>
      <c r="AM378" s="1">
        <v>5</v>
      </c>
      <c r="AN378" s="1">
        <v>0</v>
      </c>
      <c r="AO378" s="1">
        <v>77</v>
      </c>
      <c r="AP378" s="1" t="s">
        <v>85</v>
      </c>
      <c r="AQ378" s="1" t="s">
        <v>3762</v>
      </c>
      <c r="AR378" s="38">
        <v>45243</v>
      </c>
      <c r="AS378" s="1" t="s">
        <v>85</v>
      </c>
      <c r="AT378" s="1" t="s">
        <v>85</v>
      </c>
      <c r="AU378" s="1" t="s">
        <v>85</v>
      </c>
      <c r="AV378" s="1" t="s">
        <v>85</v>
      </c>
      <c r="AW378" s="1" t="s">
        <v>85</v>
      </c>
      <c r="AX378" s="1" t="s">
        <v>85</v>
      </c>
      <c r="AY378" s="1" t="s">
        <v>85</v>
      </c>
      <c r="AZ378" s="1" t="s">
        <v>85</v>
      </c>
      <c r="BA378" s="1" t="s">
        <v>85</v>
      </c>
      <c r="BB378" s="1" t="s">
        <v>85</v>
      </c>
      <c r="BC378" s="1" t="s">
        <v>85</v>
      </c>
      <c r="BD378" s="1" t="s">
        <v>85</v>
      </c>
      <c r="BE378" s="1" t="s">
        <v>85</v>
      </c>
      <c r="BF378" s="1" t="s">
        <v>85</v>
      </c>
      <c r="BG378" s="1" t="s">
        <v>85</v>
      </c>
      <c r="BH378" s="1" t="s">
        <v>85</v>
      </c>
      <c r="BI378" s="1" t="s">
        <v>85</v>
      </c>
      <c r="BJ378" s="1" t="s">
        <v>85</v>
      </c>
      <c r="BK378" s="1" t="s">
        <v>85</v>
      </c>
      <c r="BL378" s="1" t="s">
        <v>85</v>
      </c>
      <c r="BM378" s="1" t="s">
        <v>3531</v>
      </c>
      <c r="BN378" s="1" t="s">
        <v>85</v>
      </c>
      <c r="BO378" s="1" t="s">
        <v>85</v>
      </c>
      <c r="BP378" s="1" t="s">
        <v>85</v>
      </c>
      <c r="BQ378" s="1" t="s">
        <v>85</v>
      </c>
      <c r="BR378" s="1" t="s">
        <v>85</v>
      </c>
      <c r="BS378" s="1" t="s">
        <v>85</v>
      </c>
      <c r="BT378" s="1" t="s">
        <v>85</v>
      </c>
      <c r="BU378" s="1" t="s">
        <v>85</v>
      </c>
      <c r="BV378" s="1" t="s">
        <v>85</v>
      </c>
      <c r="BW378" s="1" t="s">
        <v>85</v>
      </c>
      <c r="BX378" s="1" t="s">
        <v>85</v>
      </c>
      <c r="BY378" s="1" t="s">
        <v>85</v>
      </c>
      <c r="BZ378" s="1" t="s">
        <v>85</v>
      </c>
      <c r="CA378" s="1" t="s">
        <v>85</v>
      </c>
      <c r="CB378" s="1" t="s">
        <v>85</v>
      </c>
      <c r="CC378" s="1" t="s">
        <v>85</v>
      </c>
      <c r="CD378" s="1" t="s">
        <v>85</v>
      </c>
      <c r="CE378" s="1" t="s">
        <v>85</v>
      </c>
      <c r="CF378" s="1" t="s">
        <v>85</v>
      </c>
      <c r="CG378" s="1" t="s">
        <v>85</v>
      </c>
      <c r="CH378" s="1" t="s">
        <v>85</v>
      </c>
    </row>
    <row r="379" spans="1:86" ht="15.95">
      <c r="A379" s="1" t="s">
        <v>4020</v>
      </c>
      <c r="B379" s="1" t="s">
        <v>130</v>
      </c>
      <c r="C379" s="1" t="s">
        <v>103</v>
      </c>
      <c r="D379" s="1">
        <v>404</v>
      </c>
      <c r="E379" s="1" t="s">
        <v>3522</v>
      </c>
      <c r="F379" s="1" t="s">
        <v>4021</v>
      </c>
      <c r="G379" s="1">
        <v>404005</v>
      </c>
      <c r="H379" s="1" t="s">
        <v>3966</v>
      </c>
      <c r="I379" s="1">
        <v>6221095217</v>
      </c>
      <c r="J379" s="38">
        <v>45230</v>
      </c>
      <c r="K379" s="1" t="s">
        <v>924</v>
      </c>
      <c r="L379" s="1" t="s">
        <v>3527</v>
      </c>
      <c r="M379" s="1" t="s">
        <v>915</v>
      </c>
      <c r="N379" s="1" t="s">
        <v>85</v>
      </c>
      <c r="O379" s="1" t="s">
        <v>85</v>
      </c>
      <c r="P379" s="1" t="s">
        <v>83</v>
      </c>
      <c r="Q379" s="1" t="s">
        <v>85</v>
      </c>
      <c r="R379" s="1" t="s">
        <v>85</v>
      </c>
      <c r="S379" s="1" t="s">
        <v>85</v>
      </c>
      <c r="T379" s="1" t="s">
        <v>85</v>
      </c>
      <c r="U379" s="1" t="s">
        <v>85</v>
      </c>
      <c r="V379" s="1">
        <v>100</v>
      </c>
      <c r="W379" s="1">
        <v>88</v>
      </c>
      <c r="X379" s="1">
        <v>12</v>
      </c>
      <c r="Y379" s="1" t="s">
        <v>3524</v>
      </c>
      <c r="Z379" s="1" t="s">
        <v>85</v>
      </c>
      <c r="AA379" s="1">
        <v>0</v>
      </c>
      <c r="AB379" s="1">
        <v>3</v>
      </c>
      <c r="AC379" s="1">
        <v>67</v>
      </c>
      <c r="AD379" s="1">
        <v>30</v>
      </c>
      <c r="AE379" s="1">
        <v>227</v>
      </c>
      <c r="AF379" s="1">
        <v>0</v>
      </c>
      <c r="AG379" s="1">
        <v>3</v>
      </c>
      <c r="AH379" s="1">
        <v>67</v>
      </c>
      <c r="AI379" s="1">
        <v>30</v>
      </c>
      <c r="AJ379" s="1">
        <v>227</v>
      </c>
      <c r="AK379" s="1">
        <v>0</v>
      </c>
      <c r="AL379" s="1">
        <v>86</v>
      </c>
      <c r="AM379" s="1">
        <v>13</v>
      </c>
      <c r="AN379" s="1">
        <v>1</v>
      </c>
      <c r="AO379" s="1">
        <v>115</v>
      </c>
      <c r="AP379" s="1" t="s">
        <v>85</v>
      </c>
      <c r="AQ379" s="1" t="s">
        <v>3762</v>
      </c>
      <c r="AR379" s="38">
        <v>45243</v>
      </c>
      <c r="AS379" s="1" t="s">
        <v>85</v>
      </c>
      <c r="AT379" s="1" t="s">
        <v>85</v>
      </c>
      <c r="AU379" s="1" t="s">
        <v>85</v>
      </c>
      <c r="AV379" s="1" t="s">
        <v>85</v>
      </c>
      <c r="AW379" s="1" t="s">
        <v>85</v>
      </c>
      <c r="AX379" s="1" t="s">
        <v>85</v>
      </c>
      <c r="AY379" s="1" t="s">
        <v>85</v>
      </c>
      <c r="AZ379" s="1" t="s">
        <v>85</v>
      </c>
      <c r="BA379" s="1" t="s">
        <v>85</v>
      </c>
      <c r="BB379" s="1" t="s">
        <v>85</v>
      </c>
      <c r="BC379" s="1" t="s">
        <v>85</v>
      </c>
      <c r="BD379" s="1" t="s">
        <v>85</v>
      </c>
      <c r="BE379" s="1" t="s">
        <v>85</v>
      </c>
      <c r="BF379" s="1" t="s">
        <v>85</v>
      </c>
      <c r="BG379" s="1" t="s">
        <v>85</v>
      </c>
      <c r="BH379" s="1" t="s">
        <v>85</v>
      </c>
      <c r="BI379" s="1" t="s">
        <v>85</v>
      </c>
      <c r="BJ379" s="1" t="s">
        <v>85</v>
      </c>
      <c r="BK379" s="1" t="s">
        <v>85</v>
      </c>
      <c r="BL379" s="1" t="s">
        <v>85</v>
      </c>
      <c r="BM379" s="1" t="s">
        <v>3531</v>
      </c>
      <c r="BN379" s="1" t="s">
        <v>85</v>
      </c>
      <c r="BO379" s="1" t="s">
        <v>85</v>
      </c>
      <c r="BP379" s="1" t="s">
        <v>85</v>
      </c>
      <c r="BQ379" s="1" t="s">
        <v>85</v>
      </c>
      <c r="BR379" s="1" t="s">
        <v>85</v>
      </c>
      <c r="BS379" s="1" t="s">
        <v>85</v>
      </c>
      <c r="BT379" s="1" t="s">
        <v>85</v>
      </c>
      <c r="BU379" s="1" t="s">
        <v>85</v>
      </c>
      <c r="BV379" s="1" t="s">
        <v>85</v>
      </c>
      <c r="BW379" s="1" t="s">
        <v>85</v>
      </c>
      <c r="BX379" s="1" t="s">
        <v>85</v>
      </c>
      <c r="BY379" s="1" t="s">
        <v>85</v>
      </c>
      <c r="BZ379" s="1" t="s">
        <v>85</v>
      </c>
      <c r="CA379" s="1" t="s">
        <v>85</v>
      </c>
      <c r="CB379" s="1" t="s">
        <v>85</v>
      </c>
      <c r="CC379" s="1" t="s">
        <v>85</v>
      </c>
      <c r="CD379" s="1" t="s">
        <v>85</v>
      </c>
      <c r="CE379" s="1" t="s">
        <v>85</v>
      </c>
      <c r="CF379" s="1" t="s">
        <v>85</v>
      </c>
      <c r="CG379" s="1" t="s">
        <v>85</v>
      </c>
      <c r="CH379" s="1" t="s">
        <v>85</v>
      </c>
    </row>
    <row r="380" spans="1:86" ht="15.95">
      <c r="A380" s="1" t="s">
        <v>2262</v>
      </c>
      <c r="B380" s="1" t="s">
        <v>130</v>
      </c>
      <c r="C380" s="1" t="s">
        <v>103</v>
      </c>
      <c r="D380" s="1">
        <v>201</v>
      </c>
      <c r="E380" s="1" t="s">
        <v>3522</v>
      </c>
      <c r="F380" s="1" t="s">
        <v>4022</v>
      </c>
      <c r="G380" s="1">
        <v>201038</v>
      </c>
      <c r="H380" s="1" t="s">
        <v>3996</v>
      </c>
      <c r="I380" s="1">
        <v>6802329274</v>
      </c>
      <c r="J380" s="38">
        <v>45152</v>
      </c>
      <c r="K380" s="1" t="s">
        <v>85</v>
      </c>
      <c r="L380" s="1" t="s">
        <v>3527</v>
      </c>
      <c r="M380" s="1" t="s">
        <v>85</v>
      </c>
      <c r="N380" s="1" t="s">
        <v>85</v>
      </c>
      <c r="O380" s="1" t="s">
        <v>85</v>
      </c>
      <c r="P380" s="1" t="s">
        <v>85</v>
      </c>
      <c r="Q380" s="1" t="s">
        <v>85</v>
      </c>
      <c r="R380" s="1" t="s">
        <v>85</v>
      </c>
      <c r="S380" s="1" t="s">
        <v>85</v>
      </c>
      <c r="T380" s="1" t="s">
        <v>85</v>
      </c>
      <c r="U380" s="1" t="s">
        <v>85</v>
      </c>
      <c r="V380" s="1">
        <v>40</v>
      </c>
      <c r="W380" s="1">
        <v>95</v>
      </c>
      <c r="X380" s="1">
        <v>5</v>
      </c>
      <c r="Y380" s="1" t="s">
        <v>3524</v>
      </c>
      <c r="Z380" s="1" t="s">
        <v>85</v>
      </c>
      <c r="AA380" s="1">
        <v>0</v>
      </c>
      <c r="AB380" s="1">
        <v>0</v>
      </c>
      <c r="AC380" s="1">
        <v>20</v>
      </c>
      <c r="AD380" s="1">
        <v>80</v>
      </c>
      <c r="AE380" s="1">
        <v>280</v>
      </c>
      <c r="AF380" s="1">
        <v>90</v>
      </c>
      <c r="AG380" s="1">
        <v>0</v>
      </c>
      <c r="AH380" s="1">
        <v>5</v>
      </c>
      <c r="AI380" s="1">
        <v>5</v>
      </c>
      <c r="AJ380" s="1">
        <v>25</v>
      </c>
      <c r="AK380" s="1">
        <v>0</v>
      </c>
      <c r="AL380" s="1">
        <v>0</v>
      </c>
      <c r="AM380" s="1">
        <v>20</v>
      </c>
      <c r="AN380" s="1">
        <v>80</v>
      </c>
      <c r="AO380" s="1">
        <v>280</v>
      </c>
      <c r="AP380" s="1" t="s">
        <v>85</v>
      </c>
      <c r="AQ380" s="1" t="s">
        <v>3653</v>
      </c>
      <c r="AR380" s="38">
        <v>45245</v>
      </c>
      <c r="AS380" s="1" t="s">
        <v>85</v>
      </c>
      <c r="AT380" s="1" t="s">
        <v>85</v>
      </c>
      <c r="AU380" s="1" t="s">
        <v>85</v>
      </c>
      <c r="AV380" s="1" t="s">
        <v>85</v>
      </c>
      <c r="AW380" s="1" t="s">
        <v>85</v>
      </c>
      <c r="AX380" s="1" t="s">
        <v>85</v>
      </c>
      <c r="AY380" s="1" t="s">
        <v>85</v>
      </c>
      <c r="AZ380" s="1" t="s">
        <v>85</v>
      </c>
      <c r="BA380" s="1" t="s">
        <v>85</v>
      </c>
      <c r="BB380" s="1" t="s">
        <v>85</v>
      </c>
      <c r="BC380" s="1" t="s">
        <v>85</v>
      </c>
      <c r="BD380" s="1" t="s">
        <v>85</v>
      </c>
      <c r="BE380" s="1" t="s">
        <v>85</v>
      </c>
      <c r="BF380" s="1" t="s">
        <v>85</v>
      </c>
      <c r="BG380" s="1" t="s">
        <v>85</v>
      </c>
      <c r="BH380" s="1" t="s">
        <v>85</v>
      </c>
      <c r="BI380" s="1" t="s">
        <v>85</v>
      </c>
      <c r="BJ380" s="1" t="s">
        <v>85</v>
      </c>
      <c r="BK380" s="1" t="s">
        <v>85</v>
      </c>
      <c r="BL380" s="1" t="s">
        <v>85</v>
      </c>
      <c r="BM380" s="1" t="s">
        <v>3531</v>
      </c>
      <c r="BN380" s="1" t="s">
        <v>85</v>
      </c>
      <c r="BO380" s="1" t="s">
        <v>85</v>
      </c>
      <c r="BP380" s="1" t="s">
        <v>85</v>
      </c>
      <c r="BQ380" s="1" t="s">
        <v>85</v>
      </c>
      <c r="BR380" s="1" t="s">
        <v>85</v>
      </c>
      <c r="BS380" s="1" t="s">
        <v>85</v>
      </c>
      <c r="BT380" s="1" t="s">
        <v>85</v>
      </c>
      <c r="BU380" s="1" t="s">
        <v>85</v>
      </c>
      <c r="BV380" s="1" t="s">
        <v>85</v>
      </c>
      <c r="BW380" s="1" t="s">
        <v>85</v>
      </c>
      <c r="BX380" s="1" t="s">
        <v>85</v>
      </c>
      <c r="BY380" s="1" t="s">
        <v>85</v>
      </c>
      <c r="BZ380" s="1" t="s">
        <v>85</v>
      </c>
      <c r="CA380" s="1" t="s">
        <v>85</v>
      </c>
      <c r="CB380" s="1" t="s">
        <v>85</v>
      </c>
      <c r="CC380" s="1" t="s">
        <v>85</v>
      </c>
      <c r="CD380" s="1" t="s">
        <v>85</v>
      </c>
      <c r="CE380" s="1" t="s">
        <v>85</v>
      </c>
      <c r="CF380" s="1" t="s">
        <v>85</v>
      </c>
      <c r="CG380" s="1" t="s">
        <v>85</v>
      </c>
      <c r="CH380" s="1" t="s">
        <v>85</v>
      </c>
    </row>
    <row r="381" spans="1:86" ht="15.95">
      <c r="A381" s="1" t="s">
        <v>786</v>
      </c>
      <c r="B381" s="1" t="s">
        <v>75</v>
      </c>
      <c r="C381" s="1" t="s">
        <v>103</v>
      </c>
      <c r="D381" s="1">
        <v>508</v>
      </c>
      <c r="E381" s="1" t="s">
        <v>3522</v>
      </c>
      <c r="F381" s="1" t="s">
        <v>4023</v>
      </c>
      <c r="G381" s="1">
        <v>508016</v>
      </c>
      <c r="H381" s="1" t="s">
        <v>85</v>
      </c>
      <c r="I381" s="1">
        <v>6604969285</v>
      </c>
      <c r="J381" s="38">
        <v>45232</v>
      </c>
      <c r="K381" s="1" t="s">
        <v>85</v>
      </c>
      <c r="L381" s="1" t="s">
        <v>85</v>
      </c>
      <c r="M381" s="1" t="s">
        <v>85</v>
      </c>
      <c r="N381" s="1" t="s">
        <v>85</v>
      </c>
      <c r="O381" s="1" t="s">
        <v>85</v>
      </c>
      <c r="P381" s="1" t="s">
        <v>85</v>
      </c>
      <c r="Q381" s="1" t="s">
        <v>85</v>
      </c>
      <c r="R381" s="1" t="s">
        <v>85</v>
      </c>
      <c r="S381" s="1" t="s">
        <v>85</v>
      </c>
      <c r="T381" s="1" t="s">
        <v>85</v>
      </c>
      <c r="U381" s="1" t="s">
        <v>85</v>
      </c>
      <c r="V381" s="1">
        <v>75</v>
      </c>
      <c r="W381" s="1">
        <v>100</v>
      </c>
      <c r="X381" s="1">
        <v>0</v>
      </c>
      <c r="Y381" s="1" t="s">
        <v>3545</v>
      </c>
      <c r="Z381" s="1" t="s">
        <v>85</v>
      </c>
      <c r="AA381" s="1">
        <v>5</v>
      </c>
      <c r="AB381" s="1">
        <v>15</v>
      </c>
      <c r="AC381" s="1">
        <v>50</v>
      </c>
      <c r="AD381" s="1">
        <v>30</v>
      </c>
      <c r="AE381" s="1">
        <v>205</v>
      </c>
      <c r="AF381" s="1">
        <v>5</v>
      </c>
      <c r="AG381" s="1">
        <v>15</v>
      </c>
      <c r="AH381" s="1">
        <v>50</v>
      </c>
      <c r="AI381" s="1">
        <v>30</v>
      </c>
      <c r="AJ381" s="1">
        <v>205</v>
      </c>
      <c r="AK381" s="1">
        <v>0</v>
      </c>
      <c r="AL381" s="1">
        <v>95</v>
      </c>
      <c r="AM381" s="1">
        <v>5</v>
      </c>
      <c r="AN381" s="1">
        <v>0</v>
      </c>
      <c r="AO381" s="1">
        <v>105</v>
      </c>
      <c r="AP381" s="1" t="s">
        <v>85</v>
      </c>
      <c r="AQ381" s="1" t="s">
        <v>3660</v>
      </c>
      <c r="AR381" s="38">
        <v>45252</v>
      </c>
      <c r="AS381" s="1" t="s">
        <v>85</v>
      </c>
      <c r="AT381" s="1" t="s">
        <v>85</v>
      </c>
      <c r="AU381" s="1" t="s">
        <v>85</v>
      </c>
      <c r="AV381" s="1" t="s">
        <v>85</v>
      </c>
      <c r="AW381" s="1" t="s">
        <v>85</v>
      </c>
      <c r="AX381" s="1" t="s">
        <v>85</v>
      </c>
      <c r="AY381" s="1" t="s">
        <v>85</v>
      </c>
      <c r="AZ381" s="1" t="s">
        <v>85</v>
      </c>
      <c r="BA381" s="1" t="s">
        <v>85</v>
      </c>
      <c r="BB381" s="1" t="s">
        <v>85</v>
      </c>
      <c r="BC381" s="1" t="s">
        <v>85</v>
      </c>
      <c r="BD381" s="1" t="s">
        <v>85</v>
      </c>
      <c r="BE381" s="1" t="s">
        <v>85</v>
      </c>
      <c r="BF381" s="1" t="s">
        <v>85</v>
      </c>
      <c r="BG381" s="1" t="s">
        <v>85</v>
      </c>
      <c r="BH381" s="1" t="s">
        <v>85</v>
      </c>
      <c r="BI381" s="1" t="s">
        <v>85</v>
      </c>
      <c r="BJ381" s="1" t="s">
        <v>85</v>
      </c>
      <c r="BK381" s="1" t="s">
        <v>85</v>
      </c>
      <c r="BL381" s="1" t="s">
        <v>85</v>
      </c>
      <c r="BM381" s="1" t="s">
        <v>3531</v>
      </c>
      <c r="BN381" s="1" t="s">
        <v>85</v>
      </c>
      <c r="BO381" s="1" t="s">
        <v>85</v>
      </c>
      <c r="BP381" s="1" t="s">
        <v>85</v>
      </c>
      <c r="BQ381" s="1" t="s">
        <v>85</v>
      </c>
      <c r="BR381" s="1" t="s">
        <v>85</v>
      </c>
      <c r="BS381" s="1" t="s">
        <v>85</v>
      </c>
      <c r="BT381" s="1" t="s">
        <v>85</v>
      </c>
      <c r="BU381" s="1" t="s">
        <v>85</v>
      </c>
      <c r="BV381" s="1" t="s">
        <v>85</v>
      </c>
      <c r="BW381" s="1" t="s">
        <v>85</v>
      </c>
      <c r="BX381" s="1" t="s">
        <v>85</v>
      </c>
      <c r="BY381" s="1" t="s">
        <v>85</v>
      </c>
      <c r="BZ381" s="1" t="s">
        <v>85</v>
      </c>
      <c r="CA381" s="1" t="s">
        <v>85</v>
      </c>
      <c r="CB381" s="1" t="s">
        <v>85</v>
      </c>
      <c r="CC381" s="1" t="s">
        <v>85</v>
      </c>
      <c r="CD381" s="1" t="s">
        <v>85</v>
      </c>
      <c r="CE381" s="1" t="s">
        <v>85</v>
      </c>
      <c r="CF381" s="1" t="s">
        <v>85</v>
      </c>
      <c r="CG381" s="1" t="s">
        <v>85</v>
      </c>
      <c r="CH381" s="1" t="s">
        <v>85</v>
      </c>
    </row>
    <row r="382" spans="1:86" ht="15.95">
      <c r="A382" s="1" t="s">
        <v>770</v>
      </c>
      <c r="B382" s="1" t="s">
        <v>75</v>
      </c>
      <c r="C382" s="1" t="s">
        <v>103</v>
      </c>
      <c r="D382" s="1">
        <v>505</v>
      </c>
      <c r="E382" s="1" t="s">
        <v>3522</v>
      </c>
      <c r="F382" s="1" t="s">
        <v>4024</v>
      </c>
      <c r="G382" s="1">
        <v>505088</v>
      </c>
      <c r="H382" s="1" t="s">
        <v>85</v>
      </c>
      <c r="I382" s="1">
        <v>6604412256</v>
      </c>
      <c r="J382" s="38">
        <v>45232</v>
      </c>
      <c r="K382" s="1" t="s">
        <v>924</v>
      </c>
      <c r="L382" s="1" t="s">
        <v>85</v>
      </c>
      <c r="M382" s="1" t="s">
        <v>85</v>
      </c>
      <c r="N382" s="1" t="s">
        <v>85</v>
      </c>
      <c r="O382" s="1" t="s">
        <v>85</v>
      </c>
      <c r="P382" s="1" t="s">
        <v>85</v>
      </c>
      <c r="Q382" s="1" t="s">
        <v>85</v>
      </c>
      <c r="R382" s="1" t="s">
        <v>85</v>
      </c>
      <c r="S382" s="1" t="s">
        <v>85</v>
      </c>
      <c r="T382" s="1" t="s">
        <v>85</v>
      </c>
      <c r="U382" s="1" t="s">
        <v>85</v>
      </c>
      <c r="V382" s="1">
        <v>98</v>
      </c>
      <c r="W382" s="1">
        <v>100</v>
      </c>
      <c r="X382" s="1">
        <v>0</v>
      </c>
      <c r="Y382" s="1" t="s">
        <v>3524</v>
      </c>
      <c r="Z382" s="1" t="s">
        <v>85</v>
      </c>
      <c r="AA382" s="1">
        <v>0</v>
      </c>
      <c r="AB382" s="1">
        <v>0</v>
      </c>
      <c r="AC382" s="1">
        <v>1</v>
      </c>
      <c r="AD382" s="1">
        <v>99</v>
      </c>
      <c r="AE382" s="1">
        <v>299</v>
      </c>
      <c r="AF382" s="1">
        <v>0</v>
      </c>
      <c r="AG382" s="1">
        <v>0</v>
      </c>
      <c r="AH382" s="1">
        <v>1</v>
      </c>
      <c r="AI382" s="1">
        <v>99</v>
      </c>
      <c r="AJ382" s="1">
        <v>299</v>
      </c>
      <c r="AK382" s="1">
        <v>1</v>
      </c>
      <c r="AL382" s="1">
        <v>19</v>
      </c>
      <c r="AM382" s="1">
        <v>80</v>
      </c>
      <c r="AN382" s="1">
        <v>0</v>
      </c>
      <c r="AO382" s="1">
        <v>179</v>
      </c>
      <c r="AP382" s="1" t="s">
        <v>85</v>
      </c>
      <c r="AQ382" s="1" t="s">
        <v>3660</v>
      </c>
      <c r="AR382" s="38">
        <v>45250</v>
      </c>
      <c r="AS382" s="1" t="s">
        <v>85</v>
      </c>
      <c r="AT382" s="1" t="s">
        <v>85</v>
      </c>
      <c r="AU382" s="1" t="s">
        <v>85</v>
      </c>
      <c r="AV382" s="1" t="s">
        <v>85</v>
      </c>
      <c r="AW382" s="1" t="s">
        <v>85</v>
      </c>
      <c r="AX382" s="1" t="s">
        <v>85</v>
      </c>
      <c r="AY382" s="1" t="s">
        <v>85</v>
      </c>
      <c r="AZ382" s="1" t="s">
        <v>85</v>
      </c>
      <c r="BA382" s="1" t="s">
        <v>85</v>
      </c>
      <c r="BB382" s="1" t="s">
        <v>85</v>
      </c>
      <c r="BC382" s="1" t="s">
        <v>85</v>
      </c>
      <c r="BD382" s="1" t="s">
        <v>85</v>
      </c>
      <c r="BE382" s="1" t="s">
        <v>85</v>
      </c>
      <c r="BF382" s="1" t="s">
        <v>85</v>
      </c>
      <c r="BG382" s="1" t="s">
        <v>85</v>
      </c>
      <c r="BH382" s="1" t="s">
        <v>85</v>
      </c>
      <c r="BI382" s="1" t="s">
        <v>85</v>
      </c>
      <c r="BJ382" s="1" t="s">
        <v>85</v>
      </c>
      <c r="BK382" s="1" t="s">
        <v>85</v>
      </c>
      <c r="BL382" s="1" t="s">
        <v>85</v>
      </c>
      <c r="BM382" s="1" t="s">
        <v>3531</v>
      </c>
      <c r="BN382" s="1" t="s">
        <v>85</v>
      </c>
      <c r="BO382" s="1" t="s">
        <v>85</v>
      </c>
      <c r="BP382" s="1" t="s">
        <v>85</v>
      </c>
      <c r="BQ382" s="1" t="s">
        <v>85</v>
      </c>
      <c r="BR382" s="1" t="s">
        <v>85</v>
      </c>
      <c r="BS382" s="1" t="s">
        <v>85</v>
      </c>
      <c r="BT382" s="1" t="s">
        <v>85</v>
      </c>
      <c r="BU382" s="1" t="s">
        <v>85</v>
      </c>
      <c r="BV382" s="1" t="s">
        <v>85</v>
      </c>
      <c r="BW382" s="1" t="s">
        <v>85</v>
      </c>
      <c r="BX382" s="1" t="s">
        <v>85</v>
      </c>
      <c r="BY382" s="1" t="s">
        <v>85</v>
      </c>
      <c r="BZ382" s="1" t="s">
        <v>85</v>
      </c>
      <c r="CA382" s="1" t="s">
        <v>85</v>
      </c>
      <c r="CB382" s="1" t="s">
        <v>85</v>
      </c>
      <c r="CC382" s="1" t="s">
        <v>85</v>
      </c>
      <c r="CD382" s="1" t="s">
        <v>85</v>
      </c>
      <c r="CE382" s="1" t="s">
        <v>85</v>
      </c>
      <c r="CF382" s="1" t="s">
        <v>85</v>
      </c>
      <c r="CG382" s="1" t="s">
        <v>85</v>
      </c>
      <c r="CH382" s="1" t="s">
        <v>85</v>
      </c>
    </row>
    <row r="383" spans="1:86" ht="15.95">
      <c r="A383" s="1" t="s">
        <v>612</v>
      </c>
      <c r="B383" s="1" t="s">
        <v>130</v>
      </c>
      <c r="C383" s="1" t="s">
        <v>103</v>
      </c>
      <c r="D383" s="1">
        <v>404</v>
      </c>
      <c r="E383" s="1" t="s">
        <v>3522</v>
      </c>
      <c r="F383" s="1" t="s">
        <v>4025</v>
      </c>
      <c r="G383" s="1">
        <v>404006</v>
      </c>
      <c r="H383" s="1" t="s">
        <v>4002</v>
      </c>
      <c r="I383" s="1">
        <v>6221883877</v>
      </c>
      <c r="J383" s="38">
        <v>45238</v>
      </c>
      <c r="K383" s="1" t="s">
        <v>1007</v>
      </c>
      <c r="L383" s="1" t="s">
        <v>3527</v>
      </c>
      <c r="M383" s="1" t="s">
        <v>915</v>
      </c>
      <c r="N383" s="1" t="s">
        <v>85</v>
      </c>
      <c r="O383" s="1" t="s">
        <v>1009</v>
      </c>
      <c r="P383" s="1" t="s">
        <v>83</v>
      </c>
      <c r="Q383" s="1" t="s">
        <v>85</v>
      </c>
      <c r="R383" s="1" t="s">
        <v>85</v>
      </c>
      <c r="S383" s="1" t="s">
        <v>85</v>
      </c>
      <c r="T383" s="1" t="s">
        <v>85</v>
      </c>
      <c r="U383" s="1" t="s">
        <v>85</v>
      </c>
      <c r="V383" s="1">
        <v>50</v>
      </c>
      <c r="W383" s="1">
        <v>100</v>
      </c>
      <c r="X383" s="1">
        <v>0</v>
      </c>
      <c r="Y383" s="1" t="s">
        <v>3545</v>
      </c>
      <c r="Z383" s="1" t="s">
        <v>85</v>
      </c>
      <c r="AA383" s="1">
        <v>0</v>
      </c>
      <c r="AB383" s="1">
        <v>20</v>
      </c>
      <c r="AC383" s="1">
        <v>75</v>
      </c>
      <c r="AD383" s="1">
        <v>5</v>
      </c>
      <c r="AE383" s="1">
        <v>185</v>
      </c>
      <c r="AF383" s="1">
        <v>0</v>
      </c>
      <c r="AG383" s="1">
        <v>20</v>
      </c>
      <c r="AH383" s="1">
        <v>75</v>
      </c>
      <c r="AI383" s="1">
        <v>5</v>
      </c>
      <c r="AJ383" s="1">
        <v>185</v>
      </c>
      <c r="AK383" s="1">
        <v>72</v>
      </c>
      <c r="AL383" s="1">
        <v>25</v>
      </c>
      <c r="AM383" s="1">
        <v>3</v>
      </c>
      <c r="AN383" s="1">
        <v>0</v>
      </c>
      <c r="AO383" s="1">
        <v>31</v>
      </c>
      <c r="AP383" s="1" t="s">
        <v>85</v>
      </c>
      <c r="AQ383" s="1" t="s">
        <v>3660</v>
      </c>
      <c r="AR383" s="38">
        <v>45250</v>
      </c>
      <c r="AS383" s="1" t="s">
        <v>85</v>
      </c>
      <c r="AT383" s="1" t="s">
        <v>85</v>
      </c>
      <c r="AU383" s="1" t="s">
        <v>85</v>
      </c>
      <c r="AV383" s="1" t="s">
        <v>85</v>
      </c>
      <c r="AW383" s="1" t="s">
        <v>85</v>
      </c>
      <c r="AX383" s="1" t="s">
        <v>85</v>
      </c>
      <c r="AY383" s="1" t="s">
        <v>85</v>
      </c>
      <c r="AZ383" s="1" t="s">
        <v>85</v>
      </c>
      <c r="BA383" s="1" t="s">
        <v>85</v>
      </c>
      <c r="BB383" s="1" t="s">
        <v>85</v>
      </c>
      <c r="BC383" s="1" t="s">
        <v>85</v>
      </c>
      <c r="BD383" s="1" t="s">
        <v>85</v>
      </c>
      <c r="BE383" s="1" t="s">
        <v>85</v>
      </c>
      <c r="BF383" s="1" t="s">
        <v>85</v>
      </c>
      <c r="BG383" s="1" t="s">
        <v>85</v>
      </c>
      <c r="BH383" s="1" t="s">
        <v>85</v>
      </c>
      <c r="BI383" s="1" t="s">
        <v>85</v>
      </c>
      <c r="BJ383" s="1" t="s">
        <v>85</v>
      </c>
      <c r="BK383" s="1" t="s">
        <v>85</v>
      </c>
      <c r="BL383" s="1" t="s">
        <v>85</v>
      </c>
      <c r="BM383" s="1" t="s">
        <v>3531</v>
      </c>
      <c r="BN383" s="1" t="s">
        <v>85</v>
      </c>
      <c r="BO383" s="1" t="s">
        <v>85</v>
      </c>
      <c r="BP383" s="1" t="s">
        <v>85</v>
      </c>
      <c r="BQ383" s="1" t="s">
        <v>85</v>
      </c>
      <c r="BR383" s="1" t="s">
        <v>85</v>
      </c>
      <c r="BS383" s="1" t="s">
        <v>85</v>
      </c>
      <c r="BT383" s="1" t="s">
        <v>85</v>
      </c>
      <c r="BU383" s="1" t="s">
        <v>85</v>
      </c>
      <c r="BV383" s="1" t="s">
        <v>85</v>
      </c>
      <c r="BW383" s="1" t="s">
        <v>85</v>
      </c>
      <c r="BX383" s="1" t="s">
        <v>85</v>
      </c>
      <c r="BY383" s="1" t="s">
        <v>85</v>
      </c>
      <c r="BZ383" s="1" t="s">
        <v>85</v>
      </c>
      <c r="CA383" s="1" t="s">
        <v>85</v>
      </c>
      <c r="CB383" s="1" t="s">
        <v>85</v>
      </c>
      <c r="CC383" s="1" t="s">
        <v>85</v>
      </c>
      <c r="CD383" s="1" t="s">
        <v>85</v>
      </c>
      <c r="CE383" s="1" t="s">
        <v>85</v>
      </c>
      <c r="CF383" s="1" t="s">
        <v>85</v>
      </c>
      <c r="CG383" s="1" t="s">
        <v>85</v>
      </c>
      <c r="CH383" s="1" t="s">
        <v>85</v>
      </c>
    </row>
    <row r="384" spans="1:86" ht="15.95">
      <c r="A384" s="1" t="s">
        <v>887</v>
      </c>
      <c r="B384" s="1" t="s">
        <v>75</v>
      </c>
      <c r="C384" s="1" t="s">
        <v>103</v>
      </c>
      <c r="D384" s="1">
        <v>505</v>
      </c>
      <c r="E384" s="1" t="s">
        <v>3522</v>
      </c>
      <c r="F384" s="1" t="s">
        <v>4026</v>
      </c>
      <c r="G384" s="1">
        <v>505087</v>
      </c>
      <c r="H384" s="1" t="s">
        <v>85</v>
      </c>
      <c r="I384" s="1">
        <v>6604412257</v>
      </c>
      <c r="J384" s="38">
        <v>45217</v>
      </c>
      <c r="K384" s="1" t="s">
        <v>924</v>
      </c>
      <c r="L384" s="1" t="s">
        <v>85</v>
      </c>
      <c r="M384" s="1" t="s">
        <v>85</v>
      </c>
      <c r="N384" s="1" t="s">
        <v>85</v>
      </c>
      <c r="O384" s="1" t="s">
        <v>85</v>
      </c>
      <c r="P384" s="1" t="s">
        <v>85</v>
      </c>
      <c r="Q384" s="1" t="s">
        <v>85</v>
      </c>
      <c r="R384" s="1" t="s">
        <v>85</v>
      </c>
      <c r="S384" s="1" t="s">
        <v>85</v>
      </c>
      <c r="T384" s="1" t="s">
        <v>85</v>
      </c>
      <c r="U384" s="1" t="s">
        <v>85</v>
      </c>
      <c r="V384" s="1">
        <v>100</v>
      </c>
      <c r="W384" s="1">
        <v>100</v>
      </c>
      <c r="X384" s="1">
        <v>0</v>
      </c>
      <c r="Y384" s="1" t="s">
        <v>3524</v>
      </c>
      <c r="Z384" s="1" t="s">
        <v>85</v>
      </c>
      <c r="AA384" s="1">
        <v>99</v>
      </c>
      <c r="AB384" s="1">
        <v>1</v>
      </c>
      <c r="AC384" s="1">
        <v>0</v>
      </c>
      <c r="AD384" s="1">
        <v>0</v>
      </c>
      <c r="AE384" s="1">
        <v>1</v>
      </c>
      <c r="AF384" s="1">
        <v>99</v>
      </c>
      <c r="AG384" s="1">
        <v>1</v>
      </c>
      <c r="AH384" s="1">
        <v>0</v>
      </c>
      <c r="AI384" s="1">
        <v>0</v>
      </c>
      <c r="AJ384" s="1">
        <v>1</v>
      </c>
      <c r="AK384" s="1">
        <v>100</v>
      </c>
      <c r="AL384" s="1">
        <v>0</v>
      </c>
      <c r="AM384" s="1">
        <v>0</v>
      </c>
      <c r="AN384" s="1">
        <v>0</v>
      </c>
      <c r="AO384" s="1">
        <v>0</v>
      </c>
      <c r="AP384" s="1" t="s">
        <v>85</v>
      </c>
      <c r="AQ384" s="1" t="s">
        <v>3660</v>
      </c>
      <c r="AR384" s="38">
        <v>45251</v>
      </c>
      <c r="AS384" s="1" t="s">
        <v>85</v>
      </c>
      <c r="AT384" s="1" t="s">
        <v>85</v>
      </c>
      <c r="AU384" s="1" t="s">
        <v>85</v>
      </c>
      <c r="AV384" s="1" t="s">
        <v>85</v>
      </c>
      <c r="AW384" s="1" t="s">
        <v>85</v>
      </c>
      <c r="AX384" s="1" t="s">
        <v>85</v>
      </c>
      <c r="AY384" s="1" t="s">
        <v>85</v>
      </c>
      <c r="AZ384" s="1" t="s">
        <v>85</v>
      </c>
      <c r="BA384" s="1" t="s">
        <v>85</v>
      </c>
      <c r="BB384" s="1" t="s">
        <v>85</v>
      </c>
      <c r="BC384" s="1" t="s">
        <v>85</v>
      </c>
      <c r="BD384" s="1" t="s">
        <v>85</v>
      </c>
      <c r="BE384" s="1" t="s">
        <v>85</v>
      </c>
      <c r="BF384" s="1" t="s">
        <v>85</v>
      </c>
      <c r="BG384" s="1" t="s">
        <v>85</v>
      </c>
      <c r="BH384" s="1" t="s">
        <v>85</v>
      </c>
      <c r="BI384" s="1" t="s">
        <v>85</v>
      </c>
      <c r="BJ384" s="1" t="s">
        <v>85</v>
      </c>
      <c r="BK384" s="1" t="s">
        <v>85</v>
      </c>
      <c r="BL384" s="1" t="s">
        <v>85</v>
      </c>
      <c r="BM384" s="1" t="s">
        <v>3531</v>
      </c>
      <c r="BN384" s="1" t="s">
        <v>85</v>
      </c>
      <c r="BO384" s="1" t="s">
        <v>85</v>
      </c>
      <c r="BP384" s="1" t="s">
        <v>85</v>
      </c>
      <c r="BQ384" s="1" t="s">
        <v>85</v>
      </c>
      <c r="BR384" s="1" t="s">
        <v>85</v>
      </c>
      <c r="BS384" s="1" t="s">
        <v>85</v>
      </c>
      <c r="BT384" s="1" t="s">
        <v>85</v>
      </c>
      <c r="BU384" s="1" t="s">
        <v>85</v>
      </c>
      <c r="BV384" s="1" t="s">
        <v>85</v>
      </c>
      <c r="BW384" s="1" t="s">
        <v>85</v>
      </c>
      <c r="BX384" s="1" t="s">
        <v>85</v>
      </c>
      <c r="BY384" s="1" t="s">
        <v>85</v>
      </c>
      <c r="BZ384" s="1" t="s">
        <v>85</v>
      </c>
      <c r="CA384" s="1" t="s">
        <v>85</v>
      </c>
      <c r="CB384" s="1" t="s">
        <v>85</v>
      </c>
      <c r="CC384" s="1" t="s">
        <v>85</v>
      </c>
      <c r="CD384" s="1" t="s">
        <v>85</v>
      </c>
      <c r="CE384" s="1" t="s">
        <v>85</v>
      </c>
      <c r="CF384" s="1" t="s">
        <v>85</v>
      </c>
      <c r="CG384" s="1" t="s">
        <v>85</v>
      </c>
      <c r="CH384" s="1" t="s">
        <v>85</v>
      </c>
    </row>
    <row r="385" spans="1:86" ht="15.95">
      <c r="A385" s="1" t="s">
        <v>2889</v>
      </c>
      <c r="B385" s="1" t="s">
        <v>130</v>
      </c>
      <c r="C385" s="1" t="s">
        <v>103</v>
      </c>
      <c r="D385" s="1">
        <v>404</v>
      </c>
      <c r="E385" s="1" t="s">
        <v>3522</v>
      </c>
      <c r="F385" s="1" t="s">
        <v>4027</v>
      </c>
      <c r="G385" s="1">
        <v>404006</v>
      </c>
      <c r="H385" s="1" t="s">
        <v>4028</v>
      </c>
      <c r="I385" s="1">
        <v>6221883875</v>
      </c>
      <c r="J385" s="38">
        <v>44712</v>
      </c>
      <c r="K385" s="1" t="s">
        <v>924</v>
      </c>
      <c r="L385" s="1" t="s">
        <v>3527</v>
      </c>
      <c r="M385" s="1" t="s">
        <v>906</v>
      </c>
      <c r="N385" s="1" t="s">
        <v>83</v>
      </c>
      <c r="O385" s="1" t="s">
        <v>907</v>
      </c>
      <c r="P385" s="1" t="s">
        <v>85</v>
      </c>
      <c r="Q385" s="1" t="s">
        <v>85</v>
      </c>
      <c r="R385" s="1" t="s">
        <v>85</v>
      </c>
      <c r="S385" s="1" t="s">
        <v>85</v>
      </c>
      <c r="T385" s="1" t="s">
        <v>85</v>
      </c>
      <c r="U385" s="1" t="s">
        <v>85</v>
      </c>
      <c r="V385" s="1">
        <v>100</v>
      </c>
      <c r="W385" s="1">
        <v>100</v>
      </c>
      <c r="X385" s="1">
        <v>0</v>
      </c>
      <c r="Y385" s="1" t="s">
        <v>3524</v>
      </c>
      <c r="Z385" s="1" t="s">
        <v>85</v>
      </c>
      <c r="AA385" s="1">
        <v>10</v>
      </c>
      <c r="AB385" s="1">
        <v>30</v>
      </c>
      <c r="AC385" s="1">
        <v>55</v>
      </c>
      <c r="AD385" s="1">
        <v>5</v>
      </c>
      <c r="AE385" s="1">
        <v>155</v>
      </c>
      <c r="AF385" s="1">
        <v>10</v>
      </c>
      <c r="AG385" s="1">
        <v>30</v>
      </c>
      <c r="AH385" s="1">
        <v>55</v>
      </c>
      <c r="AI385" s="1">
        <v>5</v>
      </c>
      <c r="AJ385" s="1">
        <v>155</v>
      </c>
      <c r="AK385" s="1">
        <v>60</v>
      </c>
      <c r="AL385" s="1">
        <v>40</v>
      </c>
      <c r="AM385" s="1">
        <v>0</v>
      </c>
      <c r="AN385" s="1">
        <v>0</v>
      </c>
      <c r="AO385" s="1">
        <v>40</v>
      </c>
      <c r="AP385" s="1" t="s">
        <v>85</v>
      </c>
      <c r="AQ385" s="1" t="s">
        <v>3660</v>
      </c>
      <c r="AR385" s="38">
        <v>45251</v>
      </c>
      <c r="AS385" s="1" t="s">
        <v>85</v>
      </c>
      <c r="AT385" s="1" t="s">
        <v>85</v>
      </c>
      <c r="AU385" s="1" t="s">
        <v>85</v>
      </c>
      <c r="AV385" s="1" t="s">
        <v>85</v>
      </c>
      <c r="AW385" s="1" t="s">
        <v>85</v>
      </c>
      <c r="AX385" s="1" t="s">
        <v>85</v>
      </c>
      <c r="AY385" s="1" t="s">
        <v>85</v>
      </c>
      <c r="AZ385" s="1" t="s">
        <v>85</v>
      </c>
      <c r="BA385" s="1" t="s">
        <v>85</v>
      </c>
      <c r="BB385" s="1" t="s">
        <v>85</v>
      </c>
      <c r="BC385" s="1" t="s">
        <v>85</v>
      </c>
      <c r="BD385" s="1" t="s">
        <v>85</v>
      </c>
      <c r="BE385" s="1" t="s">
        <v>85</v>
      </c>
      <c r="BF385" s="1" t="s">
        <v>85</v>
      </c>
      <c r="BG385" s="1" t="s">
        <v>85</v>
      </c>
      <c r="BH385" s="1" t="s">
        <v>85</v>
      </c>
      <c r="BI385" s="1" t="s">
        <v>85</v>
      </c>
      <c r="BJ385" s="1" t="s">
        <v>85</v>
      </c>
      <c r="BK385" s="1" t="s">
        <v>85</v>
      </c>
      <c r="BL385" s="1" t="s">
        <v>85</v>
      </c>
      <c r="BM385" s="1" t="s">
        <v>3531</v>
      </c>
      <c r="BN385" s="1" t="s">
        <v>85</v>
      </c>
      <c r="BO385" s="1" t="s">
        <v>85</v>
      </c>
      <c r="BP385" s="1" t="s">
        <v>85</v>
      </c>
      <c r="BQ385" s="1" t="s">
        <v>85</v>
      </c>
      <c r="BR385" s="1" t="s">
        <v>85</v>
      </c>
      <c r="BS385" s="1" t="s">
        <v>85</v>
      </c>
      <c r="BT385" s="1" t="s">
        <v>85</v>
      </c>
      <c r="BU385" s="1" t="s">
        <v>85</v>
      </c>
      <c r="BV385" s="1" t="s">
        <v>85</v>
      </c>
      <c r="BW385" s="1" t="s">
        <v>85</v>
      </c>
      <c r="BX385" s="1" t="s">
        <v>85</v>
      </c>
      <c r="BY385" s="1" t="s">
        <v>85</v>
      </c>
      <c r="BZ385" s="1" t="s">
        <v>85</v>
      </c>
      <c r="CA385" s="1" t="s">
        <v>85</v>
      </c>
      <c r="CB385" s="1" t="s">
        <v>85</v>
      </c>
      <c r="CC385" s="1" t="s">
        <v>85</v>
      </c>
      <c r="CD385" s="1" t="s">
        <v>85</v>
      </c>
      <c r="CE385" s="1" t="s">
        <v>85</v>
      </c>
      <c r="CF385" s="1" t="s">
        <v>85</v>
      </c>
      <c r="CG385" s="1" t="s">
        <v>85</v>
      </c>
      <c r="CH385" s="1" t="s">
        <v>85</v>
      </c>
    </row>
    <row r="386" spans="1:86" ht="15.95">
      <c r="A386" s="1" t="s">
        <v>710</v>
      </c>
      <c r="B386" s="1" t="s">
        <v>75</v>
      </c>
      <c r="C386" s="1" t="s">
        <v>103</v>
      </c>
      <c r="D386" s="1">
        <v>409</v>
      </c>
      <c r="E386" s="1" t="s">
        <v>3522</v>
      </c>
      <c r="F386" s="1" t="s">
        <v>4029</v>
      </c>
      <c r="G386" s="1">
        <v>409052</v>
      </c>
      <c r="H386" s="1" t="s">
        <v>4030</v>
      </c>
      <c r="I386" s="1">
        <v>6220220413</v>
      </c>
      <c r="J386" s="38">
        <v>45222</v>
      </c>
      <c r="K386" s="1" t="s">
        <v>924</v>
      </c>
      <c r="L386" s="1" t="s">
        <v>3527</v>
      </c>
      <c r="M386" s="1" t="s">
        <v>915</v>
      </c>
      <c r="N386" s="1" t="s">
        <v>85</v>
      </c>
      <c r="O386" s="1" t="s">
        <v>907</v>
      </c>
      <c r="P386" s="1" t="s">
        <v>173</v>
      </c>
      <c r="Q386" s="38">
        <v>45243</v>
      </c>
      <c r="R386" s="1" t="s">
        <v>85</v>
      </c>
      <c r="S386" s="1" t="s">
        <v>85</v>
      </c>
      <c r="T386" s="1" t="s">
        <v>85</v>
      </c>
      <c r="U386" s="1" t="s">
        <v>85</v>
      </c>
      <c r="V386" s="1">
        <v>80</v>
      </c>
      <c r="W386" s="1">
        <v>70</v>
      </c>
      <c r="X386" s="1">
        <v>30</v>
      </c>
      <c r="Y386" s="1" t="s">
        <v>3524</v>
      </c>
      <c r="Z386" s="1" t="s">
        <v>85</v>
      </c>
      <c r="AA386" s="1">
        <v>0</v>
      </c>
      <c r="AB386" s="1">
        <v>5</v>
      </c>
      <c r="AC386" s="1">
        <v>85</v>
      </c>
      <c r="AD386" s="1">
        <v>10</v>
      </c>
      <c r="AE386" s="1">
        <v>205</v>
      </c>
      <c r="AF386" s="1">
        <v>0</v>
      </c>
      <c r="AG386" s="1">
        <v>5</v>
      </c>
      <c r="AH386" s="1">
        <v>85</v>
      </c>
      <c r="AI386" s="1">
        <v>10</v>
      </c>
      <c r="AJ386" s="1">
        <v>205</v>
      </c>
      <c r="AK386" s="1">
        <v>60</v>
      </c>
      <c r="AL386" s="1">
        <v>35</v>
      </c>
      <c r="AM386" s="1">
        <v>5</v>
      </c>
      <c r="AN386" s="1">
        <v>0</v>
      </c>
      <c r="AO386" s="1">
        <v>45</v>
      </c>
      <c r="AP386" s="1" t="s">
        <v>85</v>
      </c>
      <c r="AQ386" s="1" t="s">
        <v>3660</v>
      </c>
      <c r="AR386" s="38">
        <v>45251</v>
      </c>
      <c r="AS386" s="1" t="s">
        <v>85</v>
      </c>
      <c r="AT386" s="1" t="s">
        <v>85</v>
      </c>
      <c r="AU386" s="1" t="s">
        <v>85</v>
      </c>
      <c r="AV386" s="1" t="s">
        <v>85</v>
      </c>
      <c r="AW386" s="1" t="s">
        <v>85</v>
      </c>
      <c r="AX386" s="1" t="s">
        <v>85</v>
      </c>
      <c r="AY386" s="1" t="s">
        <v>85</v>
      </c>
      <c r="AZ386" s="1" t="s">
        <v>85</v>
      </c>
      <c r="BA386" s="1" t="s">
        <v>85</v>
      </c>
      <c r="BB386" s="1" t="s">
        <v>85</v>
      </c>
      <c r="BC386" s="1" t="s">
        <v>85</v>
      </c>
      <c r="BD386" s="1" t="s">
        <v>85</v>
      </c>
      <c r="BE386" s="1" t="s">
        <v>85</v>
      </c>
      <c r="BF386" s="1" t="s">
        <v>85</v>
      </c>
      <c r="BG386" s="1" t="s">
        <v>85</v>
      </c>
      <c r="BH386" s="1" t="s">
        <v>85</v>
      </c>
      <c r="BI386" s="1" t="s">
        <v>85</v>
      </c>
      <c r="BJ386" s="1" t="s">
        <v>85</v>
      </c>
      <c r="BK386" s="1" t="s">
        <v>85</v>
      </c>
      <c r="BL386" s="1" t="s">
        <v>85</v>
      </c>
      <c r="BM386" s="1" t="s">
        <v>3531</v>
      </c>
      <c r="BN386" s="1" t="s">
        <v>85</v>
      </c>
      <c r="BO386" s="1" t="s">
        <v>85</v>
      </c>
      <c r="BP386" s="1" t="s">
        <v>85</v>
      </c>
      <c r="BQ386" s="1" t="s">
        <v>85</v>
      </c>
      <c r="BR386" s="1" t="s">
        <v>85</v>
      </c>
      <c r="BS386" s="1" t="s">
        <v>85</v>
      </c>
      <c r="BT386" s="1" t="s">
        <v>85</v>
      </c>
      <c r="BU386" s="1" t="s">
        <v>85</v>
      </c>
      <c r="BV386" s="1" t="s">
        <v>85</v>
      </c>
      <c r="BW386" s="1" t="s">
        <v>85</v>
      </c>
      <c r="BX386" s="1" t="s">
        <v>85</v>
      </c>
      <c r="BY386" s="1" t="s">
        <v>85</v>
      </c>
      <c r="BZ386" s="1" t="s">
        <v>85</v>
      </c>
      <c r="CA386" s="1" t="s">
        <v>85</v>
      </c>
      <c r="CB386" s="1" t="s">
        <v>85</v>
      </c>
      <c r="CC386" s="1" t="s">
        <v>85</v>
      </c>
      <c r="CD386" s="1" t="s">
        <v>85</v>
      </c>
      <c r="CE386" s="1" t="s">
        <v>85</v>
      </c>
      <c r="CF386" s="1" t="s">
        <v>85</v>
      </c>
      <c r="CG386" s="1" t="s">
        <v>85</v>
      </c>
      <c r="CH386" s="1" t="s">
        <v>85</v>
      </c>
    </row>
    <row r="387" spans="1:86" ht="15.95">
      <c r="A387" s="1" t="s">
        <v>3129</v>
      </c>
      <c r="B387" s="1" t="s">
        <v>75</v>
      </c>
      <c r="C387" s="1" t="s">
        <v>103</v>
      </c>
      <c r="D387" s="1">
        <v>409</v>
      </c>
      <c r="E387" s="1" t="s">
        <v>3522</v>
      </c>
      <c r="F387" s="1" t="s">
        <v>4031</v>
      </c>
      <c r="G387" s="1">
        <v>409052</v>
      </c>
      <c r="H387" s="1" t="s">
        <v>3564</v>
      </c>
      <c r="I387" s="1">
        <v>6221123135</v>
      </c>
      <c r="J387" s="38">
        <v>45071</v>
      </c>
      <c r="K387" s="1" t="s">
        <v>924</v>
      </c>
      <c r="L387" s="1" t="s">
        <v>3527</v>
      </c>
      <c r="M387" s="1" t="s">
        <v>915</v>
      </c>
      <c r="N387" s="1" t="s">
        <v>85</v>
      </c>
      <c r="O387" s="1" t="s">
        <v>907</v>
      </c>
      <c r="P387" s="1" t="s">
        <v>173</v>
      </c>
      <c r="Q387" s="38">
        <v>45243</v>
      </c>
      <c r="R387" s="1" t="s">
        <v>85</v>
      </c>
      <c r="S387" s="1" t="s">
        <v>85</v>
      </c>
      <c r="T387" s="1" t="s">
        <v>85</v>
      </c>
      <c r="U387" s="1" t="s">
        <v>85</v>
      </c>
      <c r="V387" s="1">
        <v>25</v>
      </c>
      <c r="W387" s="1">
        <v>100</v>
      </c>
      <c r="X387" s="1">
        <v>0</v>
      </c>
      <c r="Y387" s="1" t="s">
        <v>3524</v>
      </c>
      <c r="Z387" s="1" t="s">
        <v>85</v>
      </c>
      <c r="AA387" s="1">
        <v>1</v>
      </c>
      <c r="AB387" s="1">
        <v>14</v>
      </c>
      <c r="AC387" s="1">
        <v>70</v>
      </c>
      <c r="AD387" s="1">
        <v>15</v>
      </c>
      <c r="AE387" s="1">
        <v>199</v>
      </c>
      <c r="AF387" s="1">
        <v>0</v>
      </c>
      <c r="AG387" s="1">
        <v>15</v>
      </c>
      <c r="AH387" s="1">
        <v>70</v>
      </c>
      <c r="AI387" s="1">
        <v>15</v>
      </c>
      <c r="AJ387" s="1">
        <v>200</v>
      </c>
      <c r="AK387" s="1">
        <v>1</v>
      </c>
      <c r="AL387" s="1">
        <v>94</v>
      </c>
      <c r="AM387" s="1">
        <v>5</v>
      </c>
      <c r="AN387" s="1">
        <v>0</v>
      </c>
      <c r="AO387" s="1">
        <v>104</v>
      </c>
      <c r="AP387" s="1" t="s">
        <v>85</v>
      </c>
      <c r="AQ387" s="1" t="s">
        <v>3660</v>
      </c>
      <c r="AR387" s="38">
        <v>45251</v>
      </c>
      <c r="AS387" s="1" t="s">
        <v>85</v>
      </c>
      <c r="AT387" s="1" t="s">
        <v>85</v>
      </c>
      <c r="AU387" s="1" t="s">
        <v>85</v>
      </c>
      <c r="AV387" s="1" t="s">
        <v>85</v>
      </c>
      <c r="AW387" s="1" t="s">
        <v>85</v>
      </c>
      <c r="AX387" s="1" t="s">
        <v>85</v>
      </c>
      <c r="AY387" s="1" t="s">
        <v>85</v>
      </c>
      <c r="AZ387" s="1" t="s">
        <v>85</v>
      </c>
      <c r="BA387" s="1" t="s">
        <v>85</v>
      </c>
      <c r="BB387" s="1" t="s">
        <v>85</v>
      </c>
      <c r="BC387" s="1" t="s">
        <v>85</v>
      </c>
      <c r="BD387" s="1" t="s">
        <v>85</v>
      </c>
      <c r="BE387" s="1" t="s">
        <v>85</v>
      </c>
      <c r="BF387" s="1" t="s">
        <v>85</v>
      </c>
      <c r="BG387" s="1" t="s">
        <v>85</v>
      </c>
      <c r="BH387" s="1" t="s">
        <v>85</v>
      </c>
      <c r="BI387" s="1" t="s">
        <v>85</v>
      </c>
      <c r="BJ387" s="1" t="s">
        <v>85</v>
      </c>
      <c r="BK387" s="1" t="s">
        <v>85</v>
      </c>
      <c r="BL387" s="1" t="s">
        <v>85</v>
      </c>
      <c r="BM387" s="1" t="s">
        <v>3531</v>
      </c>
      <c r="BN387" s="1" t="s">
        <v>85</v>
      </c>
      <c r="BO387" s="1" t="s">
        <v>85</v>
      </c>
      <c r="BP387" s="1" t="s">
        <v>85</v>
      </c>
      <c r="BQ387" s="1" t="s">
        <v>85</v>
      </c>
      <c r="BR387" s="1" t="s">
        <v>85</v>
      </c>
      <c r="BS387" s="1" t="s">
        <v>85</v>
      </c>
      <c r="BT387" s="1" t="s">
        <v>85</v>
      </c>
      <c r="BU387" s="1" t="s">
        <v>85</v>
      </c>
      <c r="BV387" s="1" t="s">
        <v>85</v>
      </c>
      <c r="BW387" s="1" t="s">
        <v>85</v>
      </c>
      <c r="BX387" s="1" t="s">
        <v>85</v>
      </c>
      <c r="BY387" s="1" t="s">
        <v>85</v>
      </c>
      <c r="BZ387" s="1" t="s">
        <v>85</v>
      </c>
      <c r="CA387" s="1" t="s">
        <v>85</v>
      </c>
      <c r="CB387" s="1" t="s">
        <v>85</v>
      </c>
      <c r="CC387" s="1" t="s">
        <v>85</v>
      </c>
      <c r="CD387" s="1" t="s">
        <v>85</v>
      </c>
      <c r="CE387" s="1" t="s">
        <v>85</v>
      </c>
      <c r="CF387" s="1" t="s">
        <v>85</v>
      </c>
      <c r="CG387" s="1" t="s">
        <v>85</v>
      </c>
      <c r="CH387" s="1" t="s">
        <v>85</v>
      </c>
    </row>
    <row r="388" spans="1:86" ht="15.95">
      <c r="A388" s="1" t="s">
        <v>698</v>
      </c>
      <c r="B388" s="1" t="s">
        <v>75</v>
      </c>
      <c r="C388" s="1" t="s">
        <v>103</v>
      </c>
      <c r="D388" s="1">
        <v>409</v>
      </c>
      <c r="E388" s="1" t="s">
        <v>3522</v>
      </c>
      <c r="F388" s="1" t="s">
        <v>4032</v>
      </c>
      <c r="G388" s="1">
        <v>409046</v>
      </c>
      <c r="H388" s="1" t="s">
        <v>3569</v>
      </c>
      <c r="I388" s="1">
        <v>6220220410</v>
      </c>
      <c r="J388" s="38">
        <v>45176</v>
      </c>
      <c r="K388" s="1" t="s">
        <v>975</v>
      </c>
      <c r="L388" s="1" t="s">
        <v>3527</v>
      </c>
      <c r="M388" s="1" t="s">
        <v>1025</v>
      </c>
      <c r="N388" s="1" t="s">
        <v>152</v>
      </c>
      <c r="O388" s="1" t="s">
        <v>919</v>
      </c>
      <c r="P388" s="1" t="s">
        <v>152</v>
      </c>
      <c r="Q388" s="38">
        <v>45245</v>
      </c>
      <c r="R388" s="1" t="s">
        <v>85</v>
      </c>
      <c r="S388" s="1" t="s">
        <v>85</v>
      </c>
      <c r="T388" s="1" t="s">
        <v>85</v>
      </c>
      <c r="U388" s="1" t="s">
        <v>85</v>
      </c>
      <c r="V388" s="1">
        <v>60</v>
      </c>
      <c r="W388" s="1">
        <v>100</v>
      </c>
      <c r="X388" s="1">
        <v>0</v>
      </c>
      <c r="Y388" s="1" t="s">
        <v>3524</v>
      </c>
      <c r="Z388" s="1" t="s">
        <v>85</v>
      </c>
      <c r="AA388" s="1">
        <v>10</v>
      </c>
      <c r="AB388" s="1">
        <v>35</v>
      </c>
      <c r="AC388" s="1">
        <v>50</v>
      </c>
      <c r="AD388" s="1">
        <v>5</v>
      </c>
      <c r="AE388" s="1">
        <v>150</v>
      </c>
      <c r="AF388" s="1">
        <v>10</v>
      </c>
      <c r="AG388" s="1">
        <v>35</v>
      </c>
      <c r="AH388" s="1">
        <v>50</v>
      </c>
      <c r="AI388" s="1">
        <v>5</v>
      </c>
      <c r="AJ388" s="1">
        <v>150</v>
      </c>
      <c r="AK388" s="1">
        <v>15</v>
      </c>
      <c r="AL388" s="1">
        <v>81</v>
      </c>
      <c r="AM388" s="1">
        <v>4</v>
      </c>
      <c r="AN388" s="1">
        <v>0</v>
      </c>
      <c r="AO388" s="1">
        <v>89</v>
      </c>
      <c r="AP388" s="1" t="s">
        <v>85</v>
      </c>
      <c r="AQ388" s="1" t="s">
        <v>3660</v>
      </c>
      <c r="AR388" s="38">
        <v>45252</v>
      </c>
      <c r="AS388" s="1" t="s">
        <v>85</v>
      </c>
      <c r="AT388" s="1" t="s">
        <v>85</v>
      </c>
      <c r="AU388" s="1" t="s">
        <v>85</v>
      </c>
      <c r="AV388" s="1" t="s">
        <v>85</v>
      </c>
      <c r="AW388" s="1" t="s">
        <v>85</v>
      </c>
      <c r="AX388" s="1" t="s">
        <v>85</v>
      </c>
      <c r="AY388" s="1" t="s">
        <v>85</v>
      </c>
      <c r="AZ388" s="1" t="s">
        <v>85</v>
      </c>
      <c r="BA388" s="1" t="s">
        <v>85</v>
      </c>
      <c r="BB388" s="1" t="s">
        <v>85</v>
      </c>
      <c r="BC388" s="1" t="s">
        <v>85</v>
      </c>
      <c r="BD388" s="1" t="s">
        <v>85</v>
      </c>
      <c r="BE388" s="1" t="s">
        <v>85</v>
      </c>
      <c r="BF388" s="1" t="s">
        <v>85</v>
      </c>
      <c r="BG388" s="1" t="s">
        <v>85</v>
      </c>
      <c r="BH388" s="1" t="s">
        <v>85</v>
      </c>
      <c r="BI388" s="1" t="s">
        <v>85</v>
      </c>
      <c r="BJ388" s="1" t="s">
        <v>85</v>
      </c>
      <c r="BK388" s="1" t="s">
        <v>85</v>
      </c>
      <c r="BL388" s="1" t="s">
        <v>85</v>
      </c>
      <c r="BM388" s="1" t="s">
        <v>3531</v>
      </c>
      <c r="BN388" s="1" t="s">
        <v>85</v>
      </c>
      <c r="BO388" s="1" t="s">
        <v>85</v>
      </c>
      <c r="BP388" s="1" t="s">
        <v>85</v>
      </c>
      <c r="BQ388" s="1" t="s">
        <v>85</v>
      </c>
      <c r="BR388" s="1" t="s">
        <v>85</v>
      </c>
      <c r="BS388" s="1" t="s">
        <v>85</v>
      </c>
      <c r="BT388" s="1" t="s">
        <v>85</v>
      </c>
      <c r="BU388" s="1" t="s">
        <v>85</v>
      </c>
      <c r="BV388" s="1" t="s">
        <v>85</v>
      </c>
      <c r="BW388" s="1" t="s">
        <v>85</v>
      </c>
      <c r="BX388" s="1" t="s">
        <v>85</v>
      </c>
      <c r="BY388" s="1" t="s">
        <v>85</v>
      </c>
      <c r="BZ388" s="1" t="s">
        <v>85</v>
      </c>
      <c r="CA388" s="1" t="s">
        <v>85</v>
      </c>
      <c r="CB388" s="1" t="s">
        <v>85</v>
      </c>
      <c r="CC388" s="1" t="s">
        <v>85</v>
      </c>
      <c r="CD388" s="1" t="s">
        <v>85</v>
      </c>
      <c r="CE388" s="1" t="s">
        <v>85</v>
      </c>
      <c r="CF388" s="1" t="s">
        <v>85</v>
      </c>
      <c r="CG388" s="1" t="s">
        <v>85</v>
      </c>
      <c r="CH388" s="1" t="s">
        <v>85</v>
      </c>
    </row>
    <row r="389" spans="1:86" ht="15.95">
      <c r="A389" s="1" t="s">
        <v>3186</v>
      </c>
      <c r="B389" s="1" t="s">
        <v>75</v>
      </c>
      <c r="C389" s="1" t="s">
        <v>103</v>
      </c>
      <c r="D389" s="1">
        <v>500</v>
      </c>
      <c r="E389" s="1" t="s">
        <v>3522</v>
      </c>
      <c r="F389" s="1" t="s">
        <v>4033</v>
      </c>
      <c r="G389" s="1">
        <v>500004</v>
      </c>
      <c r="H389" s="1" t="s">
        <v>85</v>
      </c>
      <c r="I389" s="1">
        <v>6604718043</v>
      </c>
      <c r="J389" s="38">
        <v>44533</v>
      </c>
      <c r="K389" s="1" t="s">
        <v>85</v>
      </c>
      <c r="L389" s="1" t="s">
        <v>85</v>
      </c>
      <c r="M389" s="1" t="s">
        <v>915</v>
      </c>
      <c r="N389" s="1" t="s">
        <v>85</v>
      </c>
      <c r="O389" s="1" t="s">
        <v>85</v>
      </c>
      <c r="P389" s="1" t="s">
        <v>857</v>
      </c>
      <c r="Q389" s="38">
        <v>45247</v>
      </c>
      <c r="R389" s="1" t="s">
        <v>85</v>
      </c>
      <c r="S389" s="1" t="s">
        <v>85</v>
      </c>
      <c r="T389" s="1" t="s">
        <v>85</v>
      </c>
      <c r="U389" s="1" t="s">
        <v>85</v>
      </c>
      <c r="V389" s="1">
        <v>90</v>
      </c>
      <c r="W389" s="1">
        <v>100</v>
      </c>
      <c r="X389" s="1">
        <v>0</v>
      </c>
      <c r="Y389" s="1" t="s">
        <v>3524</v>
      </c>
      <c r="Z389" s="1" t="s">
        <v>85</v>
      </c>
      <c r="AA389" s="1">
        <v>1</v>
      </c>
      <c r="AB389" s="1">
        <v>2</v>
      </c>
      <c r="AC389" s="1">
        <v>77</v>
      </c>
      <c r="AD389" s="1">
        <v>20</v>
      </c>
      <c r="AE389" s="1">
        <v>216</v>
      </c>
      <c r="AF389" s="1">
        <v>1</v>
      </c>
      <c r="AG389" s="1">
        <v>2</v>
      </c>
      <c r="AH389" s="1">
        <v>77</v>
      </c>
      <c r="AI389" s="1">
        <v>20</v>
      </c>
      <c r="AJ389" s="1">
        <v>216</v>
      </c>
      <c r="AK389" s="1">
        <v>35</v>
      </c>
      <c r="AL389" s="1">
        <v>65</v>
      </c>
      <c r="AM389" s="1">
        <v>0</v>
      </c>
      <c r="AN389" s="1">
        <v>0</v>
      </c>
      <c r="AO389" s="1">
        <v>65</v>
      </c>
      <c r="AP389" s="1" t="s">
        <v>85</v>
      </c>
      <c r="AQ389" s="1" t="s">
        <v>3660</v>
      </c>
      <c r="AR389" s="38">
        <v>45252</v>
      </c>
      <c r="AS389" s="1" t="s">
        <v>85</v>
      </c>
      <c r="AT389" s="1" t="s">
        <v>85</v>
      </c>
      <c r="AU389" s="1" t="s">
        <v>85</v>
      </c>
      <c r="AV389" s="1" t="s">
        <v>85</v>
      </c>
      <c r="AW389" s="1" t="s">
        <v>85</v>
      </c>
      <c r="AX389" s="1" t="s">
        <v>85</v>
      </c>
      <c r="AY389" s="1" t="s">
        <v>85</v>
      </c>
      <c r="AZ389" s="1" t="s">
        <v>85</v>
      </c>
      <c r="BA389" s="1" t="s">
        <v>85</v>
      </c>
      <c r="BB389" s="1" t="s">
        <v>85</v>
      </c>
      <c r="BC389" s="1" t="s">
        <v>85</v>
      </c>
      <c r="BD389" s="1" t="s">
        <v>85</v>
      </c>
      <c r="BE389" s="1" t="s">
        <v>85</v>
      </c>
      <c r="BF389" s="1" t="s">
        <v>85</v>
      </c>
      <c r="BG389" s="1" t="s">
        <v>85</v>
      </c>
      <c r="BH389" s="1" t="s">
        <v>85</v>
      </c>
      <c r="BI389" s="1" t="s">
        <v>85</v>
      </c>
      <c r="BJ389" s="1" t="s">
        <v>85</v>
      </c>
      <c r="BK389" s="1" t="s">
        <v>85</v>
      </c>
      <c r="BL389" s="1" t="s">
        <v>85</v>
      </c>
      <c r="BM389" s="1" t="s">
        <v>3531</v>
      </c>
      <c r="BN389" s="1" t="s">
        <v>85</v>
      </c>
      <c r="BO389" s="1" t="s">
        <v>85</v>
      </c>
      <c r="BP389" s="1" t="s">
        <v>85</v>
      </c>
      <c r="BQ389" s="1" t="s">
        <v>85</v>
      </c>
      <c r="BR389" s="1" t="s">
        <v>85</v>
      </c>
      <c r="BS389" s="1" t="s">
        <v>85</v>
      </c>
      <c r="BT389" s="1" t="s">
        <v>85</v>
      </c>
      <c r="BU389" s="1" t="s">
        <v>85</v>
      </c>
      <c r="BV389" s="1" t="s">
        <v>85</v>
      </c>
      <c r="BW389" s="1" t="s">
        <v>85</v>
      </c>
      <c r="BX389" s="1" t="s">
        <v>85</v>
      </c>
      <c r="BY389" s="1" t="s">
        <v>85</v>
      </c>
      <c r="BZ389" s="1" t="s">
        <v>85</v>
      </c>
      <c r="CA389" s="1" t="s">
        <v>85</v>
      </c>
      <c r="CB389" s="1" t="s">
        <v>85</v>
      </c>
      <c r="CC389" s="1" t="s">
        <v>85</v>
      </c>
      <c r="CD389" s="1" t="s">
        <v>85</v>
      </c>
      <c r="CE389" s="1" t="s">
        <v>85</v>
      </c>
      <c r="CF389" s="1" t="s">
        <v>85</v>
      </c>
      <c r="CG389" s="1" t="s">
        <v>85</v>
      </c>
      <c r="CH389" s="1" t="s">
        <v>85</v>
      </c>
    </row>
    <row r="390" spans="1:86" ht="15.95">
      <c r="A390" s="1" t="s">
        <v>875</v>
      </c>
      <c r="B390" s="1" t="s">
        <v>75</v>
      </c>
      <c r="C390" s="1" t="s">
        <v>103</v>
      </c>
      <c r="D390" s="1">
        <v>500</v>
      </c>
      <c r="E390" s="1" t="s">
        <v>3522</v>
      </c>
      <c r="F390" s="1" t="s">
        <v>4034</v>
      </c>
      <c r="G390" s="1">
        <v>500004</v>
      </c>
      <c r="H390" s="1" t="s">
        <v>85</v>
      </c>
      <c r="I390" s="1">
        <v>6604408806</v>
      </c>
      <c r="J390" s="38">
        <v>45239</v>
      </c>
      <c r="K390" s="1" t="s">
        <v>85</v>
      </c>
      <c r="L390" s="1" t="s">
        <v>85</v>
      </c>
      <c r="M390" s="1" t="s">
        <v>936</v>
      </c>
      <c r="N390" s="1" t="s">
        <v>85</v>
      </c>
      <c r="O390" s="1" t="s">
        <v>85</v>
      </c>
      <c r="P390" s="1" t="s">
        <v>85</v>
      </c>
      <c r="Q390" s="38">
        <v>45247</v>
      </c>
      <c r="R390" s="1" t="s">
        <v>85</v>
      </c>
      <c r="S390" s="1" t="s">
        <v>85</v>
      </c>
      <c r="T390" s="1" t="s">
        <v>85</v>
      </c>
      <c r="U390" s="1" t="s">
        <v>85</v>
      </c>
      <c r="V390" s="1">
        <v>75</v>
      </c>
      <c r="W390" s="1">
        <v>100</v>
      </c>
      <c r="X390" s="1">
        <v>0</v>
      </c>
      <c r="Y390" s="1" t="s">
        <v>3524</v>
      </c>
      <c r="Z390" s="1" t="s">
        <v>85</v>
      </c>
      <c r="AA390" s="1">
        <v>10</v>
      </c>
      <c r="AB390" s="1">
        <v>5</v>
      </c>
      <c r="AC390" s="1">
        <v>85</v>
      </c>
      <c r="AD390" s="1">
        <v>0</v>
      </c>
      <c r="AE390" s="1">
        <v>175</v>
      </c>
      <c r="AF390" s="1">
        <v>10</v>
      </c>
      <c r="AG390" s="1">
        <v>5</v>
      </c>
      <c r="AH390" s="1">
        <v>85</v>
      </c>
      <c r="AI390" s="1">
        <v>0</v>
      </c>
      <c r="AJ390" s="1">
        <v>175</v>
      </c>
      <c r="AK390" s="1">
        <v>5</v>
      </c>
      <c r="AL390" s="1">
        <v>94</v>
      </c>
      <c r="AM390" s="1">
        <v>1</v>
      </c>
      <c r="AN390" s="1">
        <v>0</v>
      </c>
      <c r="AO390" s="1">
        <v>96</v>
      </c>
      <c r="AP390" s="1" t="s">
        <v>85</v>
      </c>
      <c r="AQ390" s="1" t="s">
        <v>3660</v>
      </c>
      <c r="AR390" s="38">
        <v>45252</v>
      </c>
      <c r="AS390" s="1" t="s">
        <v>85</v>
      </c>
      <c r="AT390" s="1" t="s">
        <v>85</v>
      </c>
      <c r="AU390" s="1" t="s">
        <v>85</v>
      </c>
      <c r="AV390" s="1" t="s">
        <v>85</v>
      </c>
      <c r="AW390" s="1" t="s">
        <v>85</v>
      </c>
      <c r="AX390" s="1" t="s">
        <v>85</v>
      </c>
      <c r="AY390" s="1" t="s">
        <v>85</v>
      </c>
      <c r="AZ390" s="1" t="s">
        <v>85</v>
      </c>
      <c r="BA390" s="1" t="s">
        <v>85</v>
      </c>
      <c r="BB390" s="1" t="s">
        <v>85</v>
      </c>
      <c r="BC390" s="1" t="s">
        <v>85</v>
      </c>
      <c r="BD390" s="1" t="s">
        <v>85</v>
      </c>
      <c r="BE390" s="1" t="s">
        <v>85</v>
      </c>
      <c r="BF390" s="1" t="s">
        <v>85</v>
      </c>
      <c r="BG390" s="1" t="s">
        <v>85</v>
      </c>
      <c r="BH390" s="1" t="s">
        <v>85</v>
      </c>
      <c r="BI390" s="1" t="s">
        <v>85</v>
      </c>
      <c r="BJ390" s="1" t="s">
        <v>85</v>
      </c>
      <c r="BK390" s="1" t="s">
        <v>85</v>
      </c>
      <c r="BL390" s="1" t="s">
        <v>85</v>
      </c>
      <c r="BM390" s="1" t="s">
        <v>3531</v>
      </c>
      <c r="BN390" s="1" t="s">
        <v>85</v>
      </c>
      <c r="BO390" s="1" t="s">
        <v>85</v>
      </c>
      <c r="BP390" s="1" t="s">
        <v>85</v>
      </c>
      <c r="BQ390" s="1" t="s">
        <v>85</v>
      </c>
      <c r="BR390" s="1" t="s">
        <v>85</v>
      </c>
      <c r="BS390" s="1" t="s">
        <v>85</v>
      </c>
      <c r="BT390" s="1" t="s">
        <v>85</v>
      </c>
      <c r="BU390" s="1" t="s">
        <v>85</v>
      </c>
      <c r="BV390" s="1" t="s">
        <v>85</v>
      </c>
      <c r="BW390" s="1" t="s">
        <v>85</v>
      </c>
      <c r="BX390" s="1" t="s">
        <v>85</v>
      </c>
      <c r="BY390" s="1" t="s">
        <v>85</v>
      </c>
      <c r="BZ390" s="1" t="s">
        <v>85</v>
      </c>
      <c r="CA390" s="1" t="s">
        <v>85</v>
      </c>
      <c r="CB390" s="1" t="s">
        <v>85</v>
      </c>
      <c r="CC390" s="1" t="s">
        <v>85</v>
      </c>
      <c r="CD390" s="1" t="s">
        <v>85</v>
      </c>
      <c r="CE390" s="1" t="s">
        <v>85</v>
      </c>
      <c r="CF390" s="1" t="s">
        <v>85</v>
      </c>
      <c r="CG390" s="1" t="s">
        <v>85</v>
      </c>
      <c r="CH390" s="1" t="s">
        <v>85</v>
      </c>
    </row>
    <row r="391" spans="1:86" ht="15.95">
      <c r="A391" s="1" t="s">
        <v>617</v>
      </c>
      <c r="B391" s="1" t="s">
        <v>130</v>
      </c>
      <c r="C391" s="1" t="s">
        <v>103</v>
      </c>
      <c r="D391" s="1">
        <v>404</v>
      </c>
      <c r="E391" s="1" t="s">
        <v>3522</v>
      </c>
      <c r="F391" s="1" t="s">
        <v>4035</v>
      </c>
      <c r="G391" s="1">
        <v>404008</v>
      </c>
      <c r="H391" s="1" t="s">
        <v>4002</v>
      </c>
      <c r="I391" s="1">
        <v>6221883873</v>
      </c>
      <c r="J391" s="38">
        <v>45113</v>
      </c>
      <c r="K391" s="1" t="s">
        <v>979</v>
      </c>
      <c r="L391" s="1" t="s">
        <v>3527</v>
      </c>
      <c r="M391" s="1" t="s">
        <v>915</v>
      </c>
      <c r="N391" s="1" t="s">
        <v>85</v>
      </c>
      <c r="O391" s="1" t="s">
        <v>1011</v>
      </c>
      <c r="P391" s="1" t="s">
        <v>83</v>
      </c>
      <c r="Q391" s="1" t="s">
        <v>85</v>
      </c>
      <c r="R391" s="1" t="s">
        <v>85</v>
      </c>
      <c r="S391" s="1" t="s">
        <v>85</v>
      </c>
      <c r="T391" s="1" t="s">
        <v>85</v>
      </c>
      <c r="U391" s="1" t="s">
        <v>85</v>
      </c>
      <c r="V391" s="1">
        <v>35</v>
      </c>
      <c r="W391" s="1">
        <v>100</v>
      </c>
      <c r="X391" s="1">
        <v>0</v>
      </c>
      <c r="Y391" s="1" t="s">
        <v>3524</v>
      </c>
      <c r="Z391" s="1" t="s">
        <v>85</v>
      </c>
      <c r="AA391" s="1">
        <v>49</v>
      </c>
      <c r="AB391" s="1">
        <v>35</v>
      </c>
      <c r="AC391" s="1">
        <v>15</v>
      </c>
      <c r="AD391" s="1">
        <v>1</v>
      </c>
      <c r="AE391" s="1">
        <v>68</v>
      </c>
      <c r="AF391" s="1">
        <v>79</v>
      </c>
      <c r="AG391" s="1">
        <v>5</v>
      </c>
      <c r="AH391" s="1">
        <v>15</v>
      </c>
      <c r="AI391" s="1">
        <v>1</v>
      </c>
      <c r="AJ391" s="1">
        <v>38</v>
      </c>
      <c r="AK391" s="1">
        <v>65</v>
      </c>
      <c r="AL391" s="1">
        <v>35</v>
      </c>
      <c r="AM391" s="1">
        <v>0</v>
      </c>
      <c r="AN391" s="1">
        <v>0</v>
      </c>
      <c r="AO391" s="1">
        <v>35</v>
      </c>
      <c r="AP391" s="1" t="s">
        <v>85</v>
      </c>
      <c r="AQ391" s="1" t="s">
        <v>3653</v>
      </c>
      <c r="AR391" s="38">
        <v>45259</v>
      </c>
      <c r="AS391" s="1" t="s">
        <v>85</v>
      </c>
      <c r="AT391" s="1" t="s">
        <v>85</v>
      </c>
      <c r="AU391" s="1" t="s">
        <v>85</v>
      </c>
      <c r="AV391" s="1" t="s">
        <v>85</v>
      </c>
      <c r="AW391" s="1" t="s">
        <v>85</v>
      </c>
      <c r="AX391" s="1" t="s">
        <v>85</v>
      </c>
      <c r="AY391" s="1" t="s">
        <v>85</v>
      </c>
      <c r="AZ391" s="1" t="s">
        <v>85</v>
      </c>
      <c r="BA391" s="1" t="s">
        <v>85</v>
      </c>
      <c r="BB391" s="1" t="s">
        <v>85</v>
      </c>
      <c r="BC391" s="1" t="s">
        <v>85</v>
      </c>
      <c r="BD391" s="1" t="s">
        <v>85</v>
      </c>
      <c r="BE391" s="1" t="s">
        <v>85</v>
      </c>
      <c r="BF391" s="1" t="s">
        <v>85</v>
      </c>
      <c r="BG391" s="1" t="s">
        <v>85</v>
      </c>
      <c r="BH391" s="1" t="s">
        <v>85</v>
      </c>
      <c r="BI391" s="1" t="s">
        <v>85</v>
      </c>
      <c r="BJ391" s="1" t="s">
        <v>85</v>
      </c>
      <c r="BK391" s="1" t="s">
        <v>85</v>
      </c>
      <c r="BL391" s="1" t="s">
        <v>85</v>
      </c>
      <c r="BM391" s="1" t="s">
        <v>3531</v>
      </c>
      <c r="BN391" s="1" t="s">
        <v>85</v>
      </c>
      <c r="BO391" s="1" t="s">
        <v>85</v>
      </c>
      <c r="BP391" s="1" t="s">
        <v>85</v>
      </c>
      <c r="BQ391" s="1" t="s">
        <v>85</v>
      </c>
      <c r="BR391" s="1" t="s">
        <v>85</v>
      </c>
      <c r="BS391" s="1" t="s">
        <v>85</v>
      </c>
      <c r="BT391" s="1" t="s">
        <v>85</v>
      </c>
      <c r="BU391" s="1" t="s">
        <v>85</v>
      </c>
      <c r="BV391" s="1" t="s">
        <v>85</v>
      </c>
      <c r="BW391" s="1" t="s">
        <v>85</v>
      </c>
      <c r="BX391" s="1" t="s">
        <v>85</v>
      </c>
      <c r="BY391" s="1" t="s">
        <v>85</v>
      </c>
      <c r="BZ391" s="1" t="s">
        <v>85</v>
      </c>
      <c r="CA391" s="1" t="s">
        <v>85</v>
      </c>
      <c r="CB391" s="1" t="s">
        <v>85</v>
      </c>
      <c r="CC391" s="1" t="s">
        <v>85</v>
      </c>
      <c r="CD391" s="1" t="s">
        <v>85</v>
      </c>
      <c r="CE391" s="1" t="s">
        <v>85</v>
      </c>
      <c r="CF391" s="1" t="s">
        <v>85</v>
      </c>
      <c r="CG391" s="1" t="s">
        <v>85</v>
      </c>
      <c r="CH391" s="1" t="s">
        <v>85</v>
      </c>
    </row>
    <row r="392" spans="1:86" ht="15.95">
      <c r="A392" s="1" t="s">
        <v>2894</v>
      </c>
      <c r="B392" s="1" t="s">
        <v>130</v>
      </c>
      <c r="C392" s="1" t="s">
        <v>103</v>
      </c>
      <c r="D392" s="1">
        <v>404</v>
      </c>
      <c r="E392" s="1" t="s">
        <v>3522</v>
      </c>
      <c r="F392" s="1" t="s">
        <v>4036</v>
      </c>
      <c r="G392" s="1">
        <v>404009</v>
      </c>
      <c r="H392" s="1" t="s">
        <v>4002</v>
      </c>
      <c r="I392" s="1">
        <v>6221883874</v>
      </c>
      <c r="J392" s="38">
        <v>45021</v>
      </c>
      <c r="K392" s="1" t="s">
        <v>979</v>
      </c>
      <c r="L392" s="1" t="s">
        <v>3527</v>
      </c>
      <c r="M392" s="1" t="s">
        <v>906</v>
      </c>
      <c r="N392" s="1" t="s">
        <v>3536</v>
      </c>
      <c r="O392" s="1" t="s">
        <v>3560</v>
      </c>
      <c r="P392" s="1" t="s">
        <v>85</v>
      </c>
      <c r="Q392" s="1" t="s">
        <v>85</v>
      </c>
      <c r="R392" s="1" t="s">
        <v>85</v>
      </c>
      <c r="S392" s="1" t="s">
        <v>85</v>
      </c>
      <c r="T392" s="1" t="s">
        <v>85</v>
      </c>
      <c r="U392" s="1" t="s">
        <v>85</v>
      </c>
      <c r="V392" s="1">
        <v>50</v>
      </c>
      <c r="W392" s="1">
        <v>95</v>
      </c>
      <c r="X392" s="1">
        <v>5</v>
      </c>
      <c r="Y392" s="1" t="s">
        <v>3524</v>
      </c>
      <c r="Z392" s="1" t="s">
        <v>85</v>
      </c>
      <c r="AA392" s="1">
        <v>25</v>
      </c>
      <c r="AB392" s="1">
        <v>15</v>
      </c>
      <c r="AC392" s="1">
        <v>50</v>
      </c>
      <c r="AD392" s="1">
        <v>10</v>
      </c>
      <c r="AE392" s="1">
        <v>145</v>
      </c>
      <c r="AF392" s="1">
        <v>55</v>
      </c>
      <c r="AG392" s="1">
        <v>15</v>
      </c>
      <c r="AH392" s="1">
        <v>20</v>
      </c>
      <c r="AI392" s="1">
        <v>10</v>
      </c>
      <c r="AJ392" s="1">
        <v>85</v>
      </c>
      <c r="AK392" s="1">
        <v>35</v>
      </c>
      <c r="AL392" s="1">
        <v>12</v>
      </c>
      <c r="AM392" s="1">
        <v>50</v>
      </c>
      <c r="AN392" s="1">
        <v>3</v>
      </c>
      <c r="AO392" s="1">
        <v>121</v>
      </c>
      <c r="AP392" s="1" t="s">
        <v>85</v>
      </c>
      <c r="AQ392" s="1" t="s">
        <v>3660</v>
      </c>
      <c r="AR392" s="38">
        <v>45274</v>
      </c>
      <c r="AS392" s="1" t="s">
        <v>85</v>
      </c>
      <c r="AT392" s="1" t="s">
        <v>85</v>
      </c>
      <c r="AU392" s="1" t="s">
        <v>85</v>
      </c>
      <c r="AV392" s="1" t="s">
        <v>85</v>
      </c>
      <c r="AW392" s="1" t="s">
        <v>85</v>
      </c>
      <c r="AX392" s="1" t="s">
        <v>85</v>
      </c>
      <c r="AY392" s="1" t="s">
        <v>85</v>
      </c>
      <c r="AZ392" s="1" t="s">
        <v>85</v>
      </c>
      <c r="BA392" s="1" t="s">
        <v>85</v>
      </c>
      <c r="BB392" s="1" t="s">
        <v>85</v>
      </c>
      <c r="BC392" s="1" t="s">
        <v>85</v>
      </c>
      <c r="BD392" s="1" t="s">
        <v>85</v>
      </c>
      <c r="BE392" s="1" t="s">
        <v>85</v>
      </c>
      <c r="BF392" s="1" t="s">
        <v>85</v>
      </c>
      <c r="BG392" s="1" t="s">
        <v>85</v>
      </c>
      <c r="BH392" s="1" t="s">
        <v>85</v>
      </c>
      <c r="BI392" s="1" t="s">
        <v>85</v>
      </c>
      <c r="BJ392" s="1" t="s">
        <v>85</v>
      </c>
      <c r="BK392" s="1" t="s">
        <v>85</v>
      </c>
      <c r="BL392" s="1" t="s">
        <v>85</v>
      </c>
      <c r="BM392" s="1" t="s">
        <v>3531</v>
      </c>
      <c r="BN392" s="1" t="s">
        <v>85</v>
      </c>
      <c r="BO392" s="1" t="s">
        <v>85</v>
      </c>
      <c r="BP392" s="1" t="s">
        <v>85</v>
      </c>
      <c r="BQ392" s="1" t="s">
        <v>85</v>
      </c>
      <c r="BR392" s="1" t="s">
        <v>85</v>
      </c>
      <c r="BS392" s="1" t="s">
        <v>85</v>
      </c>
      <c r="BT392" s="1" t="s">
        <v>85</v>
      </c>
      <c r="BU392" s="1" t="s">
        <v>85</v>
      </c>
      <c r="BV392" s="1" t="s">
        <v>85</v>
      </c>
      <c r="BW392" s="1" t="s">
        <v>85</v>
      </c>
      <c r="BX392" s="1" t="s">
        <v>85</v>
      </c>
      <c r="BY392" s="1" t="s">
        <v>85</v>
      </c>
      <c r="BZ392" s="1" t="s">
        <v>85</v>
      </c>
      <c r="CA392" s="1" t="s">
        <v>85</v>
      </c>
      <c r="CB392" s="1" t="s">
        <v>85</v>
      </c>
      <c r="CC392" s="1" t="s">
        <v>85</v>
      </c>
      <c r="CD392" s="1" t="s">
        <v>85</v>
      </c>
      <c r="CE392" s="1" t="s">
        <v>85</v>
      </c>
      <c r="CF392" s="1" t="s">
        <v>85</v>
      </c>
      <c r="CG392" s="1" t="s">
        <v>85</v>
      </c>
      <c r="CH392" s="1" t="s">
        <v>85</v>
      </c>
    </row>
    <row r="393" spans="1:86" ht="15.95">
      <c r="A393" s="1" t="s">
        <v>775</v>
      </c>
      <c r="B393" s="1" t="s">
        <v>75</v>
      </c>
      <c r="C393" s="1" t="s">
        <v>103</v>
      </c>
      <c r="D393" s="1">
        <v>505</v>
      </c>
      <c r="E393" s="1" t="s">
        <v>3522</v>
      </c>
      <c r="F393" s="1" t="s">
        <v>4037</v>
      </c>
      <c r="G393" s="1">
        <v>505089</v>
      </c>
      <c r="H393" s="1" t="s">
        <v>85</v>
      </c>
      <c r="I393" s="1">
        <v>6604884426</v>
      </c>
      <c r="J393" s="38">
        <v>45231</v>
      </c>
      <c r="K393" s="1" t="s">
        <v>924</v>
      </c>
      <c r="L393" s="1" t="s">
        <v>85</v>
      </c>
      <c r="M393" s="1" t="s">
        <v>85</v>
      </c>
      <c r="N393" s="1" t="s">
        <v>85</v>
      </c>
      <c r="O393" s="1" t="s">
        <v>85</v>
      </c>
      <c r="P393" s="1" t="s">
        <v>85</v>
      </c>
      <c r="Q393" s="1" t="s">
        <v>85</v>
      </c>
      <c r="R393" s="1" t="s">
        <v>85</v>
      </c>
      <c r="S393" s="1" t="s">
        <v>85</v>
      </c>
      <c r="T393" s="1" t="s">
        <v>85</v>
      </c>
      <c r="U393" s="1" t="s">
        <v>85</v>
      </c>
      <c r="V393" s="1">
        <v>10</v>
      </c>
      <c r="W393" s="1">
        <v>100</v>
      </c>
      <c r="X393" s="1">
        <v>0</v>
      </c>
      <c r="Y393" s="1" t="s">
        <v>3524</v>
      </c>
      <c r="Z393" s="1" t="s">
        <v>85</v>
      </c>
      <c r="AA393" s="1">
        <v>20</v>
      </c>
      <c r="AB393" s="1">
        <v>76</v>
      </c>
      <c r="AC393" s="1">
        <v>4</v>
      </c>
      <c r="AD393" s="1">
        <v>0</v>
      </c>
      <c r="AE393" s="1">
        <v>84</v>
      </c>
      <c r="AF393" s="1">
        <v>98</v>
      </c>
      <c r="AG393" s="1">
        <v>1</v>
      </c>
      <c r="AH393" s="1">
        <v>1</v>
      </c>
      <c r="AI393" s="1">
        <v>0</v>
      </c>
      <c r="AJ393" s="1">
        <v>3</v>
      </c>
      <c r="AK393" s="1">
        <v>20</v>
      </c>
      <c r="AL393" s="1">
        <v>76</v>
      </c>
      <c r="AM393" s="1">
        <v>4</v>
      </c>
      <c r="AN393" s="1">
        <v>0</v>
      </c>
      <c r="AO393" s="1">
        <v>84</v>
      </c>
      <c r="AP393" s="1" t="s">
        <v>85</v>
      </c>
      <c r="AQ393" s="1" t="s">
        <v>3660</v>
      </c>
      <c r="AR393" s="38">
        <v>45252</v>
      </c>
      <c r="AS393" s="1" t="s">
        <v>85</v>
      </c>
      <c r="AT393" s="1" t="s">
        <v>85</v>
      </c>
      <c r="AU393" s="1" t="s">
        <v>85</v>
      </c>
      <c r="AV393" s="1" t="s">
        <v>85</v>
      </c>
      <c r="AW393" s="1" t="s">
        <v>85</v>
      </c>
      <c r="AX393" s="1" t="s">
        <v>85</v>
      </c>
      <c r="AY393" s="1" t="s">
        <v>85</v>
      </c>
      <c r="AZ393" s="1" t="s">
        <v>85</v>
      </c>
      <c r="BA393" s="1" t="s">
        <v>85</v>
      </c>
      <c r="BB393" s="1" t="s">
        <v>85</v>
      </c>
      <c r="BC393" s="1" t="s">
        <v>85</v>
      </c>
      <c r="BD393" s="1" t="s">
        <v>85</v>
      </c>
      <c r="BE393" s="1" t="s">
        <v>85</v>
      </c>
      <c r="BF393" s="1" t="s">
        <v>85</v>
      </c>
      <c r="BG393" s="1" t="s">
        <v>85</v>
      </c>
      <c r="BH393" s="1" t="s">
        <v>85</v>
      </c>
      <c r="BI393" s="1" t="s">
        <v>85</v>
      </c>
      <c r="BJ393" s="1" t="s">
        <v>85</v>
      </c>
      <c r="BK393" s="1" t="s">
        <v>85</v>
      </c>
      <c r="BL393" s="1" t="s">
        <v>85</v>
      </c>
      <c r="BM393" s="1" t="s">
        <v>3531</v>
      </c>
      <c r="BN393" s="1" t="s">
        <v>85</v>
      </c>
      <c r="BO393" s="1" t="s">
        <v>85</v>
      </c>
      <c r="BP393" s="1" t="s">
        <v>85</v>
      </c>
      <c r="BQ393" s="1" t="s">
        <v>85</v>
      </c>
      <c r="BR393" s="1" t="s">
        <v>85</v>
      </c>
      <c r="BS393" s="1" t="s">
        <v>85</v>
      </c>
      <c r="BT393" s="1" t="s">
        <v>85</v>
      </c>
      <c r="BU393" s="1" t="s">
        <v>85</v>
      </c>
      <c r="BV393" s="1" t="s">
        <v>85</v>
      </c>
      <c r="BW393" s="1" t="s">
        <v>85</v>
      </c>
      <c r="BX393" s="1" t="s">
        <v>85</v>
      </c>
      <c r="BY393" s="1" t="s">
        <v>85</v>
      </c>
      <c r="BZ393" s="1" t="s">
        <v>85</v>
      </c>
      <c r="CA393" s="1" t="s">
        <v>85</v>
      </c>
      <c r="CB393" s="1" t="s">
        <v>85</v>
      </c>
      <c r="CC393" s="1" t="s">
        <v>85</v>
      </c>
      <c r="CD393" s="1" t="s">
        <v>85</v>
      </c>
      <c r="CE393" s="1" t="s">
        <v>85</v>
      </c>
      <c r="CF393" s="1" t="s">
        <v>85</v>
      </c>
      <c r="CG393" s="1" t="s">
        <v>85</v>
      </c>
      <c r="CH393" s="1" t="s">
        <v>85</v>
      </c>
    </row>
    <row r="394" spans="1:86" ht="15.95">
      <c r="A394" s="1" t="s">
        <v>2817</v>
      </c>
      <c r="B394" s="1" t="s">
        <v>75</v>
      </c>
      <c r="C394" s="1" t="s">
        <v>103</v>
      </c>
      <c r="D394" s="1">
        <v>400</v>
      </c>
      <c r="E394" s="1" t="s">
        <v>3522</v>
      </c>
      <c r="F394" s="1" t="s">
        <v>4038</v>
      </c>
      <c r="G394" s="1">
        <v>400014</v>
      </c>
      <c r="H394" s="1" t="s">
        <v>85</v>
      </c>
      <c r="I394" s="1">
        <v>6221957662</v>
      </c>
      <c r="J394" s="38">
        <v>44526</v>
      </c>
      <c r="K394" s="1" t="s">
        <v>85</v>
      </c>
      <c r="L394" s="1" t="s">
        <v>85</v>
      </c>
      <c r="M394" s="1" t="s">
        <v>85</v>
      </c>
      <c r="N394" s="1" t="s">
        <v>85</v>
      </c>
      <c r="O394" s="1" t="s">
        <v>85</v>
      </c>
      <c r="P394" s="1" t="s">
        <v>85</v>
      </c>
      <c r="Q394" s="1" t="s">
        <v>85</v>
      </c>
      <c r="R394" s="1" t="s">
        <v>85</v>
      </c>
      <c r="S394" s="1" t="s">
        <v>85</v>
      </c>
      <c r="T394" s="1" t="s">
        <v>85</v>
      </c>
      <c r="U394" s="1" t="s">
        <v>85</v>
      </c>
      <c r="V394" s="1">
        <v>45</v>
      </c>
      <c r="W394" s="1">
        <v>100</v>
      </c>
      <c r="X394" s="1">
        <v>0</v>
      </c>
      <c r="Y394" s="1" t="s">
        <v>3524</v>
      </c>
      <c r="Z394" s="1" t="s">
        <v>85</v>
      </c>
      <c r="AA394" s="1">
        <v>28</v>
      </c>
      <c r="AB394" s="1">
        <v>62</v>
      </c>
      <c r="AC394" s="1">
        <v>10</v>
      </c>
      <c r="AD394" s="1">
        <v>0</v>
      </c>
      <c r="AE394" s="1">
        <v>82</v>
      </c>
      <c r="AF394" s="1">
        <v>71</v>
      </c>
      <c r="AG394" s="1">
        <v>27</v>
      </c>
      <c r="AH394" s="1">
        <v>2</v>
      </c>
      <c r="AI394" s="1">
        <v>0</v>
      </c>
      <c r="AJ394" s="1">
        <v>31</v>
      </c>
      <c r="AK394" s="1">
        <v>51</v>
      </c>
      <c r="AL394" s="1">
        <v>43</v>
      </c>
      <c r="AM394" s="1">
        <v>6</v>
      </c>
      <c r="AN394" s="1">
        <v>0</v>
      </c>
      <c r="AO394" s="1">
        <v>55</v>
      </c>
      <c r="AP394" s="1" t="s">
        <v>85</v>
      </c>
      <c r="AQ394" s="1" t="s">
        <v>3762</v>
      </c>
      <c r="AR394" s="38">
        <v>45264</v>
      </c>
      <c r="AS394" s="1" t="s">
        <v>85</v>
      </c>
      <c r="AT394" s="1" t="s">
        <v>85</v>
      </c>
      <c r="AU394" s="1" t="s">
        <v>85</v>
      </c>
      <c r="AV394" s="1" t="s">
        <v>85</v>
      </c>
      <c r="AW394" s="1" t="s">
        <v>85</v>
      </c>
      <c r="AX394" s="1" t="s">
        <v>85</v>
      </c>
      <c r="AY394" s="1" t="s">
        <v>85</v>
      </c>
      <c r="AZ394" s="1" t="s">
        <v>85</v>
      </c>
      <c r="BA394" s="1" t="s">
        <v>85</v>
      </c>
      <c r="BB394" s="1" t="s">
        <v>85</v>
      </c>
      <c r="BC394" s="1" t="s">
        <v>85</v>
      </c>
      <c r="BD394" s="1" t="s">
        <v>85</v>
      </c>
      <c r="BE394" s="1" t="s">
        <v>85</v>
      </c>
      <c r="BF394" s="1" t="s">
        <v>85</v>
      </c>
      <c r="BG394" s="1" t="s">
        <v>85</v>
      </c>
      <c r="BH394" s="1" t="s">
        <v>85</v>
      </c>
      <c r="BI394" s="1" t="s">
        <v>85</v>
      </c>
      <c r="BJ394" s="1" t="s">
        <v>85</v>
      </c>
      <c r="BK394" s="1" t="s">
        <v>85</v>
      </c>
      <c r="BL394" s="1" t="s">
        <v>85</v>
      </c>
      <c r="BM394" s="1" t="s">
        <v>3531</v>
      </c>
      <c r="BN394" s="1" t="s">
        <v>85</v>
      </c>
      <c r="BO394" s="1" t="s">
        <v>85</v>
      </c>
      <c r="BP394" s="1" t="s">
        <v>85</v>
      </c>
      <c r="BQ394" s="1" t="s">
        <v>85</v>
      </c>
      <c r="BR394" s="1" t="s">
        <v>85</v>
      </c>
      <c r="BS394" s="1" t="s">
        <v>85</v>
      </c>
      <c r="BT394" s="1" t="s">
        <v>85</v>
      </c>
      <c r="BU394" s="1" t="s">
        <v>85</v>
      </c>
      <c r="BV394" s="1" t="s">
        <v>85</v>
      </c>
      <c r="BW394" s="1" t="s">
        <v>85</v>
      </c>
      <c r="BX394" s="1" t="s">
        <v>85</v>
      </c>
      <c r="BY394" s="1" t="s">
        <v>85</v>
      </c>
      <c r="BZ394" s="1" t="s">
        <v>85</v>
      </c>
      <c r="CA394" s="1" t="s">
        <v>85</v>
      </c>
      <c r="CB394" s="1" t="s">
        <v>85</v>
      </c>
      <c r="CC394" s="1" t="s">
        <v>85</v>
      </c>
      <c r="CD394" s="1" t="s">
        <v>85</v>
      </c>
      <c r="CE394" s="1" t="s">
        <v>85</v>
      </c>
      <c r="CF394" s="1" t="s">
        <v>85</v>
      </c>
      <c r="CG394" s="1" t="s">
        <v>85</v>
      </c>
      <c r="CH394" s="1" t="s">
        <v>85</v>
      </c>
    </row>
    <row r="395" spans="1:86" ht="15.95">
      <c r="A395" s="1" t="s">
        <v>2781</v>
      </c>
      <c r="B395" s="1" t="s">
        <v>130</v>
      </c>
      <c r="C395" s="1" t="s">
        <v>103</v>
      </c>
      <c r="D395" s="1">
        <v>400</v>
      </c>
      <c r="E395" s="1" t="s">
        <v>3522</v>
      </c>
      <c r="F395" s="1" t="s">
        <v>4039</v>
      </c>
      <c r="G395" s="1">
        <v>400005</v>
      </c>
      <c r="H395" s="1" t="s">
        <v>85</v>
      </c>
      <c r="I395" s="1">
        <v>6221957663</v>
      </c>
      <c r="J395" s="38">
        <v>44700</v>
      </c>
      <c r="K395" s="1" t="s">
        <v>85</v>
      </c>
      <c r="L395" s="1" t="s">
        <v>85</v>
      </c>
      <c r="M395" s="1" t="s">
        <v>85</v>
      </c>
      <c r="N395" s="1" t="s">
        <v>85</v>
      </c>
      <c r="O395" s="1" t="s">
        <v>85</v>
      </c>
      <c r="P395" s="1" t="s">
        <v>85</v>
      </c>
      <c r="Q395" s="1" t="s">
        <v>85</v>
      </c>
      <c r="R395" s="1" t="s">
        <v>85</v>
      </c>
      <c r="S395" s="1" t="s">
        <v>85</v>
      </c>
      <c r="T395" s="1" t="s">
        <v>85</v>
      </c>
      <c r="U395" s="1" t="s">
        <v>85</v>
      </c>
      <c r="V395" s="1">
        <v>30</v>
      </c>
      <c r="W395" s="1">
        <v>70</v>
      </c>
      <c r="X395" s="1">
        <v>30</v>
      </c>
      <c r="Y395" s="1" t="s">
        <v>3524</v>
      </c>
      <c r="Z395" s="1" t="s">
        <v>85</v>
      </c>
      <c r="AA395" s="1">
        <v>57</v>
      </c>
      <c r="AB395" s="1">
        <v>35</v>
      </c>
      <c r="AC395" s="1">
        <v>8</v>
      </c>
      <c r="AD395" s="1">
        <v>0</v>
      </c>
      <c r="AE395" s="1">
        <v>51</v>
      </c>
      <c r="AF395" s="1">
        <v>90</v>
      </c>
      <c r="AG395" s="1">
        <v>8</v>
      </c>
      <c r="AH395" s="1">
        <v>2</v>
      </c>
      <c r="AI395" s="1">
        <v>0</v>
      </c>
      <c r="AJ395" s="1">
        <v>12</v>
      </c>
      <c r="AK395" s="1">
        <v>60</v>
      </c>
      <c r="AL395" s="1">
        <v>33</v>
      </c>
      <c r="AM395" s="1">
        <v>7</v>
      </c>
      <c r="AN395" s="1">
        <v>0</v>
      </c>
      <c r="AO395" s="1">
        <v>47</v>
      </c>
      <c r="AP395" s="1" t="s">
        <v>85</v>
      </c>
      <c r="AQ395" s="1" t="s">
        <v>3894</v>
      </c>
      <c r="AR395" s="38">
        <v>45270</v>
      </c>
      <c r="AS395" s="1" t="s">
        <v>85</v>
      </c>
      <c r="AT395" s="1" t="s">
        <v>85</v>
      </c>
      <c r="AU395" s="1" t="s">
        <v>85</v>
      </c>
      <c r="AV395" s="1" t="s">
        <v>85</v>
      </c>
      <c r="AW395" s="1" t="s">
        <v>85</v>
      </c>
      <c r="AX395" s="1" t="s">
        <v>85</v>
      </c>
      <c r="AY395" s="1" t="s">
        <v>85</v>
      </c>
      <c r="AZ395" s="1" t="s">
        <v>85</v>
      </c>
      <c r="BA395" s="1" t="s">
        <v>85</v>
      </c>
      <c r="BB395" s="1" t="s">
        <v>85</v>
      </c>
      <c r="BC395" s="1" t="s">
        <v>85</v>
      </c>
      <c r="BD395" s="1" t="s">
        <v>85</v>
      </c>
      <c r="BE395" s="1" t="s">
        <v>85</v>
      </c>
      <c r="BF395" s="1" t="s">
        <v>85</v>
      </c>
      <c r="BG395" s="1" t="s">
        <v>85</v>
      </c>
      <c r="BH395" s="1" t="s">
        <v>85</v>
      </c>
      <c r="BI395" s="1" t="s">
        <v>85</v>
      </c>
      <c r="BJ395" s="1" t="s">
        <v>85</v>
      </c>
      <c r="BK395" s="1" t="s">
        <v>85</v>
      </c>
      <c r="BL395" s="1" t="s">
        <v>85</v>
      </c>
      <c r="BM395" s="1" t="s">
        <v>3531</v>
      </c>
      <c r="BN395" s="1" t="s">
        <v>85</v>
      </c>
      <c r="BO395" s="1" t="s">
        <v>85</v>
      </c>
      <c r="BP395" s="1" t="s">
        <v>85</v>
      </c>
      <c r="BQ395" s="1" t="s">
        <v>85</v>
      </c>
      <c r="BR395" s="1" t="s">
        <v>85</v>
      </c>
      <c r="BS395" s="1" t="s">
        <v>85</v>
      </c>
      <c r="BT395" s="1" t="s">
        <v>85</v>
      </c>
      <c r="BU395" s="1" t="s">
        <v>85</v>
      </c>
      <c r="BV395" s="1" t="s">
        <v>85</v>
      </c>
      <c r="BW395" s="1" t="s">
        <v>85</v>
      </c>
      <c r="BX395" s="1" t="s">
        <v>85</v>
      </c>
      <c r="BY395" s="1" t="s">
        <v>85</v>
      </c>
      <c r="BZ395" s="1" t="s">
        <v>85</v>
      </c>
      <c r="CA395" s="1" t="s">
        <v>85</v>
      </c>
      <c r="CB395" s="1" t="s">
        <v>85</v>
      </c>
      <c r="CC395" s="1" t="s">
        <v>85</v>
      </c>
      <c r="CD395" s="1" t="s">
        <v>85</v>
      </c>
      <c r="CE395" s="1" t="s">
        <v>85</v>
      </c>
      <c r="CF395" s="1" t="s">
        <v>85</v>
      </c>
      <c r="CG395" s="1" t="s">
        <v>85</v>
      </c>
      <c r="CH395" s="1" t="s">
        <v>85</v>
      </c>
    </row>
    <row r="396" spans="1:86" ht="15.95">
      <c r="A396" s="1" t="s">
        <v>2838</v>
      </c>
      <c r="B396" s="1" t="s">
        <v>130</v>
      </c>
      <c r="C396" s="1" t="s">
        <v>103</v>
      </c>
      <c r="D396" s="1">
        <v>400</v>
      </c>
      <c r="E396" s="1" t="s">
        <v>3549</v>
      </c>
      <c r="F396" s="1" t="s">
        <v>4040</v>
      </c>
      <c r="G396" s="1">
        <v>400019</v>
      </c>
      <c r="H396" s="1" t="s">
        <v>85</v>
      </c>
      <c r="I396" s="1">
        <v>6221957665</v>
      </c>
      <c r="J396" s="38">
        <v>44859</v>
      </c>
      <c r="K396" s="1" t="s">
        <v>85</v>
      </c>
      <c r="L396" s="1" t="s">
        <v>85</v>
      </c>
      <c r="M396" s="1" t="s">
        <v>85</v>
      </c>
      <c r="N396" s="1" t="s">
        <v>85</v>
      </c>
      <c r="O396" s="1" t="s">
        <v>85</v>
      </c>
      <c r="P396" s="1" t="s">
        <v>85</v>
      </c>
      <c r="Q396" s="1" t="s">
        <v>85</v>
      </c>
      <c r="R396" s="1" t="s">
        <v>85</v>
      </c>
      <c r="S396" s="1" t="s">
        <v>85</v>
      </c>
      <c r="T396" s="1" t="s">
        <v>85</v>
      </c>
      <c r="U396" s="1" t="s">
        <v>85</v>
      </c>
      <c r="V396" s="1" t="s">
        <v>85</v>
      </c>
      <c r="W396" s="1" t="s">
        <v>85</v>
      </c>
      <c r="X396" s="1" t="s">
        <v>85</v>
      </c>
      <c r="Y396" s="1" t="s">
        <v>85</v>
      </c>
      <c r="Z396" s="1" t="s">
        <v>4041</v>
      </c>
      <c r="AA396" s="1" t="s">
        <v>85</v>
      </c>
      <c r="AB396" s="1" t="s">
        <v>85</v>
      </c>
      <c r="AC396" s="1" t="s">
        <v>85</v>
      </c>
      <c r="AD396" s="1" t="s">
        <v>85</v>
      </c>
      <c r="AE396" s="1" t="s">
        <v>85</v>
      </c>
      <c r="AF396" s="1" t="s">
        <v>85</v>
      </c>
      <c r="AG396" s="1" t="s">
        <v>85</v>
      </c>
      <c r="AH396" s="1" t="s">
        <v>85</v>
      </c>
      <c r="AI396" s="1" t="s">
        <v>85</v>
      </c>
      <c r="AJ396" s="1" t="s">
        <v>85</v>
      </c>
      <c r="AK396" s="1" t="s">
        <v>85</v>
      </c>
      <c r="AL396" s="1" t="s">
        <v>85</v>
      </c>
      <c r="AM396" s="1" t="s">
        <v>85</v>
      </c>
      <c r="AN396" s="1" t="s">
        <v>85</v>
      </c>
      <c r="AO396" s="1" t="s">
        <v>85</v>
      </c>
      <c r="AP396" s="1" t="s">
        <v>4041</v>
      </c>
      <c r="AQ396" s="1" t="s">
        <v>3762</v>
      </c>
      <c r="AR396" s="38">
        <v>45271</v>
      </c>
      <c r="AS396" s="1" t="s">
        <v>85</v>
      </c>
      <c r="AT396" s="1" t="s">
        <v>85</v>
      </c>
      <c r="AU396" s="1" t="s">
        <v>85</v>
      </c>
      <c r="AV396" s="1" t="s">
        <v>85</v>
      </c>
      <c r="AW396" s="1" t="s">
        <v>85</v>
      </c>
      <c r="AX396" s="1" t="s">
        <v>85</v>
      </c>
      <c r="AY396" s="1" t="s">
        <v>85</v>
      </c>
      <c r="AZ396" s="1" t="s">
        <v>85</v>
      </c>
      <c r="BA396" s="1" t="s">
        <v>85</v>
      </c>
      <c r="BB396" s="1" t="s">
        <v>85</v>
      </c>
      <c r="BC396" s="1" t="s">
        <v>85</v>
      </c>
      <c r="BD396" s="1" t="s">
        <v>85</v>
      </c>
      <c r="BE396" s="1" t="s">
        <v>85</v>
      </c>
      <c r="BF396" s="1" t="s">
        <v>85</v>
      </c>
      <c r="BG396" s="1" t="s">
        <v>85</v>
      </c>
      <c r="BH396" s="1" t="s">
        <v>85</v>
      </c>
      <c r="BI396" s="1" t="s">
        <v>85</v>
      </c>
      <c r="BJ396" s="1" t="s">
        <v>85</v>
      </c>
      <c r="BK396" s="1" t="s">
        <v>85</v>
      </c>
      <c r="BL396" s="1" t="s">
        <v>85</v>
      </c>
      <c r="BM396" s="1" t="s">
        <v>3538</v>
      </c>
      <c r="BN396" s="1" t="s">
        <v>4041</v>
      </c>
      <c r="BO396" s="1" t="s">
        <v>85</v>
      </c>
      <c r="BP396" s="1" t="s">
        <v>85</v>
      </c>
      <c r="BQ396" s="1" t="s">
        <v>85</v>
      </c>
      <c r="BR396" s="1" t="s">
        <v>85</v>
      </c>
      <c r="BS396" s="1" t="s">
        <v>85</v>
      </c>
      <c r="BT396" s="1" t="s">
        <v>85</v>
      </c>
      <c r="BU396" s="1" t="s">
        <v>85</v>
      </c>
      <c r="BV396" s="1" t="s">
        <v>85</v>
      </c>
      <c r="BW396" s="1" t="s">
        <v>85</v>
      </c>
      <c r="BX396" s="1" t="s">
        <v>85</v>
      </c>
      <c r="BY396" s="1" t="s">
        <v>85</v>
      </c>
      <c r="BZ396" s="1" t="s">
        <v>85</v>
      </c>
      <c r="CA396" s="1" t="s">
        <v>85</v>
      </c>
      <c r="CB396" s="1" t="s">
        <v>85</v>
      </c>
      <c r="CC396" s="1" t="s">
        <v>85</v>
      </c>
      <c r="CD396" s="1" t="s">
        <v>85</v>
      </c>
      <c r="CE396" s="1" t="s">
        <v>85</v>
      </c>
      <c r="CF396" s="1" t="s">
        <v>85</v>
      </c>
      <c r="CG396" s="1" t="s">
        <v>85</v>
      </c>
      <c r="CH396" s="1" t="s">
        <v>85</v>
      </c>
    </row>
    <row r="397" spans="1:86" ht="15.95">
      <c r="A397" s="1"/>
      <c r="B397" s="1"/>
      <c r="C397" s="1"/>
      <c r="D397" s="1"/>
      <c r="E397" s="1" t="s">
        <v>3522</v>
      </c>
      <c r="F397" s="1" t="s">
        <v>4040</v>
      </c>
      <c r="G397" s="1">
        <v>400019</v>
      </c>
      <c r="H397" s="1" t="s">
        <v>85</v>
      </c>
      <c r="I397" s="1">
        <v>6221957665</v>
      </c>
      <c r="J397" s="38">
        <v>44859</v>
      </c>
      <c r="K397" s="1" t="s">
        <v>85</v>
      </c>
      <c r="L397" s="1" t="s">
        <v>85</v>
      </c>
      <c r="M397" s="1" t="s">
        <v>85</v>
      </c>
      <c r="N397" s="1" t="s">
        <v>85</v>
      </c>
      <c r="O397" s="1" t="s">
        <v>85</v>
      </c>
      <c r="P397" s="1" t="s">
        <v>85</v>
      </c>
      <c r="Q397" s="1" t="s">
        <v>85</v>
      </c>
      <c r="R397" s="1" t="s">
        <v>85</v>
      </c>
      <c r="S397" s="1" t="s">
        <v>85</v>
      </c>
      <c r="T397" s="1" t="s">
        <v>85</v>
      </c>
      <c r="U397" s="1" t="s">
        <v>85</v>
      </c>
      <c r="V397" s="1" t="s">
        <v>85</v>
      </c>
      <c r="W397" s="1" t="s">
        <v>85</v>
      </c>
      <c r="X397" s="1" t="s">
        <v>85</v>
      </c>
      <c r="Y397" s="1" t="s">
        <v>85</v>
      </c>
      <c r="Z397" s="1" t="s">
        <v>4042</v>
      </c>
      <c r="AA397" s="1" t="s">
        <v>85</v>
      </c>
      <c r="AB397" s="1" t="s">
        <v>85</v>
      </c>
      <c r="AC397" s="1" t="s">
        <v>85</v>
      </c>
      <c r="AD397" s="1" t="s">
        <v>85</v>
      </c>
      <c r="AE397" s="1" t="s">
        <v>85</v>
      </c>
      <c r="AF397" s="1" t="s">
        <v>85</v>
      </c>
      <c r="AG397" s="1" t="s">
        <v>85</v>
      </c>
      <c r="AH397" s="1" t="s">
        <v>85</v>
      </c>
      <c r="AI397" s="1" t="s">
        <v>85</v>
      </c>
      <c r="AJ397" s="1" t="s">
        <v>85</v>
      </c>
      <c r="AK397" s="1" t="s">
        <v>85</v>
      </c>
      <c r="AL397" s="1" t="s">
        <v>85</v>
      </c>
      <c r="AM397" s="1" t="s">
        <v>85</v>
      </c>
      <c r="AN397" s="1" t="s">
        <v>85</v>
      </c>
      <c r="AO397" s="1" t="s">
        <v>85</v>
      </c>
      <c r="AP397" s="1" t="s">
        <v>4042</v>
      </c>
      <c r="AQ397" s="1" t="s">
        <v>3762</v>
      </c>
      <c r="AR397" s="38">
        <v>45264</v>
      </c>
      <c r="AS397" s="1" t="s">
        <v>85</v>
      </c>
      <c r="AT397" s="1" t="s">
        <v>85</v>
      </c>
      <c r="AU397" s="1" t="s">
        <v>85</v>
      </c>
      <c r="AV397" s="1" t="s">
        <v>85</v>
      </c>
      <c r="AW397" s="1" t="s">
        <v>85</v>
      </c>
      <c r="AX397" s="1" t="s">
        <v>85</v>
      </c>
      <c r="AY397" s="1" t="s">
        <v>85</v>
      </c>
      <c r="AZ397" s="1" t="s">
        <v>85</v>
      </c>
      <c r="BA397" s="1" t="s">
        <v>85</v>
      </c>
      <c r="BB397" s="1" t="s">
        <v>85</v>
      </c>
      <c r="BC397" s="1" t="s">
        <v>85</v>
      </c>
      <c r="BD397" s="1" t="s">
        <v>85</v>
      </c>
      <c r="BE397" s="1" t="s">
        <v>85</v>
      </c>
      <c r="BF397" s="1" t="s">
        <v>85</v>
      </c>
      <c r="BG397" s="1" t="s">
        <v>85</v>
      </c>
      <c r="BH397" s="1" t="s">
        <v>85</v>
      </c>
      <c r="BI397" s="1" t="s">
        <v>85</v>
      </c>
      <c r="BJ397" s="1" t="s">
        <v>85</v>
      </c>
      <c r="BK397" s="1" t="s">
        <v>85</v>
      </c>
      <c r="BL397" s="1" t="s">
        <v>85</v>
      </c>
      <c r="BM397" s="1" t="s">
        <v>3538</v>
      </c>
      <c r="BN397" s="1" t="s">
        <v>4042</v>
      </c>
      <c r="BO397" s="1" t="s">
        <v>85</v>
      </c>
      <c r="BP397" s="1" t="s">
        <v>85</v>
      </c>
      <c r="BQ397" s="1" t="s">
        <v>85</v>
      </c>
      <c r="BR397" s="1" t="s">
        <v>85</v>
      </c>
      <c r="BS397" s="1" t="s">
        <v>85</v>
      </c>
      <c r="BT397" s="1" t="s">
        <v>85</v>
      </c>
      <c r="BU397" s="1" t="s">
        <v>85</v>
      </c>
      <c r="BV397" s="1" t="s">
        <v>85</v>
      </c>
      <c r="BW397" s="1" t="s">
        <v>85</v>
      </c>
      <c r="BX397" s="1" t="s">
        <v>85</v>
      </c>
      <c r="BY397" s="1" t="s">
        <v>85</v>
      </c>
      <c r="BZ397" s="1" t="s">
        <v>85</v>
      </c>
      <c r="CA397" s="1" t="s">
        <v>85</v>
      </c>
      <c r="CB397" s="1" t="s">
        <v>85</v>
      </c>
      <c r="CC397" s="1" t="s">
        <v>85</v>
      </c>
      <c r="CD397" s="1" t="s">
        <v>85</v>
      </c>
      <c r="CE397" s="1" t="s">
        <v>85</v>
      </c>
      <c r="CF397" s="1" t="s">
        <v>85</v>
      </c>
      <c r="CG397" s="1" t="s">
        <v>85</v>
      </c>
      <c r="CH397" s="1" t="s">
        <v>85</v>
      </c>
    </row>
    <row r="398" spans="1:86" ht="15.95">
      <c r="A398" s="1" t="s">
        <v>517</v>
      </c>
      <c r="B398" s="1" t="s">
        <v>130</v>
      </c>
      <c r="C398" s="1" t="s">
        <v>103</v>
      </c>
      <c r="D398" s="1">
        <v>400</v>
      </c>
      <c r="E398" s="1" t="s">
        <v>3522</v>
      </c>
      <c r="F398" s="1" t="s">
        <v>4043</v>
      </c>
      <c r="G398" s="1">
        <v>400013</v>
      </c>
      <c r="H398" s="1" t="s">
        <v>85</v>
      </c>
      <c r="I398" s="1">
        <v>6221957666</v>
      </c>
      <c r="J398" s="38">
        <v>45184</v>
      </c>
      <c r="K398" s="1" t="s">
        <v>85</v>
      </c>
      <c r="L398" s="1" t="s">
        <v>85</v>
      </c>
      <c r="M398" s="1" t="s">
        <v>85</v>
      </c>
      <c r="N398" s="1" t="s">
        <v>85</v>
      </c>
      <c r="O398" s="1" t="s">
        <v>85</v>
      </c>
      <c r="P398" s="1" t="s">
        <v>85</v>
      </c>
      <c r="Q398" s="1" t="s">
        <v>85</v>
      </c>
      <c r="R398" s="1" t="s">
        <v>85</v>
      </c>
      <c r="S398" s="1" t="s">
        <v>85</v>
      </c>
      <c r="T398" s="1" t="s">
        <v>85</v>
      </c>
      <c r="U398" s="1" t="s">
        <v>85</v>
      </c>
      <c r="V398" s="1">
        <v>100</v>
      </c>
      <c r="W398" s="1">
        <v>90</v>
      </c>
      <c r="X398" s="1">
        <v>10</v>
      </c>
      <c r="Y398" s="1" t="s">
        <v>3524</v>
      </c>
      <c r="Z398" s="1" t="s">
        <v>85</v>
      </c>
      <c r="AA398" s="1">
        <v>0</v>
      </c>
      <c r="AB398" s="1">
        <v>12</v>
      </c>
      <c r="AC398" s="1">
        <v>84</v>
      </c>
      <c r="AD398" s="1">
        <v>4</v>
      </c>
      <c r="AE398" s="1">
        <v>192</v>
      </c>
      <c r="AF398" s="1">
        <v>0</v>
      </c>
      <c r="AG398" s="1">
        <v>10</v>
      </c>
      <c r="AH398" s="1">
        <v>86</v>
      </c>
      <c r="AI398" s="1">
        <v>4</v>
      </c>
      <c r="AJ398" s="1">
        <v>194</v>
      </c>
      <c r="AK398" s="1">
        <v>5</v>
      </c>
      <c r="AL398" s="1">
        <v>91</v>
      </c>
      <c r="AM398" s="1">
        <v>4</v>
      </c>
      <c r="AN398" s="1">
        <v>0</v>
      </c>
      <c r="AO398" s="1">
        <v>99</v>
      </c>
      <c r="AP398" s="1" t="s">
        <v>85</v>
      </c>
      <c r="AQ398" s="1" t="s">
        <v>3762</v>
      </c>
      <c r="AR398" s="38">
        <v>45264</v>
      </c>
      <c r="AS398" s="1" t="s">
        <v>85</v>
      </c>
      <c r="AT398" s="1" t="s">
        <v>85</v>
      </c>
      <c r="AU398" s="1" t="s">
        <v>85</v>
      </c>
      <c r="AV398" s="1" t="s">
        <v>85</v>
      </c>
      <c r="AW398" s="1" t="s">
        <v>85</v>
      </c>
      <c r="AX398" s="1" t="s">
        <v>85</v>
      </c>
      <c r="AY398" s="1" t="s">
        <v>85</v>
      </c>
      <c r="AZ398" s="1" t="s">
        <v>85</v>
      </c>
      <c r="BA398" s="1" t="s">
        <v>85</v>
      </c>
      <c r="BB398" s="1" t="s">
        <v>85</v>
      </c>
      <c r="BC398" s="1" t="s">
        <v>85</v>
      </c>
      <c r="BD398" s="1" t="s">
        <v>85</v>
      </c>
      <c r="BE398" s="1" t="s">
        <v>85</v>
      </c>
      <c r="BF398" s="1" t="s">
        <v>85</v>
      </c>
      <c r="BG398" s="1" t="s">
        <v>85</v>
      </c>
      <c r="BH398" s="1" t="s">
        <v>85</v>
      </c>
      <c r="BI398" s="1" t="s">
        <v>85</v>
      </c>
      <c r="BJ398" s="1" t="s">
        <v>85</v>
      </c>
      <c r="BK398" s="1" t="s">
        <v>85</v>
      </c>
      <c r="BL398" s="1" t="s">
        <v>85</v>
      </c>
      <c r="BM398" s="1" t="s">
        <v>3531</v>
      </c>
      <c r="BN398" s="1" t="s">
        <v>85</v>
      </c>
      <c r="BO398" s="1" t="s">
        <v>85</v>
      </c>
      <c r="BP398" s="1" t="s">
        <v>85</v>
      </c>
      <c r="BQ398" s="1" t="s">
        <v>85</v>
      </c>
      <c r="BR398" s="1" t="s">
        <v>85</v>
      </c>
      <c r="BS398" s="1" t="s">
        <v>85</v>
      </c>
      <c r="BT398" s="1" t="s">
        <v>85</v>
      </c>
      <c r="BU398" s="1" t="s">
        <v>85</v>
      </c>
      <c r="BV398" s="1" t="s">
        <v>85</v>
      </c>
      <c r="BW398" s="1" t="s">
        <v>85</v>
      </c>
      <c r="BX398" s="1" t="s">
        <v>85</v>
      </c>
      <c r="BY398" s="1" t="s">
        <v>85</v>
      </c>
      <c r="BZ398" s="1" t="s">
        <v>85</v>
      </c>
      <c r="CA398" s="1" t="s">
        <v>85</v>
      </c>
      <c r="CB398" s="1" t="s">
        <v>85</v>
      </c>
      <c r="CC398" s="1" t="s">
        <v>85</v>
      </c>
      <c r="CD398" s="1" t="s">
        <v>85</v>
      </c>
      <c r="CE398" s="1" t="s">
        <v>85</v>
      </c>
      <c r="CF398" s="1" t="s">
        <v>85</v>
      </c>
      <c r="CG398" s="1" t="s">
        <v>85</v>
      </c>
      <c r="CH398" s="1" t="s">
        <v>85</v>
      </c>
    </row>
    <row r="399" spans="1:86" ht="15.95">
      <c r="A399" s="1" t="s">
        <v>2612</v>
      </c>
      <c r="B399" s="1" t="s">
        <v>130</v>
      </c>
      <c r="C399" s="1" t="s">
        <v>103</v>
      </c>
      <c r="D399" s="1">
        <v>301</v>
      </c>
      <c r="E399" s="1" t="s">
        <v>3549</v>
      </c>
      <c r="F399" s="1" t="s">
        <v>4044</v>
      </c>
      <c r="G399" s="1">
        <v>301040</v>
      </c>
      <c r="H399" s="1" t="s">
        <v>4044</v>
      </c>
      <c r="I399" s="1">
        <v>6220742394</v>
      </c>
      <c r="J399" s="38">
        <v>45238</v>
      </c>
      <c r="K399" s="1" t="s">
        <v>85</v>
      </c>
      <c r="L399" s="1" t="s">
        <v>3527</v>
      </c>
      <c r="M399" s="1" t="s">
        <v>906</v>
      </c>
      <c r="N399" s="1" t="s">
        <v>85</v>
      </c>
      <c r="O399" s="1" t="s">
        <v>966</v>
      </c>
      <c r="P399" s="1" t="s">
        <v>85</v>
      </c>
      <c r="Q399" s="1" t="s">
        <v>85</v>
      </c>
      <c r="R399" s="1" t="s">
        <v>85</v>
      </c>
      <c r="S399" s="1" t="s">
        <v>85</v>
      </c>
      <c r="T399" s="1" t="s">
        <v>85</v>
      </c>
      <c r="U399" s="1" t="s">
        <v>85</v>
      </c>
      <c r="V399" s="1" t="s">
        <v>85</v>
      </c>
      <c r="W399" s="1" t="s">
        <v>85</v>
      </c>
      <c r="X399" s="1" t="s">
        <v>85</v>
      </c>
      <c r="Y399" s="1" t="s">
        <v>85</v>
      </c>
      <c r="Z399" s="1" t="s">
        <v>4045</v>
      </c>
      <c r="AA399" s="1" t="s">
        <v>85</v>
      </c>
      <c r="AB399" s="1" t="s">
        <v>85</v>
      </c>
      <c r="AC399" s="1" t="s">
        <v>85</v>
      </c>
      <c r="AD399" s="1" t="s">
        <v>85</v>
      </c>
      <c r="AE399" s="1" t="s">
        <v>85</v>
      </c>
      <c r="AF399" s="1" t="s">
        <v>85</v>
      </c>
      <c r="AG399" s="1" t="s">
        <v>85</v>
      </c>
      <c r="AH399" s="1" t="s">
        <v>85</v>
      </c>
      <c r="AI399" s="1" t="s">
        <v>85</v>
      </c>
      <c r="AJ399" s="1" t="s">
        <v>85</v>
      </c>
      <c r="AK399" s="1" t="s">
        <v>85</v>
      </c>
      <c r="AL399" s="1" t="s">
        <v>85</v>
      </c>
      <c r="AM399" s="1" t="s">
        <v>85</v>
      </c>
      <c r="AN399" s="1" t="s">
        <v>85</v>
      </c>
      <c r="AO399" s="1" t="s">
        <v>85</v>
      </c>
      <c r="AP399" s="1" t="s">
        <v>4045</v>
      </c>
      <c r="AQ399" s="1" t="s">
        <v>3624</v>
      </c>
      <c r="AR399" s="38">
        <v>45273</v>
      </c>
      <c r="AS399" s="1" t="s">
        <v>85</v>
      </c>
      <c r="AT399" s="1" t="s">
        <v>85</v>
      </c>
      <c r="AU399" s="1" t="s">
        <v>85</v>
      </c>
      <c r="AV399" s="1" t="s">
        <v>85</v>
      </c>
      <c r="AW399" s="1" t="s">
        <v>85</v>
      </c>
      <c r="AX399" s="1" t="s">
        <v>85</v>
      </c>
      <c r="AY399" s="1" t="s">
        <v>85</v>
      </c>
      <c r="AZ399" s="1" t="s">
        <v>85</v>
      </c>
      <c r="BA399" s="1" t="s">
        <v>85</v>
      </c>
      <c r="BB399" s="1" t="s">
        <v>85</v>
      </c>
      <c r="BC399" s="1" t="s">
        <v>85</v>
      </c>
      <c r="BD399" s="1" t="s">
        <v>85</v>
      </c>
      <c r="BE399" s="1" t="s">
        <v>85</v>
      </c>
      <c r="BF399" s="1" t="s">
        <v>85</v>
      </c>
      <c r="BG399" s="1" t="s">
        <v>85</v>
      </c>
      <c r="BH399" s="1" t="s">
        <v>85</v>
      </c>
      <c r="BI399" s="1" t="s">
        <v>85</v>
      </c>
      <c r="BJ399" s="1" t="s">
        <v>85</v>
      </c>
      <c r="BK399" s="1" t="s">
        <v>85</v>
      </c>
      <c r="BL399" s="1" t="s">
        <v>85</v>
      </c>
      <c r="BM399" s="1" t="s">
        <v>3531</v>
      </c>
      <c r="BN399" s="1" t="s">
        <v>85</v>
      </c>
      <c r="BO399" s="1" t="s">
        <v>85</v>
      </c>
      <c r="BP399" s="1" t="s">
        <v>85</v>
      </c>
      <c r="BQ399" s="1" t="s">
        <v>85</v>
      </c>
      <c r="BR399" s="1" t="s">
        <v>85</v>
      </c>
      <c r="BS399" s="1" t="s">
        <v>85</v>
      </c>
      <c r="BT399" s="1" t="s">
        <v>85</v>
      </c>
      <c r="BU399" s="1" t="s">
        <v>85</v>
      </c>
      <c r="BV399" s="1" t="s">
        <v>85</v>
      </c>
      <c r="BW399" s="1" t="s">
        <v>85</v>
      </c>
      <c r="BX399" s="1" t="s">
        <v>85</v>
      </c>
      <c r="BY399" s="1" t="s">
        <v>85</v>
      </c>
      <c r="BZ399" s="1" t="s">
        <v>85</v>
      </c>
      <c r="CA399" s="1" t="s">
        <v>85</v>
      </c>
      <c r="CB399" s="1" t="s">
        <v>85</v>
      </c>
      <c r="CC399" s="1" t="s">
        <v>85</v>
      </c>
      <c r="CD399" s="1" t="s">
        <v>85</v>
      </c>
      <c r="CE399" s="1" t="s">
        <v>85</v>
      </c>
      <c r="CF399" s="1" t="s">
        <v>85</v>
      </c>
      <c r="CG399" s="1" t="s">
        <v>85</v>
      </c>
      <c r="CH399" s="1" t="s">
        <v>85</v>
      </c>
    </row>
    <row r="400" spans="1:86" ht="15.95">
      <c r="A400" s="1"/>
      <c r="B400" s="1"/>
      <c r="C400" s="1"/>
      <c r="D400" s="1"/>
      <c r="E400" s="1" t="s">
        <v>3522</v>
      </c>
      <c r="F400" s="1" t="s">
        <v>4044</v>
      </c>
      <c r="G400" s="1">
        <v>301040</v>
      </c>
      <c r="H400" s="1" t="s">
        <v>4044</v>
      </c>
      <c r="I400" s="1">
        <v>6220742394</v>
      </c>
      <c r="J400" s="38">
        <v>45238</v>
      </c>
      <c r="K400" s="1" t="s">
        <v>85</v>
      </c>
      <c r="L400" s="1" t="s">
        <v>3527</v>
      </c>
      <c r="M400" s="1" t="s">
        <v>906</v>
      </c>
      <c r="N400" s="1" t="s">
        <v>85</v>
      </c>
      <c r="O400" s="1" t="s">
        <v>966</v>
      </c>
      <c r="P400" s="1" t="s">
        <v>85</v>
      </c>
      <c r="Q400" s="1" t="s">
        <v>85</v>
      </c>
      <c r="R400" s="1" t="s">
        <v>85</v>
      </c>
      <c r="S400" s="1" t="s">
        <v>85</v>
      </c>
      <c r="T400" s="1" t="s">
        <v>85</v>
      </c>
      <c r="U400" s="1" t="s">
        <v>85</v>
      </c>
      <c r="V400" s="1" t="s">
        <v>85</v>
      </c>
      <c r="W400" s="1" t="s">
        <v>85</v>
      </c>
      <c r="X400" s="1" t="s">
        <v>85</v>
      </c>
      <c r="Y400" s="1" t="s">
        <v>85</v>
      </c>
      <c r="Z400" s="1" t="s">
        <v>4046</v>
      </c>
      <c r="AA400" s="1" t="s">
        <v>85</v>
      </c>
      <c r="AB400" s="1" t="s">
        <v>85</v>
      </c>
      <c r="AC400" s="1" t="s">
        <v>85</v>
      </c>
      <c r="AD400" s="1" t="s">
        <v>85</v>
      </c>
      <c r="AE400" s="1" t="s">
        <v>85</v>
      </c>
      <c r="AF400" s="1" t="s">
        <v>85</v>
      </c>
      <c r="AG400" s="1" t="s">
        <v>85</v>
      </c>
      <c r="AH400" s="1" t="s">
        <v>85</v>
      </c>
      <c r="AI400" s="1" t="s">
        <v>85</v>
      </c>
      <c r="AJ400" s="1" t="s">
        <v>85</v>
      </c>
      <c r="AK400" s="1" t="s">
        <v>85</v>
      </c>
      <c r="AL400" s="1" t="s">
        <v>85</v>
      </c>
      <c r="AM400" s="1" t="s">
        <v>85</v>
      </c>
      <c r="AN400" s="1" t="s">
        <v>85</v>
      </c>
      <c r="AO400" s="1" t="s">
        <v>85</v>
      </c>
      <c r="AP400" s="1" t="s">
        <v>4046</v>
      </c>
      <c r="AQ400" s="1" t="s">
        <v>3624</v>
      </c>
      <c r="AR400" s="38">
        <v>45266</v>
      </c>
      <c r="AS400" s="1" t="s">
        <v>85</v>
      </c>
      <c r="AT400" s="1" t="s">
        <v>85</v>
      </c>
      <c r="AU400" s="1" t="s">
        <v>85</v>
      </c>
      <c r="AV400" s="1" t="s">
        <v>85</v>
      </c>
      <c r="AW400" s="1" t="s">
        <v>85</v>
      </c>
      <c r="AX400" s="1" t="s">
        <v>85</v>
      </c>
      <c r="AY400" s="1" t="s">
        <v>85</v>
      </c>
      <c r="AZ400" s="1" t="s">
        <v>85</v>
      </c>
      <c r="BA400" s="1" t="s">
        <v>85</v>
      </c>
      <c r="BB400" s="1" t="s">
        <v>85</v>
      </c>
      <c r="BC400" s="1" t="s">
        <v>85</v>
      </c>
      <c r="BD400" s="1" t="s">
        <v>85</v>
      </c>
      <c r="BE400" s="1" t="s">
        <v>85</v>
      </c>
      <c r="BF400" s="1" t="s">
        <v>85</v>
      </c>
      <c r="BG400" s="1" t="s">
        <v>85</v>
      </c>
      <c r="BH400" s="1" t="s">
        <v>85</v>
      </c>
      <c r="BI400" s="1" t="s">
        <v>85</v>
      </c>
      <c r="BJ400" s="1" t="s">
        <v>85</v>
      </c>
      <c r="BK400" s="1" t="s">
        <v>85</v>
      </c>
      <c r="BL400" s="1" t="s">
        <v>85</v>
      </c>
      <c r="BM400" s="1" t="s">
        <v>3531</v>
      </c>
      <c r="BN400" s="1" t="s">
        <v>85</v>
      </c>
      <c r="BO400" s="1" t="s">
        <v>85</v>
      </c>
      <c r="BP400" s="1" t="s">
        <v>85</v>
      </c>
      <c r="BQ400" s="1" t="s">
        <v>85</v>
      </c>
      <c r="BR400" s="1" t="s">
        <v>85</v>
      </c>
      <c r="BS400" s="1" t="s">
        <v>85</v>
      </c>
      <c r="BT400" s="1" t="s">
        <v>85</v>
      </c>
      <c r="BU400" s="1" t="s">
        <v>85</v>
      </c>
      <c r="BV400" s="1" t="s">
        <v>85</v>
      </c>
      <c r="BW400" s="1" t="s">
        <v>85</v>
      </c>
      <c r="BX400" s="1" t="s">
        <v>85</v>
      </c>
      <c r="BY400" s="1" t="s">
        <v>85</v>
      </c>
      <c r="BZ400" s="1" t="s">
        <v>85</v>
      </c>
      <c r="CA400" s="1" t="s">
        <v>85</v>
      </c>
      <c r="CB400" s="1" t="s">
        <v>85</v>
      </c>
      <c r="CC400" s="1" t="s">
        <v>85</v>
      </c>
      <c r="CD400" s="1" t="s">
        <v>85</v>
      </c>
      <c r="CE400" s="1" t="s">
        <v>85</v>
      </c>
      <c r="CF400" s="1" t="s">
        <v>85</v>
      </c>
      <c r="CG400" s="1" t="s">
        <v>85</v>
      </c>
      <c r="CH400" s="1" t="s">
        <v>85</v>
      </c>
    </row>
    <row r="401" spans="1:86" ht="15.95">
      <c r="A401" s="1" t="s">
        <v>715</v>
      </c>
      <c r="B401" s="1" t="s">
        <v>75</v>
      </c>
      <c r="C401" s="1" t="s">
        <v>103</v>
      </c>
      <c r="D401" s="1">
        <v>409</v>
      </c>
      <c r="E401" s="1" t="s">
        <v>3522</v>
      </c>
      <c r="F401" s="1" t="s">
        <v>4047</v>
      </c>
      <c r="G401" s="1">
        <v>409054</v>
      </c>
      <c r="H401" s="1" t="s">
        <v>3564</v>
      </c>
      <c r="I401" s="1">
        <v>6220220412</v>
      </c>
      <c r="J401" s="38">
        <v>45230</v>
      </c>
      <c r="K401" s="1" t="s">
        <v>924</v>
      </c>
      <c r="L401" s="1" t="s">
        <v>3527</v>
      </c>
      <c r="M401" s="1" t="s">
        <v>915</v>
      </c>
      <c r="N401" s="1" t="s">
        <v>85</v>
      </c>
      <c r="O401" s="1" t="s">
        <v>907</v>
      </c>
      <c r="P401" s="1" t="s">
        <v>164</v>
      </c>
      <c r="Q401" s="38">
        <v>45250</v>
      </c>
      <c r="R401" s="1" t="s">
        <v>85</v>
      </c>
      <c r="S401" s="1" t="s">
        <v>85</v>
      </c>
      <c r="T401" s="1" t="s">
        <v>85</v>
      </c>
      <c r="U401" s="1" t="s">
        <v>85</v>
      </c>
      <c r="V401" s="1">
        <v>80</v>
      </c>
      <c r="W401" s="1">
        <v>97</v>
      </c>
      <c r="X401" s="1">
        <v>3</v>
      </c>
      <c r="Y401" s="1" t="s">
        <v>3524</v>
      </c>
      <c r="Z401" s="1" t="s">
        <v>85</v>
      </c>
      <c r="AA401" s="1">
        <v>0</v>
      </c>
      <c r="AB401" s="1">
        <v>3</v>
      </c>
      <c r="AC401" s="1">
        <v>51</v>
      </c>
      <c r="AD401" s="1">
        <v>46</v>
      </c>
      <c r="AE401" s="1">
        <v>243</v>
      </c>
      <c r="AF401" s="1">
        <v>5</v>
      </c>
      <c r="AG401" s="1">
        <v>3</v>
      </c>
      <c r="AH401" s="1">
        <v>47</v>
      </c>
      <c r="AI401" s="1">
        <v>45</v>
      </c>
      <c r="AJ401" s="1">
        <v>232</v>
      </c>
      <c r="AK401" s="1">
        <v>1</v>
      </c>
      <c r="AL401" s="1">
        <v>86</v>
      </c>
      <c r="AM401" s="1">
        <v>12</v>
      </c>
      <c r="AN401" s="1">
        <v>1</v>
      </c>
      <c r="AO401" s="1">
        <v>113</v>
      </c>
      <c r="AP401" s="1" t="s">
        <v>85</v>
      </c>
      <c r="AQ401" s="1" t="s">
        <v>3762</v>
      </c>
      <c r="AR401" s="38">
        <v>45274</v>
      </c>
      <c r="AS401" s="1" t="s">
        <v>85</v>
      </c>
      <c r="AT401" s="1" t="s">
        <v>85</v>
      </c>
      <c r="AU401" s="1" t="s">
        <v>85</v>
      </c>
      <c r="AV401" s="1" t="s">
        <v>85</v>
      </c>
      <c r="AW401" s="1" t="s">
        <v>85</v>
      </c>
      <c r="AX401" s="1" t="s">
        <v>85</v>
      </c>
      <c r="AY401" s="1" t="s">
        <v>85</v>
      </c>
      <c r="AZ401" s="1" t="s">
        <v>85</v>
      </c>
      <c r="BA401" s="1" t="s">
        <v>85</v>
      </c>
      <c r="BB401" s="1" t="s">
        <v>85</v>
      </c>
      <c r="BC401" s="1" t="s">
        <v>85</v>
      </c>
      <c r="BD401" s="1" t="s">
        <v>85</v>
      </c>
      <c r="BE401" s="1" t="s">
        <v>85</v>
      </c>
      <c r="BF401" s="1" t="s">
        <v>85</v>
      </c>
      <c r="BG401" s="1" t="s">
        <v>85</v>
      </c>
      <c r="BH401" s="1" t="s">
        <v>85</v>
      </c>
      <c r="BI401" s="1" t="s">
        <v>85</v>
      </c>
      <c r="BJ401" s="1" t="s">
        <v>85</v>
      </c>
      <c r="BK401" s="1" t="s">
        <v>85</v>
      </c>
      <c r="BL401" s="1" t="s">
        <v>85</v>
      </c>
      <c r="BM401" s="1" t="s">
        <v>3531</v>
      </c>
      <c r="BN401" s="1" t="s">
        <v>85</v>
      </c>
      <c r="BO401" s="1" t="s">
        <v>85</v>
      </c>
      <c r="BP401" s="1" t="s">
        <v>85</v>
      </c>
      <c r="BQ401" s="1" t="s">
        <v>85</v>
      </c>
      <c r="BR401" s="1" t="s">
        <v>85</v>
      </c>
      <c r="BS401" s="1" t="s">
        <v>85</v>
      </c>
      <c r="BT401" s="1" t="s">
        <v>85</v>
      </c>
      <c r="BU401" s="1" t="s">
        <v>85</v>
      </c>
      <c r="BV401" s="1" t="s">
        <v>85</v>
      </c>
      <c r="BW401" s="1" t="s">
        <v>85</v>
      </c>
      <c r="BX401" s="1" t="s">
        <v>85</v>
      </c>
      <c r="BY401" s="1" t="s">
        <v>85</v>
      </c>
      <c r="BZ401" s="1" t="s">
        <v>85</v>
      </c>
      <c r="CA401" s="1" t="s">
        <v>85</v>
      </c>
      <c r="CB401" s="1" t="s">
        <v>85</v>
      </c>
      <c r="CC401" s="1" t="s">
        <v>85</v>
      </c>
      <c r="CD401" s="1" t="s">
        <v>85</v>
      </c>
      <c r="CE401" s="1" t="s">
        <v>85</v>
      </c>
      <c r="CF401" s="1" t="s">
        <v>85</v>
      </c>
      <c r="CG401" s="1" t="s">
        <v>85</v>
      </c>
      <c r="CH401" s="1" t="s">
        <v>85</v>
      </c>
    </row>
    <row r="402" spans="1:86" ht="15.95">
      <c r="A402" s="1" t="s">
        <v>2833</v>
      </c>
      <c r="B402" s="1" t="s">
        <v>130</v>
      </c>
      <c r="C402" s="1" t="s">
        <v>103</v>
      </c>
      <c r="D402" s="1">
        <v>400</v>
      </c>
      <c r="E402" s="1" t="s">
        <v>3522</v>
      </c>
      <c r="F402" s="1" t="s">
        <v>4048</v>
      </c>
      <c r="G402" s="1">
        <v>400018</v>
      </c>
      <c r="H402" s="1" t="s">
        <v>85</v>
      </c>
      <c r="I402" s="1">
        <v>6221957664</v>
      </c>
      <c r="J402" s="38">
        <v>44887</v>
      </c>
      <c r="K402" s="1" t="s">
        <v>85</v>
      </c>
      <c r="L402" s="1" t="s">
        <v>85</v>
      </c>
      <c r="M402" s="1" t="s">
        <v>85</v>
      </c>
      <c r="N402" s="1" t="s">
        <v>85</v>
      </c>
      <c r="O402" s="1" t="s">
        <v>85</v>
      </c>
      <c r="P402" s="1" t="s">
        <v>85</v>
      </c>
      <c r="Q402" s="1" t="s">
        <v>85</v>
      </c>
      <c r="R402" s="1" t="s">
        <v>85</v>
      </c>
      <c r="S402" s="1" t="s">
        <v>85</v>
      </c>
      <c r="T402" s="1" t="s">
        <v>85</v>
      </c>
      <c r="U402" s="1" t="s">
        <v>85</v>
      </c>
      <c r="V402" s="1">
        <v>100</v>
      </c>
      <c r="W402" s="1">
        <v>98</v>
      </c>
      <c r="X402" s="1">
        <v>2</v>
      </c>
      <c r="Y402" s="1" t="s">
        <v>3524</v>
      </c>
      <c r="Z402" s="1" t="s">
        <v>85</v>
      </c>
      <c r="AA402" s="1">
        <v>0</v>
      </c>
      <c r="AB402" s="1">
        <v>11</v>
      </c>
      <c r="AC402" s="1">
        <v>88</v>
      </c>
      <c r="AD402" s="1">
        <v>1</v>
      </c>
      <c r="AE402" s="1">
        <v>190</v>
      </c>
      <c r="AF402" s="1">
        <v>8</v>
      </c>
      <c r="AG402" s="1">
        <v>9</v>
      </c>
      <c r="AH402" s="1">
        <v>82</v>
      </c>
      <c r="AI402" s="1">
        <v>1</v>
      </c>
      <c r="AJ402" s="1">
        <v>176</v>
      </c>
      <c r="AK402" s="1">
        <v>0</v>
      </c>
      <c r="AL402" s="1">
        <v>92</v>
      </c>
      <c r="AM402" s="1">
        <v>8</v>
      </c>
      <c r="AN402" s="1">
        <v>0</v>
      </c>
      <c r="AO402" s="1">
        <v>108</v>
      </c>
      <c r="AP402" s="1" t="s">
        <v>85</v>
      </c>
      <c r="AQ402" s="1" t="s">
        <v>3762</v>
      </c>
      <c r="AR402" s="38">
        <v>45264</v>
      </c>
      <c r="AS402" s="1" t="s">
        <v>85</v>
      </c>
      <c r="AT402" s="1" t="s">
        <v>85</v>
      </c>
      <c r="AU402" s="1" t="s">
        <v>85</v>
      </c>
      <c r="AV402" s="1" t="s">
        <v>85</v>
      </c>
      <c r="AW402" s="1" t="s">
        <v>85</v>
      </c>
      <c r="AX402" s="1" t="s">
        <v>85</v>
      </c>
      <c r="AY402" s="1" t="s">
        <v>85</v>
      </c>
      <c r="AZ402" s="1" t="s">
        <v>85</v>
      </c>
      <c r="BA402" s="1" t="s">
        <v>85</v>
      </c>
      <c r="BB402" s="1" t="s">
        <v>85</v>
      </c>
      <c r="BC402" s="1" t="s">
        <v>85</v>
      </c>
      <c r="BD402" s="1" t="s">
        <v>85</v>
      </c>
      <c r="BE402" s="1" t="s">
        <v>85</v>
      </c>
      <c r="BF402" s="1" t="s">
        <v>85</v>
      </c>
      <c r="BG402" s="1" t="s">
        <v>85</v>
      </c>
      <c r="BH402" s="1" t="s">
        <v>85</v>
      </c>
      <c r="BI402" s="1" t="s">
        <v>85</v>
      </c>
      <c r="BJ402" s="1" t="s">
        <v>85</v>
      </c>
      <c r="BK402" s="1" t="s">
        <v>85</v>
      </c>
      <c r="BL402" s="1" t="s">
        <v>85</v>
      </c>
      <c r="BM402" s="1" t="s">
        <v>3531</v>
      </c>
      <c r="BN402" s="1" t="s">
        <v>85</v>
      </c>
      <c r="BO402" s="1" t="s">
        <v>85</v>
      </c>
      <c r="BP402" s="1" t="s">
        <v>85</v>
      </c>
      <c r="BQ402" s="1" t="s">
        <v>85</v>
      </c>
      <c r="BR402" s="1" t="s">
        <v>85</v>
      </c>
      <c r="BS402" s="1" t="s">
        <v>85</v>
      </c>
      <c r="BT402" s="1" t="s">
        <v>85</v>
      </c>
      <c r="BU402" s="1" t="s">
        <v>85</v>
      </c>
      <c r="BV402" s="1" t="s">
        <v>85</v>
      </c>
      <c r="BW402" s="1" t="s">
        <v>85</v>
      </c>
      <c r="BX402" s="1" t="s">
        <v>85</v>
      </c>
      <c r="BY402" s="1" t="s">
        <v>85</v>
      </c>
      <c r="BZ402" s="1" t="s">
        <v>85</v>
      </c>
      <c r="CA402" s="1" t="s">
        <v>85</v>
      </c>
      <c r="CB402" s="1" t="s">
        <v>85</v>
      </c>
      <c r="CC402" s="1" t="s">
        <v>85</v>
      </c>
      <c r="CD402" s="1" t="s">
        <v>85</v>
      </c>
      <c r="CE402" s="1" t="s">
        <v>85</v>
      </c>
      <c r="CF402" s="1" t="s">
        <v>85</v>
      </c>
      <c r="CG402" s="1" t="s">
        <v>85</v>
      </c>
      <c r="CH402" s="1" t="s">
        <v>85</v>
      </c>
    </row>
    <row r="403" spans="1:86" ht="15.95">
      <c r="A403" s="1" t="s">
        <v>538</v>
      </c>
      <c r="B403" s="1" t="s">
        <v>130</v>
      </c>
      <c r="C403" s="1" t="s">
        <v>103</v>
      </c>
      <c r="D403" s="1">
        <v>400</v>
      </c>
      <c r="E403" s="1" t="s">
        <v>3522</v>
      </c>
      <c r="F403" s="1" t="s">
        <v>4049</v>
      </c>
      <c r="G403" s="1">
        <v>400018</v>
      </c>
      <c r="H403" s="1" t="s">
        <v>85</v>
      </c>
      <c r="I403" s="1">
        <v>6220729193</v>
      </c>
      <c r="J403" s="38">
        <v>45189</v>
      </c>
      <c r="K403" s="1" t="s">
        <v>85</v>
      </c>
      <c r="L403" s="1" t="s">
        <v>85</v>
      </c>
      <c r="M403" s="1" t="s">
        <v>85</v>
      </c>
      <c r="N403" s="1" t="s">
        <v>85</v>
      </c>
      <c r="O403" s="1" t="s">
        <v>85</v>
      </c>
      <c r="P403" s="1" t="s">
        <v>85</v>
      </c>
      <c r="Q403" s="1" t="s">
        <v>85</v>
      </c>
      <c r="R403" s="1" t="s">
        <v>85</v>
      </c>
      <c r="S403" s="1" t="s">
        <v>85</v>
      </c>
      <c r="T403" s="1" t="s">
        <v>85</v>
      </c>
      <c r="U403" s="1" t="s">
        <v>85</v>
      </c>
      <c r="V403" s="1">
        <v>98</v>
      </c>
      <c r="W403" s="1">
        <v>95</v>
      </c>
      <c r="X403" s="1">
        <v>5</v>
      </c>
      <c r="Y403" s="1" t="s">
        <v>3524</v>
      </c>
      <c r="Z403" s="1" t="s">
        <v>85</v>
      </c>
      <c r="AA403" s="1">
        <v>2</v>
      </c>
      <c r="AB403" s="1">
        <v>38</v>
      </c>
      <c r="AC403" s="1">
        <v>55</v>
      </c>
      <c r="AD403" s="1">
        <v>5</v>
      </c>
      <c r="AE403" s="1">
        <v>163</v>
      </c>
      <c r="AF403" s="1">
        <v>2</v>
      </c>
      <c r="AG403" s="1">
        <v>38</v>
      </c>
      <c r="AH403" s="1">
        <v>55</v>
      </c>
      <c r="AI403" s="1">
        <v>5</v>
      </c>
      <c r="AJ403" s="1">
        <v>163</v>
      </c>
      <c r="AK403" s="1">
        <v>2</v>
      </c>
      <c r="AL403" s="1">
        <v>55</v>
      </c>
      <c r="AM403" s="1">
        <v>40</v>
      </c>
      <c r="AN403" s="1">
        <v>3</v>
      </c>
      <c r="AO403" s="1">
        <v>144</v>
      </c>
      <c r="AP403" s="1" t="s">
        <v>85</v>
      </c>
      <c r="AQ403" s="1" t="s">
        <v>3624</v>
      </c>
      <c r="AR403" s="38">
        <v>45266</v>
      </c>
      <c r="AS403" s="1" t="s">
        <v>85</v>
      </c>
      <c r="AT403" s="1" t="s">
        <v>85</v>
      </c>
      <c r="AU403" s="1" t="s">
        <v>85</v>
      </c>
      <c r="AV403" s="1" t="s">
        <v>85</v>
      </c>
      <c r="AW403" s="1" t="s">
        <v>85</v>
      </c>
      <c r="AX403" s="1" t="s">
        <v>85</v>
      </c>
      <c r="AY403" s="1" t="s">
        <v>85</v>
      </c>
      <c r="AZ403" s="1" t="s">
        <v>85</v>
      </c>
      <c r="BA403" s="1" t="s">
        <v>85</v>
      </c>
      <c r="BB403" s="1" t="s">
        <v>85</v>
      </c>
      <c r="BC403" s="1" t="s">
        <v>85</v>
      </c>
      <c r="BD403" s="1" t="s">
        <v>85</v>
      </c>
      <c r="BE403" s="1" t="s">
        <v>85</v>
      </c>
      <c r="BF403" s="1" t="s">
        <v>85</v>
      </c>
      <c r="BG403" s="1" t="s">
        <v>85</v>
      </c>
      <c r="BH403" s="1" t="s">
        <v>85</v>
      </c>
      <c r="BI403" s="1" t="s">
        <v>85</v>
      </c>
      <c r="BJ403" s="1" t="s">
        <v>85</v>
      </c>
      <c r="BK403" s="1" t="s">
        <v>85</v>
      </c>
      <c r="BL403" s="1" t="s">
        <v>85</v>
      </c>
      <c r="BM403" s="1" t="s">
        <v>3531</v>
      </c>
      <c r="BN403" s="1" t="s">
        <v>85</v>
      </c>
      <c r="BO403" s="1" t="s">
        <v>85</v>
      </c>
      <c r="BP403" s="1" t="s">
        <v>85</v>
      </c>
      <c r="BQ403" s="1" t="s">
        <v>85</v>
      </c>
      <c r="BR403" s="1" t="s">
        <v>85</v>
      </c>
      <c r="BS403" s="1" t="s">
        <v>85</v>
      </c>
      <c r="BT403" s="1" t="s">
        <v>85</v>
      </c>
      <c r="BU403" s="1" t="s">
        <v>85</v>
      </c>
      <c r="BV403" s="1" t="s">
        <v>85</v>
      </c>
      <c r="BW403" s="1" t="s">
        <v>85</v>
      </c>
      <c r="BX403" s="1" t="s">
        <v>85</v>
      </c>
      <c r="BY403" s="1" t="s">
        <v>85</v>
      </c>
      <c r="BZ403" s="1" t="s">
        <v>85</v>
      </c>
      <c r="CA403" s="1" t="s">
        <v>85</v>
      </c>
      <c r="CB403" s="1" t="s">
        <v>85</v>
      </c>
      <c r="CC403" s="1" t="s">
        <v>85</v>
      </c>
      <c r="CD403" s="1" t="s">
        <v>85</v>
      </c>
      <c r="CE403" s="1" t="s">
        <v>85</v>
      </c>
      <c r="CF403" s="1" t="s">
        <v>85</v>
      </c>
      <c r="CG403" s="1" t="s">
        <v>85</v>
      </c>
      <c r="CH403" s="1" t="s">
        <v>85</v>
      </c>
    </row>
    <row r="404" spans="1:86" ht="15.95">
      <c r="A404" s="1" t="s">
        <v>2828</v>
      </c>
      <c r="B404" s="1" t="s">
        <v>130</v>
      </c>
      <c r="C404" s="1" t="s">
        <v>103</v>
      </c>
      <c r="D404" s="1">
        <v>400</v>
      </c>
      <c r="E404" s="1" t="s">
        <v>3522</v>
      </c>
      <c r="F404" s="1" t="s">
        <v>4050</v>
      </c>
      <c r="G404" s="1">
        <v>400018</v>
      </c>
      <c r="H404" s="1" t="s">
        <v>85</v>
      </c>
      <c r="I404" s="1">
        <v>6221210055</v>
      </c>
      <c r="J404" s="38">
        <v>45236</v>
      </c>
      <c r="K404" s="1" t="s">
        <v>85</v>
      </c>
      <c r="L404" s="1" t="s">
        <v>85</v>
      </c>
      <c r="M404" s="1" t="s">
        <v>85</v>
      </c>
      <c r="N404" s="1" t="s">
        <v>85</v>
      </c>
      <c r="O404" s="1" t="s">
        <v>85</v>
      </c>
      <c r="P404" s="1" t="s">
        <v>85</v>
      </c>
      <c r="Q404" s="1" t="s">
        <v>85</v>
      </c>
      <c r="R404" s="1" t="s">
        <v>85</v>
      </c>
      <c r="S404" s="1" t="s">
        <v>85</v>
      </c>
      <c r="T404" s="1" t="s">
        <v>85</v>
      </c>
      <c r="U404" s="1" t="s">
        <v>85</v>
      </c>
      <c r="V404" s="1">
        <v>100</v>
      </c>
      <c r="W404" s="1">
        <v>55</v>
      </c>
      <c r="X404" s="1">
        <v>45</v>
      </c>
      <c r="Y404" s="1" t="s">
        <v>3524</v>
      </c>
      <c r="Z404" s="1" t="s">
        <v>85</v>
      </c>
      <c r="AA404" s="1">
        <v>1</v>
      </c>
      <c r="AB404" s="1">
        <v>4</v>
      </c>
      <c r="AC404" s="1">
        <v>95</v>
      </c>
      <c r="AD404" s="1">
        <v>0</v>
      </c>
      <c r="AE404" s="1">
        <v>194</v>
      </c>
      <c r="AF404" s="1">
        <v>83</v>
      </c>
      <c r="AG404" s="1">
        <v>5</v>
      </c>
      <c r="AH404" s="1">
        <v>12</v>
      </c>
      <c r="AI404" s="1">
        <v>0</v>
      </c>
      <c r="AJ404" s="1">
        <v>29</v>
      </c>
      <c r="AK404" s="1">
        <v>1</v>
      </c>
      <c r="AL404" s="1">
        <v>14</v>
      </c>
      <c r="AM404" s="1">
        <v>85</v>
      </c>
      <c r="AN404" s="1">
        <v>0</v>
      </c>
      <c r="AO404" s="1">
        <v>184</v>
      </c>
      <c r="AP404" s="1" t="s">
        <v>85</v>
      </c>
      <c r="AQ404" s="1" t="s">
        <v>3762</v>
      </c>
      <c r="AR404" s="38">
        <v>45264</v>
      </c>
      <c r="AS404" s="1" t="s">
        <v>85</v>
      </c>
      <c r="AT404" s="1" t="s">
        <v>85</v>
      </c>
      <c r="AU404" s="1" t="s">
        <v>85</v>
      </c>
      <c r="AV404" s="1" t="s">
        <v>85</v>
      </c>
      <c r="AW404" s="1" t="s">
        <v>85</v>
      </c>
      <c r="AX404" s="1" t="s">
        <v>85</v>
      </c>
      <c r="AY404" s="1" t="s">
        <v>85</v>
      </c>
      <c r="AZ404" s="1" t="s">
        <v>85</v>
      </c>
      <c r="BA404" s="1" t="s">
        <v>85</v>
      </c>
      <c r="BB404" s="1" t="s">
        <v>85</v>
      </c>
      <c r="BC404" s="1" t="s">
        <v>85</v>
      </c>
      <c r="BD404" s="1" t="s">
        <v>85</v>
      </c>
      <c r="BE404" s="1" t="s">
        <v>85</v>
      </c>
      <c r="BF404" s="1" t="s">
        <v>85</v>
      </c>
      <c r="BG404" s="1" t="s">
        <v>85</v>
      </c>
      <c r="BH404" s="1" t="s">
        <v>85</v>
      </c>
      <c r="BI404" s="1" t="s">
        <v>85</v>
      </c>
      <c r="BJ404" s="1" t="s">
        <v>85</v>
      </c>
      <c r="BK404" s="1" t="s">
        <v>85</v>
      </c>
      <c r="BL404" s="1" t="s">
        <v>85</v>
      </c>
      <c r="BM404" s="1" t="s">
        <v>3531</v>
      </c>
      <c r="BN404" s="1" t="s">
        <v>85</v>
      </c>
      <c r="BO404" s="1" t="s">
        <v>85</v>
      </c>
      <c r="BP404" s="1" t="s">
        <v>85</v>
      </c>
      <c r="BQ404" s="1" t="s">
        <v>85</v>
      </c>
      <c r="BR404" s="1" t="s">
        <v>85</v>
      </c>
      <c r="BS404" s="1" t="s">
        <v>85</v>
      </c>
      <c r="BT404" s="1" t="s">
        <v>85</v>
      </c>
      <c r="BU404" s="1" t="s">
        <v>85</v>
      </c>
      <c r="BV404" s="1" t="s">
        <v>85</v>
      </c>
      <c r="BW404" s="1" t="s">
        <v>85</v>
      </c>
      <c r="BX404" s="1" t="s">
        <v>85</v>
      </c>
      <c r="BY404" s="1" t="s">
        <v>85</v>
      </c>
      <c r="BZ404" s="1" t="s">
        <v>85</v>
      </c>
      <c r="CA404" s="1" t="s">
        <v>85</v>
      </c>
      <c r="CB404" s="1" t="s">
        <v>85</v>
      </c>
      <c r="CC404" s="1" t="s">
        <v>85</v>
      </c>
      <c r="CD404" s="1" t="s">
        <v>85</v>
      </c>
      <c r="CE404" s="1" t="s">
        <v>85</v>
      </c>
      <c r="CF404" s="1" t="s">
        <v>85</v>
      </c>
      <c r="CG404" s="1" t="s">
        <v>85</v>
      </c>
      <c r="CH404" s="1" t="s">
        <v>85</v>
      </c>
    </row>
    <row r="405" spans="1:86" ht="15.95">
      <c r="A405" s="1" t="s">
        <v>2909</v>
      </c>
      <c r="B405" s="1" t="s">
        <v>130</v>
      </c>
      <c r="C405" s="1" t="s">
        <v>103</v>
      </c>
      <c r="D405" s="1">
        <v>405</v>
      </c>
      <c r="E405" s="1" t="s">
        <v>3522</v>
      </c>
      <c r="F405" s="1" t="s">
        <v>4051</v>
      </c>
      <c r="G405" s="1">
        <v>405002</v>
      </c>
      <c r="H405" s="1" t="s">
        <v>4052</v>
      </c>
      <c r="I405" s="1">
        <v>6221961616</v>
      </c>
      <c r="J405" s="38">
        <v>45252</v>
      </c>
      <c r="K405" s="1" t="s">
        <v>4053</v>
      </c>
      <c r="L405" s="1" t="s">
        <v>3527</v>
      </c>
      <c r="M405" s="1" t="s">
        <v>906</v>
      </c>
      <c r="N405" s="1" t="s">
        <v>83</v>
      </c>
      <c r="O405" s="1" t="s">
        <v>916</v>
      </c>
      <c r="P405" s="1" t="s">
        <v>85</v>
      </c>
      <c r="Q405" s="1" t="s">
        <v>85</v>
      </c>
      <c r="R405" s="1" t="s">
        <v>85</v>
      </c>
      <c r="S405" s="1" t="s">
        <v>85</v>
      </c>
      <c r="T405" s="1" t="s">
        <v>85</v>
      </c>
      <c r="U405" s="1" t="s">
        <v>85</v>
      </c>
      <c r="V405" s="1" t="s">
        <v>85</v>
      </c>
      <c r="W405" s="1" t="s">
        <v>85</v>
      </c>
      <c r="X405" s="1" t="s">
        <v>85</v>
      </c>
      <c r="Y405" s="1" t="s">
        <v>85</v>
      </c>
      <c r="Z405" s="1" t="s">
        <v>4054</v>
      </c>
      <c r="AA405" s="1" t="s">
        <v>85</v>
      </c>
      <c r="AB405" s="1" t="s">
        <v>85</v>
      </c>
      <c r="AC405" s="1" t="s">
        <v>85</v>
      </c>
      <c r="AD405" s="1" t="s">
        <v>85</v>
      </c>
      <c r="AE405" s="1" t="s">
        <v>85</v>
      </c>
      <c r="AF405" s="1" t="s">
        <v>85</v>
      </c>
      <c r="AG405" s="1" t="s">
        <v>85</v>
      </c>
      <c r="AH405" s="1" t="s">
        <v>85</v>
      </c>
      <c r="AI405" s="1" t="s">
        <v>85</v>
      </c>
      <c r="AJ405" s="1" t="s">
        <v>85</v>
      </c>
      <c r="AK405" s="1" t="s">
        <v>85</v>
      </c>
      <c r="AL405" s="1" t="s">
        <v>85</v>
      </c>
      <c r="AM405" s="1" t="s">
        <v>85</v>
      </c>
      <c r="AN405" s="1" t="s">
        <v>85</v>
      </c>
      <c r="AO405" s="1" t="s">
        <v>85</v>
      </c>
      <c r="AP405" s="1" t="s">
        <v>4054</v>
      </c>
      <c r="AQ405" s="1" t="s">
        <v>3624</v>
      </c>
      <c r="AR405" s="38">
        <v>45266</v>
      </c>
      <c r="AS405" s="1" t="s">
        <v>85</v>
      </c>
      <c r="AT405" s="1" t="s">
        <v>85</v>
      </c>
      <c r="AU405" s="1" t="s">
        <v>85</v>
      </c>
      <c r="AV405" s="1" t="s">
        <v>85</v>
      </c>
      <c r="AW405" s="1" t="s">
        <v>85</v>
      </c>
      <c r="AX405" s="1" t="s">
        <v>85</v>
      </c>
      <c r="AY405" s="1" t="s">
        <v>85</v>
      </c>
      <c r="AZ405" s="1" t="s">
        <v>85</v>
      </c>
      <c r="BA405" s="1" t="s">
        <v>85</v>
      </c>
      <c r="BB405" s="1" t="s">
        <v>85</v>
      </c>
      <c r="BC405" s="1" t="s">
        <v>85</v>
      </c>
      <c r="BD405" s="1" t="s">
        <v>85</v>
      </c>
      <c r="BE405" s="1" t="s">
        <v>85</v>
      </c>
      <c r="BF405" s="1" t="s">
        <v>85</v>
      </c>
      <c r="BG405" s="1" t="s">
        <v>85</v>
      </c>
      <c r="BH405" s="1" t="s">
        <v>85</v>
      </c>
      <c r="BI405" s="1" t="s">
        <v>85</v>
      </c>
      <c r="BJ405" s="1" t="s">
        <v>85</v>
      </c>
      <c r="BK405" s="1" t="s">
        <v>85</v>
      </c>
      <c r="BL405" s="1" t="s">
        <v>85</v>
      </c>
      <c r="BM405" s="1" t="s">
        <v>3531</v>
      </c>
      <c r="BN405" s="1" t="s">
        <v>85</v>
      </c>
      <c r="BO405" s="1" t="s">
        <v>85</v>
      </c>
      <c r="BP405" s="1" t="s">
        <v>85</v>
      </c>
      <c r="BQ405" s="1" t="s">
        <v>85</v>
      </c>
      <c r="BR405" s="1" t="s">
        <v>85</v>
      </c>
      <c r="BS405" s="1" t="s">
        <v>85</v>
      </c>
      <c r="BT405" s="1" t="s">
        <v>85</v>
      </c>
      <c r="BU405" s="1" t="s">
        <v>85</v>
      </c>
      <c r="BV405" s="1" t="s">
        <v>85</v>
      </c>
      <c r="BW405" s="1" t="s">
        <v>85</v>
      </c>
      <c r="BX405" s="1" t="s">
        <v>85</v>
      </c>
      <c r="BY405" s="1" t="s">
        <v>85</v>
      </c>
      <c r="BZ405" s="1" t="s">
        <v>85</v>
      </c>
      <c r="CA405" s="1" t="s">
        <v>85</v>
      </c>
      <c r="CB405" s="1" t="s">
        <v>85</v>
      </c>
      <c r="CC405" s="1" t="s">
        <v>85</v>
      </c>
      <c r="CD405" s="1" t="s">
        <v>85</v>
      </c>
      <c r="CE405" s="1" t="s">
        <v>85</v>
      </c>
      <c r="CF405" s="1" t="s">
        <v>85</v>
      </c>
      <c r="CG405" s="1" t="s">
        <v>85</v>
      </c>
      <c r="CH405" s="1" t="s">
        <v>85</v>
      </c>
    </row>
    <row r="406" spans="1:86" ht="15.95">
      <c r="A406" s="1" t="s">
        <v>623</v>
      </c>
      <c r="B406" s="1" t="s">
        <v>130</v>
      </c>
      <c r="C406" s="1" t="s">
        <v>103</v>
      </c>
      <c r="D406" s="1">
        <v>405</v>
      </c>
      <c r="E406" s="1" t="s">
        <v>3522</v>
      </c>
      <c r="F406" s="1" t="s">
        <v>4055</v>
      </c>
      <c r="G406" s="1">
        <v>405003</v>
      </c>
      <c r="H406" s="1" t="s">
        <v>4056</v>
      </c>
      <c r="I406" s="1">
        <v>6221961614</v>
      </c>
      <c r="J406" s="38">
        <v>45251</v>
      </c>
      <c r="K406" s="1" t="s">
        <v>1013</v>
      </c>
      <c r="L406" s="1" t="s">
        <v>3527</v>
      </c>
      <c r="M406" s="1" t="s">
        <v>915</v>
      </c>
      <c r="N406" s="1" t="s">
        <v>85</v>
      </c>
      <c r="O406" s="1" t="s">
        <v>85</v>
      </c>
      <c r="P406" s="1" t="s">
        <v>173</v>
      </c>
      <c r="Q406" s="1" t="s">
        <v>85</v>
      </c>
      <c r="R406" s="1" t="s">
        <v>85</v>
      </c>
      <c r="S406" s="1" t="s">
        <v>85</v>
      </c>
      <c r="T406" s="1" t="s">
        <v>85</v>
      </c>
      <c r="U406" s="1" t="s">
        <v>85</v>
      </c>
      <c r="V406" s="1">
        <v>100</v>
      </c>
      <c r="W406" s="1">
        <v>90</v>
      </c>
      <c r="X406" s="1">
        <v>10</v>
      </c>
      <c r="Y406" s="1" t="s">
        <v>3524</v>
      </c>
      <c r="Z406" s="1" t="s">
        <v>85</v>
      </c>
      <c r="AA406" s="1">
        <v>2</v>
      </c>
      <c r="AB406" s="1">
        <v>30</v>
      </c>
      <c r="AC406" s="1">
        <v>65</v>
      </c>
      <c r="AD406" s="1">
        <v>3</v>
      </c>
      <c r="AE406" s="1">
        <v>169</v>
      </c>
      <c r="AF406" s="1">
        <v>2</v>
      </c>
      <c r="AG406" s="1">
        <v>35</v>
      </c>
      <c r="AH406" s="1">
        <v>60</v>
      </c>
      <c r="AI406" s="1">
        <v>3</v>
      </c>
      <c r="AJ406" s="1">
        <v>164</v>
      </c>
      <c r="AK406" s="1">
        <v>2</v>
      </c>
      <c r="AL406" s="1">
        <v>56</v>
      </c>
      <c r="AM406" s="1">
        <v>40</v>
      </c>
      <c r="AN406" s="1">
        <v>2</v>
      </c>
      <c r="AO406" s="1">
        <v>142</v>
      </c>
      <c r="AP406" s="1" t="s">
        <v>85</v>
      </c>
      <c r="AQ406" s="1" t="s">
        <v>3624</v>
      </c>
      <c r="AR406" s="38">
        <v>45266</v>
      </c>
      <c r="AS406" s="1" t="s">
        <v>85</v>
      </c>
      <c r="AT406" s="1" t="s">
        <v>85</v>
      </c>
      <c r="AU406" s="1" t="s">
        <v>85</v>
      </c>
      <c r="AV406" s="1" t="s">
        <v>85</v>
      </c>
      <c r="AW406" s="1" t="s">
        <v>85</v>
      </c>
      <c r="AX406" s="1" t="s">
        <v>85</v>
      </c>
      <c r="AY406" s="1" t="s">
        <v>85</v>
      </c>
      <c r="AZ406" s="1" t="s">
        <v>85</v>
      </c>
      <c r="BA406" s="1" t="s">
        <v>85</v>
      </c>
      <c r="BB406" s="1" t="s">
        <v>85</v>
      </c>
      <c r="BC406" s="1" t="s">
        <v>85</v>
      </c>
      <c r="BD406" s="1" t="s">
        <v>85</v>
      </c>
      <c r="BE406" s="1" t="s">
        <v>85</v>
      </c>
      <c r="BF406" s="1" t="s">
        <v>85</v>
      </c>
      <c r="BG406" s="1" t="s">
        <v>85</v>
      </c>
      <c r="BH406" s="1" t="s">
        <v>85</v>
      </c>
      <c r="BI406" s="1" t="s">
        <v>85</v>
      </c>
      <c r="BJ406" s="1" t="s">
        <v>85</v>
      </c>
      <c r="BK406" s="1" t="s">
        <v>85</v>
      </c>
      <c r="BL406" s="1" t="s">
        <v>85</v>
      </c>
      <c r="BM406" s="1" t="s">
        <v>3531</v>
      </c>
      <c r="BN406" s="1" t="s">
        <v>85</v>
      </c>
      <c r="BO406" s="1" t="s">
        <v>85</v>
      </c>
      <c r="BP406" s="1" t="s">
        <v>85</v>
      </c>
      <c r="BQ406" s="1" t="s">
        <v>85</v>
      </c>
      <c r="BR406" s="1" t="s">
        <v>85</v>
      </c>
      <c r="BS406" s="1" t="s">
        <v>85</v>
      </c>
      <c r="BT406" s="1" t="s">
        <v>85</v>
      </c>
      <c r="BU406" s="1" t="s">
        <v>85</v>
      </c>
      <c r="BV406" s="1" t="s">
        <v>85</v>
      </c>
      <c r="BW406" s="1" t="s">
        <v>85</v>
      </c>
      <c r="BX406" s="1" t="s">
        <v>85</v>
      </c>
      <c r="BY406" s="1" t="s">
        <v>85</v>
      </c>
      <c r="BZ406" s="1" t="s">
        <v>85</v>
      </c>
      <c r="CA406" s="1" t="s">
        <v>85</v>
      </c>
      <c r="CB406" s="1" t="s">
        <v>85</v>
      </c>
      <c r="CC406" s="1" t="s">
        <v>85</v>
      </c>
      <c r="CD406" s="1" t="s">
        <v>85</v>
      </c>
      <c r="CE406" s="1" t="s">
        <v>85</v>
      </c>
      <c r="CF406" s="1" t="s">
        <v>85</v>
      </c>
      <c r="CG406" s="1" t="s">
        <v>85</v>
      </c>
      <c r="CH406" s="1" t="s">
        <v>85</v>
      </c>
    </row>
    <row r="407" spans="1:86" ht="15.95">
      <c r="A407" s="1" t="s">
        <v>2416</v>
      </c>
      <c r="B407" s="1" t="s">
        <v>75</v>
      </c>
      <c r="C407" s="1" t="s">
        <v>103</v>
      </c>
      <c r="D407" s="1">
        <v>203</v>
      </c>
      <c r="E407" s="1" t="s">
        <v>3549</v>
      </c>
      <c r="F407" s="1" t="s">
        <v>4057</v>
      </c>
      <c r="G407" s="1">
        <v>203011</v>
      </c>
      <c r="H407" s="1" t="s">
        <v>3996</v>
      </c>
      <c r="I407" s="1">
        <v>6802300331</v>
      </c>
      <c r="J407" s="38">
        <v>45203</v>
      </c>
      <c r="K407" s="1" t="s">
        <v>85</v>
      </c>
      <c r="L407" s="1" t="s">
        <v>3527</v>
      </c>
      <c r="M407" s="1" t="s">
        <v>85</v>
      </c>
      <c r="N407" s="1" t="s">
        <v>85</v>
      </c>
      <c r="O407" s="1" t="s">
        <v>85</v>
      </c>
      <c r="P407" s="1" t="s">
        <v>85</v>
      </c>
      <c r="Q407" s="1" t="s">
        <v>85</v>
      </c>
      <c r="R407" s="1" t="s">
        <v>85</v>
      </c>
      <c r="S407" s="1" t="s">
        <v>85</v>
      </c>
      <c r="T407" s="1" t="s">
        <v>85</v>
      </c>
      <c r="U407" s="1" t="s">
        <v>85</v>
      </c>
      <c r="V407" s="1">
        <v>5</v>
      </c>
      <c r="W407" s="1">
        <v>100</v>
      </c>
      <c r="X407" s="1">
        <v>0</v>
      </c>
      <c r="Y407" s="1" t="s">
        <v>3545</v>
      </c>
      <c r="Z407" s="1" t="s">
        <v>85</v>
      </c>
      <c r="AA407" s="1">
        <v>0</v>
      </c>
      <c r="AB407" s="1">
        <v>10</v>
      </c>
      <c r="AC407" s="1">
        <v>77</v>
      </c>
      <c r="AD407" s="1">
        <v>13</v>
      </c>
      <c r="AE407" s="1">
        <v>203</v>
      </c>
      <c r="AF407" s="1">
        <v>13</v>
      </c>
      <c r="AG407" s="1">
        <v>9</v>
      </c>
      <c r="AH407" s="1">
        <v>65</v>
      </c>
      <c r="AI407" s="1">
        <v>13</v>
      </c>
      <c r="AJ407" s="1">
        <v>178</v>
      </c>
      <c r="AK407" s="1">
        <v>4</v>
      </c>
      <c r="AL407" s="1">
        <v>96</v>
      </c>
      <c r="AM407" s="1">
        <v>0</v>
      </c>
      <c r="AN407" s="1">
        <v>0</v>
      </c>
      <c r="AO407" s="1">
        <v>96</v>
      </c>
      <c r="AP407" s="1" t="s">
        <v>85</v>
      </c>
      <c r="AQ407" s="1" t="s">
        <v>3762</v>
      </c>
      <c r="AR407" s="38">
        <v>45271</v>
      </c>
      <c r="AS407" s="1" t="s">
        <v>85</v>
      </c>
      <c r="AT407" s="1" t="s">
        <v>85</v>
      </c>
      <c r="AU407" s="1" t="s">
        <v>85</v>
      </c>
      <c r="AV407" s="1" t="s">
        <v>85</v>
      </c>
      <c r="AW407" s="1" t="s">
        <v>85</v>
      </c>
      <c r="AX407" s="1" t="s">
        <v>85</v>
      </c>
      <c r="AY407" s="1" t="s">
        <v>85</v>
      </c>
      <c r="AZ407" s="1" t="s">
        <v>85</v>
      </c>
      <c r="BA407" s="1" t="s">
        <v>85</v>
      </c>
      <c r="BB407" s="1" t="s">
        <v>85</v>
      </c>
      <c r="BC407" s="1" t="s">
        <v>85</v>
      </c>
      <c r="BD407" s="1" t="s">
        <v>85</v>
      </c>
      <c r="BE407" s="1" t="s">
        <v>85</v>
      </c>
      <c r="BF407" s="1" t="s">
        <v>85</v>
      </c>
      <c r="BG407" s="1" t="s">
        <v>85</v>
      </c>
      <c r="BH407" s="1" t="s">
        <v>85</v>
      </c>
      <c r="BI407" s="1" t="s">
        <v>85</v>
      </c>
      <c r="BJ407" s="1" t="s">
        <v>85</v>
      </c>
      <c r="BK407" s="1" t="s">
        <v>85</v>
      </c>
      <c r="BL407" s="1" t="s">
        <v>85</v>
      </c>
      <c r="BM407" s="1" t="s">
        <v>3531</v>
      </c>
      <c r="BN407" s="1" t="s">
        <v>85</v>
      </c>
      <c r="BO407" s="1" t="s">
        <v>85</v>
      </c>
      <c r="BP407" s="1" t="s">
        <v>85</v>
      </c>
      <c r="BQ407" s="1" t="s">
        <v>85</v>
      </c>
      <c r="BR407" s="1" t="s">
        <v>85</v>
      </c>
      <c r="BS407" s="1" t="s">
        <v>85</v>
      </c>
      <c r="BT407" s="1" t="s">
        <v>85</v>
      </c>
      <c r="BU407" s="1" t="s">
        <v>85</v>
      </c>
      <c r="BV407" s="1" t="s">
        <v>85</v>
      </c>
      <c r="BW407" s="1" t="s">
        <v>85</v>
      </c>
      <c r="BX407" s="1" t="s">
        <v>85</v>
      </c>
      <c r="BY407" s="1" t="s">
        <v>85</v>
      </c>
      <c r="BZ407" s="1" t="s">
        <v>85</v>
      </c>
      <c r="CA407" s="1" t="s">
        <v>85</v>
      </c>
      <c r="CB407" s="1" t="s">
        <v>85</v>
      </c>
      <c r="CC407" s="1" t="s">
        <v>85</v>
      </c>
      <c r="CD407" s="1" t="s">
        <v>85</v>
      </c>
      <c r="CE407" s="1" t="s">
        <v>85</v>
      </c>
      <c r="CF407" s="1" t="s">
        <v>85</v>
      </c>
      <c r="CG407" s="1" t="s">
        <v>85</v>
      </c>
      <c r="CH407" s="1" t="s">
        <v>85</v>
      </c>
    </row>
    <row r="408" spans="1:86" ht="15.95">
      <c r="A408" s="1"/>
      <c r="B408" s="1"/>
      <c r="C408" s="1"/>
      <c r="D408" s="1"/>
      <c r="E408" s="1" t="s">
        <v>3522</v>
      </c>
      <c r="F408" s="1" t="s">
        <v>4057</v>
      </c>
      <c r="G408" s="1">
        <v>203011</v>
      </c>
      <c r="H408" s="1" t="s">
        <v>3996</v>
      </c>
      <c r="I408" s="1">
        <v>6802300331</v>
      </c>
      <c r="J408" s="38">
        <v>45203</v>
      </c>
      <c r="K408" s="1" t="s">
        <v>85</v>
      </c>
      <c r="L408" s="1" t="s">
        <v>3527</v>
      </c>
      <c r="M408" s="1" t="s">
        <v>85</v>
      </c>
      <c r="N408" s="1" t="s">
        <v>85</v>
      </c>
      <c r="O408" s="1" t="s">
        <v>85</v>
      </c>
      <c r="P408" s="1" t="s">
        <v>85</v>
      </c>
      <c r="Q408" s="1" t="s">
        <v>85</v>
      </c>
      <c r="R408" s="1" t="s">
        <v>85</v>
      </c>
      <c r="S408" s="1" t="s">
        <v>85</v>
      </c>
      <c r="T408" s="1" t="s">
        <v>85</v>
      </c>
      <c r="U408" s="1" t="s">
        <v>85</v>
      </c>
      <c r="V408" s="1" t="s">
        <v>85</v>
      </c>
      <c r="W408" s="1" t="s">
        <v>85</v>
      </c>
      <c r="X408" s="1" t="s">
        <v>85</v>
      </c>
      <c r="Y408" s="1" t="s">
        <v>85</v>
      </c>
      <c r="Z408" s="1" t="s">
        <v>4058</v>
      </c>
      <c r="AA408" s="1" t="s">
        <v>85</v>
      </c>
      <c r="AB408" s="1" t="s">
        <v>85</v>
      </c>
      <c r="AC408" s="1" t="s">
        <v>85</v>
      </c>
      <c r="AD408" s="1" t="s">
        <v>85</v>
      </c>
      <c r="AE408" s="1" t="s">
        <v>85</v>
      </c>
      <c r="AF408" s="1" t="s">
        <v>85</v>
      </c>
      <c r="AG408" s="1" t="s">
        <v>85</v>
      </c>
      <c r="AH408" s="1" t="s">
        <v>85</v>
      </c>
      <c r="AI408" s="1" t="s">
        <v>85</v>
      </c>
      <c r="AJ408" s="1" t="s">
        <v>85</v>
      </c>
      <c r="AK408" s="1" t="s">
        <v>85</v>
      </c>
      <c r="AL408" s="1" t="s">
        <v>85</v>
      </c>
      <c r="AM408" s="1" t="s">
        <v>85</v>
      </c>
      <c r="AN408" s="1" t="s">
        <v>85</v>
      </c>
      <c r="AO408" s="1" t="s">
        <v>85</v>
      </c>
      <c r="AP408" s="1" t="s">
        <v>4058</v>
      </c>
      <c r="AQ408" s="1" t="s">
        <v>3762</v>
      </c>
      <c r="AR408" s="38">
        <v>45265</v>
      </c>
      <c r="AS408" s="1" t="s">
        <v>85</v>
      </c>
      <c r="AT408" s="1" t="s">
        <v>85</v>
      </c>
      <c r="AU408" s="1" t="s">
        <v>85</v>
      </c>
      <c r="AV408" s="1" t="s">
        <v>85</v>
      </c>
      <c r="AW408" s="1" t="s">
        <v>85</v>
      </c>
      <c r="AX408" s="1" t="s">
        <v>85</v>
      </c>
      <c r="AY408" s="1" t="s">
        <v>85</v>
      </c>
      <c r="AZ408" s="1" t="s">
        <v>85</v>
      </c>
      <c r="BA408" s="1" t="s">
        <v>85</v>
      </c>
      <c r="BB408" s="1" t="s">
        <v>85</v>
      </c>
      <c r="BC408" s="1" t="s">
        <v>85</v>
      </c>
      <c r="BD408" s="1" t="s">
        <v>85</v>
      </c>
      <c r="BE408" s="1" t="s">
        <v>85</v>
      </c>
      <c r="BF408" s="1" t="s">
        <v>85</v>
      </c>
      <c r="BG408" s="1" t="s">
        <v>85</v>
      </c>
      <c r="BH408" s="1" t="s">
        <v>85</v>
      </c>
      <c r="BI408" s="1" t="s">
        <v>85</v>
      </c>
      <c r="BJ408" s="1" t="s">
        <v>85</v>
      </c>
      <c r="BK408" s="1" t="s">
        <v>85</v>
      </c>
      <c r="BL408" s="1" t="s">
        <v>85</v>
      </c>
      <c r="BM408" s="1" t="s">
        <v>3538</v>
      </c>
      <c r="BN408" s="1" t="s">
        <v>4058</v>
      </c>
      <c r="BO408" s="1" t="s">
        <v>85</v>
      </c>
      <c r="BP408" s="1" t="s">
        <v>85</v>
      </c>
      <c r="BQ408" s="1" t="s">
        <v>85</v>
      </c>
      <c r="BR408" s="1" t="s">
        <v>85</v>
      </c>
      <c r="BS408" s="1" t="s">
        <v>85</v>
      </c>
      <c r="BT408" s="1" t="s">
        <v>85</v>
      </c>
      <c r="BU408" s="1" t="s">
        <v>85</v>
      </c>
      <c r="BV408" s="1" t="s">
        <v>85</v>
      </c>
      <c r="BW408" s="1" t="s">
        <v>85</v>
      </c>
      <c r="BX408" s="1" t="s">
        <v>85</v>
      </c>
      <c r="BY408" s="1" t="s">
        <v>85</v>
      </c>
      <c r="BZ408" s="1" t="s">
        <v>85</v>
      </c>
      <c r="CA408" s="1" t="s">
        <v>85</v>
      </c>
      <c r="CB408" s="1" t="s">
        <v>85</v>
      </c>
      <c r="CC408" s="1" t="s">
        <v>85</v>
      </c>
      <c r="CD408" s="1" t="s">
        <v>85</v>
      </c>
      <c r="CE408" s="1" t="s">
        <v>85</v>
      </c>
      <c r="CF408" s="1" t="s">
        <v>85</v>
      </c>
      <c r="CG408" s="1" t="s">
        <v>85</v>
      </c>
      <c r="CH408" s="1" t="s">
        <v>85</v>
      </c>
    </row>
    <row r="409" spans="1:86" ht="15.95">
      <c r="A409" s="1" t="s">
        <v>481</v>
      </c>
      <c r="B409" s="1" t="s">
        <v>130</v>
      </c>
      <c r="C409" s="1" t="s">
        <v>103</v>
      </c>
      <c r="D409" s="1">
        <v>304</v>
      </c>
      <c r="E409" s="1" t="s">
        <v>3522</v>
      </c>
      <c r="F409" s="1" t="s">
        <v>4059</v>
      </c>
      <c r="G409" s="1">
        <v>304018</v>
      </c>
      <c r="H409" s="1" t="s">
        <v>85</v>
      </c>
      <c r="I409" s="1">
        <v>6221712461</v>
      </c>
      <c r="J409" s="38">
        <v>43716</v>
      </c>
      <c r="K409" s="1" t="s">
        <v>979</v>
      </c>
      <c r="L409" s="1" t="s">
        <v>3527</v>
      </c>
      <c r="M409" s="1" t="s">
        <v>915</v>
      </c>
      <c r="N409" s="1" t="s">
        <v>85</v>
      </c>
      <c r="O409" s="1" t="s">
        <v>907</v>
      </c>
      <c r="P409" s="1" t="s">
        <v>468</v>
      </c>
      <c r="Q409" s="1" t="s">
        <v>85</v>
      </c>
      <c r="R409" s="1" t="s">
        <v>85</v>
      </c>
      <c r="S409" s="1" t="s">
        <v>85</v>
      </c>
      <c r="T409" s="1" t="s">
        <v>85</v>
      </c>
      <c r="U409" s="1" t="s">
        <v>85</v>
      </c>
      <c r="V409" s="1">
        <v>65</v>
      </c>
      <c r="W409" s="1">
        <v>95</v>
      </c>
      <c r="X409" s="1">
        <v>5</v>
      </c>
      <c r="Y409" s="1" t="s">
        <v>3524</v>
      </c>
      <c r="Z409" s="1" t="s">
        <v>85</v>
      </c>
      <c r="AA409" s="1">
        <v>100</v>
      </c>
      <c r="AB409" s="1">
        <v>0</v>
      </c>
      <c r="AC409" s="1">
        <v>0</v>
      </c>
      <c r="AD409" s="1">
        <v>0</v>
      </c>
      <c r="AE409" s="1">
        <v>0</v>
      </c>
      <c r="AF409" s="1">
        <v>100</v>
      </c>
      <c r="AG409" s="1">
        <v>0</v>
      </c>
      <c r="AH409" s="1">
        <v>0</v>
      </c>
      <c r="AI409" s="1">
        <v>0</v>
      </c>
      <c r="AJ409" s="1">
        <v>0</v>
      </c>
      <c r="AK409" s="1">
        <v>100</v>
      </c>
      <c r="AL409" s="1">
        <v>0</v>
      </c>
      <c r="AM409" s="1">
        <v>0</v>
      </c>
      <c r="AN409" s="1">
        <v>0</v>
      </c>
      <c r="AO409" s="1">
        <v>0</v>
      </c>
      <c r="AP409" s="1" t="s">
        <v>4060</v>
      </c>
      <c r="AQ409" s="1" t="s">
        <v>3624</v>
      </c>
      <c r="AR409" s="38">
        <v>45268</v>
      </c>
      <c r="AS409" s="1" t="s">
        <v>85</v>
      </c>
      <c r="AT409" s="1" t="s">
        <v>85</v>
      </c>
      <c r="AU409" s="1" t="s">
        <v>85</v>
      </c>
      <c r="AV409" s="1" t="s">
        <v>85</v>
      </c>
      <c r="AW409" s="1" t="s">
        <v>85</v>
      </c>
      <c r="AX409" s="1" t="s">
        <v>85</v>
      </c>
      <c r="AY409" s="1" t="s">
        <v>85</v>
      </c>
      <c r="AZ409" s="1" t="s">
        <v>85</v>
      </c>
      <c r="BA409" s="1" t="s">
        <v>85</v>
      </c>
      <c r="BB409" s="1" t="s">
        <v>85</v>
      </c>
      <c r="BC409" s="1" t="s">
        <v>85</v>
      </c>
      <c r="BD409" s="1" t="s">
        <v>85</v>
      </c>
      <c r="BE409" s="1" t="s">
        <v>85</v>
      </c>
      <c r="BF409" s="1" t="s">
        <v>85</v>
      </c>
      <c r="BG409" s="1" t="s">
        <v>85</v>
      </c>
      <c r="BH409" s="1" t="s">
        <v>85</v>
      </c>
      <c r="BI409" s="1" t="s">
        <v>85</v>
      </c>
      <c r="BJ409" s="1" t="s">
        <v>85</v>
      </c>
      <c r="BK409" s="1" t="s">
        <v>85</v>
      </c>
      <c r="BL409" s="1" t="s">
        <v>85</v>
      </c>
      <c r="BM409" s="1" t="s">
        <v>3531</v>
      </c>
      <c r="BN409" s="1" t="s">
        <v>85</v>
      </c>
      <c r="BO409" s="1" t="s">
        <v>85</v>
      </c>
      <c r="BP409" s="1" t="s">
        <v>85</v>
      </c>
      <c r="BQ409" s="1" t="s">
        <v>85</v>
      </c>
      <c r="BR409" s="1" t="s">
        <v>85</v>
      </c>
      <c r="BS409" s="1" t="s">
        <v>85</v>
      </c>
      <c r="BT409" s="1" t="s">
        <v>85</v>
      </c>
      <c r="BU409" s="1" t="s">
        <v>85</v>
      </c>
      <c r="BV409" s="1" t="s">
        <v>85</v>
      </c>
      <c r="BW409" s="1" t="s">
        <v>85</v>
      </c>
      <c r="BX409" s="1" t="s">
        <v>85</v>
      </c>
      <c r="BY409" s="1" t="s">
        <v>85</v>
      </c>
      <c r="BZ409" s="1" t="s">
        <v>85</v>
      </c>
      <c r="CA409" s="1" t="s">
        <v>85</v>
      </c>
      <c r="CB409" s="1" t="s">
        <v>85</v>
      </c>
      <c r="CC409" s="1" t="s">
        <v>85</v>
      </c>
      <c r="CD409" s="1" t="s">
        <v>85</v>
      </c>
      <c r="CE409" s="1" t="s">
        <v>85</v>
      </c>
      <c r="CF409" s="1" t="s">
        <v>85</v>
      </c>
      <c r="CG409" s="1" t="s">
        <v>85</v>
      </c>
      <c r="CH409" s="1" t="s">
        <v>85</v>
      </c>
    </row>
    <row r="410" spans="1:86" ht="15.95">
      <c r="A410" s="1" t="s">
        <v>890</v>
      </c>
      <c r="B410" s="1" t="s">
        <v>75</v>
      </c>
      <c r="C410" s="1" t="s">
        <v>103</v>
      </c>
      <c r="D410" s="1">
        <v>505</v>
      </c>
      <c r="E410" s="1" t="s">
        <v>3522</v>
      </c>
      <c r="F410" s="1" t="s">
        <v>4061</v>
      </c>
      <c r="G410" s="1">
        <v>505090</v>
      </c>
      <c r="H410" s="1" t="s">
        <v>85</v>
      </c>
      <c r="I410" s="1">
        <v>6604884424</v>
      </c>
      <c r="J410" s="38">
        <v>45236</v>
      </c>
      <c r="K410" s="1" t="s">
        <v>924</v>
      </c>
      <c r="L410" s="1" t="s">
        <v>85</v>
      </c>
      <c r="M410" s="1" t="s">
        <v>85</v>
      </c>
      <c r="N410" s="1" t="s">
        <v>85</v>
      </c>
      <c r="O410" s="1" t="s">
        <v>85</v>
      </c>
      <c r="P410" s="1" t="s">
        <v>85</v>
      </c>
      <c r="Q410" s="1" t="s">
        <v>85</v>
      </c>
      <c r="R410" s="1" t="s">
        <v>85</v>
      </c>
      <c r="S410" s="1" t="s">
        <v>85</v>
      </c>
      <c r="T410" s="1" t="s">
        <v>85</v>
      </c>
      <c r="U410" s="1" t="s">
        <v>85</v>
      </c>
      <c r="V410" s="1">
        <v>85</v>
      </c>
      <c r="W410" s="1">
        <v>15</v>
      </c>
      <c r="X410" s="1">
        <v>85</v>
      </c>
      <c r="Y410" s="1" t="s">
        <v>3545</v>
      </c>
      <c r="Z410" s="1" t="s">
        <v>85</v>
      </c>
      <c r="AA410" s="1">
        <v>44</v>
      </c>
      <c r="AB410" s="1">
        <v>54</v>
      </c>
      <c r="AC410" s="1">
        <v>2</v>
      </c>
      <c r="AD410" s="1">
        <v>0</v>
      </c>
      <c r="AE410" s="1">
        <v>58</v>
      </c>
      <c r="AF410" s="1">
        <v>84</v>
      </c>
      <c r="AG410" s="1">
        <v>15</v>
      </c>
      <c r="AH410" s="1">
        <v>1</v>
      </c>
      <c r="AI410" s="1">
        <v>0</v>
      </c>
      <c r="AJ410" s="1">
        <v>17</v>
      </c>
      <c r="AK410" s="1">
        <v>68</v>
      </c>
      <c r="AL410" s="1">
        <v>32</v>
      </c>
      <c r="AM410" s="1">
        <v>0</v>
      </c>
      <c r="AN410" s="1">
        <v>0</v>
      </c>
      <c r="AO410" s="1">
        <v>32</v>
      </c>
      <c r="AP410" s="1" t="s">
        <v>85</v>
      </c>
      <c r="AQ410" s="1" t="s">
        <v>3762</v>
      </c>
      <c r="AR410" s="38">
        <v>45264</v>
      </c>
      <c r="AS410" s="1" t="s">
        <v>85</v>
      </c>
      <c r="AT410" s="1" t="s">
        <v>85</v>
      </c>
      <c r="AU410" s="1" t="s">
        <v>85</v>
      </c>
      <c r="AV410" s="1" t="s">
        <v>85</v>
      </c>
      <c r="AW410" s="1" t="s">
        <v>85</v>
      </c>
      <c r="AX410" s="1" t="s">
        <v>85</v>
      </c>
      <c r="AY410" s="1" t="s">
        <v>85</v>
      </c>
      <c r="AZ410" s="1" t="s">
        <v>85</v>
      </c>
      <c r="BA410" s="1" t="s">
        <v>85</v>
      </c>
      <c r="BB410" s="1" t="s">
        <v>85</v>
      </c>
      <c r="BC410" s="1" t="s">
        <v>85</v>
      </c>
      <c r="BD410" s="1" t="s">
        <v>85</v>
      </c>
      <c r="BE410" s="1" t="s">
        <v>85</v>
      </c>
      <c r="BF410" s="1" t="s">
        <v>85</v>
      </c>
      <c r="BG410" s="1" t="s">
        <v>85</v>
      </c>
      <c r="BH410" s="1" t="s">
        <v>85</v>
      </c>
      <c r="BI410" s="1" t="s">
        <v>85</v>
      </c>
      <c r="BJ410" s="1" t="s">
        <v>85</v>
      </c>
      <c r="BK410" s="1" t="s">
        <v>85</v>
      </c>
      <c r="BL410" s="1" t="s">
        <v>85</v>
      </c>
      <c r="BM410" s="1" t="s">
        <v>3531</v>
      </c>
      <c r="BN410" s="1" t="s">
        <v>85</v>
      </c>
      <c r="BO410" s="1" t="s">
        <v>85</v>
      </c>
      <c r="BP410" s="1" t="s">
        <v>85</v>
      </c>
      <c r="BQ410" s="1" t="s">
        <v>85</v>
      </c>
      <c r="BR410" s="1" t="s">
        <v>85</v>
      </c>
      <c r="BS410" s="1" t="s">
        <v>85</v>
      </c>
      <c r="BT410" s="1" t="s">
        <v>85</v>
      </c>
      <c r="BU410" s="1" t="s">
        <v>85</v>
      </c>
      <c r="BV410" s="1" t="s">
        <v>85</v>
      </c>
      <c r="BW410" s="1" t="s">
        <v>85</v>
      </c>
      <c r="BX410" s="1" t="s">
        <v>85</v>
      </c>
      <c r="BY410" s="1" t="s">
        <v>85</v>
      </c>
      <c r="BZ410" s="1" t="s">
        <v>85</v>
      </c>
      <c r="CA410" s="1" t="s">
        <v>85</v>
      </c>
      <c r="CB410" s="1" t="s">
        <v>85</v>
      </c>
      <c r="CC410" s="1" t="s">
        <v>85</v>
      </c>
      <c r="CD410" s="1" t="s">
        <v>85</v>
      </c>
      <c r="CE410" s="1" t="s">
        <v>85</v>
      </c>
      <c r="CF410" s="1" t="s">
        <v>85</v>
      </c>
      <c r="CG410" s="1" t="s">
        <v>85</v>
      </c>
      <c r="CH410" s="1" t="s">
        <v>85</v>
      </c>
    </row>
    <row r="411" spans="1:86" ht="15.95">
      <c r="A411" s="1" t="s">
        <v>3289</v>
      </c>
      <c r="B411" s="1" t="s">
        <v>75</v>
      </c>
      <c r="C411" s="1" t="s">
        <v>103</v>
      </c>
      <c r="D411" s="1">
        <v>505</v>
      </c>
      <c r="E411" s="1" t="s">
        <v>3522</v>
      </c>
      <c r="F411" s="1" t="s">
        <v>4062</v>
      </c>
      <c r="G411" s="1">
        <v>505090</v>
      </c>
      <c r="H411" s="1" t="s">
        <v>85</v>
      </c>
      <c r="I411" s="1">
        <v>6604712073</v>
      </c>
      <c r="J411" s="38">
        <v>45033</v>
      </c>
      <c r="K411" s="1" t="s">
        <v>924</v>
      </c>
      <c r="L411" s="1" t="s">
        <v>85</v>
      </c>
      <c r="M411" s="1" t="s">
        <v>85</v>
      </c>
      <c r="N411" s="1" t="s">
        <v>85</v>
      </c>
      <c r="O411" s="1" t="s">
        <v>85</v>
      </c>
      <c r="P411" s="1" t="s">
        <v>85</v>
      </c>
      <c r="Q411" s="1" t="s">
        <v>85</v>
      </c>
      <c r="R411" s="1" t="s">
        <v>85</v>
      </c>
      <c r="S411" s="1" t="s">
        <v>85</v>
      </c>
      <c r="T411" s="1" t="s">
        <v>85</v>
      </c>
      <c r="U411" s="1" t="s">
        <v>85</v>
      </c>
      <c r="V411" s="1">
        <v>8</v>
      </c>
      <c r="W411" s="1">
        <v>33</v>
      </c>
      <c r="X411" s="1">
        <v>67</v>
      </c>
      <c r="Y411" s="1" t="s">
        <v>3545</v>
      </c>
      <c r="Z411" s="1" t="s">
        <v>85</v>
      </c>
      <c r="AA411" s="1">
        <v>19</v>
      </c>
      <c r="AB411" s="1">
        <v>72</v>
      </c>
      <c r="AC411" s="1">
        <v>9</v>
      </c>
      <c r="AD411" s="1">
        <v>0</v>
      </c>
      <c r="AE411" s="1">
        <v>90</v>
      </c>
      <c r="AF411" s="1">
        <v>72</v>
      </c>
      <c r="AG411" s="1">
        <v>24</v>
      </c>
      <c r="AH411" s="1">
        <v>4</v>
      </c>
      <c r="AI411" s="1">
        <v>0</v>
      </c>
      <c r="AJ411" s="1">
        <v>32</v>
      </c>
      <c r="AK411" s="1">
        <v>26</v>
      </c>
      <c r="AL411" s="1">
        <v>67</v>
      </c>
      <c r="AM411" s="1">
        <v>7</v>
      </c>
      <c r="AN411" s="1">
        <v>0</v>
      </c>
      <c r="AO411" s="1">
        <v>81</v>
      </c>
      <c r="AP411" s="1" t="s">
        <v>85</v>
      </c>
      <c r="AQ411" s="1" t="s">
        <v>3762</v>
      </c>
      <c r="AR411" s="38">
        <v>45264</v>
      </c>
      <c r="AS411" s="1" t="s">
        <v>85</v>
      </c>
      <c r="AT411" s="1" t="s">
        <v>85</v>
      </c>
      <c r="AU411" s="1" t="s">
        <v>85</v>
      </c>
      <c r="AV411" s="1" t="s">
        <v>85</v>
      </c>
      <c r="AW411" s="1" t="s">
        <v>85</v>
      </c>
      <c r="AX411" s="1" t="s">
        <v>85</v>
      </c>
      <c r="AY411" s="1" t="s">
        <v>85</v>
      </c>
      <c r="AZ411" s="1" t="s">
        <v>85</v>
      </c>
      <c r="BA411" s="1" t="s">
        <v>85</v>
      </c>
      <c r="BB411" s="1" t="s">
        <v>85</v>
      </c>
      <c r="BC411" s="1" t="s">
        <v>85</v>
      </c>
      <c r="BD411" s="1" t="s">
        <v>85</v>
      </c>
      <c r="BE411" s="1" t="s">
        <v>85</v>
      </c>
      <c r="BF411" s="1" t="s">
        <v>85</v>
      </c>
      <c r="BG411" s="1" t="s">
        <v>85</v>
      </c>
      <c r="BH411" s="1" t="s">
        <v>85</v>
      </c>
      <c r="BI411" s="1" t="s">
        <v>85</v>
      </c>
      <c r="BJ411" s="1" t="s">
        <v>85</v>
      </c>
      <c r="BK411" s="1" t="s">
        <v>85</v>
      </c>
      <c r="BL411" s="1" t="s">
        <v>85</v>
      </c>
      <c r="BM411" s="1" t="s">
        <v>3531</v>
      </c>
      <c r="BN411" s="1" t="s">
        <v>85</v>
      </c>
      <c r="BO411" s="1" t="s">
        <v>85</v>
      </c>
      <c r="BP411" s="1" t="s">
        <v>85</v>
      </c>
      <c r="BQ411" s="1" t="s">
        <v>85</v>
      </c>
      <c r="BR411" s="1" t="s">
        <v>85</v>
      </c>
      <c r="BS411" s="1" t="s">
        <v>85</v>
      </c>
      <c r="BT411" s="1" t="s">
        <v>85</v>
      </c>
      <c r="BU411" s="1" t="s">
        <v>85</v>
      </c>
      <c r="BV411" s="1" t="s">
        <v>85</v>
      </c>
      <c r="BW411" s="1" t="s">
        <v>85</v>
      </c>
      <c r="BX411" s="1" t="s">
        <v>85</v>
      </c>
      <c r="BY411" s="1" t="s">
        <v>85</v>
      </c>
      <c r="BZ411" s="1" t="s">
        <v>85</v>
      </c>
      <c r="CA411" s="1" t="s">
        <v>85</v>
      </c>
      <c r="CB411" s="1" t="s">
        <v>85</v>
      </c>
      <c r="CC411" s="1" t="s">
        <v>85</v>
      </c>
      <c r="CD411" s="1" t="s">
        <v>85</v>
      </c>
      <c r="CE411" s="1" t="s">
        <v>85</v>
      </c>
      <c r="CF411" s="1" t="s">
        <v>85</v>
      </c>
      <c r="CG411" s="1" t="s">
        <v>85</v>
      </c>
      <c r="CH411" s="1" t="s">
        <v>85</v>
      </c>
    </row>
    <row r="412" spans="1:86" ht="15.95">
      <c r="A412" s="1" t="s">
        <v>876</v>
      </c>
      <c r="B412" s="1" t="s">
        <v>75</v>
      </c>
      <c r="C412" s="1" t="s">
        <v>103</v>
      </c>
      <c r="D412" s="1">
        <v>500</v>
      </c>
      <c r="E412" s="1" t="s">
        <v>3522</v>
      </c>
      <c r="F412" s="1" t="s">
        <v>4063</v>
      </c>
      <c r="G412" s="1">
        <v>500007</v>
      </c>
      <c r="H412" s="1" t="s">
        <v>85</v>
      </c>
      <c r="I412" s="1">
        <v>6604525252</v>
      </c>
      <c r="J412" s="38">
        <v>45251</v>
      </c>
      <c r="K412" s="1" t="s">
        <v>85</v>
      </c>
      <c r="L412" s="1" t="s">
        <v>85</v>
      </c>
      <c r="M412" s="1" t="s">
        <v>915</v>
      </c>
      <c r="N412" s="1" t="s">
        <v>85</v>
      </c>
      <c r="O412" s="1" t="s">
        <v>85</v>
      </c>
      <c r="P412" s="1" t="s">
        <v>133</v>
      </c>
      <c r="Q412" s="38">
        <v>45257</v>
      </c>
      <c r="R412" s="1" t="s">
        <v>85</v>
      </c>
      <c r="S412" s="1" t="s">
        <v>85</v>
      </c>
      <c r="T412" s="1" t="s">
        <v>85</v>
      </c>
      <c r="U412" s="1" t="s">
        <v>85</v>
      </c>
      <c r="V412" s="1">
        <v>75</v>
      </c>
      <c r="W412" s="1">
        <v>98</v>
      </c>
      <c r="X412" s="1">
        <v>2</v>
      </c>
      <c r="Y412" s="1" t="s">
        <v>3524</v>
      </c>
      <c r="Z412" s="1" t="s">
        <v>85</v>
      </c>
      <c r="AA412" s="1">
        <v>0</v>
      </c>
      <c r="AB412" s="1">
        <v>19</v>
      </c>
      <c r="AC412" s="1">
        <v>79</v>
      </c>
      <c r="AD412" s="1">
        <v>2</v>
      </c>
      <c r="AE412" s="1">
        <v>183</v>
      </c>
      <c r="AF412" s="1">
        <v>0</v>
      </c>
      <c r="AG412" s="1">
        <v>15</v>
      </c>
      <c r="AH412" s="1">
        <v>83</v>
      </c>
      <c r="AI412" s="1">
        <v>2</v>
      </c>
      <c r="AJ412" s="1">
        <v>187</v>
      </c>
      <c r="AK412" s="1">
        <v>4</v>
      </c>
      <c r="AL412" s="1">
        <v>94</v>
      </c>
      <c r="AM412" s="1">
        <v>2</v>
      </c>
      <c r="AN412" s="1">
        <v>0</v>
      </c>
      <c r="AO412" s="1">
        <v>98</v>
      </c>
      <c r="AP412" s="1" t="s">
        <v>85</v>
      </c>
      <c r="AQ412" s="1" t="s">
        <v>3762</v>
      </c>
      <c r="AR412" s="38">
        <v>45264</v>
      </c>
      <c r="AS412" s="1" t="s">
        <v>85</v>
      </c>
      <c r="AT412" s="1" t="s">
        <v>85</v>
      </c>
      <c r="AU412" s="1" t="s">
        <v>85</v>
      </c>
      <c r="AV412" s="1" t="s">
        <v>85</v>
      </c>
      <c r="AW412" s="1" t="s">
        <v>85</v>
      </c>
      <c r="AX412" s="1" t="s">
        <v>85</v>
      </c>
      <c r="AY412" s="1" t="s">
        <v>85</v>
      </c>
      <c r="AZ412" s="1" t="s">
        <v>85</v>
      </c>
      <c r="BA412" s="1" t="s">
        <v>85</v>
      </c>
      <c r="BB412" s="1" t="s">
        <v>85</v>
      </c>
      <c r="BC412" s="1" t="s">
        <v>85</v>
      </c>
      <c r="BD412" s="1" t="s">
        <v>85</v>
      </c>
      <c r="BE412" s="1" t="s">
        <v>85</v>
      </c>
      <c r="BF412" s="1" t="s">
        <v>85</v>
      </c>
      <c r="BG412" s="1" t="s">
        <v>85</v>
      </c>
      <c r="BH412" s="1" t="s">
        <v>85</v>
      </c>
      <c r="BI412" s="1" t="s">
        <v>85</v>
      </c>
      <c r="BJ412" s="1" t="s">
        <v>85</v>
      </c>
      <c r="BK412" s="1" t="s">
        <v>85</v>
      </c>
      <c r="BL412" s="1" t="s">
        <v>85</v>
      </c>
      <c r="BM412" s="1" t="s">
        <v>3531</v>
      </c>
      <c r="BN412" s="1" t="s">
        <v>85</v>
      </c>
      <c r="BO412" s="1" t="s">
        <v>85</v>
      </c>
      <c r="BP412" s="1" t="s">
        <v>85</v>
      </c>
      <c r="BQ412" s="1" t="s">
        <v>85</v>
      </c>
      <c r="BR412" s="1" t="s">
        <v>85</v>
      </c>
      <c r="BS412" s="1" t="s">
        <v>85</v>
      </c>
      <c r="BT412" s="1" t="s">
        <v>85</v>
      </c>
      <c r="BU412" s="1" t="s">
        <v>85</v>
      </c>
      <c r="BV412" s="1" t="s">
        <v>85</v>
      </c>
      <c r="BW412" s="1" t="s">
        <v>85</v>
      </c>
      <c r="BX412" s="1" t="s">
        <v>85</v>
      </c>
      <c r="BY412" s="1" t="s">
        <v>85</v>
      </c>
      <c r="BZ412" s="1" t="s">
        <v>85</v>
      </c>
      <c r="CA412" s="1" t="s">
        <v>85</v>
      </c>
      <c r="CB412" s="1" t="s">
        <v>85</v>
      </c>
      <c r="CC412" s="1" t="s">
        <v>85</v>
      </c>
      <c r="CD412" s="1" t="s">
        <v>85</v>
      </c>
      <c r="CE412" s="1" t="s">
        <v>85</v>
      </c>
      <c r="CF412" s="1" t="s">
        <v>85</v>
      </c>
      <c r="CG412" s="1" t="s">
        <v>85</v>
      </c>
      <c r="CH412" s="1" t="s">
        <v>85</v>
      </c>
    </row>
    <row r="413" spans="1:86" ht="15.95">
      <c r="A413" s="1" t="s">
        <v>760</v>
      </c>
      <c r="B413" s="1" t="s">
        <v>75</v>
      </c>
      <c r="C413" s="1" t="s">
        <v>103</v>
      </c>
      <c r="D413" s="1">
        <v>505</v>
      </c>
      <c r="E413" s="1" t="s">
        <v>3522</v>
      </c>
      <c r="F413" s="1" t="s">
        <v>4064</v>
      </c>
      <c r="G413" s="1">
        <v>505038</v>
      </c>
      <c r="H413" s="1" t="s">
        <v>85</v>
      </c>
      <c r="I413" s="1">
        <v>6604884427</v>
      </c>
      <c r="J413" s="38">
        <v>45232</v>
      </c>
      <c r="K413" s="1" t="s">
        <v>1037</v>
      </c>
      <c r="L413" s="1" t="s">
        <v>85</v>
      </c>
      <c r="M413" s="1" t="s">
        <v>85</v>
      </c>
      <c r="N413" s="1" t="s">
        <v>85</v>
      </c>
      <c r="O413" s="1" t="s">
        <v>85</v>
      </c>
      <c r="P413" s="1" t="s">
        <v>85</v>
      </c>
      <c r="Q413" s="1" t="s">
        <v>85</v>
      </c>
      <c r="R413" s="1" t="s">
        <v>85</v>
      </c>
      <c r="S413" s="1" t="s">
        <v>85</v>
      </c>
      <c r="T413" s="1" t="s">
        <v>85</v>
      </c>
      <c r="U413" s="1" t="s">
        <v>85</v>
      </c>
      <c r="V413" s="1">
        <v>33</v>
      </c>
      <c r="W413" s="1">
        <v>99</v>
      </c>
      <c r="X413" s="1">
        <v>1</v>
      </c>
      <c r="Y413" s="1" t="s">
        <v>3524</v>
      </c>
      <c r="Z413" s="1" t="s">
        <v>85</v>
      </c>
      <c r="AA413" s="1">
        <v>0</v>
      </c>
      <c r="AB413" s="1">
        <v>9</v>
      </c>
      <c r="AC413" s="1">
        <v>86</v>
      </c>
      <c r="AD413" s="1">
        <v>5</v>
      </c>
      <c r="AE413" s="1">
        <v>196</v>
      </c>
      <c r="AF413" s="1">
        <v>1</v>
      </c>
      <c r="AG413" s="1">
        <v>8</v>
      </c>
      <c r="AH413" s="1">
        <v>86</v>
      </c>
      <c r="AI413" s="1">
        <v>5</v>
      </c>
      <c r="AJ413" s="1">
        <v>195</v>
      </c>
      <c r="AK413" s="1">
        <v>0</v>
      </c>
      <c r="AL413" s="1">
        <v>83</v>
      </c>
      <c r="AM413" s="1">
        <v>16</v>
      </c>
      <c r="AN413" s="1">
        <v>1</v>
      </c>
      <c r="AO413" s="1">
        <v>118</v>
      </c>
      <c r="AP413" s="1" t="s">
        <v>85</v>
      </c>
      <c r="AQ413" s="1" t="s">
        <v>3762</v>
      </c>
      <c r="AR413" s="38">
        <v>45265</v>
      </c>
      <c r="AS413" s="1" t="s">
        <v>85</v>
      </c>
      <c r="AT413" s="1" t="s">
        <v>85</v>
      </c>
      <c r="AU413" s="1" t="s">
        <v>85</v>
      </c>
      <c r="AV413" s="1" t="s">
        <v>85</v>
      </c>
      <c r="AW413" s="1" t="s">
        <v>85</v>
      </c>
      <c r="AX413" s="1" t="s">
        <v>85</v>
      </c>
      <c r="AY413" s="1" t="s">
        <v>85</v>
      </c>
      <c r="AZ413" s="1" t="s">
        <v>85</v>
      </c>
      <c r="BA413" s="1" t="s">
        <v>85</v>
      </c>
      <c r="BB413" s="1" t="s">
        <v>85</v>
      </c>
      <c r="BC413" s="1" t="s">
        <v>85</v>
      </c>
      <c r="BD413" s="1" t="s">
        <v>85</v>
      </c>
      <c r="BE413" s="1" t="s">
        <v>85</v>
      </c>
      <c r="BF413" s="1" t="s">
        <v>85</v>
      </c>
      <c r="BG413" s="1" t="s">
        <v>85</v>
      </c>
      <c r="BH413" s="1" t="s">
        <v>85</v>
      </c>
      <c r="BI413" s="1" t="s">
        <v>85</v>
      </c>
      <c r="BJ413" s="1" t="s">
        <v>85</v>
      </c>
      <c r="BK413" s="1" t="s">
        <v>85</v>
      </c>
      <c r="BL413" s="1" t="s">
        <v>85</v>
      </c>
      <c r="BM413" s="1" t="s">
        <v>3531</v>
      </c>
      <c r="BN413" s="1" t="s">
        <v>85</v>
      </c>
      <c r="BO413" s="1" t="s">
        <v>85</v>
      </c>
      <c r="BP413" s="1" t="s">
        <v>85</v>
      </c>
      <c r="BQ413" s="1" t="s">
        <v>85</v>
      </c>
      <c r="BR413" s="1" t="s">
        <v>85</v>
      </c>
      <c r="BS413" s="1" t="s">
        <v>85</v>
      </c>
      <c r="BT413" s="1" t="s">
        <v>85</v>
      </c>
      <c r="BU413" s="1" t="s">
        <v>85</v>
      </c>
      <c r="BV413" s="1" t="s">
        <v>85</v>
      </c>
      <c r="BW413" s="1" t="s">
        <v>85</v>
      </c>
      <c r="BX413" s="1" t="s">
        <v>85</v>
      </c>
      <c r="BY413" s="1" t="s">
        <v>85</v>
      </c>
      <c r="BZ413" s="1" t="s">
        <v>85</v>
      </c>
      <c r="CA413" s="1" t="s">
        <v>85</v>
      </c>
      <c r="CB413" s="1" t="s">
        <v>85</v>
      </c>
      <c r="CC413" s="1" t="s">
        <v>85</v>
      </c>
      <c r="CD413" s="1" t="s">
        <v>85</v>
      </c>
      <c r="CE413" s="1" t="s">
        <v>85</v>
      </c>
      <c r="CF413" s="1" t="s">
        <v>85</v>
      </c>
      <c r="CG413" s="1" t="s">
        <v>85</v>
      </c>
      <c r="CH413" s="1" t="s">
        <v>85</v>
      </c>
    </row>
    <row r="414" spans="1:86" ht="15.95">
      <c r="A414" s="1" t="s">
        <v>765</v>
      </c>
      <c r="B414" s="1" t="s">
        <v>75</v>
      </c>
      <c r="C414" s="1" t="s">
        <v>103</v>
      </c>
      <c r="D414" s="1">
        <v>505</v>
      </c>
      <c r="E414" s="1" t="s">
        <v>3522</v>
      </c>
      <c r="F414" s="1" t="s">
        <v>4065</v>
      </c>
      <c r="G414" s="1">
        <v>505043</v>
      </c>
      <c r="H414" s="1" t="s">
        <v>85</v>
      </c>
      <c r="I414" s="1">
        <v>6604884428</v>
      </c>
      <c r="J414" s="38">
        <v>45230</v>
      </c>
      <c r="K414" s="1" t="s">
        <v>924</v>
      </c>
      <c r="L414" s="1" t="s">
        <v>85</v>
      </c>
      <c r="M414" s="1" t="s">
        <v>85</v>
      </c>
      <c r="N414" s="1" t="s">
        <v>85</v>
      </c>
      <c r="O414" s="1" t="s">
        <v>85</v>
      </c>
      <c r="P414" s="1" t="s">
        <v>85</v>
      </c>
      <c r="Q414" s="1" t="s">
        <v>85</v>
      </c>
      <c r="R414" s="1" t="s">
        <v>85</v>
      </c>
      <c r="S414" s="1" t="s">
        <v>85</v>
      </c>
      <c r="T414" s="1" t="s">
        <v>85</v>
      </c>
      <c r="U414" s="1" t="s">
        <v>85</v>
      </c>
      <c r="V414" s="1">
        <v>40</v>
      </c>
      <c r="W414" s="1">
        <v>100</v>
      </c>
      <c r="X414" s="1">
        <v>0</v>
      </c>
      <c r="Y414" s="1" t="s">
        <v>3524</v>
      </c>
      <c r="Z414" s="1" t="s">
        <v>85</v>
      </c>
      <c r="AA414" s="1">
        <v>0</v>
      </c>
      <c r="AB414" s="1">
        <v>32</v>
      </c>
      <c r="AC414" s="1">
        <v>61</v>
      </c>
      <c r="AD414" s="1">
        <v>7</v>
      </c>
      <c r="AE414" s="1">
        <v>175</v>
      </c>
      <c r="AF414" s="1">
        <v>20</v>
      </c>
      <c r="AG414" s="1">
        <v>29</v>
      </c>
      <c r="AH414" s="1">
        <v>42</v>
      </c>
      <c r="AI414" s="1">
        <v>9</v>
      </c>
      <c r="AJ414" s="1">
        <v>140</v>
      </c>
      <c r="AK414" s="1">
        <v>1</v>
      </c>
      <c r="AL414" s="1">
        <v>97</v>
      </c>
      <c r="AM414" s="1">
        <v>2</v>
      </c>
      <c r="AN414" s="1">
        <v>0</v>
      </c>
      <c r="AO414" s="1">
        <v>101</v>
      </c>
      <c r="AP414" s="1" t="s">
        <v>85</v>
      </c>
      <c r="AQ414" s="1" t="s">
        <v>3762</v>
      </c>
      <c r="AR414" s="38">
        <v>45264</v>
      </c>
      <c r="AS414" s="1" t="s">
        <v>85</v>
      </c>
      <c r="AT414" s="1" t="s">
        <v>85</v>
      </c>
      <c r="AU414" s="1" t="s">
        <v>85</v>
      </c>
      <c r="AV414" s="1" t="s">
        <v>85</v>
      </c>
      <c r="AW414" s="1" t="s">
        <v>85</v>
      </c>
      <c r="AX414" s="1" t="s">
        <v>85</v>
      </c>
      <c r="AY414" s="1" t="s">
        <v>85</v>
      </c>
      <c r="AZ414" s="1" t="s">
        <v>85</v>
      </c>
      <c r="BA414" s="1" t="s">
        <v>85</v>
      </c>
      <c r="BB414" s="1" t="s">
        <v>85</v>
      </c>
      <c r="BC414" s="1" t="s">
        <v>85</v>
      </c>
      <c r="BD414" s="1" t="s">
        <v>85</v>
      </c>
      <c r="BE414" s="1" t="s">
        <v>85</v>
      </c>
      <c r="BF414" s="1" t="s">
        <v>85</v>
      </c>
      <c r="BG414" s="1" t="s">
        <v>85</v>
      </c>
      <c r="BH414" s="1" t="s">
        <v>85</v>
      </c>
      <c r="BI414" s="1" t="s">
        <v>85</v>
      </c>
      <c r="BJ414" s="1" t="s">
        <v>85</v>
      </c>
      <c r="BK414" s="1" t="s">
        <v>85</v>
      </c>
      <c r="BL414" s="1" t="s">
        <v>85</v>
      </c>
      <c r="BM414" s="1" t="s">
        <v>3531</v>
      </c>
      <c r="BN414" s="1" t="s">
        <v>85</v>
      </c>
      <c r="BO414" s="1" t="s">
        <v>85</v>
      </c>
      <c r="BP414" s="1" t="s">
        <v>85</v>
      </c>
      <c r="BQ414" s="1" t="s">
        <v>85</v>
      </c>
      <c r="BR414" s="1" t="s">
        <v>85</v>
      </c>
      <c r="BS414" s="1" t="s">
        <v>85</v>
      </c>
      <c r="BT414" s="1" t="s">
        <v>85</v>
      </c>
      <c r="BU414" s="1" t="s">
        <v>85</v>
      </c>
      <c r="BV414" s="1" t="s">
        <v>85</v>
      </c>
      <c r="BW414" s="1" t="s">
        <v>85</v>
      </c>
      <c r="BX414" s="1" t="s">
        <v>85</v>
      </c>
      <c r="BY414" s="1" t="s">
        <v>85</v>
      </c>
      <c r="BZ414" s="1" t="s">
        <v>85</v>
      </c>
      <c r="CA414" s="1" t="s">
        <v>85</v>
      </c>
      <c r="CB414" s="1" t="s">
        <v>85</v>
      </c>
      <c r="CC414" s="1" t="s">
        <v>85</v>
      </c>
      <c r="CD414" s="1" t="s">
        <v>85</v>
      </c>
      <c r="CE414" s="1" t="s">
        <v>85</v>
      </c>
      <c r="CF414" s="1" t="s">
        <v>85</v>
      </c>
      <c r="CG414" s="1" t="s">
        <v>85</v>
      </c>
      <c r="CH414" s="1" t="s">
        <v>85</v>
      </c>
    </row>
    <row r="415" spans="1:86" ht="15.95">
      <c r="A415" s="1" t="s">
        <v>3148</v>
      </c>
      <c r="B415" s="1" t="s">
        <v>130</v>
      </c>
      <c r="C415" s="1" t="s">
        <v>103</v>
      </c>
      <c r="D415" s="1">
        <v>409</v>
      </c>
      <c r="E415" s="1" t="s">
        <v>3549</v>
      </c>
      <c r="F415" s="1" t="s">
        <v>4066</v>
      </c>
      <c r="G415" s="1">
        <v>409055</v>
      </c>
      <c r="H415" s="1" t="s">
        <v>4067</v>
      </c>
      <c r="I415" s="1">
        <v>6222089420</v>
      </c>
      <c r="J415" s="38">
        <v>45245</v>
      </c>
      <c r="K415" s="1" t="s">
        <v>924</v>
      </c>
      <c r="L415" s="1" t="s">
        <v>3527</v>
      </c>
      <c r="M415" s="1" t="s">
        <v>906</v>
      </c>
      <c r="N415" s="1" t="s">
        <v>83</v>
      </c>
      <c r="O415" s="1" t="s">
        <v>907</v>
      </c>
      <c r="P415" s="1" t="s">
        <v>85</v>
      </c>
      <c r="Q415" s="1" t="s">
        <v>85</v>
      </c>
      <c r="R415" s="1" t="s">
        <v>85</v>
      </c>
      <c r="S415" s="1" t="s">
        <v>85</v>
      </c>
      <c r="T415" s="1" t="s">
        <v>85</v>
      </c>
      <c r="U415" s="1" t="s">
        <v>85</v>
      </c>
      <c r="V415" s="1" t="s">
        <v>85</v>
      </c>
      <c r="W415" s="1" t="s">
        <v>85</v>
      </c>
      <c r="X415" s="1" t="s">
        <v>85</v>
      </c>
      <c r="Y415" s="1" t="s">
        <v>85</v>
      </c>
      <c r="Z415" s="1" t="s">
        <v>4068</v>
      </c>
      <c r="AA415" s="1" t="s">
        <v>85</v>
      </c>
      <c r="AB415" s="1" t="s">
        <v>85</v>
      </c>
      <c r="AC415" s="1" t="s">
        <v>85</v>
      </c>
      <c r="AD415" s="1" t="s">
        <v>85</v>
      </c>
      <c r="AE415" s="1" t="s">
        <v>85</v>
      </c>
      <c r="AF415" s="1" t="s">
        <v>85</v>
      </c>
      <c r="AG415" s="1" t="s">
        <v>85</v>
      </c>
      <c r="AH415" s="1" t="s">
        <v>85</v>
      </c>
      <c r="AI415" s="1" t="s">
        <v>85</v>
      </c>
      <c r="AJ415" s="1" t="s">
        <v>85</v>
      </c>
      <c r="AK415" s="1" t="s">
        <v>85</v>
      </c>
      <c r="AL415" s="1" t="s">
        <v>85</v>
      </c>
      <c r="AM415" s="1" t="s">
        <v>85</v>
      </c>
      <c r="AN415" s="1" t="s">
        <v>85</v>
      </c>
      <c r="AO415" s="1" t="s">
        <v>85</v>
      </c>
      <c r="AP415" s="1" t="s">
        <v>4069</v>
      </c>
      <c r="AQ415" s="1" t="s">
        <v>4070</v>
      </c>
      <c r="AR415" s="38">
        <v>45275</v>
      </c>
      <c r="AS415" s="1" t="s">
        <v>85</v>
      </c>
      <c r="AT415" s="1" t="s">
        <v>85</v>
      </c>
      <c r="AU415" s="1" t="s">
        <v>85</v>
      </c>
      <c r="AV415" s="1" t="s">
        <v>85</v>
      </c>
      <c r="AW415" s="1" t="s">
        <v>85</v>
      </c>
      <c r="AX415" s="1" t="s">
        <v>85</v>
      </c>
      <c r="AY415" s="1" t="s">
        <v>85</v>
      </c>
      <c r="AZ415" s="1" t="s">
        <v>85</v>
      </c>
      <c r="BA415" s="1" t="s">
        <v>85</v>
      </c>
      <c r="BB415" s="1" t="s">
        <v>85</v>
      </c>
      <c r="BC415" s="1" t="s">
        <v>85</v>
      </c>
      <c r="BD415" s="1" t="s">
        <v>85</v>
      </c>
      <c r="BE415" s="1" t="s">
        <v>85</v>
      </c>
      <c r="BF415" s="1" t="s">
        <v>85</v>
      </c>
      <c r="BG415" s="1" t="s">
        <v>85</v>
      </c>
      <c r="BH415" s="1" t="s">
        <v>85</v>
      </c>
      <c r="BI415" s="1" t="s">
        <v>85</v>
      </c>
      <c r="BJ415" s="1" t="s">
        <v>85</v>
      </c>
      <c r="BK415" s="1" t="s">
        <v>85</v>
      </c>
      <c r="BL415" s="1" t="s">
        <v>85</v>
      </c>
      <c r="BM415" s="1" t="s">
        <v>85</v>
      </c>
      <c r="BN415" s="1" t="s">
        <v>4071</v>
      </c>
      <c r="BO415" s="1" t="s">
        <v>85</v>
      </c>
      <c r="BP415" s="1" t="s">
        <v>85</v>
      </c>
      <c r="BQ415" s="1" t="s">
        <v>85</v>
      </c>
      <c r="BR415" s="1" t="s">
        <v>85</v>
      </c>
      <c r="BS415" s="1" t="s">
        <v>85</v>
      </c>
      <c r="BT415" s="1" t="s">
        <v>85</v>
      </c>
      <c r="BU415" s="1" t="s">
        <v>85</v>
      </c>
      <c r="BV415" s="1" t="s">
        <v>85</v>
      </c>
      <c r="BW415" s="1" t="s">
        <v>85</v>
      </c>
      <c r="BX415" s="1" t="s">
        <v>85</v>
      </c>
      <c r="BY415" s="1" t="s">
        <v>85</v>
      </c>
      <c r="BZ415" s="1" t="s">
        <v>85</v>
      </c>
      <c r="CA415" s="1" t="s">
        <v>85</v>
      </c>
      <c r="CB415" s="1" t="s">
        <v>85</v>
      </c>
      <c r="CC415" s="1" t="s">
        <v>85</v>
      </c>
      <c r="CD415" s="1" t="s">
        <v>85</v>
      </c>
      <c r="CE415" s="1" t="s">
        <v>85</v>
      </c>
      <c r="CF415" s="1" t="s">
        <v>85</v>
      </c>
      <c r="CG415" s="1" t="s">
        <v>85</v>
      </c>
      <c r="CH415" s="1" t="s">
        <v>85</v>
      </c>
    </row>
    <row r="416" spans="1:86" ht="15.95">
      <c r="A416" s="1"/>
      <c r="B416" s="1"/>
      <c r="C416" s="1"/>
      <c r="D416" s="1"/>
      <c r="E416" s="1" t="s">
        <v>3522</v>
      </c>
      <c r="F416" s="1" t="s">
        <v>4066</v>
      </c>
      <c r="G416" s="1">
        <v>409055</v>
      </c>
      <c r="H416" s="1" t="s">
        <v>4067</v>
      </c>
      <c r="I416" s="1">
        <v>6222089420</v>
      </c>
      <c r="J416" s="38">
        <v>45245</v>
      </c>
      <c r="K416" s="1" t="s">
        <v>924</v>
      </c>
      <c r="L416" s="1" t="s">
        <v>3527</v>
      </c>
      <c r="M416" s="1" t="s">
        <v>906</v>
      </c>
      <c r="N416" s="1" t="s">
        <v>83</v>
      </c>
      <c r="O416" s="1" t="s">
        <v>907</v>
      </c>
      <c r="P416" s="1" t="s">
        <v>85</v>
      </c>
      <c r="Q416" s="1" t="s">
        <v>85</v>
      </c>
      <c r="R416" s="1" t="s">
        <v>85</v>
      </c>
      <c r="S416" s="1" t="s">
        <v>85</v>
      </c>
      <c r="T416" s="1" t="s">
        <v>85</v>
      </c>
      <c r="U416" s="1" t="s">
        <v>85</v>
      </c>
      <c r="V416" s="1" t="s">
        <v>85</v>
      </c>
      <c r="W416" s="1" t="s">
        <v>85</v>
      </c>
      <c r="X416" s="1" t="s">
        <v>85</v>
      </c>
      <c r="Y416" s="1" t="s">
        <v>85</v>
      </c>
      <c r="Z416" s="1" t="s">
        <v>4072</v>
      </c>
      <c r="AA416" s="1" t="s">
        <v>85</v>
      </c>
      <c r="AB416" s="1" t="s">
        <v>85</v>
      </c>
      <c r="AC416" s="1" t="s">
        <v>85</v>
      </c>
      <c r="AD416" s="1" t="s">
        <v>85</v>
      </c>
      <c r="AE416" s="1" t="s">
        <v>85</v>
      </c>
      <c r="AF416" s="1" t="s">
        <v>85</v>
      </c>
      <c r="AG416" s="1" t="s">
        <v>85</v>
      </c>
      <c r="AH416" s="1" t="s">
        <v>85</v>
      </c>
      <c r="AI416" s="1" t="s">
        <v>85</v>
      </c>
      <c r="AJ416" s="1" t="s">
        <v>85</v>
      </c>
      <c r="AK416" s="1" t="s">
        <v>85</v>
      </c>
      <c r="AL416" s="1" t="s">
        <v>85</v>
      </c>
      <c r="AM416" s="1" t="s">
        <v>85</v>
      </c>
      <c r="AN416" s="1" t="s">
        <v>85</v>
      </c>
      <c r="AO416" s="1" t="s">
        <v>85</v>
      </c>
      <c r="AP416" s="1" t="s">
        <v>4072</v>
      </c>
      <c r="AQ416" s="1" t="s">
        <v>4070</v>
      </c>
      <c r="AR416" s="38">
        <v>45268</v>
      </c>
      <c r="AS416" s="1" t="s">
        <v>85</v>
      </c>
      <c r="AT416" s="1" t="s">
        <v>85</v>
      </c>
      <c r="AU416" s="1" t="s">
        <v>85</v>
      </c>
      <c r="AV416" s="1" t="s">
        <v>85</v>
      </c>
      <c r="AW416" s="1" t="s">
        <v>85</v>
      </c>
      <c r="AX416" s="1" t="s">
        <v>85</v>
      </c>
      <c r="AY416" s="1" t="s">
        <v>85</v>
      </c>
      <c r="AZ416" s="1" t="s">
        <v>85</v>
      </c>
      <c r="BA416" s="1" t="s">
        <v>85</v>
      </c>
      <c r="BB416" s="1" t="s">
        <v>85</v>
      </c>
      <c r="BC416" s="1" t="s">
        <v>85</v>
      </c>
      <c r="BD416" s="1" t="s">
        <v>85</v>
      </c>
      <c r="BE416" s="1" t="s">
        <v>85</v>
      </c>
      <c r="BF416" s="1" t="s">
        <v>85</v>
      </c>
      <c r="BG416" s="1" t="s">
        <v>85</v>
      </c>
      <c r="BH416" s="1" t="s">
        <v>85</v>
      </c>
      <c r="BI416" s="1" t="s">
        <v>85</v>
      </c>
      <c r="BJ416" s="1" t="s">
        <v>85</v>
      </c>
      <c r="BK416" s="1" t="s">
        <v>85</v>
      </c>
      <c r="BL416" s="1" t="s">
        <v>85</v>
      </c>
      <c r="BM416" s="1" t="s">
        <v>3538</v>
      </c>
      <c r="BN416" s="1" t="s">
        <v>4072</v>
      </c>
      <c r="BO416" s="1" t="s">
        <v>85</v>
      </c>
      <c r="BP416" s="1" t="s">
        <v>85</v>
      </c>
      <c r="BQ416" s="1" t="s">
        <v>85</v>
      </c>
      <c r="BR416" s="1" t="s">
        <v>85</v>
      </c>
      <c r="BS416" s="1" t="s">
        <v>85</v>
      </c>
      <c r="BT416" s="1" t="s">
        <v>85</v>
      </c>
      <c r="BU416" s="1" t="s">
        <v>85</v>
      </c>
      <c r="BV416" s="1" t="s">
        <v>85</v>
      </c>
      <c r="BW416" s="1" t="s">
        <v>85</v>
      </c>
      <c r="BX416" s="1" t="s">
        <v>85</v>
      </c>
      <c r="BY416" s="1" t="s">
        <v>85</v>
      </c>
      <c r="BZ416" s="1" t="s">
        <v>85</v>
      </c>
      <c r="CA416" s="1" t="s">
        <v>85</v>
      </c>
      <c r="CB416" s="1" t="s">
        <v>85</v>
      </c>
      <c r="CC416" s="1" t="s">
        <v>85</v>
      </c>
      <c r="CD416" s="1" t="s">
        <v>85</v>
      </c>
      <c r="CE416" s="1" t="s">
        <v>85</v>
      </c>
      <c r="CF416" s="1" t="s">
        <v>85</v>
      </c>
      <c r="CG416" s="1" t="s">
        <v>85</v>
      </c>
      <c r="CH416" s="1" t="s">
        <v>85</v>
      </c>
    </row>
    <row r="417" spans="1:86" ht="15.95">
      <c r="A417" s="1" t="s">
        <v>4073</v>
      </c>
      <c r="B417" s="1" t="s">
        <v>130</v>
      </c>
      <c r="C417" s="1" t="s">
        <v>103</v>
      </c>
      <c r="D417" s="1">
        <v>303</v>
      </c>
      <c r="E417" s="1" t="s">
        <v>3522</v>
      </c>
      <c r="F417" s="1" t="s">
        <v>4074</v>
      </c>
      <c r="G417" s="1">
        <v>303016</v>
      </c>
      <c r="H417" s="1" t="s">
        <v>69</v>
      </c>
      <c r="I417" s="1">
        <v>6221361958</v>
      </c>
      <c r="J417" s="38">
        <v>45001</v>
      </c>
      <c r="K417" s="1" t="s">
        <v>924</v>
      </c>
      <c r="L417" s="1" t="s">
        <v>3527</v>
      </c>
      <c r="M417" s="1" t="s">
        <v>906</v>
      </c>
      <c r="N417" s="1" t="s">
        <v>83</v>
      </c>
      <c r="O417" s="1" t="s">
        <v>1061</v>
      </c>
      <c r="P417" s="1" t="s">
        <v>85</v>
      </c>
      <c r="Q417" s="1" t="s">
        <v>85</v>
      </c>
      <c r="R417" s="1" t="s">
        <v>85</v>
      </c>
      <c r="S417" s="1" t="s">
        <v>85</v>
      </c>
      <c r="T417" s="1" t="s">
        <v>85</v>
      </c>
      <c r="U417" s="1" t="s">
        <v>85</v>
      </c>
      <c r="V417" s="1">
        <v>60</v>
      </c>
      <c r="W417" s="1">
        <v>90</v>
      </c>
      <c r="X417" s="1">
        <v>10</v>
      </c>
      <c r="Y417" s="1" t="s">
        <v>3524</v>
      </c>
      <c r="Z417" s="1" t="s">
        <v>85</v>
      </c>
      <c r="AA417" s="1">
        <v>30</v>
      </c>
      <c r="AB417" s="1">
        <v>60</v>
      </c>
      <c r="AC417" s="1">
        <v>10</v>
      </c>
      <c r="AD417" s="1">
        <v>0</v>
      </c>
      <c r="AE417" s="1">
        <v>80</v>
      </c>
      <c r="AF417" s="1">
        <v>30</v>
      </c>
      <c r="AG417" s="1">
        <v>60</v>
      </c>
      <c r="AH417" s="1">
        <v>10</v>
      </c>
      <c r="AI417" s="1">
        <v>0</v>
      </c>
      <c r="AJ417" s="1">
        <v>80</v>
      </c>
      <c r="AK417" s="1">
        <v>30</v>
      </c>
      <c r="AL417" s="1">
        <v>70</v>
      </c>
      <c r="AM417" s="1">
        <v>0</v>
      </c>
      <c r="AN417" s="1">
        <v>0</v>
      </c>
      <c r="AO417" s="1">
        <v>70</v>
      </c>
      <c r="AP417" s="1" t="s">
        <v>85</v>
      </c>
      <c r="AQ417" s="1" t="s">
        <v>4070</v>
      </c>
      <c r="AR417" s="38">
        <v>45268</v>
      </c>
      <c r="AS417" s="1" t="s">
        <v>85</v>
      </c>
      <c r="AT417" s="1" t="s">
        <v>85</v>
      </c>
      <c r="AU417" s="1" t="s">
        <v>85</v>
      </c>
      <c r="AV417" s="1" t="s">
        <v>85</v>
      </c>
      <c r="AW417" s="1" t="s">
        <v>85</v>
      </c>
      <c r="AX417" s="1" t="s">
        <v>85</v>
      </c>
      <c r="AY417" s="1" t="s">
        <v>85</v>
      </c>
      <c r="AZ417" s="1" t="s">
        <v>85</v>
      </c>
      <c r="BA417" s="1" t="s">
        <v>85</v>
      </c>
      <c r="BB417" s="1" t="s">
        <v>85</v>
      </c>
      <c r="BC417" s="1" t="s">
        <v>85</v>
      </c>
      <c r="BD417" s="1" t="s">
        <v>85</v>
      </c>
      <c r="BE417" s="1" t="s">
        <v>85</v>
      </c>
      <c r="BF417" s="1" t="s">
        <v>85</v>
      </c>
      <c r="BG417" s="1" t="s">
        <v>85</v>
      </c>
      <c r="BH417" s="1" t="s">
        <v>85</v>
      </c>
      <c r="BI417" s="1" t="s">
        <v>85</v>
      </c>
      <c r="BJ417" s="1" t="s">
        <v>85</v>
      </c>
      <c r="BK417" s="1" t="s">
        <v>85</v>
      </c>
      <c r="BL417" s="1" t="s">
        <v>85</v>
      </c>
      <c r="BM417" s="1" t="s">
        <v>3531</v>
      </c>
      <c r="BN417" s="1" t="s">
        <v>85</v>
      </c>
      <c r="BO417" s="1" t="s">
        <v>85</v>
      </c>
      <c r="BP417" s="1" t="s">
        <v>85</v>
      </c>
      <c r="BQ417" s="1" t="s">
        <v>85</v>
      </c>
      <c r="BR417" s="1" t="s">
        <v>85</v>
      </c>
      <c r="BS417" s="1" t="s">
        <v>85</v>
      </c>
      <c r="BT417" s="1" t="s">
        <v>85</v>
      </c>
      <c r="BU417" s="1" t="s">
        <v>85</v>
      </c>
      <c r="BV417" s="1" t="s">
        <v>85</v>
      </c>
      <c r="BW417" s="1" t="s">
        <v>85</v>
      </c>
      <c r="BX417" s="1" t="s">
        <v>85</v>
      </c>
      <c r="BY417" s="1" t="s">
        <v>85</v>
      </c>
      <c r="BZ417" s="1" t="s">
        <v>85</v>
      </c>
      <c r="CA417" s="1" t="s">
        <v>85</v>
      </c>
      <c r="CB417" s="1" t="s">
        <v>85</v>
      </c>
      <c r="CC417" s="1" t="s">
        <v>85</v>
      </c>
      <c r="CD417" s="1" t="s">
        <v>85</v>
      </c>
      <c r="CE417" s="1" t="s">
        <v>85</v>
      </c>
      <c r="CF417" s="1" t="s">
        <v>85</v>
      </c>
      <c r="CG417" s="1" t="s">
        <v>85</v>
      </c>
      <c r="CH417" s="1" t="s">
        <v>85</v>
      </c>
    </row>
    <row r="418" spans="1:86" ht="15.95">
      <c r="A418" s="1" t="s">
        <v>4075</v>
      </c>
      <c r="B418" s="1" t="s">
        <v>130</v>
      </c>
      <c r="C418" s="1" t="s">
        <v>103</v>
      </c>
      <c r="D418" s="1">
        <v>303</v>
      </c>
      <c r="E418" s="1" t="s">
        <v>3522</v>
      </c>
      <c r="F418" s="1" t="s">
        <v>4076</v>
      </c>
      <c r="G418" s="1">
        <v>303016</v>
      </c>
      <c r="H418" s="1" t="s">
        <v>69</v>
      </c>
      <c r="I418" s="1">
        <v>6221361958</v>
      </c>
      <c r="J418" s="38">
        <v>45001</v>
      </c>
      <c r="K418" s="1" t="s">
        <v>924</v>
      </c>
      <c r="L418" s="1" t="s">
        <v>3527</v>
      </c>
      <c r="M418" s="1" t="s">
        <v>906</v>
      </c>
      <c r="N418" s="1" t="s">
        <v>83</v>
      </c>
      <c r="O418" s="1" t="s">
        <v>1061</v>
      </c>
      <c r="P418" s="1" t="s">
        <v>85</v>
      </c>
      <c r="Q418" s="1" t="s">
        <v>85</v>
      </c>
      <c r="R418" s="1" t="s">
        <v>85</v>
      </c>
      <c r="S418" s="1" t="s">
        <v>85</v>
      </c>
      <c r="T418" s="1" t="s">
        <v>85</v>
      </c>
      <c r="U418" s="1" t="s">
        <v>85</v>
      </c>
      <c r="V418" s="1">
        <v>70</v>
      </c>
      <c r="W418" s="1">
        <v>100</v>
      </c>
      <c r="X418" s="1">
        <v>0</v>
      </c>
      <c r="Y418" s="1" t="s">
        <v>3524</v>
      </c>
      <c r="Z418" s="1" t="s">
        <v>85</v>
      </c>
      <c r="AA418" s="1">
        <v>30</v>
      </c>
      <c r="AB418" s="1">
        <v>60</v>
      </c>
      <c r="AC418" s="1">
        <v>10</v>
      </c>
      <c r="AD418" s="1">
        <v>0</v>
      </c>
      <c r="AE418" s="1">
        <v>80</v>
      </c>
      <c r="AF418" s="1">
        <v>30</v>
      </c>
      <c r="AG418" s="1">
        <v>60</v>
      </c>
      <c r="AH418" s="1">
        <v>10</v>
      </c>
      <c r="AI418" s="1">
        <v>0</v>
      </c>
      <c r="AJ418" s="1">
        <v>80</v>
      </c>
      <c r="AK418" s="1">
        <v>40</v>
      </c>
      <c r="AL418" s="1">
        <v>50</v>
      </c>
      <c r="AM418" s="1">
        <v>10</v>
      </c>
      <c r="AN418" s="1">
        <v>0</v>
      </c>
      <c r="AO418" s="1">
        <v>70</v>
      </c>
      <c r="AP418" s="1" t="s">
        <v>85</v>
      </c>
      <c r="AQ418" s="1" t="s">
        <v>4070</v>
      </c>
      <c r="AR418" s="38">
        <v>45268</v>
      </c>
      <c r="AS418" s="1" t="s">
        <v>85</v>
      </c>
      <c r="AT418" s="1" t="s">
        <v>85</v>
      </c>
      <c r="AU418" s="1" t="s">
        <v>85</v>
      </c>
      <c r="AV418" s="1" t="s">
        <v>85</v>
      </c>
      <c r="AW418" s="1" t="s">
        <v>85</v>
      </c>
      <c r="AX418" s="1" t="s">
        <v>85</v>
      </c>
      <c r="AY418" s="1" t="s">
        <v>85</v>
      </c>
      <c r="AZ418" s="1" t="s">
        <v>85</v>
      </c>
      <c r="BA418" s="1" t="s">
        <v>85</v>
      </c>
      <c r="BB418" s="1" t="s">
        <v>85</v>
      </c>
      <c r="BC418" s="1" t="s">
        <v>85</v>
      </c>
      <c r="BD418" s="1" t="s">
        <v>85</v>
      </c>
      <c r="BE418" s="1" t="s">
        <v>85</v>
      </c>
      <c r="BF418" s="1" t="s">
        <v>85</v>
      </c>
      <c r="BG418" s="1" t="s">
        <v>85</v>
      </c>
      <c r="BH418" s="1" t="s">
        <v>85</v>
      </c>
      <c r="BI418" s="1" t="s">
        <v>85</v>
      </c>
      <c r="BJ418" s="1" t="s">
        <v>85</v>
      </c>
      <c r="BK418" s="1" t="s">
        <v>85</v>
      </c>
      <c r="BL418" s="1" t="s">
        <v>85</v>
      </c>
      <c r="BM418" s="1" t="s">
        <v>3531</v>
      </c>
      <c r="BN418" s="1" t="s">
        <v>85</v>
      </c>
      <c r="BO418" s="1" t="s">
        <v>85</v>
      </c>
      <c r="BP418" s="1" t="s">
        <v>85</v>
      </c>
      <c r="BQ418" s="1" t="s">
        <v>85</v>
      </c>
      <c r="BR418" s="1" t="s">
        <v>85</v>
      </c>
      <c r="BS418" s="1" t="s">
        <v>85</v>
      </c>
      <c r="BT418" s="1" t="s">
        <v>85</v>
      </c>
      <c r="BU418" s="1" t="s">
        <v>85</v>
      </c>
      <c r="BV418" s="1" t="s">
        <v>85</v>
      </c>
      <c r="BW418" s="1" t="s">
        <v>85</v>
      </c>
      <c r="BX418" s="1" t="s">
        <v>85</v>
      </c>
      <c r="BY418" s="1" t="s">
        <v>85</v>
      </c>
      <c r="BZ418" s="1" t="s">
        <v>85</v>
      </c>
      <c r="CA418" s="1" t="s">
        <v>85</v>
      </c>
      <c r="CB418" s="1" t="s">
        <v>85</v>
      </c>
      <c r="CC418" s="1" t="s">
        <v>85</v>
      </c>
      <c r="CD418" s="1" t="s">
        <v>85</v>
      </c>
      <c r="CE418" s="1" t="s">
        <v>85</v>
      </c>
      <c r="CF418" s="1" t="s">
        <v>85</v>
      </c>
      <c r="CG418" s="1" t="s">
        <v>85</v>
      </c>
      <c r="CH418" s="1" t="s">
        <v>85</v>
      </c>
    </row>
    <row r="419" spans="1:86" ht="15.95">
      <c r="A419" s="1" t="s">
        <v>4077</v>
      </c>
      <c r="B419" s="1" t="s">
        <v>130</v>
      </c>
      <c r="C419" s="1" t="s">
        <v>103</v>
      </c>
      <c r="D419" s="1">
        <v>303</v>
      </c>
      <c r="E419" s="1" t="s">
        <v>3522</v>
      </c>
      <c r="F419" s="1" t="s">
        <v>4078</v>
      </c>
      <c r="G419" s="1">
        <v>303016</v>
      </c>
      <c r="H419" s="1" t="s">
        <v>4079</v>
      </c>
      <c r="I419" s="1">
        <v>6221743490</v>
      </c>
      <c r="J419" s="38">
        <v>45252</v>
      </c>
      <c r="K419" s="1" t="s">
        <v>924</v>
      </c>
      <c r="L419" s="1" t="s">
        <v>3527</v>
      </c>
      <c r="M419" s="1" t="s">
        <v>906</v>
      </c>
      <c r="N419" s="1" t="s">
        <v>83</v>
      </c>
      <c r="O419" s="1" t="s">
        <v>1061</v>
      </c>
      <c r="P419" s="1" t="s">
        <v>85</v>
      </c>
      <c r="Q419" s="1" t="s">
        <v>85</v>
      </c>
      <c r="R419" s="1" t="s">
        <v>85</v>
      </c>
      <c r="S419" s="1" t="s">
        <v>85</v>
      </c>
      <c r="T419" s="1" t="s">
        <v>85</v>
      </c>
      <c r="U419" s="1" t="s">
        <v>85</v>
      </c>
      <c r="V419" s="1">
        <v>10</v>
      </c>
      <c r="W419" s="1">
        <v>30</v>
      </c>
      <c r="X419" s="1">
        <v>70</v>
      </c>
      <c r="Y419" s="1" t="s">
        <v>3545</v>
      </c>
      <c r="Z419" s="1" t="s">
        <v>85</v>
      </c>
      <c r="AA419" s="1">
        <v>10</v>
      </c>
      <c r="AB419" s="1">
        <v>50</v>
      </c>
      <c r="AC419" s="1">
        <v>40</v>
      </c>
      <c r="AD419" s="1">
        <v>0</v>
      </c>
      <c r="AE419" s="1">
        <v>130</v>
      </c>
      <c r="AF419" s="1">
        <v>10</v>
      </c>
      <c r="AG419" s="1">
        <v>50</v>
      </c>
      <c r="AH419" s="1">
        <v>40</v>
      </c>
      <c r="AI419" s="1">
        <v>0</v>
      </c>
      <c r="AJ419" s="1">
        <v>130</v>
      </c>
      <c r="AK419" s="1">
        <v>20</v>
      </c>
      <c r="AL419" s="1">
        <v>70</v>
      </c>
      <c r="AM419" s="1">
        <v>10</v>
      </c>
      <c r="AN419" s="1">
        <v>0</v>
      </c>
      <c r="AO419" s="1">
        <v>90</v>
      </c>
      <c r="AP419" s="1" t="s">
        <v>85</v>
      </c>
      <c r="AQ419" s="1" t="s">
        <v>4070</v>
      </c>
      <c r="AR419" s="38">
        <v>45268</v>
      </c>
      <c r="AS419" s="1" t="s">
        <v>85</v>
      </c>
      <c r="AT419" s="1" t="s">
        <v>85</v>
      </c>
      <c r="AU419" s="1" t="s">
        <v>85</v>
      </c>
      <c r="AV419" s="1" t="s">
        <v>85</v>
      </c>
      <c r="AW419" s="1" t="s">
        <v>85</v>
      </c>
      <c r="AX419" s="1" t="s">
        <v>85</v>
      </c>
      <c r="AY419" s="1" t="s">
        <v>85</v>
      </c>
      <c r="AZ419" s="1" t="s">
        <v>85</v>
      </c>
      <c r="BA419" s="1" t="s">
        <v>85</v>
      </c>
      <c r="BB419" s="1" t="s">
        <v>85</v>
      </c>
      <c r="BC419" s="1" t="s">
        <v>85</v>
      </c>
      <c r="BD419" s="1" t="s">
        <v>85</v>
      </c>
      <c r="BE419" s="1" t="s">
        <v>85</v>
      </c>
      <c r="BF419" s="1" t="s">
        <v>85</v>
      </c>
      <c r="BG419" s="1" t="s">
        <v>85</v>
      </c>
      <c r="BH419" s="1" t="s">
        <v>85</v>
      </c>
      <c r="BI419" s="1" t="s">
        <v>85</v>
      </c>
      <c r="BJ419" s="1" t="s">
        <v>85</v>
      </c>
      <c r="BK419" s="1" t="s">
        <v>85</v>
      </c>
      <c r="BL419" s="1" t="s">
        <v>85</v>
      </c>
      <c r="BM419" s="1" t="s">
        <v>3531</v>
      </c>
      <c r="BN419" s="1" t="s">
        <v>85</v>
      </c>
      <c r="BO419" s="1" t="s">
        <v>85</v>
      </c>
      <c r="BP419" s="1" t="s">
        <v>85</v>
      </c>
      <c r="BQ419" s="1" t="s">
        <v>85</v>
      </c>
      <c r="BR419" s="1" t="s">
        <v>85</v>
      </c>
      <c r="BS419" s="1" t="s">
        <v>85</v>
      </c>
      <c r="BT419" s="1" t="s">
        <v>85</v>
      </c>
      <c r="BU419" s="1" t="s">
        <v>85</v>
      </c>
      <c r="BV419" s="1" t="s">
        <v>85</v>
      </c>
      <c r="BW419" s="1" t="s">
        <v>85</v>
      </c>
      <c r="BX419" s="1" t="s">
        <v>85</v>
      </c>
      <c r="BY419" s="1" t="s">
        <v>85</v>
      </c>
      <c r="BZ419" s="1" t="s">
        <v>85</v>
      </c>
      <c r="CA419" s="1" t="s">
        <v>85</v>
      </c>
      <c r="CB419" s="1" t="s">
        <v>85</v>
      </c>
      <c r="CC419" s="1" t="s">
        <v>85</v>
      </c>
      <c r="CD419" s="1" t="s">
        <v>85</v>
      </c>
      <c r="CE419" s="1" t="s">
        <v>85</v>
      </c>
      <c r="CF419" s="1" t="s">
        <v>85</v>
      </c>
      <c r="CG419" s="1" t="s">
        <v>85</v>
      </c>
      <c r="CH419" s="1" t="s">
        <v>85</v>
      </c>
    </row>
    <row r="420" spans="1:86" ht="15.95">
      <c r="A420" s="1" t="s">
        <v>3153</v>
      </c>
      <c r="B420" s="1" t="s">
        <v>75</v>
      </c>
      <c r="C420" s="1" t="s">
        <v>103</v>
      </c>
      <c r="D420" s="1">
        <v>409</v>
      </c>
      <c r="E420" s="1" t="s">
        <v>3522</v>
      </c>
      <c r="F420" s="1" t="s">
        <v>4080</v>
      </c>
      <c r="G420" s="1">
        <v>409056</v>
      </c>
      <c r="H420" s="1" t="s">
        <v>4081</v>
      </c>
      <c r="I420" s="1">
        <v>6220922998</v>
      </c>
      <c r="J420" s="38">
        <v>45035</v>
      </c>
      <c r="K420" s="1" t="s">
        <v>924</v>
      </c>
      <c r="L420" s="1" t="s">
        <v>3527</v>
      </c>
      <c r="M420" s="1" t="s">
        <v>906</v>
      </c>
      <c r="N420" s="1" t="s">
        <v>83</v>
      </c>
      <c r="O420" s="1" t="s">
        <v>907</v>
      </c>
      <c r="P420" s="1" t="s">
        <v>85</v>
      </c>
      <c r="Q420" s="1" t="s">
        <v>85</v>
      </c>
      <c r="R420" s="1" t="s">
        <v>85</v>
      </c>
      <c r="S420" s="1" t="s">
        <v>85</v>
      </c>
      <c r="T420" s="1" t="s">
        <v>85</v>
      </c>
      <c r="U420" s="1" t="s">
        <v>85</v>
      </c>
      <c r="V420" s="1">
        <v>100</v>
      </c>
      <c r="W420" s="1">
        <v>83</v>
      </c>
      <c r="X420" s="1">
        <v>17</v>
      </c>
      <c r="Y420" s="1" t="s">
        <v>3545</v>
      </c>
      <c r="Z420" s="1" t="s">
        <v>85</v>
      </c>
      <c r="AA420" s="1">
        <v>97</v>
      </c>
      <c r="AB420" s="1">
        <v>2</v>
      </c>
      <c r="AC420" s="1">
        <v>1</v>
      </c>
      <c r="AD420" s="1">
        <v>0</v>
      </c>
      <c r="AE420" s="1">
        <v>4</v>
      </c>
      <c r="AF420" s="1">
        <v>98</v>
      </c>
      <c r="AG420" s="1">
        <v>1</v>
      </c>
      <c r="AH420" s="1">
        <v>1</v>
      </c>
      <c r="AI420" s="1">
        <v>0</v>
      </c>
      <c r="AJ420" s="1">
        <v>3</v>
      </c>
      <c r="AK420" s="1">
        <v>97</v>
      </c>
      <c r="AL420" s="1">
        <v>2</v>
      </c>
      <c r="AM420" s="1">
        <v>1</v>
      </c>
      <c r="AN420" s="1">
        <v>0</v>
      </c>
      <c r="AO420" s="1">
        <v>4</v>
      </c>
      <c r="AP420" s="1" t="s">
        <v>85</v>
      </c>
      <c r="AQ420" s="1" t="s">
        <v>3762</v>
      </c>
      <c r="AR420" s="38">
        <v>45274</v>
      </c>
      <c r="AS420" s="1" t="s">
        <v>85</v>
      </c>
      <c r="AT420" s="1" t="s">
        <v>85</v>
      </c>
      <c r="AU420" s="1" t="s">
        <v>85</v>
      </c>
      <c r="AV420" s="1" t="s">
        <v>85</v>
      </c>
      <c r="AW420" s="1" t="s">
        <v>85</v>
      </c>
      <c r="AX420" s="1" t="s">
        <v>85</v>
      </c>
      <c r="AY420" s="1" t="s">
        <v>85</v>
      </c>
      <c r="AZ420" s="1" t="s">
        <v>85</v>
      </c>
      <c r="BA420" s="1" t="s">
        <v>85</v>
      </c>
      <c r="BB420" s="1" t="s">
        <v>85</v>
      </c>
      <c r="BC420" s="1" t="s">
        <v>85</v>
      </c>
      <c r="BD420" s="1" t="s">
        <v>85</v>
      </c>
      <c r="BE420" s="1" t="s">
        <v>85</v>
      </c>
      <c r="BF420" s="1" t="s">
        <v>85</v>
      </c>
      <c r="BG420" s="1" t="s">
        <v>85</v>
      </c>
      <c r="BH420" s="1" t="s">
        <v>85</v>
      </c>
      <c r="BI420" s="1" t="s">
        <v>85</v>
      </c>
      <c r="BJ420" s="1" t="s">
        <v>85</v>
      </c>
      <c r="BK420" s="1" t="s">
        <v>85</v>
      </c>
      <c r="BL420" s="1" t="s">
        <v>85</v>
      </c>
      <c r="BM420" s="1" t="s">
        <v>3531</v>
      </c>
      <c r="BN420" s="1" t="s">
        <v>85</v>
      </c>
      <c r="BO420" s="1" t="s">
        <v>85</v>
      </c>
      <c r="BP420" s="1" t="s">
        <v>85</v>
      </c>
      <c r="BQ420" s="1" t="s">
        <v>85</v>
      </c>
      <c r="BR420" s="1" t="s">
        <v>85</v>
      </c>
      <c r="BS420" s="1" t="s">
        <v>85</v>
      </c>
      <c r="BT420" s="1" t="s">
        <v>85</v>
      </c>
      <c r="BU420" s="1" t="s">
        <v>85</v>
      </c>
      <c r="BV420" s="1" t="s">
        <v>85</v>
      </c>
      <c r="BW420" s="1" t="s">
        <v>85</v>
      </c>
      <c r="BX420" s="1" t="s">
        <v>85</v>
      </c>
      <c r="BY420" s="1" t="s">
        <v>85</v>
      </c>
      <c r="BZ420" s="1" t="s">
        <v>85</v>
      </c>
      <c r="CA420" s="1" t="s">
        <v>85</v>
      </c>
      <c r="CB420" s="1" t="s">
        <v>85</v>
      </c>
      <c r="CC420" s="1" t="s">
        <v>85</v>
      </c>
      <c r="CD420" s="1" t="s">
        <v>85</v>
      </c>
      <c r="CE420" s="1" t="s">
        <v>85</v>
      </c>
      <c r="CF420" s="1" t="s">
        <v>85</v>
      </c>
      <c r="CG420" s="1" t="s">
        <v>85</v>
      </c>
      <c r="CH420" s="1" t="s">
        <v>85</v>
      </c>
    </row>
    <row r="421" spans="1:86" ht="15.95">
      <c r="A421" s="1" t="s">
        <v>865</v>
      </c>
      <c r="B421" s="1" t="s">
        <v>130</v>
      </c>
      <c r="C421" s="1" t="s">
        <v>103</v>
      </c>
      <c r="D421" s="1">
        <v>405</v>
      </c>
      <c r="E421" s="1" t="s">
        <v>3522</v>
      </c>
      <c r="F421" s="1" t="s">
        <v>4082</v>
      </c>
      <c r="G421" s="1">
        <v>405004</v>
      </c>
      <c r="H421" s="1" t="s">
        <v>4052</v>
      </c>
      <c r="I421" s="1">
        <v>6221961615</v>
      </c>
      <c r="J421" s="38">
        <v>45258</v>
      </c>
      <c r="K421" s="1" t="s">
        <v>1068</v>
      </c>
      <c r="L421" s="1" t="s">
        <v>3527</v>
      </c>
      <c r="M421" s="1" t="s">
        <v>906</v>
      </c>
      <c r="N421" s="1" t="s">
        <v>83</v>
      </c>
      <c r="O421" s="1" t="s">
        <v>982</v>
      </c>
      <c r="P421" s="1" t="s">
        <v>85</v>
      </c>
      <c r="Q421" s="1" t="s">
        <v>85</v>
      </c>
      <c r="R421" s="1" t="s">
        <v>85</v>
      </c>
      <c r="S421" s="1" t="s">
        <v>85</v>
      </c>
      <c r="T421" s="1" t="s">
        <v>85</v>
      </c>
      <c r="U421" s="1" t="s">
        <v>85</v>
      </c>
      <c r="V421" s="1">
        <v>50</v>
      </c>
      <c r="W421" s="1">
        <v>80</v>
      </c>
      <c r="X421" s="1">
        <v>20</v>
      </c>
      <c r="Y421" s="1" t="s">
        <v>3524</v>
      </c>
      <c r="Z421" s="1" t="s">
        <v>85</v>
      </c>
      <c r="AA421" s="1">
        <v>10</v>
      </c>
      <c r="AB421" s="1">
        <v>20</v>
      </c>
      <c r="AC421" s="1">
        <v>70</v>
      </c>
      <c r="AD421" s="1">
        <v>0</v>
      </c>
      <c r="AE421" s="1">
        <v>160</v>
      </c>
      <c r="AF421" s="1">
        <v>10</v>
      </c>
      <c r="AG421" s="1">
        <v>20</v>
      </c>
      <c r="AH421" s="1">
        <v>70</v>
      </c>
      <c r="AI421" s="1">
        <v>0</v>
      </c>
      <c r="AJ421" s="1">
        <v>160</v>
      </c>
      <c r="AK421" s="1">
        <v>15</v>
      </c>
      <c r="AL421" s="1">
        <v>80</v>
      </c>
      <c r="AM421" s="1">
        <v>5</v>
      </c>
      <c r="AN421" s="1">
        <v>0</v>
      </c>
      <c r="AO421" s="1">
        <v>90</v>
      </c>
      <c r="AP421" s="1" t="s">
        <v>85</v>
      </c>
      <c r="AQ421" s="1" t="s">
        <v>4070</v>
      </c>
      <c r="AR421" s="38">
        <v>45268</v>
      </c>
      <c r="AS421" s="1" t="s">
        <v>85</v>
      </c>
      <c r="AT421" s="1" t="s">
        <v>85</v>
      </c>
      <c r="AU421" s="1" t="s">
        <v>85</v>
      </c>
      <c r="AV421" s="1" t="s">
        <v>85</v>
      </c>
      <c r="AW421" s="1" t="s">
        <v>85</v>
      </c>
      <c r="AX421" s="1" t="s">
        <v>85</v>
      </c>
      <c r="AY421" s="1" t="s">
        <v>85</v>
      </c>
      <c r="AZ421" s="1" t="s">
        <v>85</v>
      </c>
      <c r="BA421" s="1" t="s">
        <v>85</v>
      </c>
      <c r="BB421" s="1" t="s">
        <v>85</v>
      </c>
      <c r="BC421" s="1" t="s">
        <v>85</v>
      </c>
      <c r="BD421" s="1" t="s">
        <v>85</v>
      </c>
      <c r="BE421" s="1" t="s">
        <v>85</v>
      </c>
      <c r="BF421" s="1" t="s">
        <v>85</v>
      </c>
      <c r="BG421" s="1" t="s">
        <v>85</v>
      </c>
      <c r="BH421" s="1" t="s">
        <v>85</v>
      </c>
      <c r="BI421" s="1" t="s">
        <v>85</v>
      </c>
      <c r="BJ421" s="1" t="s">
        <v>85</v>
      </c>
      <c r="BK421" s="1" t="s">
        <v>85</v>
      </c>
      <c r="BL421" s="1" t="s">
        <v>85</v>
      </c>
      <c r="BM421" s="1" t="s">
        <v>3531</v>
      </c>
      <c r="BN421" s="1" t="s">
        <v>85</v>
      </c>
      <c r="BO421" s="1" t="s">
        <v>85</v>
      </c>
      <c r="BP421" s="1" t="s">
        <v>85</v>
      </c>
      <c r="BQ421" s="1" t="s">
        <v>85</v>
      </c>
      <c r="BR421" s="1" t="s">
        <v>85</v>
      </c>
      <c r="BS421" s="1" t="s">
        <v>85</v>
      </c>
      <c r="BT421" s="1" t="s">
        <v>85</v>
      </c>
      <c r="BU421" s="1" t="s">
        <v>85</v>
      </c>
      <c r="BV421" s="1" t="s">
        <v>85</v>
      </c>
      <c r="BW421" s="1" t="s">
        <v>85</v>
      </c>
      <c r="BX421" s="1" t="s">
        <v>85</v>
      </c>
      <c r="BY421" s="1" t="s">
        <v>85</v>
      </c>
      <c r="BZ421" s="1" t="s">
        <v>85</v>
      </c>
      <c r="CA421" s="1" t="s">
        <v>85</v>
      </c>
      <c r="CB421" s="1" t="s">
        <v>85</v>
      </c>
      <c r="CC421" s="1" t="s">
        <v>85</v>
      </c>
      <c r="CD421" s="1" t="s">
        <v>85</v>
      </c>
      <c r="CE421" s="1" t="s">
        <v>85</v>
      </c>
      <c r="CF421" s="1" t="s">
        <v>85</v>
      </c>
      <c r="CG421" s="1" t="s">
        <v>85</v>
      </c>
      <c r="CH421" s="1" t="s">
        <v>85</v>
      </c>
    </row>
    <row r="422" spans="1:86" ht="15.95">
      <c r="A422" s="1" t="s">
        <v>858</v>
      </c>
      <c r="B422" s="1" t="s">
        <v>75</v>
      </c>
      <c r="C422" s="1" t="s">
        <v>103</v>
      </c>
      <c r="D422" s="1">
        <v>107</v>
      </c>
      <c r="E422" s="1" t="s">
        <v>3522</v>
      </c>
      <c r="F422" s="1" t="s">
        <v>4083</v>
      </c>
      <c r="G422" s="1">
        <v>107013</v>
      </c>
      <c r="H422" s="1" t="s">
        <v>85</v>
      </c>
      <c r="I422" s="1">
        <v>6524503847</v>
      </c>
      <c r="J422" s="38">
        <v>45250</v>
      </c>
      <c r="K422" s="1" t="s">
        <v>926</v>
      </c>
      <c r="L422" s="1" t="s">
        <v>3886</v>
      </c>
      <c r="M422" s="1" t="s">
        <v>906</v>
      </c>
      <c r="N422" s="1" t="s">
        <v>83</v>
      </c>
      <c r="O422" s="1" t="s">
        <v>1061</v>
      </c>
      <c r="P422" s="1" t="s">
        <v>85</v>
      </c>
      <c r="Q422" s="38">
        <v>45258</v>
      </c>
      <c r="R422" s="1" t="s">
        <v>85</v>
      </c>
      <c r="S422" s="1" t="s">
        <v>85</v>
      </c>
      <c r="T422" s="1" t="s">
        <v>85</v>
      </c>
      <c r="U422" s="1" t="s">
        <v>85</v>
      </c>
      <c r="V422" s="1">
        <v>100</v>
      </c>
      <c r="W422" s="1">
        <v>80</v>
      </c>
      <c r="X422" s="1">
        <v>20</v>
      </c>
      <c r="Y422" s="1" t="s">
        <v>3524</v>
      </c>
      <c r="Z422" s="1" t="s">
        <v>85</v>
      </c>
      <c r="AA422" s="1">
        <v>74</v>
      </c>
      <c r="AB422" s="1">
        <v>4</v>
      </c>
      <c r="AC422" s="1">
        <v>20</v>
      </c>
      <c r="AD422" s="1">
        <v>2</v>
      </c>
      <c r="AE422" s="1">
        <v>50</v>
      </c>
      <c r="AF422" s="1">
        <v>74</v>
      </c>
      <c r="AG422" s="1">
        <v>4</v>
      </c>
      <c r="AH422" s="1">
        <v>20</v>
      </c>
      <c r="AI422" s="1">
        <v>2</v>
      </c>
      <c r="AJ422" s="1">
        <v>50</v>
      </c>
      <c r="AK422" s="1">
        <v>81</v>
      </c>
      <c r="AL422" s="1">
        <v>18</v>
      </c>
      <c r="AM422" s="1">
        <v>1</v>
      </c>
      <c r="AN422" s="1">
        <v>0</v>
      </c>
      <c r="AO422" s="1">
        <v>20</v>
      </c>
      <c r="AP422" s="1" t="s">
        <v>85</v>
      </c>
      <c r="AQ422" s="1" t="s">
        <v>3762</v>
      </c>
      <c r="AR422" s="38">
        <v>45274</v>
      </c>
      <c r="AS422" s="1" t="s">
        <v>85</v>
      </c>
      <c r="AT422" s="1" t="s">
        <v>85</v>
      </c>
      <c r="AU422" s="1" t="s">
        <v>85</v>
      </c>
      <c r="AV422" s="1" t="s">
        <v>85</v>
      </c>
      <c r="AW422" s="1" t="s">
        <v>85</v>
      </c>
      <c r="AX422" s="1" t="s">
        <v>85</v>
      </c>
      <c r="AY422" s="1" t="s">
        <v>85</v>
      </c>
      <c r="AZ422" s="1" t="s">
        <v>85</v>
      </c>
      <c r="BA422" s="1" t="s">
        <v>85</v>
      </c>
      <c r="BB422" s="1" t="s">
        <v>85</v>
      </c>
      <c r="BC422" s="1" t="s">
        <v>85</v>
      </c>
      <c r="BD422" s="1" t="s">
        <v>85</v>
      </c>
      <c r="BE422" s="1" t="s">
        <v>85</v>
      </c>
      <c r="BF422" s="1" t="s">
        <v>85</v>
      </c>
      <c r="BG422" s="1" t="s">
        <v>85</v>
      </c>
      <c r="BH422" s="1" t="s">
        <v>85</v>
      </c>
      <c r="BI422" s="1" t="s">
        <v>85</v>
      </c>
      <c r="BJ422" s="1" t="s">
        <v>85</v>
      </c>
      <c r="BK422" s="1" t="s">
        <v>85</v>
      </c>
      <c r="BL422" s="1" t="s">
        <v>85</v>
      </c>
      <c r="BM422" s="1" t="s">
        <v>3531</v>
      </c>
      <c r="BN422" s="1" t="s">
        <v>85</v>
      </c>
      <c r="BO422" s="1" t="s">
        <v>85</v>
      </c>
      <c r="BP422" s="1" t="s">
        <v>85</v>
      </c>
      <c r="BQ422" s="1" t="s">
        <v>85</v>
      </c>
      <c r="BR422" s="1" t="s">
        <v>85</v>
      </c>
      <c r="BS422" s="1" t="s">
        <v>85</v>
      </c>
      <c r="BT422" s="1" t="s">
        <v>85</v>
      </c>
      <c r="BU422" s="1" t="s">
        <v>85</v>
      </c>
      <c r="BV422" s="1" t="s">
        <v>85</v>
      </c>
      <c r="BW422" s="1" t="s">
        <v>85</v>
      </c>
      <c r="BX422" s="1" t="s">
        <v>85</v>
      </c>
      <c r="BY422" s="1" t="s">
        <v>85</v>
      </c>
      <c r="BZ422" s="1" t="s">
        <v>85</v>
      </c>
      <c r="CA422" s="1" t="s">
        <v>85</v>
      </c>
      <c r="CB422" s="1" t="s">
        <v>85</v>
      </c>
      <c r="CC422" s="1" t="s">
        <v>85</v>
      </c>
      <c r="CD422" s="1" t="s">
        <v>85</v>
      </c>
      <c r="CE422" s="1" t="s">
        <v>85</v>
      </c>
      <c r="CF422" s="1" t="s">
        <v>85</v>
      </c>
      <c r="CG422" s="1" t="s">
        <v>85</v>
      </c>
      <c r="CH422" s="1" t="s">
        <v>85</v>
      </c>
    </row>
    <row r="423" spans="1:86" ht="15.95">
      <c r="A423" s="1" t="s">
        <v>2379</v>
      </c>
      <c r="B423" s="1" t="s">
        <v>75</v>
      </c>
      <c r="C423" s="1" t="s">
        <v>103</v>
      </c>
      <c r="D423" s="1">
        <v>202</v>
      </c>
      <c r="E423" s="1" t="s">
        <v>3522</v>
      </c>
      <c r="F423" s="1" t="s">
        <v>4084</v>
      </c>
      <c r="G423" s="1">
        <v>202011</v>
      </c>
      <c r="H423" s="1" t="s">
        <v>85</v>
      </c>
      <c r="I423" s="1">
        <v>6802307054</v>
      </c>
      <c r="J423" s="38">
        <v>44008</v>
      </c>
      <c r="K423" s="1" t="s">
        <v>979</v>
      </c>
      <c r="L423" s="1" t="s">
        <v>3527</v>
      </c>
      <c r="M423" s="1" t="s">
        <v>906</v>
      </c>
      <c r="N423" s="1" t="s">
        <v>3558</v>
      </c>
      <c r="O423" s="1" t="s">
        <v>3560</v>
      </c>
      <c r="P423" s="1" t="s">
        <v>85</v>
      </c>
      <c r="Q423" s="38">
        <v>45254</v>
      </c>
      <c r="R423" s="1" t="s">
        <v>85</v>
      </c>
      <c r="S423" s="1" t="s">
        <v>85</v>
      </c>
      <c r="T423" s="1" t="s">
        <v>85</v>
      </c>
      <c r="U423" s="1" t="s">
        <v>85</v>
      </c>
      <c r="V423" s="1">
        <v>50</v>
      </c>
      <c r="W423" s="1">
        <v>100</v>
      </c>
      <c r="X423" s="1">
        <v>0</v>
      </c>
      <c r="Y423" s="1" t="s">
        <v>3524</v>
      </c>
      <c r="Z423" s="1" t="s">
        <v>85</v>
      </c>
      <c r="AA423" s="1">
        <v>0</v>
      </c>
      <c r="AB423" s="1">
        <v>40</v>
      </c>
      <c r="AC423" s="1">
        <v>60</v>
      </c>
      <c r="AD423" s="1">
        <v>0</v>
      </c>
      <c r="AE423" s="1">
        <v>160</v>
      </c>
      <c r="AF423" s="1">
        <v>10</v>
      </c>
      <c r="AG423" s="1">
        <v>30</v>
      </c>
      <c r="AH423" s="1">
        <v>60</v>
      </c>
      <c r="AI423" s="1">
        <v>0</v>
      </c>
      <c r="AJ423" s="1">
        <v>150</v>
      </c>
      <c r="AK423" s="1">
        <v>0</v>
      </c>
      <c r="AL423" s="1">
        <v>90</v>
      </c>
      <c r="AM423" s="1">
        <v>10</v>
      </c>
      <c r="AN423" s="1">
        <v>0</v>
      </c>
      <c r="AO423" s="1">
        <v>110</v>
      </c>
      <c r="AP423" s="1" t="s">
        <v>85</v>
      </c>
      <c r="AQ423" s="1" t="s">
        <v>4070</v>
      </c>
      <c r="AR423" s="38">
        <v>45268</v>
      </c>
      <c r="AS423" s="1" t="s">
        <v>85</v>
      </c>
      <c r="AT423" s="1" t="s">
        <v>85</v>
      </c>
      <c r="AU423" s="1" t="s">
        <v>85</v>
      </c>
      <c r="AV423" s="1" t="s">
        <v>85</v>
      </c>
      <c r="AW423" s="1" t="s">
        <v>85</v>
      </c>
      <c r="AX423" s="1" t="s">
        <v>85</v>
      </c>
      <c r="AY423" s="1" t="s">
        <v>85</v>
      </c>
      <c r="AZ423" s="1" t="s">
        <v>85</v>
      </c>
      <c r="BA423" s="1" t="s">
        <v>85</v>
      </c>
      <c r="BB423" s="1" t="s">
        <v>85</v>
      </c>
      <c r="BC423" s="1" t="s">
        <v>85</v>
      </c>
      <c r="BD423" s="1" t="s">
        <v>85</v>
      </c>
      <c r="BE423" s="1" t="s">
        <v>85</v>
      </c>
      <c r="BF423" s="1" t="s">
        <v>85</v>
      </c>
      <c r="BG423" s="1" t="s">
        <v>85</v>
      </c>
      <c r="BH423" s="1" t="s">
        <v>85</v>
      </c>
      <c r="BI423" s="1" t="s">
        <v>85</v>
      </c>
      <c r="BJ423" s="1" t="s">
        <v>85</v>
      </c>
      <c r="BK423" s="1" t="s">
        <v>85</v>
      </c>
      <c r="BL423" s="1" t="s">
        <v>85</v>
      </c>
      <c r="BM423" s="1" t="s">
        <v>3531</v>
      </c>
      <c r="BN423" s="1" t="s">
        <v>85</v>
      </c>
      <c r="BO423" s="1" t="s">
        <v>85</v>
      </c>
      <c r="BP423" s="1" t="s">
        <v>85</v>
      </c>
      <c r="BQ423" s="1" t="s">
        <v>85</v>
      </c>
      <c r="BR423" s="1" t="s">
        <v>85</v>
      </c>
      <c r="BS423" s="1" t="s">
        <v>85</v>
      </c>
      <c r="BT423" s="1" t="s">
        <v>85</v>
      </c>
      <c r="BU423" s="1" t="s">
        <v>85</v>
      </c>
      <c r="BV423" s="1" t="s">
        <v>85</v>
      </c>
      <c r="BW423" s="1" t="s">
        <v>85</v>
      </c>
      <c r="BX423" s="1" t="s">
        <v>85</v>
      </c>
      <c r="BY423" s="1" t="s">
        <v>85</v>
      </c>
      <c r="BZ423" s="1" t="s">
        <v>85</v>
      </c>
      <c r="CA423" s="1" t="s">
        <v>85</v>
      </c>
      <c r="CB423" s="1" t="s">
        <v>85</v>
      </c>
      <c r="CC423" s="1" t="s">
        <v>85</v>
      </c>
      <c r="CD423" s="1" t="s">
        <v>85</v>
      </c>
      <c r="CE423" s="1" t="s">
        <v>85</v>
      </c>
      <c r="CF423" s="1" t="s">
        <v>85</v>
      </c>
      <c r="CG423" s="1" t="s">
        <v>85</v>
      </c>
      <c r="CH423" s="1" t="s">
        <v>85</v>
      </c>
    </row>
    <row r="424" spans="1:86" ht="15.95">
      <c r="A424" s="1" t="s">
        <v>3143</v>
      </c>
      <c r="B424" s="1" t="s">
        <v>130</v>
      </c>
      <c r="C424" s="1" t="s">
        <v>103</v>
      </c>
      <c r="D424" s="1">
        <v>409</v>
      </c>
      <c r="E424" s="1" t="s">
        <v>3522</v>
      </c>
      <c r="F424" s="1">
        <v>2266513</v>
      </c>
      <c r="G424" s="1">
        <v>409054</v>
      </c>
      <c r="H424" s="1" t="s">
        <v>4085</v>
      </c>
      <c r="I424" s="1">
        <v>6220922990</v>
      </c>
      <c r="J424" s="38">
        <v>44831</v>
      </c>
      <c r="K424" s="1" t="s">
        <v>924</v>
      </c>
      <c r="L424" s="1" t="s">
        <v>3527</v>
      </c>
      <c r="M424" s="1" t="s">
        <v>906</v>
      </c>
      <c r="N424" s="1" t="s">
        <v>83</v>
      </c>
      <c r="O424" s="1" t="s">
        <v>907</v>
      </c>
      <c r="P424" s="1" t="s">
        <v>85</v>
      </c>
      <c r="Q424" s="1" t="s">
        <v>85</v>
      </c>
      <c r="R424" s="1" t="s">
        <v>85</v>
      </c>
      <c r="S424" s="1" t="s">
        <v>85</v>
      </c>
      <c r="T424" s="1" t="s">
        <v>85</v>
      </c>
      <c r="U424" s="1" t="s">
        <v>85</v>
      </c>
      <c r="V424" s="1">
        <v>30</v>
      </c>
      <c r="W424" s="1">
        <v>60</v>
      </c>
      <c r="X424" s="1">
        <v>40</v>
      </c>
      <c r="Y424" s="1" t="s">
        <v>3545</v>
      </c>
      <c r="Z424" s="1" t="s">
        <v>85</v>
      </c>
      <c r="AA424" s="1">
        <v>0</v>
      </c>
      <c r="AB424" s="1">
        <v>20</v>
      </c>
      <c r="AC424" s="1">
        <v>75</v>
      </c>
      <c r="AD424" s="1">
        <v>5</v>
      </c>
      <c r="AE424" s="1">
        <v>185</v>
      </c>
      <c r="AF424" s="1">
        <v>10</v>
      </c>
      <c r="AG424" s="1">
        <v>10</v>
      </c>
      <c r="AH424" s="1">
        <v>75</v>
      </c>
      <c r="AI424" s="1">
        <v>5</v>
      </c>
      <c r="AJ424" s="1">
        <v>175</v>
      </c>
      <c r="AK424" s="1">
        <v>0</v>
      </c>
      <c r="AL424" s="1">
        <v>90</v>
      </c>
      <c r="AM424" s="1">
        <v>10</v>
      </c>
      <c r="AN424" s="1">
        <v>0</v>
      </c>
      <c r="AO424" s="1">
        <v>110</v>
      </c>
      <c r="AP424" s="1" t="s">
        <v>85</v>
      </c>
      <c r="AQ424" s="1" t="s">
        <v>4070</v>
      </c>
      <c r="AR424" s="38">
        <v>45268</v>
      </c>
      <c r="AS424" s="1" t="s">
        <v>85</v>
      </c>
      <c r="AT424" s="1" t="s">
        <v>85</v>
      </c>
      <c r="AU424" s="1" t="s">
        <v>85</v>
      </c>
      <c r="AV424" s="1" t="s">
        <v>85</v>
      </c>
      <c r="AW424" s="1" t="s">
        <v>85</v>
      </c>
      <c r="AX424" s="1" t="s">
        <v>85</v>
      </c>
      <c r="AY424" s="1" t="s">
        <v>85</v>
      </c>
      <c r="AZ424" s="1" t="s">
        <v>85</v>
      </c>
      <c r="BA424" s="1" t="s">
        <v>85</v>
      </c>
      <c r="BB424" s="1" t="s">
        <v>85</v>
      </c>
      <c r="BC424" s="1" t="s">
        <v>85</v>
      </c>
      <c r="BD424" s="1" t="s">
        <v>85</v>
      </c>
      <c r="BE424" s="1" t="s">
        <v>85</v>
      </c>
      <c r="BF424" s="1" t="s">
        <v>85</v>
      </c>
      <c r="BG424" s="1" t="s">
        <v>85</v>
      </c>
      <c r="BH424" s="1" t="s">
        <v>85</v>
      </c>
      <c r="BI424" s="1" t="s">
        <v>85</v>
      </c>
      <c r="BJ424" s="1" t="s">
        <v>85</v>
      </c>
      <c r="BK424" s="1" t="s">
        <v>85</v>
      </c>
      <c r="BL424" s="1" t="s">
        <v>85</v>
      </c>
      <c r="BM424" s="1" t="s">
        <v>3531</v>
      </c>
      <c r="BN424" s="1" t="s">
        <v>85</v>
      </c>
      <c r="BO424" s="1" t="s">
        <v>85</v>
      </c>
      <c r="BP424" s="1" t="s">
        <v>85</v>
      </c>
      <c r="BQ424" s="1" t="s">
        <v>85</v>
      </c>
      <c r="BR424" s="1" t="s">
        <v>85</v>
      </c>
      <c r="BS424" s="1" t="s">
        <v>85</v>
      </c>
      <c r="BT424" s="1" t="s">
        <v>85</v>
      </c>
      <c r="BU424" s="1" t="s">
        <v>85</v>
      </c>
      <c r="BV424" s="1" t="s">
        <v>85</v>
      </c>
      <c r="BW424" s="1" t="s">
        <v>85</v>
      </c>
      <c r="BX424" s="1" t="s">
        <v>85</v>
      </c>
      <c r="BY424" s="1" t="s">
        <v>85</v>
      </c>
      <c r="BZ424" s="1" t="s">
        <v>85</v>
      </c>
      <c r="CA424" s="1" t="s">
        <v>85</v>
      </c>
      <c r="CB424" s="1" t="s">
        <v>85</v>
      </c>
      <c r="CC424" s="1" t="s">
        <v>85</v>
      </c>
      <c r="CD424" s="1" t="s">
        <v>85</v>
      </c>
      <c r="CE424" s="1" t="s">
        <v>85</v>
      </c>
      <c r="CF424" s="1" t="s">
        <v>85</v>
      </c>
      <c r="CG424" s="1" t="s">
        <v>85</v>
      </c>
      <c r="CH424" s="1" t="s">
        <v>85</v>
      </c>
    </row>
    <row r="425" spans="1:86" ht="15.95">
      <c r="A425" s="1" t="s">
        <v>1496</v>
      </c>
      <c r="B425" s="1" t="s">
        <v>75</v>
      </c>
      <c r="C425" s="1" t="s">
        <v>103</v>
      </c>
      <c r="D425" s="1">
        <v>104</v>
      </c>
      <c r="E425" s="1" t="s">
        <v>3522</v>
      </c>
      <c r="F425" s="1" t="s">
        <v>4086</v>
      </c>
      <c r="G425" s="1">
        <v>104029</v>
      </c>
      <c r="H425" s="1" t="s">
        <v>3928</v>
      </c>
      <c r="I425" s="1">
        <v>6524567667</v>
      </c>
      <c r="J425" s="38">
        <v>44844</v>
      </c>
      <c r="K425" s="1" t="s">
        <v>3758</v>
      </c>
      <c r="L425" s="1" t="s">
        <v>3527</v>
      </c>
      <c r="M425" s="1" t="s">
        <v>915</v>
      </c>
      <c r="N425" s="1" t="s">
        <v>85</v>
      </c>
      <c r="O425" s="1" t="s">
        <v>4087</v>
      </c>
      <c r="P425" s="1" t="s">
        <v>133</v>
      </c>
      <c r="Q425" s="38">
        <v>45219</v>
      </c>
      <c r="R425" s="1" t="s">
        <v>85</v>
      </c>
      <c r="S425" s="1" t="s">
        <v>85</v>
      </c>
      <c r="T425" s="1" t="s">
        <v>85</v>
      </c>
      <c r="U425" s="1" t="s">
        <v>85</v>
      </c>
      <c r="V425" s="1">
        <v>40</v>
      </c>
      <c r="W425" s="1">
        <v>91</v>
      </c>
      <c r="X425" s="1">
        <v>9</v>
      </c>
      <c r="Y425" s="1" t="s">
        <v>3524</v>
      </c>
      <c r="Z425" s="1" t="s">
        <v>85</v>
      </c>
      <c r="AA425" s="1">
        <v>99</v>
      </c>
      <c r="AB425" s="1">
        <v>1</v>
      </c>
      <c r="AC425" s="1">
        <v>0</v>
      </c>
      <c r="AD425" s="1">
        <v>0</v>
      </c>
      <c r="AE425" s="1">
        <v>1</v>
      </c>
      <c r="AF425" s="1">
        <v>100</v>
      </c>
      <c r="AG425" s="1">
        <v>0</v>
      </c>
      <c r="AH425" s="1">
        <v>0</v>
      </c>
      <c r="AI425" s="1">
        <v>0</v>
      </c>
      <c r="AJ425" s="1">
        <v>0</v>
      </c>
      <c r="AK425" s="1">
        <v>99</v>
      </c>
      <c r="AL425" s="1">
        <v>1</v>
      </c>
      <c r="AM425" s="1">
        <v>0</v>
      </c>
      <c r="AN425" s="1">
        <v>0</v>
      </c>
      <c r="AO425" s="1">
        <v>1</v>
      </c>
      <c r="AP425" s="1" t="s">
        <v>85</v>
      </c>
      <c r="AQ425" s="1" t="s">
        <v>3762</v>
      </c>
      <c r="AR425" s="38">
        <v>45274</v>
      </c>
      <c r="AS425" s="1" t="s">
        <v>85</v>
      </c>
      <c r="AT425" s="1" t="s">
        <v>85</v>
      </c>
      <c r="AU425" s="1" t="s">
        <v>85</v>
      </c>
      <c r="AV425" s="1" t="s">
        <v>85</v>
      </c>
      <c r="AW425" s="1" t="s">
        <v>85</v>
      </c>
      <c r="AX425" s="1" t="s">
        <v>85</v>
      </c>
      <c r="AY425" s="1" t="s">
        <v>85</v>
      </c>
      <c r="AZ425" s="1" t="s">
        <v>85</v>
      </c>
      <c r="BA425" s="1" t="s">
        <v>85</v>
      </c>
      <c r="BB425" s="1" t="s">
        <v>85</v>
      </c>
      <c r="BC425" s="1" t="s">
        <v>85</v>
      </c>
      <c r="BD425" s="1" t="s">
        <v>85</v>
      </c>
      <c r="BE425" s="1" t="s">
        <v>85</v>
      </c>
      <c r="BF425" s="1" t="s">
        <v>85</v>
      </c>
      <c r="BG425" s="1" t="s">
        <v>85</v>
      </c>
      <c r="BH425" s="1" t="s">
        <v>85</v>
      </c>
      <c r="BI425" s="1" t="s">
        <v>85</v>
      </c>
      <c r="BJ425" s="1" t="s">
        <v>85</v>
      </c>
      <c r="BK425" s="1" t="s">
        <v>85</v>
      </c>
      <c r="BL425" s="1" t="s">
        <v>85</v>
      </c>
      <c r="BM425" s="1" t="s">
        <v>3531</v>
      </c>
      <c r="BN425" s="1" t="s">
        <v>85</v>
      </c>
      <c r="BO425" s="1" t="s">
        <v>85</v>
      </c>
      <c r="BP425" s="1" t="s">
        <v>85</v>
      </c>
      <c r="BQ425" s="1" t="s">
        <v>85</v>
      </c>
      <c r="BR425" s="1" t="s">
        <v>85</v>
      </c>
      <c r="BS425" s="1" t="s">
        <v>85</v>
      </c>
      <c r="BT425" s="1" t="s">
        <v>85</v>
      </c>
      <c r="BU425" s="1" t="s">
        <v>85</v>
      </c>
      <c r="BV425" s="1" t="s">
        <v>85</v>
      </c>
      <c r="BW425" s="1" t="s">
        <v>85</v>
      </c>
      <c r="BX425" s="1" t="s">
        <v>85</v>
      </c>
      <c r="BY425" s="1" t="s">
        <v>85</v>
      </c>
      <c r="BZ425" s="1" t="s">
        <v>85</v>
      </c>
      <c r="CA425" s="1" t="s">
        <v>85</v>
      </c>
      <c r="CB425" s="1" t="s">
        <v>85</v>
      </c>
      <c r="CC425" s="1" t="s">
        <v>85</v>
      </c>
      <c r="CD425" s="1" t="s">
        <v>85</v>
      </c>
      <c r="CE425" s="1" t="s">
        <v>85</v>
      </c>
      <c r="CF425" s="1" t="s">
        <v>85</v>
      </c>
      <c r="CG425" s="1" t="s">
        <v>85</v>
      </c>
      <c r="CH425" s="1" t="s">
        <v>85</v>
      </c>
    </row>
    <row r="426" spans="1:86" ht="15.95">
      <c r="A426" s="1" t="s">
        <v>574</v>
      </c>
      <c r="B426" s="1" t="s">
        <v>130</v>
      </c>
      <c r="C426" s="1" t="s">
        <v>198</v>
      </c>
      <c r="D426" s="1">
        <v>401</v>
      </c>
      <c r="E426" s="1" t="s">
        <v>3522</v>
      </c>
      <c r="F426" s="1" t="s">
        <v>4088</v>
      </c>
      <c r="G426" s="1">
        <v>401011</v>
      </c>
      <c r="H426" s="1" t="s">
        <v>3564</v>
      </c>
      <c r="I426" s="1">
        <v>6220154051</v>
      </c>
      <c r="J426" s="38">
        <v>45239</v>
      </c>
      <c r="K426" s="1" t="s">
        <v>975</v>
      </c>
      <c r="L426" s="1" t="s">
        <v>3527</v>
      </c>
      <c r="M426" s="1" t="s">
        <v>915</v>
      </c>
      <c r="N426" s="1" t="s">
        <v>85</v>
      </c>
      <c r="O426" s="1" t="s">
        <v>907</v>
      </c>
      <c r="P426" s="1" t="s">
        <v>83</v>
      </c>
      <c r="Q426" s="38">
        <v>45239</v>
      </c>
      <c r="R426" s="1" t="s">
        <v>85</v>
      </c>
      <c r="S426" s="1" t="s">
        <v>85</v>
      </c>
      <c r="T426" s="1" t="s">
        <v>85</v>
      </c>
      <c r="U426" s="1" t="s">
        <v>85</v>
      </c>
      <c r="V426" s="1">
        <v>40</v>
      </c>
      <c r="W426" s="1">
        <v>99</v>
      </c>
      <c r="X426" s="1">
        <v>1</v>
      </c>
      <c r="Y426" s="1" t="s">
        <v>3545</v>
      </c>
      <c r="Z426" s="1" t="s">
        <v>85</v>
      </c>
      <c r="AA426" s="1">
        <v>2</v>
      </c>
      <c r="AB426" s="1">
        <v>32</v>
      </c>
      <c r="AC426" s="1">
        <v>46</v>
      </c>
      <c r="AD426" s="1">
        <v>20</v>
      </c>
      <c r="AE426" s="1">
        <v>184</v>
      </c>
      <c r="AF426" s="1">
        <v>5</v>
      </c>
      <c r="AG426" s="1">
        <v>30</v>
      </c>
      <c r="AH426" s="1">
        <v>45</v>
      </c>
      <c r="AI426" s="1">
        <v>20</v>
      </c>
      <c r="AJ426" s="1">
        <v>180</v>
      </c>
      <c r="AK426" s="1">
        <v>24</v>
      </c>
      <c r="AL426" s="1">
        <v>65</v>
      </c>
      <c r="AM426" s="1">
        <v>10</v>
      </c>
      <c r="AN426" s="1">
        <v>1</v>
      </c>
      <c r="AO426" s="1">
        <v>88</v>
      </c>
      <c r="AP426" s="1" t="s">
        <v>85</v>
      </c>
      <c r="AQ426" s="1" t="s">
        <v>3894</v>
      </c>
      <c r="AR426" s="38">
        <v>45298</v>
      </c>
      <c r="AS426" s="1" t="s">
        <v>85</v>
      </c>
      <c r="AT426" s="1" t="s">
        <v>85</v>
      </c>
      <c r="AU426" s="1" t="s">
        <v>85</v>
      </c>
      <c r="AV426" s="1" t="s">
        <v>85</v>
      </c>
      <c r="AW426" s="1" t="s">
        <v>85</v>
      </c>
      <c r="AX426" s="1" t="s">
        <v>85</v>
      </c>
      <c r="AY426" s="1" t="s">
        <v>85</v>
      </c>
      <c r="AZ426" s="1" t="s">
        <v>85</v>
      </c>
      <c r="BA426" s="1" t="s">
        <v>85</v>
      </c>
      <c r="BB426" s="1" t="s">
        <v>85</v>
      </c>
      <c r="BC426" s="1" t="s">
        <v>85</v>
      </c>
      <c r="BD426" s="1" t="s">
        <v>85</v>
      </c>
      <c r="BE426" s="1" t="s">
        <v>85</v>
      </c>
      <c r="BF426" s="1" t="s">
        <v>85</v>
      </c>
      <c r="BG426" s="1" t="s">
        <v>85</v>
      </c>
      <c r="BH426" s="1" t="s">
        <v>85</v>
      </c>
      <c r="BI426" s="1" t="s">
        <v>85</v>
      </c>
      <c r="BJ426" s="1" t="s">
        <v>85</v>
      </c>
      <c r="BK426" s="1" t="s">
        <v>85</v>
      </c>
      <c r="BL426" s="1" t="s">
        <v>85</v>
      </c>
      <c r="BM426" s="1" t="s">
        <v>3531</v>
      </c>
      <c r="BN426" s="1" t="s">
        <v>85</v>
      </c>
      <c r="BO426" s="1" t="s">
        <v>85</v>
      </c>
      <c r="BP426" s="1" t="s">
        <v>85</v>
      </c>
      <c r="BQ426" s="1" t="s">
        <v>85</v>
      </c>
      <c r="BR426" s="1" t="s">
        <v>85</v>
      </c>
      <c r="BS426" s="1" t="s">
        <v>85</v>
      </c>
      <c r="BT426" s="1" t="s">
        <v>85</v>
      </c>
      <c r="BU426" s="1" t="s">
        <v>85</v>
      </c>
      <c r="BV426" s="1" t="s">
        <v>85</v>
      </c>
      <c r="BW426" s="1" t="s">
        <v>85</v>
      </c>
      <c r="BX426" s="1" t="s">
        <v>85</v>
      </c>
      <c r="BY426" s="1" t="s">
        <v>85</v>
      </c>
      <c r="BZ426" s="1" t="s">
        <v>85</v>
      </c>
      <c r="CA426" s="1" t="s">
        <v>85</v>
      </c>
      <c r="CB426" s="1" t="s">
        <v>85</v>
      </c>
      <c r="CC426" s="1" t="s">
        <v>85</v>
      </c>
      <c r="CD426" s="1" t="s">
        <v>85</v>
      </c>
      <c r="CE426" s="1" t="s">
        <v>85</v>
      </c>
      <c r="CF426" s="1" t="s">
        <v>85</v>
      </c>
      <c r="CG426" s="1" t="s">
        <v>85</v>
      </c>
      <c r="CH426" s="1" t="s">
        <v>85</v>
      </c>
    </row>
    <row r="427" spans="1:86" ht="15.95">
      <c r="A427" s="1" t="s">
        <v>725</v>
      </c>
      <c r="B427" s="1" t="s">
        <v>75</v>
      </c>
      <c r="C427" s="1" t="s">
        <v>198</v>
      </c>
      <c r="D427" s="1">
        <v>409</v>
      </c>
      <c r="E427" s="1" t="s">
        <v>3522</v>
      </c>
      <c r="F427" s="1" t="s">
        <v>4089</v>
      </c>
      <c r="G427" s="1">
        <v>409057</v>
      </c>
      <c r="H427" s="1" t="s">
        <v>4090</v>
      </c>
      <c r="I427" s="1">
        <v>6222089417</v>
      </c>
      <c r="J427" s="38">
        <v>45254</v>
      </c>
      <c r="K427" s="1" t="s">
        <v>926</v>
      </c>
      <c r="L427" s="1" t="s">
        <v>3527</v>
      </c>
      <c r="M427" s="1" t="s">
        <v>915</v>
      </c>
      <c r="N427" s="1" t="s">
        <v>85</v>
      </c>
      <c r="O427" s="1" t="s">
        <v>907</v>
      </c>
      <c r="P427" s="1" t="s">
        <v>173</v>
      </c>
      <c r="Q427" s="38">
        <v>45254</v>
      </c>
      <c r="R427" s="1" t="s">
        <v>85</v>
      </c>
      <c r="S427" s="1" t="s">
        <v>85</v>
      </c>
      <c r="T427" s="1" t="s">
        <v>85</v>
      </c>
      <c r="U427" s="1" t="s">
        <v>85</v>
      </c>
      <c r="V427" s="1">
        <v>70</v>
      </c>
      <c r="W427" s="1">
        <v>95</v>
      </c>
      <c r="X427" s="1">
        <v>5</v>
      </c>
      <c r="Y427" s="1" t="s">
        <v>3524</v>
      </c>
      <c r="Z427" s="1" t="s">
        <v>85</v>
      </c>
      <c r="AA427" s="1">
        <v>20</v>
      </c>
      <c r="AB427" s="1">
        <v>50</v>
      </c>
      <c r="AC427" s="1">
        <v>30</v>
      </c>
      <c r="AD427" s="1">
        <v>0</v>
      </c>
      <c r="AE427" s="1">
        <v>110</v>
      </c>
      <c r="AF427" s="1">
        <v>40</v>
      </c>
      <c r="AG427" s="1">
        <v>30</v>
      </c>
      <c r="AH427" s="1">
        <v>30</v>
      </c>
      <c r="AI427" s="1">
        <v>0</v>
      </c>
      <c r="AJ427" s="1">
        <v>90</v>
      </c>
      <c r="AK427" s="1">
        <v>20</v>
      </c>
      <c r="AL427" s="1">
        <v>70</v>
      </c>
      <c r="AM427" s="1">
        <v>10</v>
      </c>
      <c r="AN427" s="1">
        <v>0</v>
      </c>
      <c r="AO427" s="1">
        <v>90</v>
      </c>
      <c r="AP427" s="1" t="s">
        <v>85</v>
      </c>
      <c r="AQ427" s="1" t="s">
        <v>4070</v>
      </c>
      <c r="AR427" s="38">
        <v>45268</v>
      </c>
      <c r="AS427" s="1" t="s">
        <v>85</v>
      </c>
      <c r="AT427" s="1" t="s">
        <v>85</v>
      </c>
      <c r="AU427" s="1" t="s">
        <v>85</v>
      </c>
      <c r="AV427" s="1" t="s">
        <v>85</v>
      </c>
      <c r="AW427" s="1" t="s">
        <v>85</v>
      </c>
      <c r="AX427" s="1" t="s">
        <v>85</v>
      </c>
      <c r="AY427" s="1" t="s">
        <v>85</v>
      </c>
      <c r="AZ427" s="1" t="s">
        <v>85</v>
      </c>
      <c r="BA427" s="1" t="s">
        <v>85</v>
      </c>
      <c r="BB427" s="1" t="s">
        <v>85</v>
      </c>
      <c r="BC427" s="1" t="s">
        <v>85</v>
      </c>
      <c r="BD427" s="1" t="s">
        <v>85</v>
      </c>
      <c r="BE427" s="1" t="s">
        <v>85</v>
      </c>
      <c r="BF427" s="1" t="s">
        <v>85</v>
      </c>
      <c r="BG427" s="1" t="s">
        <v>85</v>
      </c>
      <c r="BH427" s="1" t="s">
        <v>85</v>
      </c>
      <c r="BI427" s="1" t="s">
        <v>85</v>
      </c>
      <c r="BJ427" s="1" t="s">
        <v>85</v>
      </c>
      <c r="BK427" s="1" t="s">
        <v>85</v>
      </c>
      <c r="BL427" s="1" t="s">
        <v>85</v>
      </c>
      <c r="BM427" s="1" t="s">
        <v>3531</v>
      </c>
      <c r="BN427" s="1" t="s">
        <v>85</v>
      </c>
      <c r="BO427" s="1" t="s">
        <v>85</v>
      </c>
      <c r="BP427" s="1" t="s">
        <v>85</v>
      </c>
      <c r="BQ427" s="1" t="s">
        <v>85</v>
      </c>
      <c r="BR427" s="1" t="s">
        <v>85</v>
      </c>
      <c r="BS427" s="1" t="s">
        <v>85</v>
      </c>
      <c r="BT427" s="1" t="s">
        <v>85</v>
      </c>
      <c r="BU427" s="1" t="s">
        <v>85</v>
      </c>
      <c r="BV427" s="1" t="s">
        <v>85</v>
      </c>
      <c r="BW427" s="1" t="s">
        <v>85</v>
      </c>
      <c r="BX427" s="1" t="s">
        <v>85</v>
      </c>
      <c r="BY427" s="1" t="s">
        <v>85</v>
      </c>
      <c r="BZ427" s="1" t="s">
        <v>85</v>
      </c>
      <c r="CA427" s="1" t="s">
        <v>85</v>
      </c>
      <c r="CB427" s="1" t="s">
        <v>85</v>
      </c>
      <c r="CC427" s="1" t="s">
        <v>85</v>
      </c>
      <c r="CD427" s="1" t="s">
        <v>85</v>
      </c>
      <c r="CE427" s="1" t="s">
        <v>85</v>
      </c>
      <c r="CF427" s="1" t="s">
        <v>85</v>
      </c>
      <c r="CG427" s="1" t="s">
        <v>85</v>
      </c>
      <c r="CH427" s="1" t="s">
        <v>85</v>
      </c>
    </row>
    <row r="428" spans="1:86" ht="15.95">
      <c r="A428" s="1" t="s">
        <v>553</v>
      </c>
      <c r="B428" s="1" t="s">
        <v>130</v>
      </c>
      <c r="C428" s="1" t="s">
        <v>103</v>
      </c>
      <c r="D428" s="1">
        <v>400</v>
      </c>
      <c r="E428" s="1" t="s">
        <v>3522</v>
      </c>
      <c r="F428" s="1" t="s">
        <v>4091</v>
      </c>
      <c r="G428" s="1">
        <v>400021</v>
      </c>
      <c r="H428" s="1" t="s">
        <v>85</v>
      </c>
      <c r="I428" s="1">
        <v>6221243066</v>
      </c>
      <c r="J428" s="38">
        <v>45246</v>
      </c>
      <c r="K428" s="1" t="s">
        <v>85</v>
      </c>
      <c r="L428" s="1" t="s">
        <v>85</v>
      </c>
      <c r="M428" s="1" t="s">
        <v>85</v>
      </c>
      <c r="N428" s="1" t="s">
        <v>85</v>
      </c>
      <c r="O428" s="1" t="s">
        <v>85</v>
      </c>
      <c r="P428" s="1" t="s">
        <v>85</v>
      </c>
      <c r="Q428" s="1" t="s">
        <v>85</v>
      </c>
      <c r="R428" s="1" t="s">
        <v>85</v>
      </c>
      <c r="S428" s="1" t="s">
        <v>85</v>
      </c>
      <c r="T428" s="1" t="s">
        <v>85</v>
      </c>
      <c r="U428" s="1" t="s">
        <v>85</v>
      </c>
      <c r="V428" s="1">
        <v>30</v>
      </c>
      <c r="W428" s="1">
        <v>100</v>
      </c>
      <c r="X428" s="1">
        <v>0</v>
      </c>
      <c r="Y428" s="1" t="s">
        <v>3524</v>
      </c>
      <c r="Z428" s="1" t="s">
        <v>85</v>
      </c>
      <c r="AA428" s="1">
        <v>10</v>
      </c>
      <c r="AB428" s="1">
        <v>10</v>
      </c>
      <c r="AC428" s="1">
        <v>80</v>
      </c>
      <c r="AD428" s="1">
        <v>0</v>
      </c>
      <c r="AE428" s="1">
        <v>170</v>
      </c>
      <c r="AF428" s="1">
        <v>10</v>
      </c>
      <c r="AG428" s="1">
        <v>10</v>
      </c>
      <c r="AH428" s="1">
        <v>80</v>
      </c>
      <c r="AI428" s="1">
        <v>0</v>
      </c>
      <c r="AJ428" s="1">
        <v>170</v>
      </c>
      <c r="AK428" s="1">
        <v>40</v>
      </c>
      <c r="AL428" s="1">
        <v>50</v>
      </c>
      <c r="AM428" s="1">
        <v>10</v>
      </c>
      <c r="AN428" s="1">
        <v>0</v>
      </c>
      <c r="AO428" s="1">
        <v>70</v>
      </c>
      <c r="AP428" s="1" t="s">
        <v>85</v>
      </c>
      <c r="AQ428" s="1" t="s">
        <v>4070</v>
      </c>
      <c r="AR428" s="38">
        <v>45268</v>
      </c>
      <c r="AS428" s="1" t="s">
        <v>85</v>
      </c>
      <c r="AT428" s="1" t="s">
        <v>85</v>
      </c>
      <c r="AU428" s="1" t="s">
        <v>85</v>
      </c>
      <c r="AV428" s="1" t="s">
        <v>85</v>
      </c>
      <c r="AW428" s="1" t="s">
        <v>85</v>
      </c>
      <c r="AX428" s="1" t="s">
        <v>85</v>
      </c>
      <c r="AY428" s="1" t="s">
        <v>85</v>
      </c>
      <c r="AZ428" s="1" t="s">
        <v>85</v>
      </c>
      <c r="BA428" s="1" t="s">
        <v>85</v>
      </c>
      <c r="BB428" s="1" t="s">
        <v>85</v>
      </c>
      <c r="BC428" s="1" t="s">
        <v>85</v>
      </c>
      <c r="BD428" s="1" t="s">
        <v>85</v>
      </c>
      <c r="BE428" s="1" t="s">
        <v>85</v>
      </c>
      <c r="BF428" s="1" t="s">
        <v>85</v>
      </c>
      <c r="BG428" s="1" t="s">
        <v>85</v>
      </c>
      <c r="BH428" s="1" t="s">
        <v>85</v>
      </c>
      <c r="BI428" s="1" t="s">
        <v>85</v>
      </c>
      <c r="BJ428" s="1" t="s">
        <v>85</v>
      </c>
      <c r="BK428" s="1" t="s">
        <v>85</v>
      </c>
      <c r="BL428" s="1" t="s">
        <v>85</v>
      </c>
      <c r="BM428" s="1" t="s">
        <v>3531</v>
      </c>
      <c r="BN428" s="1" t="s">
        <v>85</v>
      </c>
      <c r="BO428" s="1" t="s">
        <v>85</v>
      </c>
      <c r="BP428" s="1" t="s">
        <v>85</v>
      </c>
      <c r="BQ428" s="1" t="s">
        <v>85</v>
      </c>
      <c r="BR428" s="1" t="s">
        <v>85</v>
      </c>
      <c r="BS428" s="1" t="s">
        <v>85</v>
      </c>
      <c r="BT428" s="1" t="s">
        <v>85</v>
      </c>
      <c r="BU428" s="1" t="s">
        <v>85</v>
      </c>
      <c r="BV428" s="1" t="s">
        <v>85</v>
      </c>
      <c r="BW428" s="1" t="s">
        <v>85</v>
      </c>
      <c r="BX428" s="1" t="s">
        <v>85</v>
      </c>
      <c r="BY428" s="1" t="s">
        <v>85</v>
      </c>
      <c r="BZ428" s="1" t="s">
        <v>85</v>
      </c>
      <c r="CA428" s="1" t="s">
        <v>85</v>
      </c>
      <c r="CB428" s="1" t="s">
        <v>85</v>
      </c>
      <c r="CC428" s="1" t="s">
        <v>85</v>
      </c>
      <c r="CD428" s="1" t="s">
        <v>85</v>
      </c>
      <c r="CE428" s="1" t="s">
        <v>85</v>
      </c>
      <c r="CF428" s="1" t="s">
        <v>85</v>
      </c>
      <c r="CG428" s="1" t="s">
        <v>85</v>
      </c>
      <c r="CH428" s="1" t="s">
        <v>85</v>
      </c>
    </row>
    <row r="429" spans="1:86" ht="15.95">
      <c r="A429" s="1" t="s">
        <v>2465</v>
      </c>
      <c r="B429" s="1" t="s">
        <v>75</v>
      </c>
      <c r="C429" s="1" t="s">
        <v>103</v>
      </c>
      <c r="D429" s="1">
        <v>209</v>
      </c>
      <c r="E429" s="1" t="s">
        <v>3549</v>
      </c>
      <c r="F429" s="1">
        <v>209007</v>
      </c>
      <c r="G429" s="1">
        <v>209007</v>
      </c>
      <c r="H429" s="1">
        <v>24</v>
      </c>
      <c r="I429" s="1">
        <v>6802305898</v>
      </c>
      <c r="J429" s="38">
        <v>45217</v>
      </c>
      <c r="K429" s="1" t="s">
        <v>926</v>
      </c>
      <c r="L429" s="1" t="s">
        <v>3527</v>
      </c>
      <c r="M429" s="1" t="s">
        <v>906</v>
      </c>
      <c r="N429" s="1" t="s">
        <v>83</v>
      </c>
      <c r="O429" s="1" t="s">
        <v>907</v>
      </c>
      <c r="P429" s="1" t="s">
        <v>85</v>
      </c>
      <c r="Q429" s="38">
        <v>45237</v>
      </c>
      <c r="R429" s="1" t="s">
        <v>85</v>
      </c>
      <c r="S429" s="1" t="s">
        <v>85</v>
      </c>
      <c r="T429" s="1" t="s">
        <v>85</v>
      </c>
      <c r="U429" s="1" t="s">
        <v>85</v>
      </c>
      <c r="V429" s="1" t="s">
        <v>85</v>
      </c>
      <c r="W429" s="1" t="s">
        <v>85</v>
      </c>
      <c r="X429" s="1" t="s">
        <v>85</v>
      </c>
      <c r="Y429" s="1" t="s">
        <v>85</v>
      </c>
      <c r="Z429" s="1" t="s">
        <v>4092</v>
      </c>
      <c r="AA429" s="1" t="s">
        <v>85</v>
      </c>
      <c r="AB429" s="1" t="s">
        <v>85</v>
      </c>
      <c r="AC429" s="1" t="s">
        <v>85</v>
      </c>
      <c r="AD429" s="1" t="s">
        <v>85</v>
      </c>
      <c r="AE429" s="1" t="s">
        <v>85</v>
      </c>
      <c r="AF429" s="1" t="s">
        <v>85</v>
      </c>
      <c r="AG429" s="1" t="s">
        <v>85</v>
      </c>
      <c r="AH429" s="1" t="s">
        <v>85</v>
      </c>
      <c r="AI429" s="1" t="s">
        <v>85</v>
      </c>
      <c r="AJ429" s="1" t="s">
        <v>85</v>
      </c>
      <c r="AK429" s="1" t="s">
        <v>85</v>
      </c>
      <c r="AL429" s="1" t="s">
        <v>85</v>
      </c>
      <c r="AM429" s="1" t="s">
        <v>85</v>
      </c>
      <c r="AN429" s="1" t="s">
        <v>85</v>
      </c>
      <c r="AO429" s="1" t="s">
        <v>85</v>
      </c>
      <c r="AP429" s="1" t="s">
        <v>4092</v>
      </c>
      <c r="AQ429" s="1" t="s">
        <v>3660</v>
      </c>
      <c r="AR429" s="38">
        <v>45278</v>
      </c>
      <c r="AS429" s="1" t="s">
        <v>85</v>
      </c>
      <c r="AT429" s="1" t="s">
        <v>85</v>
      </c>
      <c r="AU429" s="1" t="s">
        <v>85</v>
      </c>
      <c r="AV429" s="1" t="s">
        <v>85</v>
      </c>
      <c r="AW429" s="1" t="s">
        <v>85</v>
      </c>
      <c r="AX429" s="1" t="s">
        <v>85</v>
      </c>
      <c r="AY429" s="1" t="s">
        <v>85</v>
      </c>
      <c r="AZ429" s="1" t="s">
        <v>85</v>
      </c>
      <c r="BA429" s="1" t="s">
        <v>85</v>
      </c>
      <c r="BB429" s="1" t="s">
        <v>85</v>
      </c>
      <c r="BC429" s="1" t="s">
        <v>85</v>
      </c>
      <c r="BD429" s="1" t="s">
        <v>85</v>
      </c>
      <c r="BE429" s="1" t="s">
        <v>85</v>
      </c>
      <c r="BF429" s="1" t="s">
        <v>85</v>
      </c>
      <c r="BG429" s="1" t="s">
        <v>85</v>
      </c>
      <c r="BH429" s="1" t="s">
        <v>85</v>
      </c>
      <c r="BI429" s="1" t="s">
        <v>85</v>
      </c>
      <c r="BJ429" s="1" t="s">
        <v>85</v>
      </c>
      <c r="BK429" s="1" t="s">
        <v>85</v>
      </c>
      <c r="BL429" s="1" t="s">
        <v>85</v>
      </c>
      <c r="BM429" s="1" t="s">
        <v>3538</v>
      </c>
      <c r="BN429" s="1" t="s">
        <v>4092</v>
      </c>
      <c r="BO429" s="1" t="s">
        <v>85</v>
      </c>
      <c r="BP429" s="1" t="s">
        <v>85</v>
      </c>
      <c r="BQ429" s="1" t="s">
        <v>85</v>
      </c>
      <c r="BR429" s="1" t="s">
        <v>85</v>
      </c>
      <c r="BS429" s="1" t="s">
        <v>85</v>
      </c>
      <c r="BT429" s="1" t="s">
        <v>85</v>
      </c>
      <c r="BU429" s="1" t="s">
        <v>85</v>
      </c>
      <c r="BV429" s="1" t="s">
        <v>85</v>
      </c>
      <c r="BW429" s="1" t="s">
        <v>85</v>
      </c>
      <c r="BX429" s="1" t="s">
        <v>85</v>
      </c>
      <c r="BY429" s="1" t="s">
        <v>85</v>
      </c>
      <c r="BZ429" s="1" t="s">
        <v>85</v>
      </c>
      <c r="CA429" s="1" t="s">
        <v>85</v>
      </c>
      <c r="CB429" s="1" t="s">
        <v>85</v>
      </c>
      <c r="CC429" s="1" t="s">
        <v>85</v>
      </c>
      <c r="CD429" s="1" t="s">
        <v>85</v>
      </c>
      <c r="CE429" s="1" t="s">
        <v>85</v>
      </c>
      <c r="CF429" s="1" t="s">
        <v>85</v>
      </c>
      <c r="CG429" s="1" t="s">
        <v>85</v>
      </c>
      <c r="CH429" s="1" t="s">
        <v>85</v>
      </c>
    </row>
    <row r="430" spans="1:86" ht="15.95">
      <c r="A430" s="1"/>
      <c r="B430" s="1"/>
      <c r="C430" s="1"/>
      <c r="D430" s="1"/>
      <c r="E430" s="1" t="s">
        <v>3522</v>
      </c>
      <c r="F430" s="1">
        <v>209007</v>
      </c>
      <c r="G430" s="1">
        <v>209007</v>
      </c>
      <c r="H430" s="1">
        <v>24</v>
      </c>
      <c r="I430" s="1">
        <v>6802305898</v>
      </c>
      <c r="J430" s="38">
        <v>45217</v>
      </c>
      <c r="K430" s="1" t="s">
        <v>926</v>
      </c>
      <c r="L430" s="1" t="s">
        <v>3527</v>
      </c>
      <c r="M430" s="1" t="s">
        <v>906</v>
      </c>
      <c r="N430" s="1" t="s">
        <v>83</v>
      </c>
      <c r="O430" s="1" t="s">
        <v>907</v>
      </c>
      <c r="P430" s="1" t="s">
        <v>85</v>
      </c>
      <c r="Q430" s="38">
        <v>45237</v>
      </c>
      <c r="R430" s="1" t="s">
        <v>85</v>
      </c>
      <c r="S430" s="1" t="s">
        <v>85</v>
      </c>
      <c r="T430" s="1" t="s">
        <v>85</v>
      </c>
      <c r="U430" s="1" t="s">
        <v>85</v>
      </c>
      <c r="V430" s="1" t="s">
        <v>85</v>
      </c>
      <c r="W430" s="1" t="s">
        <v>85</v>
      </c>
      <c r="X430" s="1" t="s">
        <v>85</v>
      </c>
      <c r="Y430" s="1" t="s">
        <v>85</v>
      </c>
      <c r="Z430" s="1" t="s">
        <v>4093</v>
      </c>
      <c r="AA430" s="1" t="s">
        <v>85</v>
      </c>
      <c r="AB430" s="1" t="s">
        <v>85</v>
      </c>
      <c r="AC430" s="1" t="s">
        <v>85</v>
      </c>
      <c r="AD430" s="1" t="s">
        <v>85</v>
      </c>
      <c r="AE430" s="1" t="s">
        <v>85</v>
      </c>
      <c r="AF430" s="1" t="s">
        <v>85</v>
      </c>
      <c r="AG430" s="1" t="s">
        <v>85</v>
      </c>
      <c r="AH430" s="1" t="s">
        <v>85</v>
      </c>
      <c r="AI430" s="1" t="s">
        <v>85</v>
      </c>
      <c r="AJ430" s="1" t="s">
        <v>85</v>
      </c>
      <c r="AK430" s="1" t="s">
        <v>85</v>
      </c>
      <c r="AL430" s="1" t="s">
        <v>85</v>
      </c>
      <c r="AM430" s="1" t="s">
        <v>85</v>
      </c>
      <c r="AN430" s="1" t="s">
        <v>85</v>
      </c>
      <c r="AO430" s="1" t="s">
        <v>85</v>
      </c>
      <c r="AP430" s="1" t="s">
        <v>4093</v>
      </c>
      <c r="AQ430" s="1" t="s">
        <v>3660</v>
      </c>
      <c r="AR430" s="38">
        <v>45274</v>
      </c>
      <c r="AS430" s="1" t="s">
        <v>85</v>
      </c>
      <c r="AT430" s="1" t="s">
        <v>85</v>
      </c>
      <c r="AU430" s="1" t="s">
        <v>85</v>
      </c>
      <c r="AV430" s="1" t="s">
        <v>85</v>
      </c>
      <c r="AW430" s="1" t="s">
        <v>85</v>
      </c>
      <c r="AX430" s="1" t="s">
        <v>85</v>
      </c>
      <c r="AY430" s="1" t="s">
        <v>85</v>
      </c>
      <c r="AZ430" s="1" t="s">
        <v>85</v>
      </c>
      <c r="BA430" s="1" t="s">
        <v>85</v>
      </c>
      <c r="BB430" s="1" t="s">
        <v>85</v>
      </c>
      <c r="BC430" s="1" t="s">
        <v>85</v>
      </c>
      <c r="BD430" s="1" t="s">
        <v>85</v>
      </c>
      <c r="BE430" s="1" t="s">
        <v>85</v>
      </c>
      <c r="BF430" s="1" t="s">
        <v>85</v>
      </c>
      <c r="BG430" s="1" t="s">
        <v>85</v>
      </c>
      <c r="BH430" s="1" t="s">
        <v>85</v>
      </c>
      <c r="BI430" s="1" t="s">
        <v>85</v>
      </c>
      <c r="BJ430" s="1" t="s">
        <v>85</v>
      </c>
      <c r="BK430" s="1" t="s">
        <v>85</v>
      </c>
      <c r="BL430" s="1" t="s">
        <v>85</v>
      </c>
      <c r="BM430" s="1" t="s">
        <v>3538</v>
      </c>
      <c r="BN430" s="1" t="s">
        <v>4093</v>
      </c>
      <c r="BO430" s="1" t="s">
        <v>85</v>
      </c>
      <c r="BP430" s="1" t="s">
        <v>85</v>
      </c>
      <c r="BQ430" s="1" t="s">
        <v>85</v>
      </c>
      <c r="BR430" s="1" t="s">
        <v>85</v>
      </c>
      <c r="BS430" s="1" t="s">
        <v>85</v>
      </c>
      <c r="BT430" s="1" t="s">
        <v>85</v>
      </c>
      <c r="BU430" s="1" t="s">
        <v>85</v>
      </c>
      <c r="BV430" s="1" t="s">
        <v>85</v>
      </c>
      <c r="BW430" s="1" t="s">
        <v>85</v>
      </c>
      <c r="BX430" s="1" t="s">
        <v>85</v>
      </c>
      <c r="BY430" s="1" t="s">
        <v>85</v>
      </c>
      <c r="BZ430" s="1" t="s">
        <v>85</v>
      </c>
      <c r="CA430" s="1" t="s">
        <v>85</v>
      </c>
      <c r="CB430" s="1" t="s">
        <v>85</v>
      </c>
      <c r="CC430" s="1" t="s">
        <v>85</v>
      </c>
      <c r="CD430" s="1" t="s">
        <v>85</v>
      </c>
      <c r="CE430" s="1" t="s">
        <v>85</v>
      </c>
      <c r="CF430" s="1" t="s">
        <v>85</v>
      </c>
      <c r="CG430" s="1" t="s">
        <v>85</v>
      </c>
      <c r="CH430" s="1" t="s">
        <v>85</v>
      </c>
    </row>
    <row r="431" spans="1:86" ht="15.95">
      <c r="A431" s="1" t="s">
        <v>867</v>
      </c>
      <c r="B431" s="1" t="s">
        <v>130</v>
      </c>
      <c r="C431" s="1" t="s">
        <v>103</v>
      </c>
      <c r="D431" s="1">
        <v>405</v>
      </c>
      <c r="E431" s="1" t="s">
        <v>3522</v>
      </c>
      <c r="F431" s="1">
        <v>6221961617</v>
      </c>
      <c r="G431" s="1">
        <v>405008</v>
      </c>
      <c r="H431" s="1" t="s">
        <v>4094</v>
      </c>
      <c r="I431" s="1">
        <v>6221961617</v>
      </c>
      <c r="J431" s="38">
        <v>45235</v>
      </c>
      <c r="K431" s="1" t="s">
        <v>1068</v>
      </c>
      <c r="L431" s="1" t="s">
        <v>3527</v>
      </c>
      <c r="M431" s="1" t="s">
        <v>906</v>
      </c>
      <c r="N431" s="1" t="s">
        <v>83</v>
      </c>
      <c r="O431" s="1" t="s">
        <v>1053</v>
      </c>
      <c r="P431" s="1" t="s">
        <v>85</v>
      </c>
      <c r="Q431" s="1" t="s">
        <v>85</v>
      </c>
      <c r="R431" s="1" t="s">
        <v>85</v>
      </c>
      <c r="S431" s="1" t="s">
        <v>85</v>
      </c>
      <c r="T431" s="1" t="s">
        <v>85</v>
      </c>
      <c r="U431" s="1" t="s">
        <v>85</v>
      </c>
      <c r="V431" s="1">
        <v>7</v>
      </c>
      <c r="W431" s="1">
        <v>100</v>
      </c>
      <c r="X431" s="1">
        <v>0</v>
      </c>
      <c r="Y431" s="1" t="s">
        <v>3524</v>
      </c>
      <c r="Z431" s="1" t="s">
        <v>85</v>
      </c>
      <c r="AA431" s="1">
        <v>0</v>
      </c>
      <c r="AB431" s="1">
        <v>16</v>
      </c>
      <c r="AC431" s="1">
        <v>76</v>
      </c>
      <c r="AD431" s="1">
        <v>8</v>
      </c>
      <c r="AE431" s="1">
        <v>192</v>
      </c>
      <c r="AF431" s="1">
        <v>0</v>
      </c>
      <c r="AG431" s="1">
        <v>16</v>
      </c>
      <c r="AH431" s="1">
        <v>76</v>
      </c>
      <c r="AI431" s="1">
        <v>8</v>
      </c>
      <c r="AJ431" s="1">
        <v>192</v>
      </c>
      <c r="AK431" s="1">
        <v>0</v>
      </c>
      <c r="AL431" s="1">
        <v>91</v>
      </c>
      <c r="AM431" s="1">
        <v>9</v>
      </c>
      <c r="AN431" s="1">
        <v>0</v>
      </c>
      <c r="AO431" s="1">
        <v>109</v>
      </c>
      <c r="AP431" s="1" t="s">
        <v>85</v>
      </c>
      <c r="AQ431" s="1" t="s">
        <v>3762</v>
      </c>
      <c r="AR431" s="38">
        <v>45293</v>
      </c>
      <c r="AS431" s="1" t="s">
        <v>85</v>
      </c>
      <c r="AT431" s="1" t="s">
        <v>85</v>
      </c>
      <c r="AU431" s="1" t="s">
        <v>85</v>
      </c>
      <c r="AV431" s="1" t="s">
        <v>85</v>
      </c>
      <c r="AW431" s="1" t="s">
        <v>85</v>
      </c>
      <c r="AX431" s="1" t="s">
        <v>85</v>
      </c>
      <c r="AY431" s="1" t="s">
        <v>85</v>
      </c>
      <c r="AZ431" s="1" t="s">
        <v>85</v>
      </c>
      <c r="BA431" s="1" t="s">
        <v>85</v>
      </c>
      <c r="BB431" s="1" t="s">
        <v>85</v>
      </c>
      <c r="BC431" s="1" t="s">
        <v>85</v>
      </c>
      <c r="BD431" s="1" t="s">
        <v>85</v>
      </c>
      <c r="BE431" s="1" t="s">
        <v>85</v>
      </c>
      <c r="BF431" s="1" t="s">
        <v>85</v>
      </c>
      <c r="BG431" s="1" t="s">
        <v>85</v>
      </c>
      <c r="BH431" s="1" t="s">
        <v>85</v>
      </c>
      <c r="BI431" s="1" t="s">
        <v>85</v>
      </c>
      <c r="BJ431" s="1" t="s">
        <v>85</v>
      </c>
      <c r="BK431" s="1" t="s">
        <v>85</v>
      </c>
      <c r="BL431" s="1" t="s">
        <v>85</v>
      </c>
      <c r="BM431" s="1" t="s">
        <v>3531</v>
      </c>
      <c r="BN431" s="1" t="s">
        <v>85</v>
      </c>
      <c r="BO431" s="1" t="s">
        <v>85</v>
      </c>
      <c r="BP431" s="1" t="s">
        <v>85</v>
      </c>
      <c r="BQ431" s="1" t="s">
        <v>85</v>
      </c>
      <c r="BR431" s="1" t="s">
        <v>85</v>
      </c>
      <c r="BS431" s="1" t="s">
        <v>85</v>
      </c>
      <c r="BT431" s="1" t="s">
        <v>85</v>
      </c>
      <c r="BU431" s="1" t="s">
        <v>85</v>
      </c>
      <c r="BV431" s="1" t="s">
        <v>85</v>
      </c>
      <c r="BW431" s="1" t="s">
        <v>85</v>
      </c>
      <c r="BX431" s="1" t="s">
        <v>85</v>
      </c>
      <c r="BY431" s="1" t="s">
        <v>85</v>
      </c>
      <c r="BZ431" s="1" t="s">
        <v>85</v>
      </c>
      <c r="CA431" s="1" t="s">
        <v>85</v>
      </c>
      <c r="CB431" s="1" t="s">
        <v>85</v>
      </c>
      <c r="CC431" s="1" t="s">
        <v>85</v>
      </c>
      <c r="CD431" s="1" t="s">
        <v>85</v>
      </c>
      <c r="CE431" s="1" t="s">
        <v>85</v>
      </c>
      <c r="CF431" s="1" t="s">
        <v>85</v>
      </c>
      <c r="CG431" s="1" t="s">
        <v>85</v>
      </c>
      <c r="CH431" s="1" t="s">
        <v>85</v>
      </c>
    </row>
    <row r="432" spans="1:86" ht="15.95">
      <c r="A432" s="1" t="s">
        <v>1462</v>
      </c>
      <c r="B432" s="1" t="s">
        <v>130</v>
      </c>
      <c r="C432" s="1" t="s">
        <v>198</v>
      </c>
      <c r="D432" s="1">
        <v>104</v>
      </c>
      <c r="E432" s="1" t="s">
        <v>3522</v>
      </c>
      <c r="F432" s="1" t="s">
        <v>4095</v>
      </c>
      <c r="G432" s="1">
        <v>104025</v>
      </c>
      <c r="H432" s="1" t="s">
        <v>85</v>
      </c>
      <c r="I432" s="1">
        <v>6520551012</v>
      </c>
      <c r="J432" s="38">
        <v>45153</v>
      </c>
      <c r="K432" s="1" t="s">
        <v>85</v>
      </c>
      <c r="L432" s="1" t="s">
        <v>85</v>
      </c>
      <c r="M432" s="1" t="s">
        <v>85</v>
      </c>
      <c r="N432" s="1" t="s">
        <v>85</v>
      </c>
      <c r="O432" s="1" t="s">
        <v>85</v>
      </c>
      <c r="P432" s="1" t="s">
        <v>85</v>
      </c>
      <c r="Q432" s="1" t="s">
        <v>85</v>
      </c>
      <c r="R432" s="1" t="s">
        <v>85</v>
      </c>
      <c r="S432" s="1" t="s">
        <v>85</v>
      </c>
      <c r="T432" s="1" t="s">
        <v>85</v>
      </c>
      <c r="U432" s="1" t="s">
        <v>85</v>
      </c>
      <c r="V432" s="1">
        <v>30</v>
      </c>
      <c r="W432" s="1">
        <v>40</v>
      </c>
      <c r="X432" s="1">
        <v>60</v>
      </c>
      <c r="Y432" s="1" t="s">
        <v>3524</v>
      </c>
      <c r="Z432" s="1" t="s">
        <v>85</v>
      </c>
      <c r="AA432" s="1">
        <v>0</v>
      </c>
      <c r="AB432" s="1">
        <v>15</v>
      </c>
      <c r="AC432" s="1">
        <v>80</v>
      </c>
      <c r="AD432" s="1">
        <v>5</v>
      </c>
      <c r="AE432" s="1">
        <v>190</v>
      </c>
      <c r="AF432" s="1">
        <v>0</v>
      </c>
      <c r="AG432" s="1">
        <v>15</v>
      </c>
      <c r="AH432" s="1">
        <v>80</v>
      </c>
      <c r="AI432" s="1">
        <v>5</v>
      </c>
      <c r="AJ432" s="1">
        <v>190</v>
      </c>
      <c r="AK432" s="1">
        <v>0</v>
      </c>
      <c r="AL432" s="1">
        <v>65</v>
      </c>
      <c r="AM432" s="1">
        <v>35</v>
      </c>
      <c r="AN432" s="1">
        <v>0</v>
      </c>
      <c r="AO432" s="1">
        <v>135</v>
      </c>
      <c r="AP432" s="1" t="s">
        <v>85</v>
      </c>
      <c r="AQ432" s="1" t="s">
        <v>4070</v>
      </c>
      <c r="AR432" s="38">
        <v>45278</v>
      </c>
      <c r="AS432" s="1" t="s">
        <v>85</v>
      </c>
      <c r="AT432" s="1" t="s">
        <v>85</v>
      </c>
      <c r="AU432" s="1" t="s">
        <v>85</v>
      </c>
      <c r="AV432" s="1" t="s">
        <v>85</v>
      </c>
      <c r="AW432" s="1" t="s">
        <v>85</v>
      </c>
      <c r="AX432" s="1" t="s">
        <v>85</v>
      </c>
      <c r="AY432" s="1" t="s">
        <v>85</v>
      </c>
      <c r="AZ432" s="1" t="s">
        <v>85</v>
      </c>
      <c r="BA432" s="1" t="s">
        <v>85</v>
      </c>
      <c r="BB432" s="1" t="s">
        <v>85</v>
      </c>
      <c r="BC432" s="1" t="s">
        <v>85</v>
      </c>
      <c r="BD432" s="1" t="s">
        <v>85</v>
      </c>
      <c r="BE432" s="1" t="s">
        <v>85</v>
      </c>
      <c r="BF432" s="1" t="s">
        <v>85</v>
      </c>
      <c r="BG432" s="1" t="s">
        <v>85</v>
      </c>
      <c r="BH432" s="1" t="s">
        <v>85</v>
      </c>
      <c r="BI432" s="1" t="s">
        <v>85</v>
      </c>
      <c r="BJ432" s="1" t="s">
        <v>85</v>
      </c>
      <c r="BK432" s="1" t="s">
        <v>85</v>
      </c>
      <c r="BL432" s="1" t="s">
        <v>85</v>
      </c>
      <c r="BM432" s="1" t="s">
        <v>3531</v>
      </c>
      <c r="BN432" s="1" t="s">
        <v>85</v>
      </c>
      <c r="BO432" s="1" t="s">
        <v>85</v>
      </c>
      <c r="BP432" s="1" t="s">
        <v>85</v>
      </c>
      <c r="BQ432" s="1" t="s">
        <v>85</v>
      </c>
      <c r="BR432" s="1" t="s">
        <v>85</v>
      </c>
      <c r="BS432" s="1" t="s">
        <v>85</v>
      </c>
      <c r="BT432" s="1" t="s">
        <v>85</v>
      </c>
      <c r="BU432" s="1" t="s">
        <v>85</v>
      </c>
      <c r="BV432" s="1" t="s">
        <v>85</v>
      </c>
      <c r="BW432" s="1" t="s">
        <v>85</v>
      </c>
      <c r="BX432" s="1" t="s">
        <v>85</v>
      </c>
      <c r="BY432" s="1" t="s">
        <v>85</v>
      </c>
      <c r="BZ432" s="1" t="s">
        <v>85</v>
      </c>
      <c r="CA432" s="1" t="s">
        <v>85</v>
      </c>
      <c r="CB432" s="1" t="s">
        <v>85</v>
      </c>
      <c r="CC432" s="1" t="s">
        <v>85</v>
      </c>
      <c r="CD432" s="1" t="s">
        <v>85</v>
      </c>
      <c r="CE432" s="1" t="s">
        <v>85</v>
      </c>
      <c r="CF432" s="1" t="s">
        <v>85</v>
      </c>
      <c r="CG432" s="1" t="s">
        <v>85</v>
      </c>
      <c r="CH432" s="1" t="s">
        <v>85</v>
      </c>
    </row>
    <row r="433" spans="1:86" ht="15.95">
      <c r="A433" s="1" t="s">
        <v>676</v>
      </c>
      <c r="B433" s="1" t="s">
        <v>75</v>
      </c>
      <c r="C433" s="1" t="s">
        <v>103</v>
      </c>
      <c r="D433" s="1">
        <v>409</v>
      </c>
      <c r="E433" s="1" t="s">
        <v>3522</v>
      </c>
      <c r="F433" s="1">
        <v>6220965421</v>
      </c>
      <c r="G433" s="1">
        <v>409036</v>
      </c>
      <c r="H433" s="1" t="s">
        <v>85</v>
      </c>
      <c r="I433" s="1">
        <v>6220965421</v>
      </c>
      <c r="J433" s="38">
        <v>45134</v>
      </c>
      <c r="K433" s="1" t="s">
        <v>85</v>
      </c>
      <c r="L433" s="1" t="s">
        <v>3527</v>
      </c>
      <c r="M433" s="1" t="s">
        <v>85</v>
      </c>
      <c r="N433" s="1" t="s">
        <v>85</v>
      </c>
      <c r="O433" s="1" t="s">
        <v>85</v>
      </c>
      <c r="P433" s="1" t="s">
        <v>85</v>
      </c>
      <c r="Q433" s="1" t="s">
        <v>85</v>
      </c>
      <c r="R433" s="1" t="s">
        <v>85</v>
      </c>
      <c r="S433" s="1" t="s">
        <v>85</v>
      </c>
      <c r="T433" s="1" t="s">
        <v>85</v>
      </c>
      <c r="U433" s="1" t="s">
        <v>85</v>
      </c>
      <c r="V433" s="1">
        <v>50</v>
      </c>
      <c r="W433" s="1">
        <v>100</v>
      </c>
      <c r="X433" s="1">
        <v>0</v>
      </c>
      <c r="Y433" s="1" t="s">
        <v>3524</v>
      </c>
      <c r="Z433" s="1" t="s">
        <v>85</v>
      </c>
      <c r="AA433" s="1">
        <v>15</v>
      </c>
      <c r="AB433" s="1">
        <v>25</v>
      </c>
      <c r="AC433" s="1">
        <v>50</v>
      </c>
      <c r="AD433" s="1">
        <v>10</v>
      </c>
      <c r="AE433" s="1">
        <v>155</v>
      </c>
      <c r="AF433" s="1">
        <v>15</v>
      </c>
      <c r="AG433" s="1">
        <v>25</v>
      </c>
      <c r="AH433" s="1">
        <v>50</v>
      </c>
      <c r="AI433" s="1">
        <v>10</v>
      </c>
      <c r="AJ433" s="1">
        <v>155</v>
      </c>
      <c r="AK433" s="1">
        <v>20</v>
      </c>
      <c r="AL433" s="1">
        <v>77</v>
      </c>
      <c r="AM433" s="1">
        <v>3</v>
      </c>
      <c r="AN433" s="1">
        <v>0</v>
      </c>
      <c r="AO433" s="1">
        <v>83</v>
      </c>
      <c r="AP433" s="1" t="s">
        <v>85</v>
      </c>
      <c r="AQ433" s="1" t="s">
        <v>3660</v>
      </c>
      <c r="AR433" s="38">
        <v>45271</v>
      </c>
      <c r="AS433" s="1" t="s">
        <v>85</v>
      </c>
      <c r="AT433" s="1" t="s">
        <v>85</v>
      </c>
      <c r="AU433" s="1" t="s">
        <v>85</v>
      </c>
      <c r="AV433" s="1" t="s">
        <v>85</v>
      </c>
      <c r="AW433" s="1" t="s">
        <v>85</v>
      </c>
      <c r="AX433" s="1" t="s">
        <v>85</v>
      </c>
      <c r="AY433" s="1" t="s">
        <v>85</v>
      </c>
      <c r="AZ433" s="1" t="s">
        <v>85</v>
      </c>
      <c r="BA433" s="1" t="s">
        <v>85</v>
      </c>
      <c r="BB433" s="1" t="s">
        <v>85</v>
      </c>
      <c r="BC433" s="1" t="s">
        <v>85</v>
      </c>
      <c r="BD433" s="1" t="s">
        <v>85</v>
      </c>
      <c r="BE433" s="1" t="s">
        <v>85</v>
      </c>
      <c r="BF433" s="1" t="s">
        <v>85</v>
      </c>
      <c r="BG433" s="1" t="s">
        <v>85</v>
      </c>
      <c r="BH433" s="1" t="s">
        <v>85</v>
      </c>
      <c r="BI433" s="1" t="s">
        <v>85</v>
      </c>
      <c r="BJ433" s="1" t="s">
        <v>85</v>
      </c>
      <c r="BK433" s="1" t="s">
        <v>85</v>
      </c>
      <c r="BL433" s="1" t="s">
        <v>85</v>
      </c>
      <c r="BM433" s="1" t="s">
        <v>3531</v>
      </c>
      <c r="BN433" s="1" t="s">
        <v>85</v>
      </c>
      <c r="BO433" s="1" t="s">
        <v>85</v>
      </c>
      <c r="BP433" s="1" t="s">
        <v>85</v>
      </c>
      <c r="BQ433" s="1" t="s">
        <v>85</v>
      </c>
      <c r="BR433" s="1" t="s">
        <v>85</v>
      </c>
      <c r="BS433" s="1" t="s">
        <v>85</v>
      </c>
      <c r="BT433" s="1" t="s">
        <v>85</v>
      </c>
      <c r="BU433" s="1" t="s">
        <v>85</v>
      </c>
      <c r="BV433" s="1" t="s">
        <v>85</v>
      </c>
      <c r="BW433" s="1" t="s">
        <v>85</v>
      </c>
      <c r="BX433" s="1" t="s">
        <v>85</v>
      </c>
      <c r="BY433" s="1" t="s">
        <v>85</v>
      </c>
      <c r="BZ433" s="1" t="s">
        <v>85</v>
      </c>
      <c r="CA433" s="1" t="s">
        <v>85</v>
      </c>
      <c r="CB433" s="1" t="s">
        <v>85</v>
      </c>
      <c r="CC433" s="1" t="s">
        <v>85</v>
      </c>
      <c r="CD433" s="1" t="s">
        <v>85</v>
      </c>
      <c r="CE433" s="1" t="s">
        <v>85</v>
      </c>
      <c r="CF433" s="1" t="s">
        <v>85</v>
      </c>
      <c r="CG433" s="1" t="s">
        <v>85</v>
      </c>
      <c r="CH433" s="1" t="s">
        <v>85</v>
      </c>
    </row>
    <row r="434" spans="1:86" ht="15.95">
      <c r="A434" s="1" t="s">
        <v>693</v>
      </c>
      <c r="B434" s="1" t="s">
        <v>75</v>
      </c>
      <c r="C434" s="1" t="s">
        <v>103</v>
      </c>
      <c r="D434" s="1">
        <v>409</v>
      </c>
      <c r="E434" s="1" t="s">
        <v>3522</v>
      </c>
      <c r="F434" s="1">
        <v>6220941375</v>
      </c>
      <c r="G434" s="1">
        <v>409042</v>
      </c>
      <c r="H434" s="1" t="s">
        <v>85</v>
      </c>
      <c r="I434" s="1">
        <v>6220941375</v>
      </c>
      <c r="J434" s="38">
        <v>45160</v>
      </c>
      <c r="K434" s="1" t="s">
        <v>85</v>
      </c>
      <c r="L434" s="1" t="s">
        <v>3527</v>
      </c>
      <c r="M434" s="1" t="s">
        <v>85</v>
      </c>
      <c r="N434" s="1" t="s">
        <v>85</v>
      </c>
      <c r="O434" s="1" t="s">
        <v>85</v>
      </c>
      <c r="P434" s="1" t="s">
        <v>85</v>
      </c>
      <c r="Q434" s="1" t="s">
        <v>85</v>
      </c>
      <c r="R434" s="1" t="s">
        <v>85</v>
      </c>
      <c r="S434" s="1" t="s">
        <v>85</v>
      </c>
      <c r="T434" s="1" t="s">
        <v>85</v>
      </c>
      <c r="U434" s="1" t="s">
        <v>85</v>
      </c>
      <c r="V434" s="1">
        <v>100</v>
      </c>
      <c r="W434" s="1">
        <v>5</v>
      </c>
      <c r="X434" s="1">
        <v>95</v>
      </c>
      <c r="Y434" s="1" t="s">
        <v>3545</v>
      </c>
      <c r="Z434" s="1" t="s">
        <v>85</v>
      </c>
      <c r="AA434" s="1">
        <v>3</v>
      </c>
      <c r="AB434" s="1">
        <v>20</v>
      </c>
      <c r="AC434" s="1">
        <v>75</v>
      </c>
      <c r="AD434" s="1">
        <v>2</v>
      </c>
      <c r="AE434" s="1">
        <v>176</v>
      </c>
      <c r="AF434" s="1">
        <v>8</v>
      </c>
      <c r="AG434" s="1">
        <v>15</v>
      </c>
      <c r="AH434" s="1">
        <v>75</v>
      </c>
      <c r="AI434" s="1">
        <v>2</v>
      </c>
      <c r="AJ434" s="1">
        <v>171</v>
      </c>
      <c r="AK434" s="1">
        <v>70</v>
      </c>
      <c r="AL434" s="1">
        <v>30</v>
      </c>
      <c r="AM434" s="1">
        <v>0</v>
      </c>
      <c r="AN434" s="1">
        <v>0</v>
      </c>
      <c r="AO434" s="1">
        <v>30</v>
      </c>
      <c r="AP434" s="1" t="s">
        <v>85</v>
      </c>
      <c r="AQ434" s="1" t="s">
        <v>3660</v>
      </c>
      <c r="AR434" s="38">
        <v>45271</v>
      </c>
      <c r="AS434" s="1" t="s">
        <v>85</v>
      </c>
      <c r="AT434" s="1" t="s">
        <v>85</v>
      </c>
      <c r="AU434" s="1" t="s">
        <v>85</v>
      </c>
      <c r="AV434" s="1" t="s">
        <v>85</v>
      </c>
      <c r="AW434" s="1" t="s">
        <v>85</v>
      </c>
      <c r="AX434" s="1" t="s">
        <v>85</v>
      </c>
      <c r="AY434" s="1" t="s">
        <v>85</v>
      </c>
      <c r="AZ434" s="1" t="s">
        <v>85</v>
      </c>
      <c r="BA434" s="1" t="s">
        <v>85</v>
      </c>
      <c r="BB434" s="1" t="s">
        <v>85</v>
      </c>
      <c r="BC434" s="1" t="s">
        <v>85</v>
      </c>
      <c r="BD434" s="1" t="s">
        <v>85</v>
      </c>
      <c r="BE434" s="1" t="s">
        <v>85</v>
      </c>
      <c r="BF434" s="1" t="s">
        <v>85</v>
      </c>
      <c r="BG434" s="1" t="s">
        <v>85</v>
      </c>
      <c r="BH434" s="1" t="s">
        <v>85</v>
      </c>
      <c r="BI434" s="1" t="s">
        <v>85</v>
      </c>
      <c r="BJ434" s="1" t="s">
        <v>85</v>
      </c>
      <c r="BK434" s="1" t="s">
        <v>85</v>
      </c>
      <c r="BL434" s="1" t="s">
        <v>85</v>
      </c>
      <c r="BM434" s="1" t="s">
        <v>3531</v>
      </c>
      <c r="BN434" s="1" t="s">
        <v>85</v>
      </c>
      <c r="BO434" s="1" t="s">
        <v>85</v>
      </c>
      <c r="BP434" s="1" t="s">
        <v>85</v>
      </c>
      <c r="BQ434" s="1" t="s">
        <v>85</v>
      </c>
      <c r="BR434" s="1" t="s">
        <v>85</v>
      </c>
      <c r="BS434" s="1" t="s">
        <v>85</v>
      </c>
      <c r="BT434" s="1" t="s">
        <v>85</v>
      </c>
      <c r="BU434" s="1" t="s">
        <v>85</v>
      </c>
      <c r="BV434" s="1" t="s">
        <v>85</v>
      </c>
      <c r="BW434" s="1" t="s">
        <v>85</v>
      </c>
      <c r="BX434" s="1" t="s">
        <v>85</v>
      </c>
      <c r="BY434" s="1" t="s">
        <v>85</v>
      </c>
      <c r="BZ434" s="1" t="s">
        <v>85</v>
      </c>
      <c r="CA434" s="1" t="s">
        <v>85</v>
      </c>
      <c r="CB434" s="1" t="s">
        <v>85</v>
      </c>
      <c r="CC434" s="1" t="s">
        <v>85</v>
      </c>
      <c r="CD434" s="1" t="s">
        <v>85</v>
      </c>
      <c r="CE434" s="1" t="s">
        <v>85</v>
      </c>
      <c r="CF434" s="1" t="s">
        <v>85</v>
      </c>
      <c r="CG434" s="1" t="s">
        <v>85</v>
      </c>
      <c r="CH434" s="1" t="s">
        <v>85</v>
      </c>
    </row>
    <row r="435" spans="1:86" ht="15.95">
      <c r="A435" s="1" t="s">
        <v>2914</v>
      </c>
      <c r="B435" s="1" t="s">
        <v>75</v>
      </c>
      <c r="C435" s="1" t="s">
        <v>103</v>
      </c>
      <c r="D435" s="1">
        <v>405</v>
      </c>
      <c r="E435" s="1" t="s">
        <v>3522</v>
      </c>
      <c r="F435" s="1" t="s">
        <v>4096</v>
      </c>
      <c r="G435" s="1">
        <v>405003</v>
      </c>
      <c r="H435" s="1" t="s">
        <v>85</v>
      </c>
      <c r="I435" s="1">
        <v>6221961608</v>
      </c>
      <c r="J435" s="38">
        <v>44585</v>
      </c>
      <c r="K435" s="1" t="s">
        <v>1068</v>
      </c>
      <c r="L435" s="1" t="s">
        <v>936</v>
      </c>
      <c r="M435" s="1" t="s">
        <v>915</v>
      </c>
      <c r="N435" s="1" t="s">
        <v>85</v>
      </c>
      <c r="O435" s="1" t="s">
        <v>85</v>
      </c>
      <c r="P435" s="1" t="s">
        <v>173</v>
      </c>
      <c r="Q435" s="38">
        <v>45253</v>
      </c>
      <c r="R435" s="1" t="s">
        <v>85</v>
      </c>
      <c r="S435" s="1" t="s">
        <v>85</v>
      </c>
      <c r="T435" s="1" t="s">
        <v>85</v>
      </c>
      <c r="U435" s="1" t="s">
        <v>85</v>
      </c>
      <c r="V435" s="1">
        <v>90</v>
      </c>
      <c r="W435" s="1">
        <v>85</v>
      </c>
      <c r="X435" s="1">
        <v>15</v>
      </c>
      <c r="Y435" s="1" t="s">
        <v>3524</v>
      </c>
      <c r="Z435" s="1" t="s">
        <v>85</v>
      </c>
      <c r="AA435" s="1">
        <v>19</v>
      </c>
      <c r="AB435" s="1">
        <v>50</v>
      </c>
      <c r="AC435" s="1">
        <v>25</v>
      </c>
      <c r="AD435" s="1">
        <v>6</v>
      </c>
      <c r="AE435" s="1">
        <v>118</v>
      </c>
      <c r="AF435" s="1">
        <v>29</v>
      </c>
      <c r="AG435" s="1">
        <v>40</v>
      </c>
      <c r="AH435" s="1">
        <v>25</v>
      </c>
      <c r="AI435" s="1">
        <v>6</v>
      </c>
      <c r="AJ435" s="1">
        <v>108</v>
      </c>
      <c r="AK435" s="1">
        <v>30</v>
      </c>
      <c r="AL435" s="1">
        <v>65</v>
      </c>
      <c r="AM435" s="1">
        <v>5</v>
      </c>
      <c r="AN435" s="1">
        <v>0</v>
      </c>
      <c r="AO435" s="1">
        <v>75</v>
      </c>
      <c r="AP435" s="1" t="s">
        <v>85</v>
      </c>
      <c r="AQ435" s="1" t="s">
        <v>3894</v>
      </c>
      <c r="AR435" s="38">
        <v>45298</v>
      </c>
      <c r="AS435" s="1" t="s">
        <v>85</v>
      </c>
      <c r="AT435" s="1" t="s">
        <v>85</v>
      </c>
      <c r="AU435" s="1" t="s">
        <v>85</v>
      </c>
      <c r="AV435" s="1" t="s">
        <v>85</v>
      </c>
      <c r="AW435" s="1" t="s">
        <v>85</v>
      </c>
      <c r="AX435" s="1" t="s">
        <v>85</v>
      </c>
      <c r="AY435" s="1" t="s">
        <v>85</v>
      </c>
      <c r="AZ435" s="1" t="s">
        <v>85</v>
      </c>
      <c r="BA435" s="1" t="s">
        <v>85</v>
      </c>
      <c r="BB435" s="1" t="s">
        <v>85</v>
      </c>
      <c r="BC435" s="1" t="s">
        <v>85</v>
      </c>
      <c r="BD435" s="1" t="s">
        <v>85</v>
      </c>
      <c r="BE435" s="1" t="s">
        <v>85</v>
      </c>
      <c r="BF435" s="1" t="s">
        <v>85</v>
      </c>
      <c r="BG435" s="1" t="s">
        <v>85</v>
      </c>
      <c r="BH435" s="1" t="s">
        <v>85</v>
      </c>
      <c r="BI435" s="1" t="s">
        <v>85</v>
      </c>
      <c r="BJ435" s="1" t="s">
        <v>85</v>
      </c>
      <c r="BK435" s="1" t="s">
        <v>85</v>
      </c>
      <c r="BL435" s="1" t="s">
        <v>85</v>
      </c>
      <c r="BM435" s="1" t="s">
        <v>3531</v>
      </c>
      <c r="BN435" s="1" t="s">
        <v>85</v>
      </c>
      <c r="BO435" s="1" t="s">
        <v>85</v>
      </c>
      <c r="BP435" s="1" t="s">
        <v>85</v>
      </c>
      <c r="BQ435" s="1" t="s">
        <v>85</v>
      </c>
      <c r="BR435" s="1" t="s">
        <v>85</v>
      </c>
      <c r="BS435" s="1" t="s">
        <v>85</v>
      </c>
      <c r="BT435" s="1" t="s">
        <v>85</v>
      </c>
      <c r="BU435" s="1" t="s">
        <v>85</v>
      </c>
      <c r="BV435" s="1" t="s">
        <v>85</v>
      </c>
      <c r="BW435" s="1" t="s">
        <v>85</v>
      </c>
      <c r="BX435" s="1" t="s">
        <v>85</v>
      </c>
      <c r="BY435" s="1" t="s">
        <v>85</v>
      </c>
      <c r="BZ435" s="1" t="s">
        <v>85</v>
      </c>
      <c r="CA435" s="1" t="s">
        <v>85</v>
      </c>
      <c r="CB435" s="1" t="s">
        <v>85</v>
      </c>
      <c r="CC435" s="1" t="s">
        <v>85</v>
      </c>
      <c r="CD435" s="1" t="s">
        <v>85</v>
      </c>
      <c r="CE435" s="1" t="s">
        <v>85</v>
      </c>
      <c r="CF435" s="1" t="s">
        <v>85</v>
      </c>
      <c r="CG435" s="1" t="s">
        <v>85</v>
      </c>
      <c r="CH435" s="1" t="s">
        <v>85</v>
      </c>
    </row>
    <row r="436" spans="1:86" ht="15.95">
      <c r="A436" s="1" t="s">
        <v>866</v>
      </c>
      <c r="B436" s="1" t="s">
        <v>130</v>
      </c>
      <c r="C436" s="1" t="s">
        <v>103</v>
      </c>
      <c r="D436" s="1">
        <v>405</v>
      </c>
      <c r="E436" s="1" t="s">
        <v>3549</v>
      </c>
      <c r="F436" s="1" t="s">
        <v>4097</v>
      </c>
      <c r="G436" s="1">
        <v>405005</v>
      </c>
      <c r="H436" s="1" t="s">
        <v>4094</v>
      </c>
      <c r="I436" s="1">
        <v>6221961613</v>
      </c>
      <c r="J436" s="38">
        <v>45267</v>
      </c>
      <c r="K436" s="1" t="s">
        <v>1068</v>
      </c>
      <c r="L436" s="1" t="s">
        <v>3527</v>
      </c>
      <c r="M436" s="1" t="s">
        <v>906</v>
      </c>
      <c r="N436" s="1" t="s">
        <v>83</v>
      </c>
      <c r="O436" s="1" t="s">
        <v>1053</v>
      </c>
      <c r="P436" s="1" t="s">
        <v>85</v>
      </c>
      <c r="Q436" s="1" t="s">
        <v>85</v>
      </c>
      <c r="R436" s="1" t="s">
        <v>85</v>
      </c>
      <c r="S436" s="1" t="s">
        <v>85</v>
      </c>
      <c r="T436" s="1" t="s">
        <v>85</v>
      </c>
      <c r="U436" s="1" t="s">
        <v>85</v>
      </c>
      <c r="V436" s="1" t="s">
        <v>85</v>
      </c>
      <c r="W436" s="1" t="s">
        <v>85</v>
      </c>
      <c r="X436" s="1" t="s">
        <v>85</v>
      </c>
      <c r="Y436" s="1" t="s">
        <v>85</v>
      </c>
      <c r="Z436" s="1" t="s">
        <v>4098</v>
      </c>
      <c r="AA436" s="1" t="s">
        <v>85</v>
      </c>
      <c r="AB436" s="1" t="s">
        <v>85</v>
      </c>
      <c r="AC436" s="1" t="s">
        <v>85</v>
      </c>
      <c r="AD436" s="1" t="s">
        <v>85</v>
      </c>
      <c r="AE436" s="1" t="s">
        <v>85</v>
      </c>
      <c r="AF436" s="1" t="s">
        <v>85</v>
      </c>
      <c r="AG436" s="1" t="s">
        <v>85</v>
      </c>
      <c r="AH436" s="1" t="s">
        <v>85</v>
      </c>
      <c r="AI436" s="1" t="s">
        <v>85</v>
      </c>
      <c r="AJ436" s="1" t="s">
        <v>85</v>
      </c>
      <c r="AK436" s="1" t="s">
        <v>85</v>
      </c>
      <c r="AL436" s="1" t="s">
        <v>85</v>
      </c>
      <c r="AM436" s="1" t="s">
        <v>85</v>
      </c>
      <c r="AN436" s="1" t="s">
        <v>85</v>
      </c>
      <c r="AO436" s="1" t="s">
        <v>85</v>
      </c>
      <c r="AP436" s="1" t="s">
        <v>4098</v>
      </c>
      <c r="AQ436" s="1" t="s">
        <v>3660</v>
      </c>
      <c r="AR436" s="38">
        <v>45300</v>
      </c>
      <c r="AS436" s="1" t="s">
        <v>85</v>
      </c>
      <c r="AT436" s="1" t="s">
        <v>85</v>
      </c>
      <c r="AU436" s="1" t="s">
        <v>85</v>
      </c>
      <c r="AV436" s="1" t="s">
        <v>85</v>
      </c>
      <c r="AW436" s="1" t="s">
        <v>85</v>
      </c>
      <c r="AX436" s="1" t="s">
        <v>85</v>
      </c>
      <c r="AY436" s="1" t="s">
        <v>85</v>
      </c>
      <c r="AZ436" s="1" t="s">
        <v>85</v>
      </c>
      <c r="BA436" s="1" t="s">
        <v>85</v>
      </c>
      <c r="BB436" s="1" t="s">
        <v>85</v>
      </c>
      <c r="BC436" s="1" t="s">
        <v>85</v>
      </c>
      <c r="BD436" s="1" t="s">
        <v>85</v>
      </c>
      <c r="BE436" s="1" t="s">
        <v>85</v>
      </c>
      <c r="BF436" s="1" t="s">
        <v>85</v>
      </c>
      <c r="BG436" s="1" t="s">
        <v>85</v>
      </c>
      <c r="BH436" s="1" t="s">
        <v>85</v>
      </c>
      <c r="BI436" s="1" t="s">
        <v>85</v>
      </c>
      <c r="BJ436" s="1" t="s">
        <v>85</v>
      </c>
      <c r="BK436" s="1" t="s">
        <v>85</v>
      </c>
      <c r="BL436" s="1" t="s">
        <v>85</v>
      </c>
      <c r="BM436" s="1" t="s">
        <v>85</v>
      </c>
      <c r="BN436" s="1" t="s">
        <v>4098</v>
      </c>
      <c r="BO436" s="1" t="s">
        <v>85</v>
      </c>
      <c r="BP436" s="1" t="s">
        <v>85</v>
      </c>
      <c r="BQ436" s="1" t="s">
        <v>85</v>
      </c>
      <c r="BR436" s="1" t="s">
        <v>85</v>
      </c>
      <c r="BS436" s="1" t="s">
        <v>85</v>
      </c>
      <c r="BT436" s="1" t="s">
        <v>85</v>
      </c>
      <c r="BU436" s="1" t="s">
        <v>85</v>
      </c>
      <c r="BV436" s="1" t="s">
        <v>85</v>
      </c>
      <c r="BW436" s="1" t="s">
        <v>85</v>
      </c>
      <c r="BX436" s="1" t="s">
        <v>85</v>
      </c>
      <c r="BY436" s="1" t="s">
        <v>85</v>
      </c>
      <c r="BZ436" s="1" t="s">
        <v>85</v>
      </c>
      <c r="CA436" s="1" t="s">
        <v>85</v>
      </c>
      <c r="CB436" s="1" t="s">
        <v>85</v>
      </c>
      <c r="CC436" s="1" t="s">
        <v>85</v>
      </c>
      <c r="CD436" s="1" t="s">
        <v>85</v>
      </c>
      <c r="CE436" s="1" t="s">
        <v>85</v>
      </c>
      <c r="CF436" s="1" t="s">
        <v>85</v>
      </c>
      <c r="CG436" s="1" t="s">
        <v>85</v>
      </c>
      <c r="CH436" s="1" t="s">
        <v>85</v>
      </c>
    </row>
    <row r="437" spans="1:86" ht="15.95">
      <c r="A437" s="1"/>
      <c r="B437" s="1"/>
      <c r="C437" s="1"/>
      <c r="D437" s="1"/>
      <c r="E437" s="1" t="s">
        <v>3522</v>
      </c>
      <c r="F437" s="1" t="s">
        <v>4097</v>
      </c>
      <c r="G437" s="1">
        <v>405005</v>
      </c>
      <c r="H437" s="1" t="s">
        <v>4094</v>
      </c>
      <c r="I437" s="1">
        <v>6221961613</v>
      </c>
      <c r="J437" s="38">
        <v>45267</v>
      </c>
      <c r="K437" s="1" t="s">
        <v>1068</v>
      </c>
      <c r="L437" s="1" t="s">
        <v>3527</v>
      </c>
      <c r="M437" s="1" t="s">
        <v>906</v>
      </c>
      <c r="N437" s="1" t="s">
        <v>83</v>
      </c>
      <c r="O437" s="1" t="s">
        <v>1053</v>
      </c>
      <c r="P437" s="1" t="s">
        <v>85</v>
      </c>
      <c r="Q437" s="1" t="s">
        <v>85</v>
      </c>
      <c r="R437" s="1" t="s">
        <v>85</v>
      </c>
      <c r="S437" s="1" t="s">
        <v>85</v>
      </c>
      <c r="T437" s="1" t="s">
        <v>85</v>
      </c>
      <c r="U437" s="1" t="s">
        <v>85</v>
      </c>
      <c r="V437" s="1" t="s">
        <v>85</v>
      </c>
      <c r="W437" s="1" t="s">
        <v>85</v>
      </c>
      <c r="X437" s="1" t="s">
        <v>85</v>
      </c>
      <c r="Y437" s="1" t="s">
        <v>85</v>
      </c>
      <c r="Z437" s="1" t="s">
        <v>3788</v>
      </c>
      <c r="AA437" s="1" t="s">
        <v>85</v>
      </c>
      <c r="AB437" s="1" t="s">
        <v>85</v>
      </c>
      <c r="AC437" s="1" t="s">
        <v>85</v>
      </c>
      <c r="AD437" s="1" t="s">
        <v>85</v>
      </c>
      <c r="AE437" s="1" t="s">
        <v>85</v>
      </c>
      <c r="AF437" s="1" t="s">
        <v>85</v>
      </c>
      <c r="AG437" s="1" t="s">
        <v>85</v>
      </c>
      <c r="AH437" s="1" t="s">
        <v>85</v>
      </c>
      <c r="AI437" s="1" t="s">
        <v>85</v>
      </c>
      <c r="AJ437" s="1" t="s">
        <v>85</v>
      </c>
      <c r="AK437" s="1" t="s">
        <v>85</v>
      </c>
      <c r="AL437" s="1" t="s">
        <v>85</v>
      </c>
      <c r="AM437" s="1" t="s">
        <v>85</v>
      </c>
      <c r="AN437" s="1" t="s">
        <v>85</v>
      </c>
      <c r="AO437" s="1" t="s">
        <v>85</v>
      </c>
      <c r="AP437" s="1" t="s">
        <v>3788</v>
      </c>
      <c r="AQ437" s="1" t="s">
        <v>3660</v>
      </c>
      <c r="AR437" s="38">
        <v>45295</v>
      </c>
      <c r="AS437" s="1" t="s">
        <v>85</v>
      </c>
      <c r="AT437" s="1" t="s">
        <v>85</v>
      </c>
      <c r="AU437" s="1" t="s">
        <v>85</v>
      </c>
      <c r="AV437" s="1" t="s">
        <v>85</v>
      </c>
      <c r="AW437" s="1" t="s">
        <v>85</v>
      </c>
      <c r="AX437" s="1" t="s">
        <v>85</v>
      </c>
      <c r="AY437" s="1" t="s">
        <v>85</v>
      </c>
      <c r="AZ437" s="1" t="s">
        <v>85</v>
      </c>
      <c r="BA437" s="1" t="s">
        <v>85</v>
      </c>
      <c r="BB437" s="1" t="s">
        <v>85</v>
      </c>
      <c r="BC437" s="1" t="s">
        <v>85</v>
      </c>
      <c r="BD437" s="1" t="s">
        <v>85</v>
      </c>
      <c r="BE437" s="1" t="s">
        <v>85</v>
      </c>
      <c r="BF437" s="1" t="s">
        <v>85</v>
      </c>
      <c r="BG437" s="1" t="s">
        <v>85</v>
      </c>
      <c r="BH437" s="1" t="s">
        <v>85</v>
      </c>
      <c r="BI437" s="1" t="s">
        <v>85</v>
      </c>
      <c r="BJ437" s="1" t="s">
        <v>85</v>
      </c>
      <c r="BK437" s="1" t="s">
        <v>85</v>
      </c>
      <c r="BL437" s="1" t="s">
        <v>85</v>
      </c>
      <c r="BM437" s="1" t="s">
        <v>85</v>
      </c>
      <c r="BN437" s="1" t="s">
        <v>3788</v>
      </c>
      <c r="BO437" s="1" t="s">
        <v>85</v>
      </c>
      <c r="BP437" s="1" t="s">
        <v>85</v>
      </c>
      <c r="BQ437" s="1" t="s">
        <v>85</v>
      </c>
      <c r="BR437" s="1" t="s">
        <v>85</v>
      </c>
      <c r="BS437" s="1" t="s">
        <v>85</v>
      </c>
      <c r="BT437" s="1" t="s">
        <v>85</v>
      </c>
      <c r="BU437" s="1" t="s">
        <v>85</v>
      </c>
      <c r="BV437" s="1" t="s">
        <v>85</v>
      </c>
      <c r="BW437" s="1" t="s">
        <v>85</v>
      </c>
      <c r="BX437" s="1" t="s">
        <v>85</v>
      </c>
      <c r="BY437" s="1" t="s">
        <v>85</v>
      </c>
      <c r="BZ437" s="1" t="s">
        <v>85</v>
      </c>
      <c r="CA437" s="1" t="s">
        <v>85</v>
      </c>
      <c r="CB437" s="1" t="s">
        <v>85</v>
      </c>
      <c r="CC437" s="1" t="s">
        <v>85</v>
      </c>
      <c r="CD437" s="1" t="s">
        <v>85</v>
      </c>
      <c r="CE437" s="1" t="s">
        <v>85</v>
      </c>
      <c r="CF437" s="1" t="s">
        <v>85</v>
      </c>
      <c r="CG437" s="1" t="s">
        <v>85</v>
      </c>
      <c r="CH437" s="1" t="s">
        <v>85</v>
      </c>
    </row>
    <row r="438" spans="1:86" ht="15.95">
      <c r="A438" s="1" t="s">
        <v>879</v>
      </c>
      <c r="B438" s="1" t="s">
        <v>75</v>
      </c>
      <c r="C438" s="1" t="s">
        <v>103</v>
      </c>
      <c r="D438" s="1">
        <v>505</v>
      </c>
      <c r="E438" s="1" t="s">
        <v>3522</v>
      </c>
      <c r="F438" s="1" t="s">
        <v>4099</v>
      </c>
      <c r="G438" s="1">
        <v>505026</v>
      </c>
      <c r="H438" s="1" t="s">
        <v>85</v>
      </c>
      <c r="I438" s="1">
        <v>6604884431</v>
      </c>
      <c r="J438" s="38">
        <v>45251</v>
      </c>
      <c r="K438" s="1" t="s">
        <v>924</v>
      </c>
      <c r="L438" s="1" t="s">
        <v>85</v>
      </c>
      <c r="M438" s="1" t="s">
        <v>85</v>
      </c>
      <c r="N438" s="1" t="s">
        <v>85</v>
      </c>
      <c r="O438" s="1" t="s">
        <v>85</v>
      </c>
      <c r="P438" s="1" t="s">
        <v>85</v>
      </c>
      <c r="Q438" s="1" t="s">
        <v>85</v>
      </c>
      <c r="R438" s="1" t="s">
        <v>85</v>
      </c>
      <c r="S438" s="1" t="s">
        <v>85</v>
      </c>
      <c r="T438" s="1" t="s">
        <v>85</v>
      </c>
      <c r="U438" s="1" t="s">
        <v>85</v>
      </c>
      <c r="V438" s="1">
        <v>2</v>
      </c>
      <c r="W438" s="1">
        <v>100</v>
      </c>
      <c r="X438" s="1">
        <v>0</v>
      </c>
      <c r="Y438" s="1" t="s">
        <v>3545</v>
      </c>
      <c r="Z438" s="1" t="s">
        <v>85</v>
      </c>
      <c r="AA438" s="1">
        <v>0</v>
      </c>
      <c r="AB438" s="1">
        <v>59</v>
      </c>
      <c r="AC438" s="1">
        <v>40</v>
      </c>
      <c r="AD438" s="1">
        <v>1</v>
      </c>
      <c r="AE438" s="1">
        <v>142</v>
      </c>
      <c r="AF438" s="1">
        <v>58</v>
      </c>
      <c r="AG438" s="1">
        <v>1</v>
      </c>
      <c r="AH438" s="1">
        <v>40</v>
      </c>
      <c r="AI438" s="1">
        <v>1</v>
      </c>
      <c r="AJ438" s="1">
        <v>84</v>
      </c>
      <c r="AK438" s="1">
        <v>0</v>
      </c>
      <c r="AL438" s="1">
        <v>100</v>
      </c>
      <c r="AM438" s="1">
        <v>0</v>
      </c>
      <c r="AN438" s="1">
        <v>0</v>
      </c>
      <c r="AO438" s="1">
        <v>100</v>
      </c>
      <c r="AP438" s="1" t="s">
        <v>85</v>
      </c>
      <c r="AQ438" s="1" t="s">
        <v>3653</v>
      </c>
      <c r="AR438" s="38">
        <v>45278</v>
      </c>
      <c r="AS438" s="1" t="s">
        <v>85</v>
      </c>
      <c r="AT438" s="1" t="s">
        <v>85</v>
      </c>
      <c r="AU438" s="1" t="s">
        <v>85</v>
      </c>
      <c r="AV438" s="1" t="s">
        <v>85</v>
      </c>
      <c r="AW438" s="1" t="s">
        <v>85</v>
      </c>
      <c r="AX438" s="1" t="s">
        <v>85</v>
      </c>
      <c r="AY438" s="1" t="s">
        <v>85</v>
      </c>
      <c r="AZ438" s="1" t="s">
        <v>85</v>
      </c>
      <c r="BA438" s="1" t="s">
        <v>85</v>
      </c>
      <c r="BB438" s="1" t="s">
        <v>85</v>
      </c>
      <c r="BC438" s="1" t="s">
        <v>85</v>
      </c>
      <c r="BD438" s="1" t="s">
        <v>85</v>
      </c>
      <c r="BE438" s="1" t="s">
        <v>85</v>
      </c>
      <c r="BF438" s="1" t="s">
        <v>85</v>
      </c>
      <c r="BG438" s="1" t="s">
        <v>85</v>
      </c>
      <c r="BH438" s="1" t="s">
        <v>85</v>
      </c>
      <c r="BI438" s="1" t="s">
        <v>85</v>
      </c>
      <c r="BJ438" s="1" t="s">
        <v>85</v>
      </c>
      <c r="BK438" s="1" t="s">
        <v>85</v>
      </c>
      <c r="BL438" s="1" t="s">
        <v>85</v>
      </c>
      <c r="BM438" s="1" t="s">
        <v>3531</v>
      </c>
      <c r="BN438" s="1" t="s">
        <v>85</v>
      </c>
      <c r="BO438" s="1" t="s">
        <v>85</v>
      </c>
      <c r="BP438" s="1" t="s">
        <v>85</v>
      </c>
      <c r="BQ438" s="1" t="s">
        <v>85</v>
      </c>
      <c r="BR438" s="1" t="s">
        <v>85</v>
      </c>
      <c r="BS438" s="1" t="s">
        <v>85</v>
      </c>
      <c r="BT438" s="1" t="s">
        <v>85</v>
      </c>
      <c r="BU438" s="1" t="s">
        <v>85</v>
      </c>
      <c r="BV438" s="1" t="s">
        <v>85</v>
      </c>
      <c r="BW438" s="1" t="s">
        <v>85</v>
      </c>
      <c r="BX438" s="1" t="s">
        <v>85</v>
      </c>
      <c r="BY438" s="1" t="s">
        <v>85</v>
      </c>
      <c r="BZ438" s="1" t="s">
        <v>85</v>
      </c>
      <c r="CA438" s="1" t="s">
        <v>85</v>
      </c>
      <c r="CB438" s="1" t="s">
        <v>85</v>
      </c>
      <c r="CC438" s="1" t="s">
        <v>85</v>
      </c>
      <c r="CD438" s="1" t="s">
        <v>85</v>
      </c>
      <c r="CE438" s="1" t="s">
        <v>85</v>
      </c>
      <c r="CF438" s="1" t="s">
        <v>85</v>
      </c>
      <c r="CG438" s="1" t="s">
        <v>85</v>
      </c>
      <c r="CH438" s="1" t="s">
        <v>85</v>
      </c>
    </row>
    <row r="439" spans="1:86" ht="15.95">
      <c r="A439" s="1" t="s">
        <v>798</v>
      </c>
      <c r="B439" s="1" t="s">
        <v>130</v>
      </c>
      <c r="C439" s="1" t="s">
        <v>103</v>
      </c>
      <c r="D439" s="1">
        <v>601</v>
      </c>
      <c r="E439" s="1" t="s">
        <v>3522</v>
      </c>
      <c r="F439" s="1" t="s">
        <v>4100</v>
      </c>
      <c r="G439" s="1">
        <v>601002</v>
      </c>
      <c r="H439" s="1" t="s">
        <v>85</v>
      </c>
      <c r="I439" s="1">
        <v>6221564377</v>
      </c>
      <c r="J439" s="38">
        <v>44049</v>
      </c>
      <c r="K439" s="1" t="s">
        <v>1045</v>
      </c>
      <c r="L439" s="1" t="s">
        <v>3527</v>
      </c>
      <c r="M439" s="1" t="s">
        <v>915</v>
      </c>
      <c r="N439" s="1" t="s">
        <v>85</v>
      </c>
      <c r="O439" s="1" t="s">
        <v>1046</v>
      </c>
      <c r="P439" s="1" t="s">
        <v>85</v>
      </c>
      <c r="Q439" s="1" t="s">
        <v>85</v>
      </c>
      <c r="R439" s="1" t="s">
        <v>85</v>
      </c>
      <c r="S439" s="1" t="s">
        <v>85</v>
      </c>
      <c r="T439" s="1" t="s">
        <v>85</v>
      </c>
      <c r="U439" s="1" t="s">
        <v>85</v>
      </c>
      <c r="V439" s="1">
        <v>10</v>
      </c>
      <c r="W439" s="1">
        <v>100</v>
      </c>
      <c r="X439" s="1">
        <v>0</v>
      </c>
      <c r="Y439" s="1" t="s">
        <v>3545</v>
      </c>
      <c r="Z439" s="1" t="s">
        <v>85</v>
      </c>
      <c r="AA439" s="1">
        <v>25</v>
      </c>
      <c r="AB439" s="1">
        <v>5</v>
      </c>
      <c r="AC439" s="1">
        <v>20</v>
      </c>
      <c r="AD439" s="1">
        <v>50</v>
      </c>
      <c r="AE439" s="1">
        <v>195</v>
      </c>
      <c r="AF439" s="1">
        <v>25</v>
      </c>
      <c r="AG439" s="1">
        <v>5</v>
      </c>
      <c r="AH439" s="1">
        <v>20</v>
      </c>
      <c r="AI439" s="1">
        <v>50</v>
      </c>
      <c r="AJ439" s="1">
        <v>195</v>
      </c>
      <c r="AK439" s="1">
        <v>65</v>
      </c>
      <c r="AL439" s="1">
        <v>30</v>
      </c>
      <c r="AM439" s="1">
        <v>4</v>
      </c>
      <c r="AN439" s="1">
        <v>1</v>
      </c>
      <c r="AO439" s="1">
        <v>41</v>
      </c>
      <c r="AP439" s="1" t="s">
        <v>85</v>
      </c>
      <c r="AQ439" s="1" t="s">
        <v>3660</v>
      </c>
      <c r="AR439" s="38">
        <v>45300</v>
      </c>
      <c r="AS439" s="1" t="s">
        <v>85</v>
      </c>
      <c r="AT439" s="1" t="s">
        <v>85</v>
      </c>
      <c r="AU439" s="1" t="s">
        <v>85</v>
      </c>
      <c r="AV439" s="1" t="s">
        <v>85</v>
      </c>
      <c r="AW439" s="1" t="s">
        <v>85</v>
      </c>
      <c r="AX439" s="1" t="s">
        <v>85</v>
      </c>
      <c r="AY439" s="1" t="s">
        <v>85</v>
      </c>
      <c r="AZ439" s="1" t="s">
        <v>85</v>
      </c>
      <c r="BA439" s="1" t="s">
        <v>85</v>
      </c>
      <c r="BB439" s="1" t="s">
        <v>85</v>
      </c>
      <c r="BC439" s="1" t="s">
        <v>85</v>
      </c>
      <c r="BD439" s="1" t="s">
        <v>85</v>
      </c>
      <c r="BE439" s="1" t="s">
        <v>85</v>
      </c>
      <c r="BF439" s="1" t="s">
        <v>85</v>
      </c>
      <c r="BG439" s="1" t="s">
        <v>85</v>
      </c>
      <c r="BH439" s="1" t="s">
        <v>85</v>
      </c>
      <c r="BI439" s="1" t="s">
        <v>85</v>
      </c>
      <c r="BJ439" s="1" t="s">
        <v>85</v>
      </c>
      <c r="BK439" s="1" t="s">
        <v>85</v>
      </c>
      <c r="BL439" s="1" t="s">
        <v>85</v>
      </c>
      <c r="BM439" s="1" t="s">
        <v>3531</v>
      </c>
      <c r="BN439" s="1" t="s">
        <v>85</v>
      </c>
      <c r="BO439" s="1" t="s">
        <v>85</v>
      </c>
      <c r="BP439" s="1" t="s">
        <v>85</v>
      </c>
      <c r="BQ439" s="1" t="s">
        <v>85</v>
      </c>
      <c r="BR439" s="1" t="s">
        <v>85</v>
      </c>
      <c r="BS439" s="1" t="s">
        <v>85</v>
      </c>
      <c r="BT439" s="1" t="s">
        <v>85</v>
      </c>
      <c r="BU439" s="1" t="s">
        <v>85</v>
      </c>
      <c r="BV439" s="1" t="s">
        <v>85</v>
      </c>
      <c r="BW439" s="1" t="s">
        <v>85</v>
      </c>
      <c r="BX439" s="1" t="s">
        <v>85</v>
      </c>
      <c r="BY439" s="1" t="s">
        <v>85</v>
      </c>
      <c r="BZ439" s="1" t="s">
        <v>85</v>
      </c>
      <c r="CA439" s="1" t="s">
        <v>85</v>
      </c>
      <c r="CB439" s="1" t="s">
        <v>85</v>
      </c>
      <c r="CC439" s="1" t="s">
        <v>85</v>
      </c>
      <c r="CD439" s="1" t="s">
        <v>85</v>
      </c>
      <c r="CE439" s="1" t="s">
        <v>85</v>
      </c>
      <c r="CF439" s="1" t="s">
        <v>85</v>
      </c>
      <c r="CG439" s="1" t="s">
        <v>85</v>
      </c>
      <c r="CH439" s="1" t="s">
        <v>85</v>
      </c>
    </row>
    <row r="440" spans="1:86" ht="15.95">
      <c r="A440" s="1" t="s">
        <v>2904</v>
      </c>
      <c r="B440" s="1" t="s">
        <v>75</v>
      </c>
      <c r="C440" s="1" t="s">
        <v>103</v>
      </c>
      <c r="D440" s="1">
        <v>405</v>
      </c>
      <c r="E440" s="1" t="s">
        <v>3522</v>
      </c>
      <c r="F440" s="1" t="s">
        <v>4101</v>
      </c>
      <c r="G440" s="1">
        <v>405002</v>
      </c>
      <c r="H440" s="1" t="s">
        <v>85</v>
      </c>
      <c r="I440" s="1">
        <v>6221961609</v>
      </c>
      <c r="J440" s="38">
        <v>44027</v>
      </c>
      <c r="K440" s="1" t="s">
        <v>1068</v>
      </c>
      <c r="L440" s="1" t="s">
        <v>936</v>
      </c>
      <c r="M440" s="1" t="s">
        <v>906</v>
      </c>
      <c r="N440" s="1" t="s">
        <v>83</v>
      </c>
      <c r="O440" s="1" t="s">
        <v>1053</v>
      </c>
      <c r="P440" s="1" t="s">
        <v>85</v>
      </c>
      <c r="Q440" s="38">
        <v>45257</v>
      </c>
      <c r="R440" s="1" t="s">
        <v>85</v>
      </c>
      <c r="S440" s="1" t="s">
        <v>85</v>
      </c>
      <c r="T440" s="1" t="s">
        <v>85</v>
      </c>
      <c r="U440" s="1" t="s">
        <v>85</v>
      </c>
      <c r="V440" s="1" t="s">
        <v>85</v>
      </c>
      <c r="W440" s="1" t="s">
        <v>85</v>
      </c>
      <c r="X440" s="1" t="s">
        <v>85</v>
      </c>
      <c r="Y440" s="1" t="s">
        <v>85</v>
      </c>
      <c r="Z440" s="1" t="s">
        <v>4102</v>
      </c>
      <c r="AA440" s="1" t="s">
        <v>85</v>
      </c>
      <c r="AB440" s="1" t="s">
        <v>85</v>
      </c>
      <c r="AC440" s="1" t="s">
        <v>85</v>
      </c>
      <c r="AD440" s="1" t="s">
        <v>85</v>
      </c>
      <c r="AE440" s="1" t="s">
        <v>85</v>
      </c>
      <c r="AF440" s="1" t="s">
        <v>85</v>
      </c>
      <c r="AG440" s="1" t="s">
        <v>85</v>
      </c>
      <c r="AH440" s="1" t="s">
        <v>85</v>
      </c>
      <c r="AI440" s="1" t="s">
        <v>85</v>
      </c>
      <c r="AJ440" s="1" t="s">
        <v>85</v>
      </c>
      <c r="AK440" s="1" t="s">
        <v>85</v>
      </c>
      <c r="AL440" s="1" t="s">
        <v>85</v>
      </c>
      <c r="AM440" s="1" t="s">
        <v>85</v>
      </c>
      <c r="AN440" s="1" t="s">
        <v>85</v>
      </c>
      <c r="AO440" s="1" t="s">
        <v>85</v>
      </c>
      <c r="AP440" s="1" t="s">
        <v>4102</v>
      </c>
      <c r="AQ440" s="1" t="s">
        <v>3653</v>
      </c>
      <c r="AR440" s="38">
        <v>45278</v>
      </c>
      <c r="AS440" s="1" t="s">
        <v>85</v>
      </c>
      <c r="AT440" s="1" t="s">
        <v>85</v>
      </c>
      <c r="AU440" s="1" t="s">
        <v>85</v>
      </c>
      <c r="AV440" s="1" t="s">
        <v>85</v>
      </c>
      <c r="AW440" s="1" t="s">
        <v>85</v>
      </c>
      <c r="AX440" s="1" t="s">
        <v>85</v>
      </c>
      <c r="AY440" s="1" t="s">
        <v>85</v>
      </c>
      <c r="AZ440" s="1" t="s">
        <v>85</v>
      </c>
      <c r="BA440" s="1" t="s">
        <v>85</v>
      </c>
      <c r="BB440" s="1" t="s">
        <v>85</v>
      </c>
      <c r="BC440" s="1" t="s">
        <v>85</v>
      </c>
      <c r="BD440" s="1" t="s">
        <v>85</v>
      </c>
      <c r="BE440" s="1" t="s">
        <v>85</v>
      </c>
      <c r="BF440" s="1" t="s">
        <v>85</v>
      </c>
      <c r="BG440" s="1" t="s">
        <v>85</v>
      </c>
      <c r="BH440" s="1" t="s">
        <v>85</v>
      </c>
      <c r="BI440" s="1" t="s">
        <v>85</v>
      </c>
      <c r="BJ440" s="1" t="s">
        <v>85</v>
      </c>
      <c r="BK440" s="1" t="s">
        <v>85</v>
      </c>
      <c r="BL440" s="1" t="s">
        <v>85</v>
      </c>
      <c r="BM440" s="1" t="s">
        <v>3531</v>
      </c>
      <c r="BN440" s="1" t="s">
        <v>85</v>
      </c>
      <c r="BO440" s="1" t="s">
        <v>85</v>
      </c>
      <c r="BP440" s="1" t="s">
        <v>85</v>
      </c>
      <c r="BQ440" s="1" t="s">
        <v>85</v>
      </c>
      <c r="BR440" s="1" t="s">
        <v>85</v>
      </c>
      <c r="BS440" s="1" t="s">
        <v>85</v>
      </c>
      <c r="BT440" s="1" t="s">
        <v>85</v>
      </c>
      <c r="BU440" s="1" t="s">
        <v>85</v>
      </c>
      <c r="BV440" s="1" t="s">
        <v>85</v>
      </c>
      <c r="BW440" s="1" t="s">
        <v>85</v>
      </c>
      <c r="BX440" s="1" t="s">
        <v>85</v>
      </c>
      <c r="BY440" s="1" t="s">
        <v>85</v>
      </c>
      <c r="BZ440" s="1" t="s">
        <v>85</v>
      </c>
      <c r="CA440" s="1" t="s">
        <v>85</v>
      </c>
      <c r="CB440" s="1" t="s">
        <v>85</v>
      </c>
      <c r="CC440" s="1" t="s">
        <v>85</v>
      </c>
      <c r="CD440" s="1" t="s">
        <v>85</v>
      </c>
      <c r="CE440" s="1" t="s">
        <v>85</v>
      </c>
      <c r="CF440" s="1" t="s">
        <v>85</v>
      </c>
      <c r="CG440" s="1" t="s">
        <v>85</v>
      </c>
      <c r="CH440" s="1" t="s">
        <v>85</v>
      </c>
    </row>
    <row r="441" spans="1:86" ht="15.95">
      <c r="A441" s="1" t="s">
        <v>1314</v>
      </c>
      <c r="B441" s="1" t="s">
        <v>130</v>
      </c>
      <c r="C441" s="1" t="s">
        <v>103</v>
      </c>
      <c r="D441" s="1">
        <v>103</v>
      </c>
      <c r="E441" s="1" t="s">
        <v>3549</v>
      </c>
      <c r="F441" s="1" t="s">
        <v>4103</v>
      </c>
      <c r="G441" s="1">
        <v>103007</v>
      </c>
      <c r="H441" s="1" t="s">
        <v>85</v>
      </c>
      <c r="I441" s="1">
        <v>6524795147</v>
      </c>
      <c r="J441" s="38">
        <v>44652</v>
      </c>
      <c r="K441" s="1" t="s">
        <v>4104</v>
      </c>
      <c r="L441" s="1" t="s">
        <v>936</v>
      </c>
      <c r="M441" s="1" t="s">
        <v>915</v>
      </c>
      <c r="N441" s="1" t="s">
        <v>85</v>
      </c>
      <c r="O441" s="1" t="s">
        <v>3887</v>
      </c>
      <c r="P441" s="1" t="s">
        <v>133</v>
      </c>
      <c r="Q441" s="1" t="s">
        <v>85</v>
      </c>
      <c r="R441" s="1" t="s">
        <v>85</v>
      </c>
      <c r="S441" s="1" t="s">
        <v>85</v>
      </c>
      <c r="T441" s="1" t="s">
        <v>85</v>
      </c>
      <c r="U441" s="1" t="s">
        <v>85</v>
      </c>
      <c r="V441" s="1" t="s">
        <v>85</v>
      </c>
      <c r="W441" s="1" t="s">
        <v>85</v>
      </c>
      <c r="X441" s="1" t="s">
        <v>85</v>
      </c>
      <c r="Y441" s="1" t="s">
        <v>85</v>
      </c>
      <c r="Z441" s="1" t="s">
        <v>4105</v>
      </c>
      <c r="AA441" s="1" t="s">
        <v>85</v>
      </c>
      <c r="AB441" s="1" t="s">
        <v>85</v>
      </c>
      <c r="AC441" s="1" t="s">
        <v>85</v>
      </c>
      <c r="AD441" s="1" t="s">
        <v>85</v>
      </c>
      <c r="AE441" s="1" t="s">
        <v>85</v>
      </c>
      <c r="AF441" s="1" t="s">
        <v>85</v>
      </c>
      <c r="AG441" s="1" t="s">
        <v>85</v>
      </c>
      <c r="AH441" s="1" t="s">
        <v>85</v>
      </c>
      <c r="AI441" s="1" t="s">
        <v>85</v>
      </c>
      <c r="AJ441" s="1" t="s">
        <v>85</v>
      </c>
      <c r="AK441" s="1" t="s">
        <v>85</v>
      </c>
      <c r="AL441" s="1" t="s">
        <v>85</v>
      </c>
      <c r="AM441" s="1" t="s">
        <v>85</v>
      </c>
      <c r="AN441" s="1" t="s">
        <v>85</v>
      </c>
      <c r="AO441" s="1" t="s">
        <v>85</v>
      </c>
      <c r="AP441" s="1" t="s">
        <v>4105</v>
      </c>
      <c r="AQ441" s="1" t="s">
        <v>3894</v>
      </c>
      <c r="AR441" s="38">
        <v>45310</v>
      </c>
      <c r="AS441" s="1" t="s">
        <v>85</v>
      </c>
      <c r="AT441" s="1" t="s">
        <v>85</v>
      </c>
      <c r="AU441" s="1" t="s">
        <v>85</v>
      </c>
      <c r="AV441" s="1" t="s">
        <v>85</v>
      </c>
      <c r="AW441" s="1" t="s">
        <v>85</v>
      </c>
      <c r="AX441" s="1" t="s">
        <v>85</v>
      </c>
      <c r="AY441" s="1" t="s">
        <v>85</v>
      </c>
      <c r="AZ441" s="1" t="s">
        <v>85</v>
      </c>
      <c r="BA441" s="1" t="s">
        <v>85</v>
      </c>
      <c r="BB441" s="1" t="s">
        <v>85</v>
      </c>
      <c r="BC441" s="1" t="s">
        <v>85</v>
      </c>
      <c r="BD441" s="1" t="s">
        <v>85</v>
      </c>
      <c r="BE441" s="1" t="s">
        <v>85</v>
      </c>
      <c r="BF441" s="1" t="s">
        <v>85</v>
      </c>
      <c r="BG441" s="1" t="s">
        <v>85</v>
      </c>
      <c r="BH441" s="1" t="s">
        <v>85</v>
      </c>
      <c r="BI441" s="1" t="s">
        <v>85</v>
      </c>
      <c r="BJ441" s="1" t="s">
        <v>85</v>
      </c>
      <c r="BK441" s="1" t="s">
        <v>85</v>
      </c>
      <c r="BL441" s="1" t="s">
        <v>85</v>
      </c>
      <c r="BM441" s="1" t="s">
        <v>3538</v>
      </c>
      <c r="BN441" s="1" t="s">
        <v>4105</v>
      </c>
      <c r="BO441" s="1" t="s">
        <v>85</v>
      </c>
      <c r="BP441" s="1" t="s">
        <v>85</v>
      </c>
      <c r="BQ441" s="1" t="s">
        <v>85</v>
      </c>
      <c r="BR441" s="1" t="s">
        <v>85</v>
      </c>
      <c r="BS441" s="1" t="s">
        <v>85</v>
      </c>
      <c r="BT441" s="1" t="s">
        <v>85</v>
      </c>
      <c r="BU441" s="1" t="s">
        <v>85</v>
      </c>
      <c r="BV441" s="1" t="s">
        <v>85</v>
      </c>
      <c r="BW441" s="1" t="s">
        <v>85</v>
      </c>
      <c r="BX441" s="1" t="s">
        <v>85</v>
      </c>
      <c r="BY441" s="1" t="s">
        <v>85</v>
      </c>
      <c r="BZ441" s="1" t="s">
        <v>85</v>
      </c>
      <c r="CA441" s="1" t="s">
        <v>85</v>
      </c>
      <c r="CB441" s="1" t="s">
        <v>85</v>
      </c>
      <c r="CC441" s="1" t="s">
        <v>85</v>
      </c>
      <c r="CD441" s="1" t="s">
        <v>85</v>
      </c>
      <c r="CE441" s="1" t="s">
        <v>85</v>
      </c>
      <c r="CF441" s="1" t="s">
        <v>85</v>
      </c>
      <c r="CG441" s="1" t="s">
        <v>85</v>
      </c>
      <c r="CH441" s="1" t="s">
        <v>85</v>
      </c>
    </row>
    <row r="442" spans="1:86" ht="15.95">
      <c r="A442" s="1"/>
      <c r="B442" s="1"/>
      <c r="C442" s="1"/>
      <c r="D442" s="1"/>
      <c r="E442" s="1" t="s">
        <v>3522</v>
      </c>
      <c r="F442" s="1" t="s">
        <v>4103</v>
      </c>
      <c r="G442" s="1">
        <v>103007</v>
      </c>
      <c r="H442" s="1" t="s">
        <v>85</v>
      </c>
      <c r="I442" s="1">
        <v>6524795147</v>
      </c>
      <c r="J442" s="38">
        <v>44652</v>
      </c>
      <c r="K442" s="1" t="s">
        <v>4104</v>
      </c>
      <c r="L442" s="1" t="s">
        <v>936</v>
      </c>
      <c r="M442" s="1" t="s">
        <v>915</v>
      </c>
      <c r="N442" s="1" t="s">
        <v>85</v>
      </c>
      <c r="O442" s="1" t="s">
        <v>3887</v>
      </c>
      <c r="P442" s="1" t="s">
        <v>133</v>
      </c>
      <c r="Q442" s="1" t="s">
        <v>85</v>
      </c>
      <c r="R442" s="1" t="s">
        <v>85</v>
      </c>
      <c r="S442" s="1" t="s">
        <v>85</v>
      </c>
      <c r="T442" s="1" t="s">
        <v>85</v>
      </c>
      <c r="U442" s="1" t="s">
        <v>85</v>
      </c>
      <c r="V442" s="1" t="s">
        <v>85</v>
      </c>
      <c r="W442" s="1" t="s">
        <v>85</v>
      </c>
      <c r="X442" s="1" t="s">
        <v>85</v>
      </c>
      <c r="Y442" s="1" t="s">
        <v>85</v>
      </c>
      <c r="Z442" s="1" t="s">
        <v>4106</v>
      </c>
      <c r="AA442" s="1" t="s">
        <v>85</v>
      </c>
      <c r="AB442" s="1" t="s">
        <v>85</v>
      </c>
      <c r="AC442" s="1" t="s">
        <v>85</v>
      </c>
      <c r="AD442" s="1" t="s">
        <v>85</v>
      </c>
      <c r="AE442" s="1" t="s">
        <v>85</v>
      </c>
      <c r="AF442" s="1" t="s">
        <v>85</v>
      </c>
      <c r="AG442" s="1" t="s">
        <v>85</v>
      </c>
      <c r="AH442" s="1" t="s">
        <v>85</v>
      </c>
      <c r="AI442" s="1" t="s">
        <v>85</v>
      </c>
      <c r="AJ442" s="1" t="s">
        <v>85</v>
      </c>
      <c r="AK442" s="1" t="s">
        <v>85</v>
      </c>
      <c r="AL442" s="1" t="s">
        <v>85</v>
      </c>
      <c r="AM442" s="1" t="s">
        <v>85</v>
      </c>
      <c r="AN442" s="1" t="s">
        <v>85</v>
      </c>
      <c r="AO442" s="1" t="s">
        <v>85</v>
      </c>
      <c r="AP442" s="1" t="s">
        <v>4106</v>
      </c>
      <c r="AQ442" s="1" t="s">
        <v>3894</v>
      </c>
      <c r="AR442" s="38">
        <v>45300</v>
      </c>
      <c r="AS442" s="1" t="s">
        <v>85</v>
      </c>
      <c r="AT442" s="1" t="s">
        <v>85</v>
      </c>
      <c r="AU442" s="1" t="s">
        <v>85</v>
      </c>
      <c r="AV442" s="1" t="s">
        <v>85</v>
      </c>
      <c r="AW442" s="1" t="s">
        <v>85</v>
      </c>
      <c r="AX442" s="1" t="s">
        <v>85</v>
      </c>
      <c r="AY442" s="1" t="s">
        <v>85</v>
      </c>
      <c r="AZ442" s="1" t="s">
        <v>85</v>
      </c>
      <c r="BA442" s="1" t="s">
        <v>85</v>
      </c>
      <c r="BB442" s="1" t="s">
        <v>85</v>
      </c>
      <c r="BC442" s="1" t="s">
        <v>85</v>
      </c>
      <c r="BD442" s="1" t="s">
        <v>85</v>
      </c>
      <c r="BE442" s="1" t="s">
        <v>85</v>
      </c>
      <c r="BF442" s="1" t="s">
        <v>85</v>
      </c>
      <c r="BG442" s="1" t="s">
        <v>85</v>
      </c>
      <c r="BH442" s="1" t="s">
        <v>85</v>
      </c>
      <c r="BI442" s="1" t="s">
        <v>85</v>
      </c>
      <c r="BJ442" s="1" t="s">
        <v>85</v>
      </c>
      <c r="BK442" s="1" t="s">
        <v>85</v>
      </c>
      <c r="BL442" s="1" t="s">
        <v>85</v>
      </c>
      <c r="BM442" s="1" t="s">
        <v>3538</v>
      </c>
      <c r="BN442" s="1" t="s">
        <v>4106</v>
      </c>
      <c r="BO442" s="1" t="s">
        <v>85</v>
      </c>
      <c r="BP442" s="1" t="s">
        <v>85</v>
      </c>
      <c r="BQ442" s="1" t="s">
        <v>85</v>
      </c>
      <c r="BR442" s="1" t="s">
        <v>85</v>
      </c>
      <c r="BS442" s="1" t="s">
        <v>85</v>
      </c>
      <c r="BT442" s="1" t="s">
        <v>85</v>
      </c>
      <c r="BU442" s="1" t="s">
        <v>85</v>
      </c>
      <c r="BV442" s="1" t="s">
        <v>85</v>
      </c>
      <c r="BW442" s="1" t="s">
        <v>85</v>
      </c>
      <c r="BX442" s="1" t="s">
        <v>85</v>
      </c>
      <c r="BY442" s="1" t="s">
        <v>85</v>
      </c>
      <c r="BZ442" s="1" t="s">
        <v>85</v>
      </c>
      <c r="CA442" s="1" t="s">
        <v>85</v>
      </c>
      <c r="CB442" s="1" t="s">
        <v>85</v>
      </c>
      <c r="CC442" s="1" t="s">
        <v>85</v>
      </c>
      <c r="CD442" s="1" t="s">
        <v>85</v>
      </c>
      <c r="CE442" s="1" t="s">
        <v>85</v>
      </c>
      <c r="CF442" s="1" t="s">
        <v>85</v>
      </c>
      <c r="CG442" s="1" t="s">
        <v>85</v>
      </c>
      <c r="CH442" s="1" t="s">
        <v>85</v>
      </c>
    </row>
    <row r="443" spans="1:86" ht="15.95">
      <c r="A443" s="1" t="s">
        <v>3158</v>
      </c>
      <c r="B443" s="1" t="s">
        <v>130</v>
      </c>
      <c r="C443" s="1" t="s">
        <v>103</v>
      </c>
      <c r="D443" s="1">
        <v>409</v>
      </c>
      <c r="E443" s="1" t="s">
        <v>3522</v>
      </c>
      <c r="F443" s="1" t="s">
        <v>4107</v>
      </c>
      <c r="G443" s="1">
        <v>409057</v>
      </c>
      <c r="H443" s="1" t="s">
        <v>4108</v>
      </c>
      <c r="I443" s="1">
        <v>6222089416</v>
      </c>
      <c r="J443" s="38">
        <v>44904</v>
      </c>
      <c r="K443" s="1" t="s">
        <v>924</v>
      </c>
      <c r="L443" s="1" t="s">
        <v>3527</v>
      </c>
      <c r="M443" s="1" t="s">
        <v>906</v>
      </c>
      <c r="N443" s="1" t="s">
        <v>83</v>
      </c>
      <c r="O443" s="1" t="s">
        <v>907</v>
      </c>
      <c r="P443" s="1" t="s">
        <v>85</v>
      </c>
      <c r="Q443" s="1" t="s">
        <v>85</v>
      </c>
      <c r="R443" s="1" t="s">
        <v>85</v>
      </c>
      <c r="S443" s="1" t="s">
        <v>85</v>
      </c>
      <c r="T443" s="1" t="s">
        <v>85</v>
      </c>
      <c r="U443" s="1" t="s">
        <v>85</v>
      </c>
      <c r="V443" s="1">
        <v>60</v>
      </c>
      <c r="W443" s="1">
        <v>97</v>
      </c>
      <c r="X443" s="1">
        <v>3</v>
      </c>
      <c r="Y443" s="1" t="s">
        <v>3524</v>
      </c>
      <c r="Z443" s="1" t="s">
        <v>85</v>
      </c>
      <c r="AA443" s="1">
        <v>10</v>
      </c>
      <c r="AB443" s="1">
        <v>15</v>
      </c>
      <c r="AC443" s="1">
        <v>60</v>
      </c>
      <c r="AD443" s="1">
        <v>15</v>
      </c>
      <c r="AE443" s="1">
        <v>180</v>
      </c>
      <c r="AF443" s="1">
        <v>12</v>
      </c>
      <c r="AG443" s="1">
        <v>13</v>
      </c>
      <c r="AH443" s="1">
        <v>60</v>
      </c>
      <c r="AI443" s="1">
        <v>15</v>
      </c>
      <c r="AJ443" s="1">
        <v>178</v>
      </c>
      <c r="AK443" s="1">
        <v>21</v>
      </c>
      <c r="AL443" s="1">
        <v>70</v>
      </c>
      <c r="AM443" s="1">
        <v>8</v>
      </c>
      <c r="AN443" s="1">
        <v>1</v>
      </c>
      <c r="AO443" s="1">
        <v>89</v>
      </c>
      <c r="AP443" s="1" t="s">
        <v>85</v>
      </c>
      <c r="AQ443" s="1" t="s">
        <v>3894</v>
      </c>
      <c r="AR443" s="38">
        <v>45298</v>
      </c>
      <c r="AS443" s="1" t="s">
        <v>85</v>
      </c>
      <c r="AT443" s="1" t="s">
        <v>85</v>
      </c>
      <c r="AU443" s="1" t="s">
        <v>85</v>
      </c>
      <c r="AV443" s="1" t="s">
        <v>85</v>
      </c>
      <c r="AW443" s="1" t="s">
        <v>85</v>
      </c>
      <c r="AX443" s="1" t="s">
        <v>85</v>
      </c>
      <c r="AY443" s="1" t="s">
        <v>85</v>
      </c>
      <c r="AZ443" s="1" t="s">
        <v>85</v>
      </c>
      <c r="BA443" s="1" t="s">
        <v>85</v>
      </c>
      <c r="BB443" s="1" t="s">
        <v>85</v>
      </c>
      <c r="BC443" s="1" t="s">
        <v>85</v>
      </c>
      <c r="BD443" s="1" t="s">
        <v>85</v>
      </c>
      <c r="BE443" s="1" t="s">
        <v>85</v>
      </c>
      <c r="BF443" s="1" t="s">
        <v>85</v>
      </c>
      <c r="BG443" s="1" t="s">
        <v>85</v>
      </c>
      <c r="BH443" s="1" t="s">
        <v>85</v>
      </c>
      <c r="BI443" s="1" t="s">
        <v>85</v>
      </c>
      <c r="BJ443" s="1" t="s">
        <v>85</v>
      </c>
      <c r="BK443" s="1" t="s">
        <v>85</v>
      </c>
      <c r="BL443" s="1" t="s">
        <v>85</v>
      </c>
      <c r="BM443" s="1" t="s">
        <v>3531</v>
      </c>
      <c r="BN443" s="1" t="s">
        <v>85</v>
      </c>
      <c r="BO443" s="1" t="s">
        <v>85</v>
      </c>
      <c r="BP443" s="1" t="s">
        <v>85</v>
      </c>
      <c r="BQ443" s="1" t="s">
        <v>85</v>
      </c>
      <c r="BR443" s="1" t="s">
        <v>85</v>
      </c>
      <c r="BS443" s="1" t="s">
        <v>85</v>
      </c>
      <c r="BT443" s="1" t="s">
        <v>85</v>
      </c>
      <c r="BU443" s="1" t="s">
        <v>85</v>
      </c>
      <c r="BV443" s="1" t="s">
        <v>85</v>
      </c>
      <c r="BW443" s="1" t="s">
        <v>85</v>
      </c>
      <c r="BX443" s="1" t="s">
        <v>85</v>
      </c>
      <c r="BY443" s="1" t="s">
        <v>85</v>
      </c>
      <c r="BZ443" s="1" t="s">
        <v>85</v>
      </c>
      <c r="CA443" s="1" t="s">
        <v>85</v>
      </c>
      <c r="CB443" s="1" t="s">
        <v>85</v>
      </c>
      <c r="CC443" s="1" t="s">
        <v>85</v>
      </c>
      <c r="CD443" s="1" t="s">
        <v>85</v>
      </c>
      <c r="CE443" s="1" t="s">
        <v>85</v>
      </c>
      <c r="CF443" s="1" t="s">
        <v>85</v>
      </c>
      <c r="CG443" s="1" t="s">
        <v>85</v>
      </c>
      <c r="CH443" s="1" t="s">
        <v>85</v>
      </c>
    </row>
    <row r="444" spans="1:86" ht="15.95">
      <c r="A444" s="1" t="s">
        <v>720</v>
      </c>
      <c r="B444" s="1" t="s">
        <v>75</v>
      </c>
      <c r="C444" s="1" t="s">
        <v>103</v>
      </c>
      <c r="D444" s="1">
        <v>409</v>
      </c>
      <c r="E444" s="1" t="s">
        <v>3522</v>
      </c>
      <c r="F444" s="1" t="s">
        <v>4109</v>
      </c>
      <c r="G444" s="1">
        <v>409056</v>
      </c>
      <c r="H444" s="1" t="s">
        <v>4110</v>
      </c>
      <c r="I444" s="1">
        <v>6222089419</v>
      </c>
      <c r="J444" s="38">
        <v>45239</v>
      </c>
      <c r="K444" s="1" t="s">
        <v>975</v>
      </c>
      <c r="L444" s="1" t="s">
        <v>3527</v>
      </c>
      <c r="M444" s="1" t="s">
        <v>906</v>
      </c>
      <c r="N444" s="1" t="s">
        <v>83</v>
      </c>
      <c r="O444" s="1" t="s">
        <v>907</v>
      </c>
      <c r="P444" s="1" t="s">
        <v>85</v>
      </c>
      <c r="Q444" s="38">
        <v>45273</v>
      </c>
      <c r="R444" s="1" t="s">
        <v>85</v>
      </c>
      <c r="S444" s="1" t="s">
        <v>85</v>
      </c>
      <c r="T444" s="1" t="s">
        <v>85</v>
      </c>
      <c r="U444" s="1" t="s">
        <v>85</v>
      </c>
      <c r="V444" s="1">
        <v>10</v>
      </c>
      <c r="W444" s="1">
        <v>97</v>
      </c>
      <c r="X444" s="1">
        <v>3</v>
      </c>
      <c r="Y444" s="1" t="s">
        <v>3545</v>
      </c>
      <c r="Z444" s="1" t="s">
        <v>85</v>
      </c>
      <c r="AA444" s="1">
        <v>30</v>
      </c>
      <c r="AB444" s="1">
        <v>20</v>
      </c>
      <c r="AC444" s="1">
        <v>30</v>
      </c>
      <c r="AD444" s="1">
        <v>20</v>
      </c>
      <c r="AE444" s="1">
        <v>140</v>
      </c>
      <c r="AF444" s="1">
        <v>35</v>
      </c>
      <c r="AG444" s="1">
        <v>15</v>
      </c>
      <c r="AH444" s="1">
        <v>30</v>
      </c>
      <c r="AI444" s="1">
        <v>20</v>
      </c>
      <c r="AJ444" s="1">
        <v>135</v>
      </c>
      <c r="AK444" s="1">
        <v>45</v>
      </c>
      <c r="AL444" s="1">
        <v>50</v>
      </c>
      <c r="AM444" s="1">
        <v>5</v>
      </c>
      <c r="AN444" s="1">
        <v>0</v>
      </c>
      <c r="AO444" s="1">
        <v>60</v>
      </c>
      <c r="AP444" s="1" t="s">
        <v>85</v>
      </c>
      <c r="AQ444" s="1" t="s">
        <v>3894</v>
      </c>
      <c r="AR444" s="38">
        <v>45298</v>
      </c>
      <c r="AS444" s="1" t="s">
        <v>85</v>
      </c>
      <c r="AT444" s="1" t="s">
        <v>85</v>
      </c>
      <c r="AU444" s="1" t="s">
        <v>85</v>
      </c>
      <c r="AV444" s="1" t="s">
        <v>85</v>
      </c>
      <c r="AW444" s="1" t="s">
        <v>85</v>
      </c>
      <c r="AX444" s="1" t="s">
        <v>85</v>
      </c>
      <c r="AY444" s="1" t="s">
        <v>85</v>
      </c>
      <c r="AZ444" s="1" t="s">
        <v>85</v>
      </c>
      <c r="BA444" s="1" t="s">
        <v>85</v>
      </c>
      <c r="BB444" s="1" t="s">
        <v>85</v>
      </c>
      <c r="BC444" s="1" t="s">
        <v>85</v>
      </c>
      <c r="BD444" s="1" t="s">
        <v>85</v>
      </c>
      <c r="BE444" s="1" t="s">
        <v>85</v>
      </c>
      <c r="BF444" s="1" t="s">
        <v>85</v>
      </c>
      <c r="BG444" s="1" t="s">
        <v>85</v>
      </c>
      <c r="BH444" s="1" t="s">
        <v>85</v>
      </c>
      <c r="BI444" s="1" t="s">
        <v>85</v>
      </c>
      <c r="BJ444" s="1" t="s">
        <v>85</v>
      </c>
      <c r="BK444" s="1" t="s">
        <v>85</v>
      </c>
      <c r="BL444" s="1" t="s">
        <v>85</v>
      </c>
      <c r="BM444" s="1" t="s">
        <v>3531</v>
      </c>
      <c r="BN444" s="1" t="s">
        <v>85</v>
      </c>
      <c r="BO444" s="1" t="s">
        <v>85</v>
      </c>
      <c r="BP444" s="1" t="s">
        <v>85</v>
      </c>
      <c r="BQ444" s="1" t="s">
        <v>85</v>
      </c>
      <c r="BR444" s="1" t="s">
        <v>85</v>
      </c>
      <c r="BS444" s="1" t="s">
        <v>85</v>
      </c>
      <c r="BT444" s="1" t="s">
        <v>85</v>
      </c>
      <c r="BU444" s="1" t="s">
        <v>85</v>
      </c>
      <c r="BV444" s="1" t="s">
        <v>85</v>
      </c>
      <c r="BW444" s="1" t="s">
        <v>85</v>
      </c>
      <c r="BX444" s="1" t="s">
        <v>85</v>
      </c>
      <c r="BY444" s="1" t="s">
        <v>85</v>
      </c>
      <c r="BZ444" s="1" t="s">
        <v>85</v>
      </c>
      <c r="CA444" s="1" t="s">
        <v>85</v>
      </c>
      <c r="CB444" s="1" t="s">
        <v>85</v>
      </c>
      <c r="CC444" s="1" t="s">
        <v>85</v>
      </c>
      <c r="CD444" s="1" t="s">
        <v>85</v>
      </c>
      <c r="CE444" s="1" t="s">
        <v>85</v>
      </c>
      <c r="CF444" s="1" t="s">
        <v>85</v>
      </c>
      <c r="CG444" s="1" t="s">
        <v>85</v>
      </c>
      <c r="CH444" s="1" t="s">
        <v>85</v>
      </c>
    </row>
    <row r="445" spans="1:86" ht="15.95">
      <c r="A445" s="1" t="s">
        <v>352</v>
      </c>
      <c r="B445" s="1" t="s">
        <v>75</v>
      </c>
      <c r="C445" s="1" t="s">
        <v>103</v>
      </c>
      <c r="D445" s="1">
        <v>205</v>
      </c>
      <c r="E445" s="1" t="s">
        <v>3522</v>
      </c>
      <c r="F445" s="1" t="s">
        <v>4111</v>
      </c>
      <c r="G445" s="1">
        <v>205006</v>
      </c>
      <c r="H445" s="1" t="s">
        <v>4112</v>
      </c>
      <c r="I445" s="1">
        <v>6802076453</v>
      </c>
      <c r="J445" s="38">
        <v>44985</v>
      </c>
      <c r="K445" s="1" t="s">
        <v>926</v>
      </c>
      <c r="L445" s="1" t="s">
        <v>3527</v>
      </c>
      <c r="M445" s="1" t="s">
        <v>906</v>
      </c>
      <c r="N445" s="1" t="s">
        <v>83</v>
      </c>
      <c r="O445" s="1" t="s">
        <v>907</v>
      </c>
      <c r="P445" s="1" t="s">
        <v>85</v>
      </c>
      <c r="Q445" s="38">
        <v>45267</v>
      </c>
      <c r="R445" s="1" t="s">
        <v>85</v>
      </c>
      <c r="S445" s="1" t="s">
        <v>85</v>
      </c>
      <c r="T445" s="1" t="s">
        <v>85</v>
      </c>
      <c r="U445" s="1" t="s">
        <v>85</v>
      </c>
      <c r="V445" s="1">
        <v>100</v>
      </c>
      <c r="W445" s="1">
        <v>100</v>
      </c>
      <c r="X445" s="1">
        <v>0</v>
      </c>
      <c r="Y445" s="1" t="s">
        <v>3545</v>
      </c>
      <c r="Z445" s="1" t="s">
        <v>85</v>
      </c>
      <c r="AA445" s="1">
        <v>45</v>
      </c>
      <c r="AB445" s="1">
        <v>35</v>
      </c>
      <c r="AC445" s="1">
        <v>10</v>
      </c>
      <c r="AD445" s="1">
        <v>10</v>
      </c>
      <c r="AE445" s="1">
        <v>85</v>
      </c>
      <c r="AF445" s="1">
        <v>75</v>
      </c>
      <c r="AG445" s="1">
        <v>5</v>
      </c>
      <c r="AH445" s="1">
        <v>10</v>
      </c>
      <c r="AI445" s="1">
        <v>10</v>
      </c>
      <c r="AJ445" s="1">
        <v>55</v>
      </c>
      <c r="AK445" s="1">
        <v>60</v>
      </c>
      <c r="AL445" s="1">
        <v>35</v>
      </c>
      <c r="AM445" s="1">
        <v>3</v>
      </c>
      <c r="AN445" s="1">
        <v>2</v>
      </c>
      <c r="AO445" s="1">
        <v>47</v>
      </c>
      <c r="AP445" s="1" t="s">
        <v>85</v>
      </c>
      <c r="AQ445" s="1" t="s">
        <v>3660</v>
      </c>
      <c r="AR445" s="38">
        <v>45278</v>
      </c>
      <c r="AS445" s="1" t="s">
        <v>85</v>
      </c>
      <c r="AT445" s="1" t="s">
        <v>85</v>
      </c>
      <c r="AU445" s="1" t="s">
        <v>85</v>
      </c>
      <c r="AV445" s="1" t="s">
        <v>85</v>
      </c>
      <c r="AW445" s="1" t="s">
        <v>85</v>
      </c>
      <c r="AX445" s="1" t="s">
        <v>85</v>
      </c>
      <c r="AY445" s="1" t="s">
        <v>85</v>
      </c>
      <c r="AZ445" s="1" t="s">
        <v>85</v>
      </c>
      <c r="BA445" s="1" t="s">
        <v>85</v>
      </c>
      <c r="BB445" s="1" t="s">
        <v>85</v>
      </c>
      <c r="BC445" s="1" t="s">
        <v>85</v>
      </c>
      <c r="BD445" s="1" t="s">
        <v>85</v>
      </c>
      <c r="BE445" s="1" t="s">
        <v>85</v>
      </c>
      <c r="BF445" s="1" t="s">
        <v>85</v>
      </c>
      <c r="BG445" s="1" t="s">
        <v>85</v>
      </c>
      <c r="BH445" s="1" t="s">
        <v>85</v>
      </c>
      <c r="BI445" s="1" t="s">
        <v>85</v>
      </c>
      <c r="BJ445" s="1" t="s">
        <v>85</v>
      </c>
      <c r="BK445" s="1" t="s">
        <v>85</v>
      </c>
      <c r="BL445" s="1" t="s">
        <v>85</v>
      </c>
      <c r="BM445" s="1" t="s">
        <v>3531</v>
      </c>
      <c r="BN445" s="1" t="s">
        <v>85</v>
      </c>
      <c r="BO445" s="1" t="s">
        <v>85</v>
      </c>
      <c r="BP445" s="1" t="s">
        <v>85</v>
      </c>
      <c r="BQ445" s="1" t="s">
        <v>85</v>
      </c>
      <c r="BR445" s="1" t="s">
        <v>85</v>
      </c>
      <c r="BS445" s="1" t="s">
        <v>85</v>
      </c>
      <c r="BT445" s="1" t="s">
        <v>85</v>
      </c>
      <c r="BU445" s="1" t="s">
        <v>85</v>
      </c>
      <c r="BV445" s="1" t="s">
        <v>85</v>
      </c>
      <c r="BW445" s="1" t="s">
        <v>85</v>
      </c>
      <c r="BX445" s="1" t="s">
        <v>85</v>
      </c>
      <c r="BY445" s="1" t="s">
        <v>85</v>
      </c>
      <c r="BZ445" s="1" t="s">
        <v>85</v>
      </c>
      <c r="CA445" s="1" t="s">
        <v>85</v>
      </c>
      <c r="CB445" s="1" t="s">
        <v>85</v>
      </c>
      <c r="CC445" s="1" t="s">
        <v>85</v>
      </c>
      <c r="CD445" s="1" t="s">
        <v>85</v>
      </c>
      <c r="CE445" s="1" t="s">
        <v>85</v>
      </c>
      <c r="CF445" s="1" t="s">
        <v>85</v>
      </c>
      <c r="CG445" s="1" t="s">
        <v>85</v>
      </c>
      <c r="CH445" s="1" t="s">
        <v>85</v>
      </c>
    </row>
    <row r="446" spans="1:86" ht="15.95">
      <c r="A446" s="1" t="s">
        <v>492</v>
      </c>
      <c r="B446" s="1" t="s">
        <v>130</v>
      </c>
      <c r="C446" s="1" t="s">
        <v>103</v>
      </c>
      <c r="D446" s="1">
        <v>400</v>
      </c>
      <c r="E446" s="1" t="s">
        <v>3522</v>
      </c>
      <c r="F446" s="1" t="s">
        <v>4113</v>
      </c>
      <c r="G446" s="1">
        <v>400005</v>
      </c>
      <c r="H446" s="1" t="s">
        <v>85</v>
      </c>
      <c r="I446" s="1">
        <v>6222174408</v>
      </c>
      <c r="J446" s="38">
        <v>45219</v>
      </c>
      <c r="K446" s="1" t="s">
        <v>85</v>
      </c>
      <c r="L446" s="1" t="s">
        <v>85</v>
      </c>
      <c r="M446" s="1" t="s">
        <v>85</v>
      </c>
      <c r="N446" s="1" t="s">
        <v>85</v>
      </c>
      <c r="O446" s="1" t="s">
        <v>85</v>
      </c>
      <c r="P446" s="1" t="s">
        <v>85</v>
      </c>
      <c r="Q446" s="1" t="s">
        <v>85</v>
      </c>
      <c r="R446" s="1" t="s">
        <v>85</v>
      </c>
      <c r="S446" s="1" t="s">
        <v>85</v>
      </c>
      <c r="T446" s="1" t="s">
        <v>85</v>
      </c>
      <c r="U446" s="1" t="s">
        <v>85</v>
      </c>
      <c r="V446" s="1">
        <v>75</v>
      </c>
      <c r="W446" s="1">
        <v>10</v>
      </c>
      <c r="X446" s="1">
        <v>90</v>
      </c>
      <c r="Y446" s="1" t="s">
        <v>3545</v>
      </c>
      <c r="Z446" s="1" t="s">
        <v>85</v>
      </c>
      <c r="AA446" s="1">
        <v>29</v>
      </c>
      <c r="AB446" s="1">
        <v>51</v>
      </c>
      <c r="AC446" s="1">
        <v>20</v>
      </c>
      <c r="AD446" s="1">
        <v>0</v>
      </c>
      <c r="AE446" s="1">
        <v>91</v>
      </c>
      <c r="AF446" s="1">
        <v>45</v>
      </c>
      <c r="AG446" s="1">
        <v>35</v>
      </c>
      <c r="AH446" s="1">
        <v>20</v>
      </c>
      <c r="AI446" s="1">
        <v>0</v>
      </c>
      <c r="AJ446" s="1">
        <v>75</v>
      </c>
      <c r="AK446" s="1">
        <v>29</v>
      </c>
      <c r="AL446" s="1">
        <v>70</v>
      </c>
      <c r="AM446" s="1">
        <v>1</v>
      </c>
      <c r="AN446" s="1">
        <v>0</v>
      </c>
      <c r="AO446" s="1">
        <v>72</v>
      </c>
      <c r="AP446" s="1" t="s">
        <v>85</v>
      </c>
      <c r="AQ446" s="1" t="s">
        <v>3660</v>
      </c>
      <c r="AR446" s="38">
        <v>45295</v>
      </c>
      <c r="AS446" s="1" t="s">
        <v>85</v>
      </c>
      <c r="AT446" s="1" t="s">
        <v>85</v>
      </c>
      <c r="AU446" s="1" t="s">
        <v>85</v>
      </c>
      <c r="AV446" s="1" t="s">
        <v>85</v>
      </c>
      <c r="AW446" s="1" t="s">
        <v>85</v>
      </c>
      <c r="AX446" s="1" t="s">
        <v>85</v>
      </c>
      <c r="AY446" s="1" t="s">
        <v>85</v>
      </c>
      <c r="AZ446" s="1" t="s">
        <v>85</v>
      </c>
      <c r="BA446" s="1" t="s">
        <v>85</v>
      </c>
      <c r="BB446" s="1" t="s">
        <v>85</v>
      </c>
      <c r="BC446" s="1" t="s">
        <v>85</v>
      </c>
      <c r="BD446" s="1" t="s">
        <v>85</v>
      </c>
      <c r="BE446" s="1" t="s">
        <v>85</v>
      </c>
      <c r="BF446" s="1" t="s">
        <v>85</v>
      </c>
      <c r="BG446" s="1" t="s">
        <v>85</v>
      </c>
      <c r="BH446" s="1" t="s">
        <v>85</v>
      </c>
      <c r="BI446" s="1" t="s">
        <v>85</v>
      </c>
      <c r="BJ446" s="1" t="s">
        <v>85</v>
      </c>
      <c r="BK446" s="1" t="s">
        <v>85</v>
      </c>
      <c r="BL446" s="1" t="s">
        <v>85</v>
      </c>
      <c r="BM446" s="1" t="s">
        <v>3531</v>
      </c>
      <c r="BN446" s="1" t="s">
        <v>85</v>
      </c>
      <c r="BO446" s="1" t="s">
        <v>85</v>
      </c>
      <c r="BP446" s="1" t="s">
        <v>85</v>
      </c>
      <c r="BQ446" s="1" t="s">
        <v>85</v>
      </c>
      <c r="BR446" s="1" t="s">
        <v>85</v>
      </c>
      <c r="BS446" s="1" t="s">
        <v>85</v>
      </c>
      <c r="BT446" s="1" t="s">
        <v>85</v>
      </c>
      <c r="BU446" s="1" t="s">
        <v>85</v>
      </c>
      <c r="BV446" s="1" t="s">
        <v>85</v>
      </c>
      <c r="BW446" s="1" t="s">
        <v>85</v>
      </c>
      <c r="BX446" s="1" t="s">
        <v>85</v>
      </c>
      <c r="BY446" s="1" t="s">
        <v>85</v>
      </c>
      <c r="BZ446" s="1" t="s">
        <v>85</v>
      </c>
      <c r="CA446" s="1" t="s">
        <v>85</v>
      </c>
      <c r="CB446" s="1" t="s">
        <v>85</v>
      </c>
      <c r="CC446" s="1" t="s">
        <v>85</v>
      </c>
      <c r="CD446" s="1" t="s">
        <v>85</v>
      </c>
      <c r="CE446" s="1" t="s">
        <v>85</v>
      </c>
      <c r="CF446" s="1" t="s">
        <v>85</v>
      </c>
      <c r="CG446" s="1" t="s">
        <v>85</v>
      </c>
      <c r="CH446" s="1" t="s">
        <v>85</v>
      </c>
    </row>
    <row r="447" spans="1:86" ht="15.95">
      <c r="A447" s="1" t="s">
        <v>543</v>
      </c>
      <c r="B447" s="1" t="s">
        <v>130</v>
      </c>
      <c r="C447" s="1" t="s">
        <v>103</v>
      </c>
      <c r="D447" s="1">
        <v>400</v>
      </c>
      <c r="E447" s="1" t="s">
        <v>3522</v>
      </c>
      <c r="F447" s="1" t="s">
        <v>4114</v>
      </c>
      <c r="G447" s="1">
        <v>400019</v>
      </c>
      <c r="H447" s="1" t="s">
        <v>85</v>
      </c>
      <c r="I447" s="1">
        <v>6222174402</v>
      </c>
      <c r="J447" s="38">
        <v>45223</v>
      </c>
      <c r="K447" s="1" t="s">
        <v>85</v>
      </c>
      <c r="L447" s="1" t="s">
        <v>85</v>
      </c>
      <c r="M447" s="1" t="s">
        <v>85</v>
      </c>
      <c r="N447" s="1" t="s">
        <v>85</v>
      </c>
      <c r="O447" s="1" t="s">
        <v>85</v>
      </c>
      <c r="P447" s="1" t="s">
        <v>85</v>
      </c>
      <c r="Q447" s="1" t="s">
        <v>85</v>
      </c>
      <c r="R447" s="1" t="s">
        <v>85</v>
      </c>
      <c r="S447" s="1" t="s">
        <v>85</v>
      </c>
      <c r="T447" s="1" t="s">
        <v>85</v>
      </c>
      <c r="U447" s="1" t="s">
        <v>85</v>
      </c>
      <c r="V447" s="1">
        <v>85</v>
      </c>
      <c r="W447" s="1">
        <v>99</v>
      </c>
      <c r="X447" s="1">
        <v>1</v>
      </c>
      <c r="Y447" s="1" t="s">
        <v>3524</v>
      </c>
      <c r="Z447" s="1" t="s">
        <v>85</v>
      </c>
      <c r="AA447" s="1">
        <v>1</v>
      </c>
      <c r="AB447" s="1">
        <v>1</v>
      </c>
      <c r="AC447" s="1">
        <v>5</v>
      </c>
      <c r="AD447" s="1">
        <v>93</v>
      </c>
      <c r="AE447" s="1">
        <v>290</v>
      </c>
      <c r="AF447" s="1">
        <v>1</v>
      </c>
      <c r="AG447" s="1">
        <v>1</v>
      </c>
      <c r="AH447" s="1">
        <v>5</v>
      </c>
      <c r="AI447" s="1">
        <v>93</v>
      </c>
      <c r="AJ447" s="1">
        <v>290</v>
      </c>
      <c r="AK447" s="1">
        <v>5</v>
      </c>
      <c r="AL447" s="1">
        <v>53</v>
      </c>
      <c r="AM447" s="1">
        <v>42</v>
      </c>
      <c r="AN447" s="1">
        <v>0</v>
      </c>
      <c r="AO447" s="1">
        <v>137</v>
      </c>
      <c r="AP447" s="1" t="s">
        <v>85</v>
      </c>
      <c r="AQ447" s="1" t="s">
        <v>3894</v>
      </c>
      <c r="AR447" s="38">
        <v>45298</v>
      </c>
      <c r="AS447" s="1" t="s">
        <v>85</v>
      </c>
      <c r="AT447" s="1" t="s">
        <v>85</v>
      </c>
      <c r="AU447" s="1" t="s">
        <v>85</v>
      </c>
      <c r="AV447" s="1" t="s">
        <v>85</v>
      </c>
      <c r="AW447" s="1" t="s">
        <v>85</v>
      </c>
      <c r="AX447" s="1" t="s">
        <v>85</v>
      </c>
      <c r="AY447" s="1" t="s">
        <v>85</v>
      </c>
      <c r="AZ447" s="1" t="s">
        <v>85</v>
      </c>
      <c r="BA447" s="1" t="s">
        <v>85</v>
      </c>
      <c r="BB447" s="1" t="s">
        <v>85</v>
      </c>
      <c r="BC447" s="1" t="s">
        <v>85</v>
      </c>
      <c r="BD447" s="1" t="s">
        <v>85</v>
      </c>
      <c r="BE447" s="1" t="s">
        <v>85</v>
      </c>
      <c r="BF447" s="1" t="s">
        <v>85</v>
      </c>
      <c r="BG447" s="1" t="s">
        <v>85</v>
      </c>
      <c r="BH447" s="1" t="s">
        <v>85</v>
      </c>
      <c r="BI447" s="1" t="s">
        <v>85</v>
      </c>
      <c r="BJ447" s="1" t="s">
        <v>85</v>
      </c>
      <c r="BK447" s="1" t="s">
        <v>85</v>
      </c>
      <c r="BL447" s="1" t="s">
        <v>85</v>
      </c>
      <c r="BM447" s="1" t="s">
        <v>3531</v>
      </c>
      <c r="BN447" s="1" t="s">
        <v>85</v>
      </c>
      <c r="BO447" s="1" t="s">
        <v>85</v>
      </c>
      <c r="BP447" s="1" t="s">
        <v>85</v>
      </c>
      <c r="BQ447" s="1" t="s">
        <v>85</v>
      </c>
      <c r="BR447" s="1" t="s">
        <v>85</v>
      </c>
      <c r="BS447" s="1" t="s">
        <v>85</v>
      </c>
      <c r="BT447" s="1" t="s">
        <v>85</v>
      </c>
      <c r="BU447" s="1" t="s">
        <v>85</v>
      </c>
      <c r="BV447" s="1" t="s">
        <v>85</v>
      </c>
      <c r="BW447" s="1" t="s">
        <v>85</v>
      </c>
      <c r="BX447" s="1" t="s">
        <v>85</v>
      </c>
      <c r="BY447" s="1" t="s">
        <v>85</v>
      </c>
      <c r="BZ447" s="1" t="s">
        <v>85</v>
      </c>
      <c r="CA447" s="1" t="s">
        <v>85</v>
      </c>
      <c r="CB447" s="1" t="s">
        <v>85</v>
      </c>
      <c r="CC447" s="1" t="s">
        <v>85</v>
      </c>
      <c r="CD447" s="1" t="s">
        <v>85</v>
      </c>
      <c r="CE447" s="1" t="s">
        <v>85</v>
      </c>
      <c r="CF447" s="1" t="s">
        <v>85</v>
      </c>
      <c r="CG447" s="1" t="s">
        <v>85</v>
      </c>
      <c r="CH447" s="1" t="s">
        <v>85</v>
      </c>
    </row>
    <row r="448" spans="1:86" ht="15.95">
      <c r="A448" s="1" t="s">
        <v>2872</v>
      </c>
      <c r="B448" s="1" t="s">
        <v>130</v>
      </c>
      <c r="C448" s="1" t="s">
        <v>103</v>
      </c>
      <c r="D448" s="1">
        <v>401</v>
      </c>
      <c r="E448" s="1" t="s">
        <v>3522</v>
      </c>
      <c r="F448" s="1" t="s">
        <v>4115</v>
      </c>
      <c r="G448" s="1">
        <v>401011</v>
      </c>
      <c r="H448" s="1" t="s">
        <v>3564</v>
      </c>
      <c r="I448" s="1">
        <v>6220220311</v>
      </c>
      <c r="J448" s="38">
        <v>44893</v>
      </c>
      <c r="K448" s="1" t="s">
        <v>975</v>
      </c>
      <c r="L448" s="1" t="s">
        <v>3527</v>
      </c>
      <c r="M448" s="1" t="s">
        <v>915</v>
      </c>
      <c r="N448" s="1" t="s">
        <v>85</v>
      </c>
      <c r="O448" s="1" t="s">
        <v>907</v>
      </c>
      <c r="P448" s="1" t="s">
        <v>83</v>
      </c>
      <c r="Q448" s="1" t="s">
        <v>85</v>
      </c>
      <c r="R448" s="1" t="s">
        <v>85</v>
      </c>
      <c r="S448" s="1" t="s">
        <v>85</v>
      </c>
      <c r="T448" s="1" t="s">
        <v>85</v>
      </c>
      <c r="U448" s="1" t="s">
        <v>85</v>
      </c>
      <c r="V448" s="1">
        <v>5</v>
      </c>
      <c r="W448" s="1">
        <v>99</v>
      </c>
      <c r="X448" s="1">
        <v>1</v>
      </c>
      <c r="Y448" s="1" t="s">
        <v>3545</v>
      </c>
      <c r="Z448" s="1" t="s">
        <v>85</v>
      </c>
      <c r="AA448" s="1">
        <v>2</v>
      </c>
      <c r="AB448" s="1">
        <v>58</v>
      </c>
      <c r="AC448" s="1">
        <v>25</v>
      </c>
      <c r="AD448" s="1">
        <v>15</v>
      </c>
      <c r="AE448" s="1">
        <v>153</v>
      </c>
      <c r="AF448" s="1">
        <v>45</v>
      </c>
      <c r="AG448" s="1">
        <v>15</v>
      </c>
      <c r="AH448" s="1">
        <v>25</v>
      </c>
      <c r="AI448" s="1">
        <v>15</v>
      </c>
      <c r="AJ448" s="1">
        <v>110</v>
      </c>
      <c r="AK448" s="1">
        <v>4</v>
      </c>
      <c r="AL448" s="1">
        <v>93</v>
      </c>
      <c r="AM448" s="1">
        <v>3</v>
      </c>
      <c r="AN448" s="1">
        <v>0</v>
      </c>
      <c r="AO448" s="1">
        <v>99</v>
      </c>
      <c r="AP448" s="1" t="s">
        <v>85</v>
      </c>
      <c r="AQ448" s="1" t="s">
        <v>3894</v>
      </c>
      <c r="AR448" s="38">
        <v>45298</v>
      </c>
      <c r="AS448" s="1" t="s">
        <v>85</v>
      </c>
      <c r="AT448" s="1" t="s">
        <v>85</v>
      </c>
      <c r="AU448" s="1" t="s">
        <v>85</v>
      </c>
      <c r="AV448" s="1" t="s">
        <v>85</v>
      </c>
      <c r="AW448" s="1" t="s">
        <v>85</v>
      </c>
      <c r="AX448" s="1" t="s">
        <v>85</v>
      </c>
      <c r="AY448" s="1" t="s">
        <v>85</v>
      </c>
      <c r="AZ448" s="1" t="s">
        <v>85</v>
      </c>
      <c r="BA448" s="1" t="s">
        <v>85</v>
      </c>
      <c r="BB448" s="1" t="s">
        <v>85</v>
      </c>
      <c r="BC448" s="1" t="s">
        <v>85</v>
      </c>
      <c r="BD448" s="1" t="s">
        <v>85</v>
      </c>
      <c r="BE448" s="1" t="s">
        <v>85</v>
      </c>
      <c r="BF448" s="1" t="s">
        <v>85</v>
      </c>
      <c r="BG448" s="1" t="s">
        <v>85</v>
      </c>
      <c r="BH448" s="1" t="s">
        <v>85</v>
      </c>
      <c r="BI448" s="1" t="s">
        <v>85</v>
      </c>
      <c r="BJ448" s="1" t="s">
        <v>85</v>
      </c>
      <c r="BK448" s="1" t="s">
        <v>85</v>
      </c>
      <c r="BL448" s="1" t="s">
        <v>85</v>
      </c>
      <c r="BM448" s="1" t="s">
        <v>3531</v>
      </c>
      <c r="BN448" s="1" t="s">
        <v>85</v>
      </c>
      <c r="BO448" s="1" t="s">
        <v>85</v>
      </c>
      <c r="BP448" s="1" t="s">
        <v>85</v>
      </c>
      <c r="BQ448" s="1" t="s">
        <v>85</v>
      </c>
      <c r="BR448" s="1" t="s">
        <v>85</v>
      </c>
      <c r="BS448" s="1" t="s">
        <v>85</v>
      </c>
      <c r="BT448" s="1" t="s">
        <v>85</v>
      </c>
      <c r="BU448" s="1" t="s">
        <v>85</v>
      </c>
      <c r="BV448" s="1" t="s">
        <v>85</v>
      </c>
      <c r="BW448" s="1" t="s">
        <v>85</v>
      </c>
      <c r="BX448" s="1" t="s">
        <v>85</v>
      </c>
      <c r="BY448" s="1" t="s">
        <v>85</v>
      </c>
      <c r="BZ448" s="1" t="s">
        <v>85</v>
      </c>
      <c r="CA448" s="1" t="s">
        <v>85</v>
      </c>
      <c r="CB448" s="1" t="s">
        <v>85</v>
      </c>
      <c r="CC448" s="1" t="s">
        <v>85</v>
      </c>
      <c r="CD448" s="1" t="s">
        <v>85</v>
      </c>
      <c r="CE448" s="1" t="s">
        <v>85</v>
      </c>
      <c r="CF448" s="1" t="s">
        <v>85</v>
      </c>
      <c r="CG448" s="1" t="s">
        <v>85</v>
      </c>
      <c r="CH448" s="1" t="s">
        <v>85</v>
      </c>
    </row>
    <row r="449" spans="1:86" ht="15.95">
      <c r="A449" s="1" t="s">
        <v>2840</v>
      </c>
      <c r="B449" s="1" t="s">
        <v>130</v>
      </c>
      <c r="C449" s="1" t="s">
        <v>103</v>
      </c>
      <c r="D449" s="1">
        <v>400</v>
      </c>
      <c r="E449" s="1" t="s">
        <v>3522</v>
      </c>
      <c r="F449" s="1" t="s">
        <v>4116</v>
      </c>
      <c r="G449" s="1">
        <v>400020</v>
      </c>
      <c r="H449" s="1" t="s">
        <v>85</v>
      </c>
      <c r="I449" s="1">
        <v>6222174407</v>
      </c>
      <c r="J449" s="38">
        <v>45224</v>
      </c>
      <c r="K449" s="1" t="s">
        <v>85</v>
      </c>
      <c r="L449" s="1" t="s">
        <v>85</v>
      </c>
      <c r="M449" s="1" t="s">
        <v>85</v>
      </c>
      <c r="N449" s="1" t="s">
        <v>85</v>
      </c>
      <c r="O449" s="1" t="s">
        <v>85</v>
      </c>
      <c r="P449" s="1" t="s">
        <v>85</v>
      </c>
      <c r="Q449" s="1" t="s">
        <v>85</v>
      </c>
      <c r="R449" s="1" t="s">
        <v>85</v>
      </c>
      <c r="S449" s="1" t="s">
        <v>85</v>
      </c>
      <c r="T449" s="1" t="s">
        <v>85</v>
      </c>
      <c r="U449" s="1" t="s">
        <v>85</v>
      </c>
      <c r="V449" s="1">
        <v>45</v>
      </c>
      <c r="W449" s="1">
        <v>99</v>
      </c>
      <c r="X449" s="1">
        <v>1</v>
      </c>
      <c r="Y449" s="1" t="s">
        <v>3545</v>
      </c>
      <c r="Z449" s="1" t="s">
        <v>85</v>
      </c>
      <c r="AA449" s="1">
        <v>3</v>
      </c>
      <c r="AB449" s="1">
        <v>6</v>
      </c>
      <c r="AC449" s="1">
        <v>71</v>
      </c>
      <c r="AD449" s="1">
        <v>20</v>
      </c>
      <c r="AE449" s="1">
        <v>208</v>
      </c>
      <c r="AF449" s="1">
        <v>7</v>
      </c>
      <c r="AG449" s="1">
        <v>5</v>
      </c>
      <c r="AH449" s="1">
        <v>70</v>
      </c>
      <c r="AI449" s="1">
        <v>18</v>
      </c>
      <c r="AJ449" s="1">
        <v>199</v>
      </c>
      <c r="AK449" s="1">
        <v>13</v>
      </c>
      <c r="AL449" s="1">
        <v>70</v>
      </c>
      <c r="AM449" s="1">
        <v>15</v>
      </c>
      <c r="AN449" s="1">
        <v>2</v>
      </c>
      <c r="AO449" s="1">
        <v>106</v>
      </c>
      <c r="AP449" s="1" t="s">
        <v>85</v>
      </c>
      <c r="AQ449" s="1" t="s">
        <v>3894</v>
      </c>
      <c r="AR449" s="38">
        <v>45298</v>
      </c>
      <c r="AS449" s="1" t="s">
        <v>85</v>
      </c>
      <c r="AT449" s="1" t="s">
        <v>85</v>
      </c>
      <c r="AU449" s="1" t="s">
        <v>85</v>
      </c>
      <c r="AV449" s="1" t="s">
        <v>85</v>
      </c>
      <c r="AW449" s="1" t="s">
        <v>85</v>
      </c>
      <c r="AX449" s="1" t="s">
        <v>85</v>
      </c>
      <c r="AY449" s="1" t="s">
        <v>85</v>
      </c>
      <c r="AZ449" s="1" t="s">
        <v>85</v>
      </c>
      <c r="BA449" s="1" t="s">
        <v>85</v>
      </c>
      <c r="BB449" s="1" t="s">
        <v>85</v>
      </c>
      <c r="BC449" s="1" t="s">
        <v>85</v>
      </c>
      <c r="BD449" s="1" t="s">
        <v>85</v>
      </c>
      <c r="BE449" s="1" t="s">
        <v>85</v>
      </c>
      <c r="BF449" s="1" t="s">
        <v>85</v>
      </c>
      <c r="BG449" s="1" t="s">
        <v>85</v>
      </c>
      <c r="BH449" s="1" t="s">
        <v>85</v>
      </c>
      <c r="BI449" s="1" t="s">
        <v>85</v>
      </c>
      <c r="BJ449" s="1" t="s">
        <v>85</v>
      </c>
      <c r="BK449" s="1" t="s">
        <v>85</v>
      </c>
      <c r="BL449" s="1" t="s">
        <v>85</v>
      </c>
      <c r="BM449" s="1" t="s">
        <v>3531</v>
      </c>
      <c r="BN449" s="1" t="s">
        <v>85</v>
      </c>
      <c r="BO449" s="1" t="s">
        <v>85</v>
      </c>
      <c r="BP449" s="1" t="s">
        <v>85</v>
      </c>
      <c r="BQ449" s="1" t="s">
        <v>85</v>
      </c>
      <c r="BR449" s="1" t="s">
        <v>85</v>
      </c>
      <c r="BS449" s="1" t="s">
        <v>85</v>
      </c>
      <c r="BT449" s="1" t="s">
        <v>85</v>
      </c>
      <c r="BU449" s="1" t="s">
        <v>85</v>
      </c>
      <c r="BV449" s="1" t="s">
        <v>85</v>
      </c>
      <c r="BW449" s="1" t="s">
        <v>85</v>
      </c>
      <c r="BX449" s="1" t="s">
        <v>85</v>
      </c>
      <c r="BY449" s="1" t="s">
        <v>85</v>
      </c>
      <c r="BZ449" s="1" t="s">
        <v>85</v>
      </c>
      <c r="CA449" s="1" t="s">
        <v>85</v>
      </c>
      <c r="CB449" s="1" t="s">
        <v>85</v>
      </c>
      <c r="CC449" s="1" t="s">
        <v>85</v>
      </c>
      <c r="CD449" s="1" t="s">
        <v>85</v>
      </c>
      <c r="CE449" s="1" t="s">
        <v>85</v>
      </c>
      <c r="CF449" s="1" t="s">
        <v>85</v>
      </c>
      <c r="CG449" s="1" t="s">
        <v>85</v>
      </c>
      <c r="CH449" s="1" t="s">
        <v>85</v>
      </c>
    </row>
    <row r="450" spans="1:86" ht="15.95">
      <c r="A450" s="1" t="s">
        <v>548</v>
      </c>
      <c r="B450" s="1" t="s">
        <v>75</v>
      </c>
      <c r="C450" s="1" t="s">
        <v>103</v>
      </c>
      <c r="D450" s="1">
        <v>400</v>
      </c>
      <c r="E450" s="1" t="s">
        <v>3522</v>
      </c>
      <c r="F450" s="1" t="s">
        <v>4117</v>
      </c>
      <c r="G450" s="1">
        <v>400020</v>
      </c>
      <c r="H450" s="1" t="s">
        <v>85</v>
      </c>
      <c r="I450" s="1">
        <v>6222071516</v>
      </c>
      <c r="J450" s="38">
        <v>44616</v>
      </c>
      <c r="K450" s="1" t="s">
        <v>85</v>
      </c>
      <c r="L450" s="1" t="s">
        <v>85</v>
      </c>
      <c r="M450" s="1" t="s">
        <v>85</v>
      </c>
      <c r="N450" s="1" t="s">
        <v>85</v>
      </c>
      <c r="O450" s="1" t="s">
        <v>85</v>
      </c>
      <c r="P450" s="1" t="s">
        <v>85</v>
      </c>
      <c r="Q450" s="1" t="s">
        <v>85</v>
      </c>
      <c r="R450" s="1" t="s">
        <v>85</v>
      </c>
      <c r="S450" s="1" t="s">
        <v>85</v>
      </c>
      <c r="T450" s="1" t="s">
        <v>85</v>
      </c>
      <c r="U450" s="1" t="s">
        <v>85</v>
      </c>
      <c r="V450" s="1">
        <v>100</v>
      </c>
      <c r="W450" s="1">
        <v>90</v>
      </c>
      <c r="X450" s="1">
        <v>10</v>
      </c>
      <c r="Y450" s="1" t="s">
        <v>3524</v>
      </c>
      <c r="Z450" s="1" t="s">
        <v>85</v>
      </c>
      <c r="AA450" s="1">
        <v>10</v>
      </c>
      <c r="AB450" s="1">
        <v>40</v>
      </c>
      <c r="AC450" s="1">
        <v>50</v>
      </c>
      <c r="AD450" s="1">
        <v>0</v>
      </c>
      <c r="AE450" s="1">
        <v>140</v>
      </c>
      <c r="AF450" s="1">
        <v>20</v>
      </c>
      <c r="AG450" s="1">
        <v>40</v>
      </c>
      <c r="AH450" s="1">
        <v>40</v>
      </c>
      <c r="AI450" s="1">
        <v>0</v>
      </c>
      <c r="AJ450" s="1">
        <v>120</v>
      </c>
      <c r="AK450" s="1">
        <v>10</v>
      </c>
      <c r="AL450" s="1">
        <v>40</v>
      </c>
      <c r="AM450" s="1">
        <v>50</v>
      </c>
      <c r="AN450" s="1">
        <v>0</v>
      </c>
      <c r="AO450" s="1">
        <v>140</v>
      </c>
      <c r="AP450" s="1" t="s">
        <v>85</v>
      </c>
      <c r="AQ450" s="1" t="s">
        <v>3877</v>
      </c>
      <c r="AR450" s="38">
        <v>45302</v>
      </c>
      <c r="AS450" s="1" t="s">
        <v>85</v>
      </c>
      <c r="AT450" s="1" t="s">
        <v>85</v>
      </c>
      <c r="AU450" s="1" t="s">
        <v>85</v>
      </c>
      <c r="AV450" s="1" t="s">
        <v>85</v>
      </c>
      <c r="AW450" s="1" t="s">
        <v>85</v>
      </c>
      <c r="AX450" s="1" t="s">
        <v>85</v>
      </c>
      <c r="AY450" s="1" t="s">
        <v>85</v>
      </c>
      <c r="AZ450" s="1" t="s">
        <v>85</v>
      </c>
      <c r="BA450" s="1" t="s">
        <v>85</v>
      </c>
      <c r="BB450" s="1" t="s">
        <v>85</v>
      </c>
      <c r="BC450" s="1" t="s">
        <v>85</v>
      </c>
      <c r="BD450" s="1" t="s">
        <v>85</v>
      </c>
      <c r="BE450" s="1" t="s">
        <v>85</v>
      </c>
      <c r="BF450" s="1" t="s">
        <v>85</v>
      </c>
      <c r="BG450" s="1" t="s">
        <v>85</v>
      </c>
      <c r="BH450" s="1" t="s">
        <v>85</v>
      </c>
      <c r="BI450" s="1" t="s">
        <v>85</v>
      </c>
      <c r="BJ450" s="1" t="s">
        <v>85</v>
      </c>
      <c r="BK450" s="1" t="s">
        <v>85</v>
      </c>
      <c r="BL450" s="1" t="s">
        <v>85</v>
      </c>
      <c r="BM450" s="1" t="s">
        <v>3531</v>
      </c>
      <c r="BN450" s="1" t="s">
        <v>85</v>
      </c>
      <c r="BO450" s="1" t="s">
        <v>85</v>
      </c>
      <c r="BP450" s="1" t="s">
        <v>85</v>
      </c>
      <c r="BQ450" s="1" t="s">
        <v>85</v>
      </c>
      <c r="BR450" s="1" t="s">
        <v>85</v>
      </c>
      <c r="BS450" s="1" t="s">
        <v>85</v>
      </c>
      <c r="BT450" s="1" t="s">
        <v>85</v>
      </c>
      <c r="BU450" s="1" t="s">
        <v>85</v>
      </c>
      <c r="BV450" s="1" t="s">
        <v>85</v>
      </c>
      <c r="BW450" s="1" t="s">
        <v>85</v>
      </c>
      <c r="BX450" s="1" t="s">
        <v>85</v>
      </c>
      <c r="BY450" s="1" t="s">
        <v>85</v>
      </c>
      <c r="BZ450" s="1" t="s">
        <v>85</v>
      </c>
      <c r="CA450" s="1" t="s">
        <v>85</v>
      </c>
      <c r="CB450" s="1" t="s">
        <v>85</v>
      </c>
      <c r="CC450" s="1" t="s">
        <v>85</v>
      </c>
      <c r="CD450" s="1" t="s">
        <v>85</v>
      </c>
      <c r="CE450" s="1" t="s">
        <v>85</v>
      </c>
      <c r="CF450" s="1" t="s">
        <v>85</v>
      </c>
      <c r="CG450" s="1" t="s">
        <v>85</v>
      </c>
      <c r="CH450" s="1" t="s">
        <v>85</v>
      </c>
    </row>
    <row r="451" spans="1:86" ht="15.95">
      <c r="A451" s="1" t="s">
        <v>2410</v>
      </c>
      <c r="B451" s="1" t="s">
        <v>75</v>
      </c>
      <c r="C451" s="1" t="s">
        <v>103</v>
      </c>
      <c r="D451" s="1">
        <v>203</v>
      </c>
      <c r="E451" s="1" t="s">
        <v>3522</v>
      </c>
      <c r="F451" s="1">
        <v>203005</v>
      </c>
      <c r="G451" s="1">
        <v>203005</v>
      </c>
      <c r="H451" s="1" t="s">
        <v>85</v>
      </c>
      <c r="I451" s="1">
        <v>6802300330</v>
      </c>
      <c r="J451" s="38">
        <v>45100</v>
      </c>
      <c r="K451" s="1" t="s">
        <v>85</v>
      </c>
      <c r="L451" s="1" t="s">
        <v>3527</v>
      </c>
      <c r="M451" s="1" t="s">
        <v>85</v>
      </c>
      <c r="N451" s="1" t="s">
        <v>85</v>
      </c>
      <c r="O451" s="1" t="s">
        <v>85</v>
      </c>
      <c r="P451" s="1" t="s">
        <v>85</v>
      </c>
      <c r="Q451" s="1" t="s">
        <v>85</v>
      </c>
      <c r="R451" s="1" t="s">
        <v>85</v>
      </c>
      <c r="S451" s="1" t="s">
        <v>85</v>
      </c>
      <c r="T451" s="1" t="s">
        <v>85</v>
      </c>
      <c r="U451" s="1" t="s">
        <v>85</v>
      </c>
      <c r="V451" s="1">
        <v>20</v>
      </c>
      <c r="W451" s="1">
        <v>85</v>
      </c>
      <c r="X451" s="1">
        <v>15</v>
      </c>
      <c r="Y451" s="1" t="s">
        <v>3524</v>
      </c>
      <c r="Z451" s="1" t="s">
        <v>85</v>
      </c>
      <c r="AA451" s="1">
        <v>1</v>
      </c>
      <c r="AB451" s="1">
        <v>51</v>
      </c>
      <c r="AC451" s="1">
        <v>33</v>
      </c>
      <c r="AD451" s="1">
        <v>15</v>
      </c>
      <c r="AE451" s="1">
        <v>162</v>
      </c>
      <c r="AF451" s="1">
        <v>20</v>
      </c>
      <c r="AG451" s="1">
        <v>35</v>
      </c>
      <c r="AH451" s="1">
        <v>30</v>
      </c>
      <c r="AI451" s="1">
        <v>15</v>
      </c>
      <c r="AJ451" s="1">
        <v>140</v>
      </c>
      <c r="AK451" s="1">
        <v>1</v>
      </c>
      <c r="AL451" s="1">
        <v>95</v>
      </c>
      <c r="AM451" s="1">
        <v>3</v>
      </c>
      <c r="AN451" s="1">
        <v>1</v>
      </c>
      <c r="AO451" s="1">
        <v>104</v>
      </c>
      <c r="AP451" s="1" t="s">
        <v>85</v>
      </c>
      <c r="AQ451" s="1" t="s">
        <v>3894</v>
      </c>
      <c r="AR451" s="38">
        <v>45298</v>
      </c>
      <c r="AS451" s="1" t="s">
        <v>85</v>
      </c>
      <c r="AT451" s="1" t="s">
        <v>85</v>
      </c>
      <c r="AU451" s="1" t="s">
        <v>85</v>
      </c>
      <c r="AV451" s="1" t="s">
        <v>85</v>
      </c>
      <c r="AW451" s="1" t="s">
        <v>85</v>
      </c>
      <c r="AX451" s="1" t="s">
        <v>85</v>
      </c>
      <c r="AY451" s="1" t="s">
        <v>85</v>
      </c>
      <c r="AZ451" s="1" t="s">
        <v>85</v>
      </c>
      <c r="BA451" s="1" t="s">
        <v>85</v>
      </c>
      <c r="BB451" s="1" t="s">
        <v>85</v>
      </c>
      <c r="BC451" s="1" t="s">
        <v>85</v>
      </c>
      <c r="BD451" s="1" t="s">
        <v>85</v>
      </c>
      <c r="BE451" s="1" t="s">
        <v>85</v>
      </c>
      <c r="BF451" s="1" t="s">
        <v>85</v>
      </c>
      <c r="BG451" s="1" t="s">
        <v>85</v>
      </c>
      <c r="BH451" s="1" t="s">
        <v>85</v>
      </c>
      <c r="BI451" s="1" t="s">
        <v>85</v>
      </c>
      <c r="BJ451" s="1" t="s">
        <v>85</v>
      </c>
      <c r="BK451" s="1" t="s">
        <v>85</v>
      </c>
      <c r="BL451" s="1" t="s">
        <v>85</v>
      </c>
      <c r="BM451" s="1" t="s">
        <v>3531</v>
      </c>
      <c r="BN451" s="1" t="s">
        <v>85</v>
      </c>
      <c r="BO451" s="1" t="s">
        <v>85</v>
      </c>
      <c r="BP451" s="1" t="s">
        <v>85</v>
      </c>
      <c r="BQ451" s="1" t="s">
        <v>85</v>
      </c>
      <c r="BR451" s="1" t="s">
        <v>85</v>
      </c>
      <c r="BS451" s="1" t="s">
        <v>85</v>
      </c>
      <c r="BT451" s="1" t="s">
        <v>85</v>
      </c>
      <c r="BU451" s="1" t="s">
        <v>85</v>
      </c>
      <c r="BV451" s="1" t="s">
        <v>85</v>
      </c>
      <c r="BW451" s="1" t="s">
        <v>85</v>
      </c>
      <c r="BX451" s="1" t="s">
        <v>85</v>
      </c>
      <c r="BY451" s="1" t="s">
        <v>85</v>
      </c>
      <c r="BZ451" s="1" t="s">
        <v>85</v>
      </c>
      <c r="CA451" s="1" t="s">
        <v>85</v>
      </c>
      <c r="CB451" s="1" t="s">
        <v>85</v>
      </c>
      <c r="CC451" s="1" t="s">
        <v>85</v>
      </c>
      <c r="CD451" s="1" t="s">
        <v>85</v>
      </c>
      <c r="CE451" s="1" t="s">
        <v>85</v>
      </c>
      <c r="CF451" s="1" t="s">
        <v>85</v>
      </c>
      <c r="CG451" s="1" t="s">
        <v>85</v>
      </c>
      <c r="CH451" s="1" t="s">
        <v>85</v>
      </c>
    </row>
    <row r="452" spans="1:86" ht="15.95">
      <c r="A452" s="1" t="s">
        <v>106</v>
      </c>
      <c r="B452" s="1" t="s">
        <v>75</v>
      </c>
      <c r="C452" s="1" t="s">
        <v>103</v>
      </c>
      <c r="D452" s="1">
        <v>104</v>
      </c>
      <c r="E452" s="1" t="s">
        <v>3522</v>
      </c>
      <c r="F452" s="1">
        <v>6521122001</v>
      </c>
      <c r="G452" s="1">
        <v>104011</v>
      </c>
      <c r="H452" s="1" t="s">
        <v>85</v>
      </c>
      <c r="I452" s="1">
        <v>6521122001</v>
      </c>
      <c r="J452" s="38">
        <v>45181</v>
      </c>
      <c r="K452" s="1" t="s">
        <v>85</v>
      </c>
      <c r="L452" s="1" t="s">
        <v>3527</v>
      </c>
      <c r="M452" s="1" t="s">
        <v>906</v>
      </c>
      <c r="N452" s="1" t="s">
        <v>83</v>
      </c>
      <c r="O452" s="1" t="s">
        <v>85</v>
      </c>
      <c r="P452" s="1" t="s">
        <v>85</v>
      </c>
      <c r="Q452" s="38">
        <v>45195</v>
      </c>
      <c r="R452" s="1" t="s">
        <v>85</v>
      </c>
      <c r="S452" s="1" t="s">
        <v>85</v>
      </c>
      <c r="T452" s="1" t="s">
        <v>85</v>
      </c>
      <c r="U452" s="1" t="s">
        <v>85</v>
      </c>
      <c r="V452" s="1">
        <v>70</v>
      </c>
      <c r="W452" s="1">
        <v>95</v>
      </c>
      <c r="X452" s="1">
        <v>5</v>
      </c>
      <c r="Y452" s="1" t="s">
        <v>3524</v>
      </c>
      <c r="Z452" s="1" t="s">
        <v>85</v>
      </c>
      <c r="AA452" s="1">
        <v>0</v>
      </c>
      <c r="AB452" s="1">
        <v>3</v>
      </c>
      <c r="AC452" s="1">
        <v>30</v>
      </c>
      <c r="AD452" s="1">
        <v>67</v>
      </c>
      <c r="AE452" s="1">
        <v>264</v>
      </c>
      <c r="AF452" s="1">
        <v>1</v>
      </c>
      <c r="AG452" s="1">
        <v>5</v>
      </c>
      <c r="AH452" s="1">
        <v>27</v>
      </c>
      <c r="AI452" s="1">
        <v>67</v>
      </c>
      <c r="AJ452" s="1">
        <v>260</v>
      </c>
      <c r="AK452" s="1">
        <v>1</v>
      </c>
      <c r="AL452" s="1">
        <v>49</v>
      </c>
      <c r="AM452" s="1">
        <v>50</v>
      </c>
      <c r="AN452" s="1">
        <v>0</v>
      </c>
      <c r="AO452" s="1">
        <v>149</v>
      </c>
      <c r="AP452" s="1" t="s">
        <v>85</v>
      </c>
      <c r="AQ452" s="1" t="s">
        <v>3894</v>
      </c>
      <c r="AR452" s="38">
        <v>45298</v>
      </c>
      <c r="AS452" s="1" t="s">
        <v>85</v>
      </c>
      <c r="AT452" s="1" t="s">
        <v>85</v>
      </c>
      <c r="AU452" s="1" t="s">
        <v>85</v>
      </c>
      <c r="AV452" s="1" t="s">
        <v>85</v>
      </c>
      <c r="AW452" s="1" t="s">
        <v>85</v>
      </c>
      <c r="AX452" s="1" t="s">
        <v>85</v>
      </c>
      <c r="AY452" s="1" t="s">
        <v>85</v>
      </c>
      <c r="AZ452" s="1" t="s">
        <v>85</v>
      </c>
      <c r="BA452" s="1" t="s">
        <v>85</v>
      </c>
      <c r="BB452" s="1" t="s">
        <v>85</v>
      </c>
      <c r="BC452" s="1" t="s">
        <v>85</v>
      </c>
      <c r="BD452" s="1" t="s">
        <v>85</v>
      </c>
      <c r="BE452" s="1" t="s">
        <v>85</v>
      </c>
      <c r="BF452" s="1" t="s">
        <v>85</v>
      </c>
      <c r="BG452" s="1" t="s">
        <v>85</v>
      </c>
      <c r="BH452" s="1" t="s">
        <v>85</v>
      </c>
      <c r="BI452" s="1" t="s">
        <v>85</v>
      </c>
      <c r="BJ452" s="1" t="s">
        <v>85</v>
      </c>
      <c r="BK452" s="1" t="s">
        <v>85</v>
      </c>
      <c r="BL452" s="1" t="s">
        <v>85</v>
      </c>
      <c r="BM452" s="1" t="s">
        <v>3531</v>
      </c>
      <c r="BN452" s="1" t="s">
        <v>85</v>
      </c>
      <c r="BO452" s="1" t="s">
        <v>85</v>
      </c>
      <c r="BP452" s="1" t="s">
        <v>85</v>
      </c>
      <c r="BQ452" s="1" t="s">
        <v>85</v>
      </c>
      <c r="BR452" s="1" t="s">
        <v>85</v>
      </c>
      <c r="BS452" s="1" t="s">
        <v>85</v>
      </c>
      <c r="BT452" s="1" t="s">
        <v>85</v>
      </c>
      <c r="BU452" s="1" t="s">
        <v>85</v>
      </c>
      <c r="BV452" s="1" t="s">
        <v>85</v>
      </c>
      <c r="BW452" s="1" t="s">
        <v>85</v>
      </c>
      <c r="BX452" s="1" t="s">
        <v>85</v>
      </c>
      <c r="BY452" s="1" t="s">
        <v>85</v>
      </c>
      <c r="BZ452" s="1" t="s">
        <v>85</v>
      </c>
      <c r="CA452" s="1" t="s">
        <v>85</v>
      </c>
      <c r="CB452" s="1" t="s">
        <v>85</v>
      </c>
      <c r="CC452" s="1" t="s">
        <v>85</v>
      </c>
      <c r="CD452" s="1" t="s">
        <v>85</v>
      </c>
      <c r="CE452" s="1" t="s">
        <v>85</v>
      </c>
      <c r="CF452" s="1" t="s">
        <v>85</v>
      </c>
      <c r="CG452" s="1" t="s">
        <v>85</v>
      </c>
      <c r="CH452" s="1" t="s">
        <v>85</v>
      </c>
    </row>
    <row r="453" spans="1:86" ht="15.95">
      <c r="A453" s="1" t="s">
        <v>3178</v>
      </c>
      <c r="B453" s="1" t="s">
        <v>75</v>
      </c>
      <c r="C453" s="1" t="s">
        <v>103</v>
      </c>
      <c r="D453" s="1">
        <v>500</v>
      </c>
      <c r="E453" s="1" t="s">
        <v>3522</v>
      </c>
      <c r="F453" s="1" t="s">
        <v>4118</v>
      </c>
      <c r="G453" s="1">
        <v>500003</v>
      </c>
      <c r="H453" s="1" t="s">
        <v>85</v>
      </c>
      <c r="I453" s="1">
        <v>6604718042</v>
      </c>
      <c r="J453" s="38">
        <v>44558</v>
      </c>
      <c r="K453" s="1" t="s">
        <v>85</v>
      </c>
      <c r="L453" s="1" t="s">
        <v>85</v>
      </c>
      <c r="M453" s="1" t="s">
        <v>85</v>
      </c>
      <c r="N453" s="1" t="s">
        <v>85</v>
      </c>
      <c r="O453" s="1" t="s">
        <v>85</v>
      </c>
      <c r="P453" s="1" t="s">
        <v>85</v>
      </c>
      <c r="Q453" s="1" t="s">
        <v>85</v>
      </c>
      <c r="R453" s="1" t="s">
        <v>85</v>
      </c>
      <c r="S453" s="1" t="s">
        <v>85</v>
      </c>
      <c r="T453" s="1" t="s">
        <v>85</v>
      </c>
      <c r="U453" s="1" t="s">
        <v>85</v>
      </c>
      <c r="V453" s="1">
        <v>80</v>
      </c>
      <c r="W453" s="1">
        <v>99</v>
      </c>
      <c r="X453" s="1">
        <v>1</v>
      </c>
      <c r="Y453" s="1" t="s">
        <v>3545</v>
      </c>
      <c r="Z453" s="1" t="s">
        <v>85</v>
      </c>
      <c r="AA453" s="1">
        <v>0</v>
      </c>
      <c r="AB453" s="1">
        <v>10</v>
      </c>
      <c r="AC453" s="1">
        <v>60</v>
      </c>
      <c r="AD453" s="1">
        <v>30</v>
      </c>
      <c r="AE453" s="1">
        <v>220</v>
      </c>
      <c r="AF453" s="1">
        <v>0</v>
      </c>
      <c r="AG453" s="1">
        <v>10</v>
      </c>
      <c r="AH453" s="1">
        <v>60</v>
      </c>
      <c r="AI453" s="1">
        <v>30</v>
      </c>
      <c r="AJ453" s="1">
        <v>220</v>
      </c>
      <c r="AK453" s="1">
        <v>5</v>
      </c>
      <c r="AL453" s="1">
        <v>10</v>
      </c>
      <c r="AM453" s="1">
        <v>60</v>
      </c>
      <c r="AN453" s="1">
        <v>25</v>
      </c>
      <c r="AO453" s="1">
        <v>205</v>
      </c>
      <c r="AP453" s="1" t="s">
        <v>85</v>
      </c>
      <c r="AQ453" s="1" t="s">
        <v>3877</v>
      </c>
      <c r="AR453" s="38">
        <v>45303</v>
      </c>
      <c r="AS453" s="1" t="s">
        <v>85</v>
      </c>
      <c r="AT453" s="1" t="s">
        <v>85</v>
      </c>
      <c r="AU453" s="1" t="s">
        <v>85</v>
      </c>
      <c r="AV453" s="1" t="s">
        <v>85</v>
      </c>
      <c r="AW453" s="1" t="s">
        <v>85</v>
      </c>
      <c r="AX453" s="1" t="s">
        <v>85</v>
      </c>
      <c r="AY453" s="1" t="s">
        <v>85</v>
      </c>
      <c r="AZ453" s="1" t="s">
        <v>85</v>
      </c>
      <c r="BA453" s="1" t="s">
        <v>85</v>
      </c>
      <c r="BB453" s="1" t="s">
        <v>85</v>
      </c>
      <c r="BC453" s="1" t="s">
        <v>85</v>
      </c>
      <c r="BD453" s="1" t="s">
        <v>85</v>
      </c>
      <c r="BE453" s="1" t="s">
        <v>85</v>
      </c>
      <c r="BF453" s="1" t="s">
        <v>85</v>
      </c>
      <c r="BG453" s="1" t="s">
        <v>85</v>
      </c>
      <c r="BH453" s="1" t="s">
        <v>85</v>
      </c>
      <c r="BI453" s="1" t="s">
        <v>85</v>
      </c>
      <c r="BJ453" s="1" t="s">
        <v>85</v>
      </c>
      <c r="BK453" s="1" t="s">
        <v>85</v>
      </c>
      <c r="BL453" s="1" t="s">
        <v>85</v>
      </c>
      <c r="BM453" s="1" t="s">
        <v>3531</v>
      </c>
      <c r="BN453" s="1" t="s">
        <v>85</v>
      </c>
      <c r="BO453" s="1" t="s">
        <v>85</v>
      </c>
      <c r="BP453" s="1" t="s">
        <v>85</v>
      </c>
      <c r="BQ453" s="1" t="s">
        <v>85</v>
      </c>
      <c r="BR453" s="1" t="s">
        <v>85</v>
      </c>
      <c r="BS453" s="1" t="s">
        <v>85</v>
      </c>
      <c r="BT453" s="1" t="s">
        <v>85</v>
      </c>
      <c r="BU453" s="1" t="s">
        <v>85</v>
      </c>
      <c r="BV453" s="1" t="s">
        <v>85</v>
      </c>
      <c r="BW453" s="1" t="s">
        <v>85</v>
      </c>
      <c r="BX453" s="1" t="s">
        <v>85</v>
      </c>
      <c r="BY453" s="1" t="s">
        <v>85</v>
      </c>
      <c r="BZ453" s="1" t="s">
        <v>85</v>
      </c>
      <c r="CA453" s="1" t="s">
        <v>85</v>
      </c>
      <c r="CB453" s="1" t="s">
        <v>85</v>
      </c>
      <c r="CC453" s="1" t="s">
        <v>85</v>
      </c>
      <c r="CD453" s="1" t="s">
        <v>85</v>
      </c>
      <c r="CE453" s="1" t="s">
        <v>85</v>
      </c>
      <c r="CF453" s="1" t="s">
        <v>85</v>
      </c>
      <c r="CG453" s="1" t="s">
        <v>85</v>
      </c>
      <c r="CH453" s="1" t="s">
        <v>85</v>
      </c>
    </row>
    <row r="454" spans="1:86" ht="15.95">
      <c r="A454" s="1" t="s">
        <v>874</v>
      </c>
      <c r="B454" s="1" t="s">
        <v>75</v>
      </c>
      <c r="C454" s="1" t="s">
        <v>103</v>
      </c>
      <c r="D454" s="1">
        <v>500</v>
      </c>
      <c r="E454" s="1" t="s">
        <v>3522</v>
      </c>
      <c r="F454" s="1" t="s">
        <v>4119</v>
      </c>
      <c r="G454" s="1">
        <v>500003</v>
      </c>
      <c r="H454" s="1" t="s">
        <v>85</v>
      </c>
      <c r="I454" s="1">
        <v>6604408803</v>
      </c>
      <c r="J454" s="38">
        <v>45271</v>
      </c>
      <c r="K454" s="1" t="s">
        <v>85</v>
      </c>
      <c r="L454" s="1" t="s">
        <v>85</v>
      </c>
      <c r="M454" s="1" t="s">
        <v>85</v>
      </c>
      <c r="N454" s="1" t="s">
        <v>85</v>
      </c>
      <c r="O454" s="1" t="s">
        <v>85</v>
      </c>
      <c r="P454" s="1" t="s">
        <v>85</v>
      </c>
      <c r="Q454" s="1" t="s">
        <v>85</v>
      </c>
      <c r="R454" s="1" t="s">
        <v>85</v>
      </c>
      <c r="S454" s="1" t="s">
        <v>85</v>
      </c>
      <c r="T454" s="1" t="s">
        <v>85</v>
      </c>
      <c r="U454" s="1" t="s">
        <v>85</v>
      </c>
      <c r="V454" s="1">
        <v>20</v>
      </c>
      <c r="W454" s="1">
        <v>100</v>
      </c>
      <c r="X454" s="1">
        <v>0</v>
      </c>
      <c r="Y454" s="1" t="s">
        <v>3545</v>
      </c>
      <c r="Z454" s="1" t="s">
        <v>85</v>
      </c>
      <c r="AA454" s="1">
        <v>1</v>
      </c>
      <c r="AB454" s="1">
        <v>4</v>
      </c>
      <c r="AC454" s="1">
        <v>75</v>
      </c>
      <c r="AD454" s="1">
        <v>20</v>
      </c>
      <c r="AE454" s="1">
        <v>214</v>
      </c>
      <c r="AF454" s="1">
        <v>1</v>
      </c>
      <c r="AG454" s="1">
        <v>9</v>
      </c>
      <c r="AH454" s="1">
        <v>70</v>
      </c>
      <c r="AI454" s="1">
        <v>20</v>
      </c>
      <c r="AJ454" s="1">
        <v>209</v>
      </c>
      <c r="AK454" s="1">
        <v>10</v>
      </c>
      <c r="AL454" s="1">
        <v>30</v>
      </c>
      <c r="AM454" s="1">
        <v>60</v>
      </c>
      <c r="AN454" s="1">
        <v>0</v>
      </c>
      <c r="AO454" s="1">
        <v>150</v>
      </c>
      <c r="AP454" s="1" t="s">
        <v>85</v>
      </c>
      <c r="AQ454" s="1" t="s">
        <v>3877</v>
      </c>
      <c r="AR454" s="38">
        <v>45303</v>
      </c>
      <c r="AS454" s="1" t="s">
        <v>85</v>
      </c>
      <c r="AT454" s="1" t="s">
        <v>85</v>
      </c>
      <c r="AU454" s="1" t="s">
        <v>85</v>
      </c>
      <c r="AV454" s="1" t="s">
        <v>85</v>
      </c>
      <c r="AW454" s="1" t="s">
        <v>85</v>
      </c>
      <c r="AX454" s="1" t="s">
        <v>85</v>
      </c>
      <c r="AY454" s="1" t="s">
        <v>85</v>
      </c>
      <c r="AZ454" s="1" t="s">
        <v>85</v>
      </c>
      <c r="BA454" s="1" t="s">
        <v>85</v>
      </c>
      <c r="BB454" s="1" t="s">
        <v>85</v>
      </c>
      <c r="BC454" s="1" t="s">
        <v>85</v>
      </c>
      <c r="BD454" s="1" t="s">
        <v>85</v>
      </c>
      <c r="BE454" s="1" t="s">
        <v>85</v>
      </c>
      <c r="BF454" s="1" t="s">
        <v>85</v>
      </c>
      <c r="BG454" s="1" t="s">
        <v>85</v>
      </c>
      <c r="BH454" s="1" t="s">
        <v>85</v>
      </c>
      <c r="BI454" s="1" t="s">
        <v>85</v>
      </c>
      <c r="BJ454" s="1" t="s">
        <v>85</v>
      </c>
      <c r="BK454" s="1" t="s">
        <v>85</v>
      </c>
      <c r="BL454" s="1" t="s">
        <v>85</v>
      </c>
      <c r="BM454" s="1" t="s">
        <v>3531</v>
      </c>
      <c r="BN454" s="1" t="s">
        <v>85</v>
      </c>
      <c r="BO454" s="1" t="s">
        <v>85</v>
      </c>
      <c r="BP454" s="1" t="s">
        <v>85</v>
      </c>
      <c r="BQ454" s="1" t="s">
        <v>85</v>
      </c>
      <c r="BR454" s="1" t="s">
        <v>85</v>
      </c>
      <c r="BS454" s="1" t="s">
        <v>85</v>
      </c>
      <c r="BT454" s="1" t="s">
        <v>85</v>
      </c>
      <c r="BU454" s="1" t="s">
        <v>85</v>
      </c>
      <c r="BV454" s="1" t="s">
        <v>85</v>
      </c>
      <c r="BW454" s="1" t="s">
        <v>85</v>
      </c>
      <c r="BX454" s="1" t="s">
        <v>85</v>
      </c>
      <c r="BY454" s="1" t="s">
        <v>85</v>
      </c>
      <c r="BZ454" s="1" t="s">
        <v>85</v>
      </c>
      <c r="CA454" s="1" t="s">
        <v>85</v>
      </c>
      <c r="CB454" s="1" t="s">
        <v>85</v>
      </c>
      <c r="CC454" s="1" t="s">
        <v>85</v>
      </c>
      <c r="CD454" s="1" t="s">
        <v>85</v>
      </c>
      <c r="CE454" s="1" t="s">
        <v>85</v>
      </c>
      <c r="CF454" s="1" t="s">
        <v>85</v>
      </c>
      <c r="CG454" s="1" t="s">
        <v>85</v>
      </c>
      <c r="CH454" s="1" t="s">
        <v>85</v>
      </c>
    </row>
    <row r="455" spans="1:86" ht="15.95">
      <c r="A455" s="1" t="s">
        <v>3217</v>
      </c>
      <c r="B455" s="1" t="s">
        <v>75</v>
      </c>
      <c r="C455" s="1" t="s">
        <v>103</v>
      </c>
      <c r="D455" s="1">
        <v>501</v>
      </c>
      <c r="E455" s="1" t="s">
        <v>3522</v>
      </c>
      <c r="F455" s="1" t="s">
        <v>4120</v>
      </c>
      <c r="G455" s="1">
        <v>501003</v>
      </c>
      <c r="H455" s="1" t="s">
        <v>4121</v>
      </c>
      <c r="I455" s="1">
        <v>6604408833</v>
      </c>
      <c r="J455" s="38">
        <v>45275</v>
      </c>
      <c r="K455" s="1" t="s">
        <v>924</v>
      </c>
      <c r="L455" s="1" t="s">
        <v>3527</v>
      </c>
      <c r="M455" s="1" t="s">
        <v>915</v>
      </c>
      <c r="N455" s="1" t="s">
        <v>85</v>
      </c>
      <c r="O455" s="1" t="s">
        <v>907</v>
      </c>
      <c r="P455" s="1" t="s">
        <v>83</v>
      </c>
      <c r="Q455" s="38">
        <v>45279</v>
      </c>
      <c r="R455" s="1" t="s">
        <v>85</v>
      </c>
      <c r="S455" s="1" t="s">
        <v>85</v>
      </c>
      <c r="T455" s="1" t="s">
        <v>85</v>
      </c>
      <c r="U455" s="1" t="s">
        <v>85</v>
      </c>
      <c r="V455" s="1">
        <v>80</v>
      </c>
      <c r="W455" s="1">
        <v>98</v>
      </c>
      <c r="X455" s="1">
        <v>2</v>
      </c>
      <c r="Y455" s="1" t="s">
        <v>3524</v>
      </c>
      <c r="Z455" s="1" t="s">
        <v>85</v>
      </c>
      <c r="AA455" s="1">
        <v>0</v>
      </c>
      <c r="AB455" s="1">
        <v>1</v>
      </c>
      <c r="AC455" s="1">
        <v>1</v>
      </c>
      <c r="AD455" s="1">
        <v>98</v>
      </c>
      <c r="AE455" s="1">
        <v>297</v>
      </c>
      <c r="AF455" s="1">
        <v>0</v>
      </c>
      <c r="AG455" s="1">
        <v>1</v>
      </c>
      <c r="AH455" s="1">
        <v>1</v>
      </c>
      <c r="AI455" s="1">
        <v>98</v>
      </c>
      <c r="AJ455" s="1">
        <v>297</v>
      </c>
      <c r="AK455" s="1">
        <v>1</v>
      </c>
      <c r="AL455" s="1">
        <v>39</v>
      </c>
      <c r="AM455" s="1">
        <v>60</v>
      </c>
      <c r="AN455" s="1">
        <v>0</v>
      </c>
      <c r="AO455" s="1">
        <v>159</v>
      </c>
      <c r="AP455" s="1" t="s">
        <v>85</v>
      </c>
      <c r="AQ455" s="1" t="s">
        <v>3894</v>
      </c>
      <c r="AR455" s="38">
        <v>45300</v>
      </c>
      <c r="AS455" s="1" t="s">
        <v>85</v>
      </c>
      <c r="AT455" s="1" t="s">
        <v>85</v>
      </c>
      <c r="AU455" s="1" t="s">
        <v>85</v>
      </c>
      <c r="AV455" s="1" t="s">
        <v>85</v>
      </c>
      <c r="AW455" s="1" t="s">
        <v>85</v>
      </c>
      <c r="AX455" s="1" t="s">
        <v>85</v>
      </c>
      <c r="AY455" s="1" t="s">
        <v>85</v>
      </c>
      <c r="AZ455" s="1" t="s">
        <v>85</v>
      </c>
      <c r="BA455" s="1" t="s">
        <v>85</v>
      </c>
      <c r="BB455" s="1" t="s">
        <v>85</v>
      </c>
      <c r="BC455" s="1" t="s">
        <v>85</v>
      </c>
      <c r="BD455" s="1" t="s">
        <v>85</v>
      </c>
      <c r="BE455" s="1" t="s">
        <v>85</v>
      </c>
      <c r="BF455" s="1" t="s">
        <v>85</v>
      </c>
      <c r="BG455" s="1" t="s">
        <v>85</v>
      </c>
      <c r="BH455" s="1" t="s">
        <v>85</v>
      </c>
      <c r="BI455" s="1" t="s">
        <v>85</v>
      </c>
      <c r="BJ455" s="1" t="s">
        <v>85</v>
      </c>
      <c r="BK455" s="1" t="s">
        <v>85</v>
      </c>
      <c r="BL455" s="1" t="s">
        <v>85</v>
      </c>
      <c r="BM455" s="1" t="s">
        <v>3531</v>
      </c>
      <c r="BN455" s="1" t="s">
        <v>85</v>
      </c>
      <c r="BO455" s="1" t="s">
        <v>85</v>
      </c>
      <c r="BP455" s="1" t="s">
        <v>85</v>
      </c>
      <c r="BQ455" s="1" t="s">
        <v>85</v>
      </c>
      <c r="BR455" s="1" t="s">
        <v>85</v>
      </c>
      <c r="BS455" s="1" t="s">
        <v>85</v>
      </c>
      <c r="BT455" s="1" t="s">
        <v>85</v>
      </c>
      <c r="BU455" s="1" t="s">
        <v>85</v>
      </c>
      <c r="BV455" s="1" t="s">
        <v>85</v>
      </c>
      <c r="BW455" s="1" t="s">
        <v>85</v>
      </c>
      <c r="BX455" s="1" t="s">
        <v>85</v>
      </c>
      <c r="BY455" s="1" t="s">
        <v>85</v>
      </c>
      <c r="BZ455" s="1" t="s">
        <v>85</v>
      </c>
      <c r="CA455" s="1" t="s">
        <v>85</v>
      </c>
      <c r="CB455" s="1" t="s">
        <v>85</v>
      </c>
      <c r="CC455" s="1" t="s">
        <v>85</v>
      </c>
      <c r="CD455" s="1" t="s">
        <v>85</v>
      </c>
      <c r="CE455" s="1" t="s">
        <v>85</v>
      </c>
      <c r="CF455" s="1" t="s">
        <v>85</v>
      </c>
      <c r="CG455" s="1" t="s">
        <v>85</v>
      </c>
      <c r="CH455" s="1" t="s">
        <v>85</v>
      </c>
    </row>
    <row r="456" spans="1:86" ht="15.95">
      <c r="A456" s="1" t="s">
        <v>2426</v>
      </c>
      <c r="B456" s="1" t="s">
        <v>75</v>
      </c>
      <c r="C456" s="1" t="s">
        <v>103</v>
      </c>
      <c r="D456" s="1">
        <v>205</v>
      </c>
      <c r="E456" s="1" t="s">
        <v>3522</v>
      </c>
      <c r="F456" s="1" t="s">
        <v>4122</v>
      </c>
      <c r="G456" s="1">
        <v>205006</v>
      </c>
      <c r="H456" s="1" t="s">
        <v>4123</v>
      </c>
      <c r="I456" s="1">
        <v>6802076454</v>
      </c>
      <c r="J456" s="38">
        <v>45230</v>
      </c>
      <c r="K456" s="1" t="s">
        <v>924</v>
      </c>
      <c r="L456" s="1" t="s">
        <v>3527</v>
      </c>
      <c r="M456" s="1" t="s">
        <v>906</v>
      </c>
      <c r="N456" s="1" t="s">
        <v>83</v>
      </c>
      <c r="O456" s="1" t="s">
        <v>907</v>
      </c>
      <c r="P456" s="1" t="s">
        <v>85</v>
      </c>
      <c r="Q456" s="38">
        <v>45278</v>
      </c>
      <c r="R456" s="1" t="s">
        <v>85</v>
      </c>
      <c r="S456" s="1" t="s">
        <v>85</v>
      </c>
      <c r="T456" s="1" t="s">
        <v>85</v>
      </c>
      <c r="U456" s="1" t="s">
        <v>85</v>
      </c>
      <c r="V456" s="1">
        <v>50</v>
      </c>
      <c r="W456" s="1">
        <v>90</v>
      </c>
      <c r="X456" s="1">
        <v>10</v>
      </c>
      <c r="Y456" s="1" t="s">
        <v>3545</v>
      </c>
      <c r="Z456" s="1" t="s">
        <v>85</v>
      </c>
      <c r="AA456" s="1">
        <v>75</v>
      </c>
      <c r="AB456" s="1">
        <v>15</v>
      </c>
      <c r="AC456" s="1">
        <v>10</v>
      </c>
      <c r="AD456" s="1">
        <v>0</v>
      </c>
      <c r="AE456" s="1">
        <v>35</v>
      </c>
      <c r="AF456" s="1">
        <v>98</v>
      </c>
      <c r="AG456" s="1">
        <v>0</v>
      </c>
      <c r="AH456" s="1">
        <v>2</v>
      </c>
      <c r="AI456" s="1">
        <v>0</v>
      </c>
      <c r="AJ456" s="1">
        <v>4</v>
      </c>
      <c r="AK456" s="1">
        <v>75</v>
      </c>
      <c r="AL456" s="1">
        <v>15</v>
      </c>
      <c r="AM456" s="1">
        <v>10</v>
      </c>
      <c r="AN456" s="1">
        <v>0</v>
      </c>
      <c r="AO456" s="1">
        <v>35</v>
      </c>
      <c r="AP456" s="1" t="s">
        <v>85</v>
      </c>
      <c r="AQ456" s="1" t="s">
        <v>3877</v>
      </c>
      <c r="AR456" s="38">
        <v>45302</v>
      </c>
      <c r="AS456" s="1" t="s">
        <v>85</v>
      </c>
      <c r="AT456" s="1" t="s">
        <v>85</v>
      </c>
      <c r="AU456" s="1" t="s">
        <v>85</v>
      </c>
      <c r="AV456" s="1" t="s">
        <v>85</v>
      </c>
      <c r="AW456" s="1" t="s">
        <v>85</v>
      </c>
      <c r="AX456" s="1" t="s">
        <v>85</v>
      </c>
      <c r="AY456" s="1" t="s">
        <v>85</v>
      </c>
      <c r="AZ456" s="1" t="s">
        <v>85</v>
      </c>
      <c r="BA456" s="1" t="s">
        <v>85</v>
      </c>
      <c r="BB456" s="1" t="s">
        <v>85</v>
      </c>
      <c r="BC456" s="1" t="s">
        <v>85</v>
      </c>
      <c r="BD456" s="1" t="s">
        <v>85</v>
      </c>
      <c r="BE456" s="1" t="s">
        <v>85</v>
      </c>
      <c r="BF456" s="1" t="s">
        <v>85</v>
      </c>
      <c r="BG456" s="1" t="s">
        <v>85</v>
      </c>
      <c r="BH456" s="1" t="s">
        <v>85</v>
      </c>
      <c r="BI456" s="1" t="s">
        <v>85</v>
      </c>
      <c r="BJ456" s="1" t="s">
        <v>85</v>
      </c>
      <c r="BK456" s="1" t="s">
        <v>85</v>
      </c>
      <c r="BL456" s="1" t="s">
        <v>85</v>
      </c>
      <c r="BM456" s="1" t="s">
        <v>3531</v>
      </c>
      <c r="BN456" s="1" t="s">
        <v>85</v>
      </c>
      <c r="BO456" s="1" t="s">
        <v>85</v>
      </c>
      <c r="BP456" s="1" t="s">
        <v>85</v>
      </c>
      <c r="BQ456" s="1" t="s">
        <v>85</v>
      </c>
      <c r="BR456" s="1" t="s">
        <v>85</v>
      </c>
      <c r="BS456" s="1" t="s">
        <v>85</v>
      </c>
      <c r="BT456" s="1" t="s">
        <v>85</v>
      </c>
      <c r="BU456" s="1" t="s">
        <v>85</v>
      </c>
      <c r="BV456" s="1" t="s">
        <v>85</v>
      </c>
      <c r="BW456" s="1" t="s">
        <v>85</v>
      </c>
      <c r="BX456" s="1" t="s">
        <v>85</v>
      </c>
      <c r="BY456" s="1" t="s">
        <v>85</v>
      </c>
      <c r="BZ456" s="1" t="s">
        <v>85</v>
      </c>
      <c r="CA456" s="1" t="s">
        <v>85</v>
      </c>
      <c r="CB456" s="1" t="s">
        <v>85</v>
      </c>
      <c r="CC456" s="1" t="s">
        <v>85</v>
      </c>
      <c r="CD456" s="1" t="s">
        <v>85</v>
      </c>
      <c r="CE456" s="1" t="s">
        <v>85</v>
      </c>
      <c r="CF456" s="1" t="s">
        <v>85</v>
      </c>
      <c r="CG456" s="1" t="s">
        <v>85</v>
      </c>
      <c r="CH456" s="1" t="s">
        <v>85</v>
      </c>
    </row>
    <row r="457" spans="1:86" ht="15.95">
      <c r="A457" s="1" t="s">
        <v>2981</v>
      </c>
      <c r="B457" s="1" t="s">
        <v>130</v>
      </c>
      <c r="C457" s="1" t="s">
        <v>103</v>
      </c>
      <c r="D457" s="1">
        <v>408</v>
      </c>
      <c r="E457" s="1" t="s">
        <v>3522</v>
      </c>
      <c r="F457" s="1" t="s">
        <v>4124</v>
      </c>
      <c r="G457" s="1">
        <v>408010</v>
      </c>
      <c r="H457" s="1" t="s">
        <v>57</v>
      </c>
      <c r="I457" s="1">
        <v>6220402696</v>
      </c>
      <c r="J457" s="38">
        <v>44833</v>
      </c>
      <c r="K457" s="1" t="s">
        <v>85</v>
      </c>
      <c r="L457" s="1" t="s">
        <v>936</v>
      </c>
      <c r="M457" s="1" t="s">
        <v>915</v>
      </c>
      <c r="N457" s="1" t="s">
        <v>85</v>
      </c>
      <c r="O457" s="1" t="s">
        <v>1061</v>
      </c>
      <c r="P457" s="1" t="s">
        <v>4125</v>
      </c>
      <c r="Q457" s="1" t="s">
        <v>85</v>
      </c>
      <c r="R457" s="1" t="s">
        <v>85</v>
      </c>
      <c r="S457" s="1" t="s">
        <v>85</v>
      </c>
      <c r="T457" s="1" t="s">
        <v>85</v>
      </c>
      <c r="U457" s="1" t="s">
        <v>85</v>
      </c>
      <c r="V457" s="1">
        <v>100</v>
      </c>
      <c r="W457" s="1">
        <v>80</v>
      </c>
      <c r="X457" s="1">
        <v>20</v>
      </c>
      <c r="Y457" s="1" t="s">
        <v>3524</v>
      </c>
      <c r="Z457" s="1" t="s">
        <v>85</v>
      </c>
      <c r="AA457" s="1">
        <v>10</v>
      </c>
      <c r="AB457" s="1">
        <v>90</v>
      </c>
      <c r="AC457" s="1">
        <v>0</v>
      </c>
      <c r="AD457" s="1">
        <v>0</v>
      </c>
      <c r="AE457" s="1">
        <v>90</v>
      </c>
      <c r="AF457" s="1">
        <v>10</v>
      </c>
      <c r="AG457" s="1">
        <v>90</v>
      </c>
      <c r="AH457" s="1">
        <v>0</v>
      </c>
      <c r="AI457" s="1">
        <v>0</v>
      </c>
      <c r="AJ457" s="1">
        <v>90</v>
      </c>
      <c r="AK457" s="1">
        <v>10</v>
      </c>
      <c r="AL457" s="1">
        <v>90</v>
      </c>
      <c r="AM457" s="1">
        <v>0</v>
      </c>
      <c r="AN457" s="1">
        <v>0</v>
      </c>
      <c r="AO457" s="1">
        <v>90</v>
      </c>
      <c r="AP457" s="1" t="s">
        <v>85</v>
      </c>
      <c r="AQ457" s="1" t="s">
        <v>3877</v>
      </c>
      <c r="AR457" s="38">
        <v>45302</v>
      </c>
      <c r="AS457" s="1" t="s">
        <v>85</v>
      </c>
      <c r="AT457" s="1" t="s">
        <v>85</v>
      </c>
      <c r="AU457" s="1" t="s">
        <v>85</v>
      </c>
      <c r="AV457" s="1" t="s">
        <v>85</v>
      </c>
      <c r="AW457" s="1" t="s">
        <v>85</v>
      </c>
      <c r="AX457" s="1" t="s">
        <v>85</v>
      </c>
      <c r="AY457" s="1" t="s">
        <v>85</v>
      </c>
      <c r="AZ457" s="1" t="s">
        <v>85</v>
      </c>
      <c r="BA457" s="1" t="s">
        <v>85</v>
      </c>
      <c r="BB457" s="1" t="s">
        <v>85</v>
      </c>
      <c r="BC457" s="1" t="s">
        <v>85</v>
      </c>
      <c r="BD457" s="1" t="s">
        <v>85</v>
      </c>
      <c r="BE457" s="1" t="s">
        <v>85</v>
      </c>
      <c r="BF457" s="1" t="s">
        <v>85</v>
      </c>
      <c r="BG457" s="1" t="s">
        <v>85</v>
      </c>
      <c r="BH457" s="1" t="s">
        <v>85</v>
      </c>
      <c r="BI457" s="1" t="s">
        <v>85</v>
      </c>
      <c r="BJ457" s="1" t="s">
        <v>85</v>
      </c>
      <c r="BK457" s="1" t="s">
        <v>85</v>
      </c>
      <c r="BL457" s="1" t="s">
        <v>85</v>
      </c>
      <c r="BM457" s="1" t="s">
        <v>3531</v>
      </c>
      <c r="BN457" s="1" t="s">
        <v>85</v>
      </c>
      <c r="BO457" s="1" t="s">
        <v>85</v>
      </c>
      <c r="BP457" s="1" t="s">
        <v>85</v>
      </c>
      <c r="BQ457" s="1" t="s">
        <v>85</v>
      </c>
      <c r="BR457" s="1" t="s">
        <v>85</v>
      </c>
      <c r="BS457" s="1" t="s">
        <v>85</v>
      </c>
      <c r="BT457" s="1" t="s">
        <v>85</v>
      </c>
      <c r="BU457" s="1" t="s">
        <v>85</v>
      </c>
      <c r="BV457" s="1" t="s">
        <v>85</v>
      </c>
      <c r="BW457" s="1" t="s">
        <v>85</v>
      </c>
      <c r="BX457" s="1" t="s">
        <v>85</v>
      </c>
      <c r="BY457" s="1" t="s">
        <v>85</v>
      </c>
      <c r="BZ457" s="1" t="s">
        <v>85</v>
      </c>
      <c r="CA457" s="1" t="s">
        <v>85</v>
      </c>
      <c r="CB457" s="1" t="s">
        <v>85</v>
      </c>
      <c r="CC457" s="1" t="s">
        <v>85</v>
      </c>
      <c r="CD457" s="1" t="s">
        <v>85</v>
      </c>
      <c r="CE457" s="1" t="s">
        <v>85</v>
      </c>
      <c r="CF457" s="1" t="s">
        <v>85</v>
      </c>
      <c r="CG457" s="1" t="s">
        <v>85</v>
      </c>
      <c r="CH457" s="1" t="s">
        <v>85</v>
      </c>
    </row>
    <row r="458" spans="1:86" ht="15.95">
      <c r="A458" s="1" t="s">
        <v>2990</v>
      </c>
      <c r="B458" s="1" t="s">
        <v>75</v>
      </c>
      <c r="C458" s="1" t="s">
        <v>103</v>
      </c>
      <c r="D458" s="1">
        <v>408</v>
      </c>
      <c r="E458" s="1" t="s">
        <v>3522</v>
      </c>
      <c r="F458" s="1" t="s">
        <v>4126</v>
      </c>
      <c r="G458" s="1">
        <v>408011</v>
      </c>
      <c r="H458" s="1" t="s">
        <v>57</v>
      </c>
      <c r="I458" s="1">
        <v>6221638791</v>
      </c>
      <c r="J458" s="38">
        <v>44436</v>
      </c>
      <c r="K458" s="1" t="s">
        <v>85</v>
      </c>
      <c r="L458" s="1" t="s">
        <v>85</v>
      </c>
      <c r="M458" s="1" t="s">
        <v>906</v>
      </c>
      <c r="N458" s="1" t="s">
        <v>83</v>
      </c>
      <c r="O458" s="1" t="s">
        <v>1061</v>
      </c>
      <c r="P458" s="1" t="s">
        <v>85</v>
      </c>
      <c r="Q458" s="1" t="s">
        <v>85</v>
      </c>
      <c r="R458" s="1" t="s">
        <v>85</v>
      </c>
      <c r="S458" s="1" t="s">
        <v>85</v>
      </c>
      <c r="T458" s="1" t="s">
        <v>85</v>
      </c>
      <c r="U458" s="1" t="s">
        <v>85</v>
      </c>
      <c r="V458" s="1">
        <v>100</v>
      </c>
      <c r="W458" s="1">
        <v>99</v>
      </c>
      <c r="X458" s="1">
        <v>1</v>
      </c>
      <c r="Y458" s="1" t="s">
        <v>3524</v>
      </c>
      <c r="Z458" s="1" t="s">
        <v>85</v>
      </c>
      <c r="AA458" s="1">
        <v>20</v>
      </c>
      <c r="AB458" s="1">
        <v>65</v>
      </c>
      <c r="AC458" s="1">
        <v>15</v>
      </c>
      <c r="AD458" s="1">
        <v>0</v>
      </c>
      <c r="AE458" s="1">
        <v>95</v>
      </c>
      <c r="AF458" s="1">
        <v>20</v>
      </c>
      <c r="AG458" s="1">
        <v>65</v>
      </c>
      <c r="AH458" s="1">
        <v>15</v>
      </c>
      <c r="AI458" s="1">
        <v>0</v>
      </c>
      <c r="AJ458" s="1">
        <v>95</v>
      </c>
      <c r="AK458" s="1">
        <v>25</v>
      </c>
      <c r="AL458" s="1">
        <v>65</v>
      </c>
      <c r="AM458" s="1">
        <v>10</v>
      </c>
      <c r="AN458" s="1">
        <v>0</v>
      </c>
      <c r="AO458" s="1">
        <v>85</v>
      </c>
      <c r="AP458" s="1" t="s">
        <v>85</v>
      </c>
      <c r="AQ458" s="1" t="s">
        <v>3877</v>
      </c>
      <c r="AR458" s="38">
        <v>45303</v>
      </c>
      <c r="AS458" s="1" t="s">
        <v>85</v>
      </c>
      <c r="AT458" s="1" t="s">
        <v>85</v>
      </c>
      <c r="AU458" s="1" t="s">
        <v>85</v>
      </c>
      <c r="AV458" s="1" t="s">
        <v>85</v>
      </c>
      <c r="AW458" s="1" t="s">
        <v>85</v>
      </c>
      <c r="AX458" s="1" t="s">
        <v>85</v>
      </c>
      <c r="AY458" s="1" t="s">
        <v>85</v>
      </c>
      <c r="AZ458" s="1" t="s">
        <v>85</v>
      </c>
      <c r="BA458" s="1" t="s">
        <v>85</v>
      </c>
      <c r="BB458" s="1" t="s">
        <v>85</v>
      </c>
      <c r="BC458" s="1" t="s">
        <v>85</v>
      </c>
      <c r="BD458" s="1" t="s">
        <v>85</v>
      </c>
      <c r="BE458" s="1" t="s">
        <v>85</v>
      </c>
      <c r="BF458" s="1" t="s">
        <v>85</v>
      </c>
      <c r="BG458" s="1" t="s">
        <v>85</v>
      </c>
      <c r="BH458" s="1" t="s">
        <v>85</v>
      </c>
      <c r="BI458" s="1" t="s">
        <v>85</v>
      </c>
      <c r="BJ458" s="1" t="s">
        <v>85</v>
      </c>
      <c r="BK458" s="1" t="s">
        <v>85</v>
      </c>
      <c r="BL458" s="1" t="s">
        <v>85</v>
      </c>
      <c r="BM458" s="1" t="s">
        <v>3531</v>
      </c>
      <c r="BN458" s="1" t="s">
        <v>85</v>
      </c>
      <c r="BO458" s="1" t="s">
        <v>85</v>
      </c>
      <c r="BP458" s="1" t="s">
        <v>85</v>
      </c>
      <c r="BQ458" s="1" t="s">
        <v>85</v>
      </c>
      <c r="BR458" s="1" t="s">
        <v>85</v>
      </c>
      <c r="BS458" s="1" t="s">
        <v>85</v>
      </c>
      <c r="BT458" s="1" t="s">
        <v>85</v>
      </c>
      <c r="BU458" s="1" t="s">
        <v>85</v>
      </c>
      <c r="BV458" s="1" t="s">
        <v>85</v>
      </c>
      <c r="BW458" s="1" t="s">
        <v>85</v>
      </c>
      <c r="BX458" s="1" t="s">
        <v>85</v>
      </c>
      <c r="BY458" s="1" t="s">
        <v>85</v>
      </c>
      <c r="BZ458" s="1" t="s">
        <v>85</v>
      </c>
      <c r="CA458" s="1" t="s">
        <v>85</v>
      </c>
      <c r="CB458" s="1" t="s">
        <v>85</v>
      </c>
      <c r="CC458" s="1" t="s">
        <v>85</v>
      </c>
      <c r="CD458" s="1" t="s">
        <v>85</v>
      </c>
      <c r="CE458" s="1" t="s">
        <v>85</v>
      </c>
      <c r="CF458" s="1" t="s">
        <v>85</v>
      </c>
      <c r="CG458" s="1" t="s">
        <v>85</v>
      </c>
      <c r="CH458" s="1" t="s">
        <v>85</v>
      </c>
    </row>
    <row r="459" spans="1:86" ht="15.95">
      <c r="A459" s="1" t="s">
        <v>174</v>
      </c>
      <c r="B459" s="1" t="s">
        <v>130</v>
      </c>
      <c r="C459" s="1" t="s">
        <v>103</v>
      </c>
      <c r="D459" s="1">
        <v>106</v>
      </c>
      <c r="E459" s="1" t="s">
        <v>3522</v>
      </c>
      <c r="F459" s="1" t="s">
        <v>4127</v>
      </c>
      <c r="G459" s="1">
        <v>106020</v>
      </c>
      <c r="H459" s="1" t="s">
        <v>85</v>
      </c>
      <c r="I459" s="1">
        <v>6521763188</v>
      </c>
      <c r="J459" s="38">
        <v>45225</v>
      </c>
      <c r="K459" s="1" t="s">
        <v>85</v>
      </c>
      <c r="L459" s="1" t="s">
        <v>3527</v>
      </c>
      <c r="M459" s="1" t="s">
        <v>915</v>
      </c>
      <c r="N459" s="1" t="s">
        <v>85</v>
      </c>
      <c r="O459" s="1" t="s">
        <v>916</v>
      </c>
      <c r="P459" s="1" t="s">
        <v>133</v>
      </c>
      <c r="Q459" s="1" t="s">
        <v>85</v>
      </c>
      <c r="R459" s="1" t="s">
        <v>85</v>
      </c>
      <c r="S459" s="1" t="s">
        <v>85</v>
      </c>
      <c r="T459" s="1" t="s">
        <v>85</v>
      </c>
      <c r="U459" s="1" t="s">
        <v>85</v>
      </c>
      <c r="V459" s="1">
        <v>100</v>
      </c>
      <c r="W459" s="1">
        <v>99</v>
      </c>
      <c r="X459" s="1">
        <v>1</v>
      </c>
      <c r="Y459" s="1" t="s">
        <v>3524</v>
      </c>
      <c r="Z459" s="1" t="s">
        <v>85</v>
      </c>
      <c r="AA459" s="1">
        <v>14</v>
      </c>
      <c r="AB459" s="1">
        <v>55</v>
      </c>
      <c r="AC459" s="1">
        <v>30</v>
      </c>
      <c r="AD459" s="1">
        <v>1</v>
      </c>
      <c r="AE459" s="1">
        <v>118</v>
      </c>
      <c r="AF459" s="1">
        <v>44</v>
      </c>
      <c r="AG459" s="1">
        <v>30</v>
      </c>
      <c r="AH459" s="1">
        <v>25</v>
      </c>
      <c r="AI459" s="1">
        <v>1</v>
      </c>
      <c r="AJ459" s="1">
        <v>83</v>
      </c>
      <c r="AK459" s="1">
        <v>14</v>
      </c>
      <c r="AL459" s="1">
        <v>55</v>
      </c>
      <c r="AM459" s="1">
        <v>30</v>
      </c>
      <c r="AN459" s="1">
        <v>1</v>
      </c>
      <c r="AO459" s="1">
        <v>118</v>
      </c>
      <c r="AP459" s="1" t="s">
        <v>85</v>
      </c>
      <c r="AQ459" s="1" t="s">
        <v>3877</v>
      </c>
      <c r="AR459" s="38">
        <v>45302</v>
      </c>
      <c r="AS459" s="1" t="s">
        <v>85</v>
      </c>
      <c r="AT459" s="1" t="s">
        <v>85</v>
      </c>
      <c r="AU459" s="1" t="s">
        <v>85</v>
      </c>
      <c r="AV459" s="1" t="s">
        <v>85</v>
      </c>
      <c r="AW459" s="1" t="s">
        <v>85</v>
      </c>
      <c r="AX459" s="1" t="s">
        <v>85</v>
      </c>
      <c r="AY459" s="1" t="s">
        <v>85</v>
      </c>
      <c r="AZ459" s="1" t="s">
        <v>85</v>
      </c>
      <c r="BA459" s="1" t="s">
        <v>85</v>
      </c>
      <c r="BB459" s="1" t="s">
        <v>85</v>
      </c>
      <c r="BC459" s="1" t="s">
        <v>85</v>
      </c>
      <c r="BD459" s="1" t="s">
        <v>85</v>
      </c>
      <c r="BE459" s="1" t="s">
        <v>85</v>
      </c>
      <c r="BF459" s="1" t="s">
        <v>85</v>
      </c>
      <c r="BG459" s="1" t="s">
        <v>85</v>
      </c>
      <c r="BH459" s="1" t="s">
        <v>85</v>
      </c>
      <c r="BI459" s="1" t="s">
        <v>85</v>
      </c>
      <c r="BJ459" s="1" t="s">
        <v>85</v>
      </c>
      <c r="BK459" s="1" t="s">
        <v>85</v>
      </c>
      <c r="BL459" s="1" t="s">
        <v>85</v>
      </c>
      <c r="BM459" s="1" t="s">
        <v>3531</v>
      </c>
      <c r="BN459" s="1" t="s">
        <v>85</v>
      </c>
      <c r="BO459" s="1" t="s">
        <v>85</v>
      </c>
      <c r="BP459" s="1" t="s">
        <v>85</v>
      </c>
      <c r="BQ459" s="1" t="s">
        <v>85</v>
      </c>
      <c r="BR459" s="1" t="s">
        <v>85</v>
      </c>
      <c r="BS459" s="1" t="s">
        <v>85</v>
      </c>
      <c r="BT459" s="1" t="s">
        <v>85</v>
      </c>
      <c r="BU459" s="1" t="s">
        <v>85</v>
      </c>
      <c r="BV459" s="1" t="s">
        <v>85</v>
      </c>
      <c r="BW459" s="1" t="s">
        <v>85</v>
      </c>
      <c r="BX459" s="1" t="s">
        <v>85</v>
      </c>
      <c r="BY459" s="1" t="s">
        <v>85</v>
      </c>
      <c r="BZ459" s="1" t="s">
        <v>85</v>
      </c>
      <c r="CA459" s="1" t="s">
        <v>85</v>
      </c>
      <c r="CB459" s="1" t="s">
        <v>85</v>
      </c>
      <c r="CC459" s="1" t="s">
        <v>85</v>
      </c>
      <c r="CD459" s="1" t="s">
        <v>85</v>
      </c>
      <c r="CE459" s="1" t="s">
        <v>85</v>
      </c>
      <c r="CF459" s="1" t="s">
        <v>85</v>
      </c>
      <c r="CG459" s="1" t="s">
        <v>85</v>
      </c>
      <c r="CH459" s="1" t="s">
        <v>85</v>
      </c>
    </row>
    <row r="460" spans="1:86" ht="15.95">
      <c r="A460" s="1" t="s">
        <v>853</v>
      </c>
      <c r="B460" s="1" t="s">
        <v>130</v>
      </c>
      <c r="C460" s="1" t="s">
        <v>103</v>
      </c>
      <c r="D460" s="1">
        <v>106</v>
      </c>
      <c r="E460" s="1" t="s">
        <v>3522</v>
      </c>
      <c r="F460" s="1" t="s">
        <v>4128</v>
      </c>
      <c r="G460" s="1">
        <v>106021</v>
      </c>
      <c r="H460" s="1" t="s">
        <v>85</v>
      </c>
      <c r="I460" s="1">
        <v>6518848271</v>
      </c>
      <c r="J460" s="38">
        <v>45251</v>
      </c>
      <c r="K460" s="1" t="s">
        <v>85</v>
      </c>
      <c r="L460" s="1" t="s">
        <v>3527</v>
      </c>
      <c r="M460" s="1" t="s">
        <v>915</v>
      </c>
      <c r="N460" s="1" t="s">
        <v>85</v>
      </c>
      <c r="O460" s="1" t="s">
        <v>916</v>
      </c>
      <c r="P460" s="1" t="s">
        <v>857</v>
      </c>
      <c r="Q460" s="1" t="s">
        <v>85</v>
      </c>
      <c r="R460" s="1" t="s">
        <v>85</v>
      </c>
      <c r="S460" s="1" t="s">
        <v>85</v>
      </c>
      <c r="T460" s="1" t="s">
        <v>85</v>
      </c>
      <c r="U460" s="1" t="s">
        <v>85</v>
      </c>
      <c r="V460" s="1">
        <v>40</v>
      </c>
      <c r="W460" s="1">
        <v>90</v>
      </c>
      <c r="X460" s="1">
        <v>10</v>
      </c>
      <c r="Y460" s="1" t="s">
        <v>3545</v>
      </c>
      <c r="Z460" s="1" t="s">
        <v>85</v>
      </c>
      <c r="AA460" s="1">
        <v>20</v>
      </c>
      <c r="AB460" s="1">
        <v>70</v>
      </c>
      <c r="AC460" s="1">
        <v>10</v>
      </c>
      <c r="AD460" s="1">
        <v>0</v>
      </c>
      <c r="AE460" s="1">
        <v>90</v>
      </c>
      <c r="AF460" s="1">
        <v>20</v>
      </c>
      <c r="AG460" s="1">
        <v>70</v>
      </c>
      <c r="AH460" s="1">
        <v>10</v>
      </c>
      <c r="AI460" s="1">
        <v>0</v>
      </c>
      <c r="AJ460" s="1">
        <v>90</v>
      </c>
      <c r="AK460" s="1">
        <v>45</v>
      </c>
      <c r="AL460" s="1">
        <v>50</v>
      </c>
      <c r="AM460" s="1">
        <v>5</v>
      </c>
      <c r="AN460" s="1">
        <v>0</v>
      </c>
      <c r="AO460" s="1">
        <v>60</v>
      </c>
      <c r="AP460" s="1" t="s">
        <v>85</v>
      </c>
      <c r="AQ460" s="1" t="s">
        <v>3877</v>
      </c>
      <c r="AR460" s="38">
        <v>45302</v>
      </c>
      <c r="AS460" s="1" t="s">
        <v>85</v>
      </c>
      <c r="AT460" s="1" t="s">
        <v>85</v>
      </c>
      <c r="AU460" s="1" t="s">
        <v>85</v>
      </c>
      <c r="AV460" s="1" t="s">
        <v>85</v>
      </c>
      <c r="AW460" s="1" t="s">
        <v>85</v>
      </c>
      <c r="AX460" s="1" t="s">
        <v>85</v>
      </c>
      <c r="AY460" s="1" t="s">
        <v>85</v>
      </c>
      <c r="AZ460" s="1" t="s">
        <v>85</v>
      </c>
      <c r="BA460" s="1" t="s">
        <v>85</v>
      </c>
      <c r="BB460" s="1" t="s">
        <v>85</v>
      </c>
      <c r="BC460" s="1" t="s">
        <v>85</v>
      </c>
      <c r="BD460" s="1" t="s">
        <v>85</v>
      </c>
      <c r="BE460" s="1" t="s">
        <v>85</v>
      </c>
      <c r="BF460" s="1" t="s">
        <v>85</v>
      </c>
      <c r="BG460" s="1" t="s">
        <v>85</v>
      </c>
      <c r="BH460" s="1" t="s">
        <v>85</v>
      </c>
      <c r="BI460" s="1" t="s">
        <v>85</v>
      </c>
      <c r="BJ460" s="1" t="s">
        <v>85</v>
      </c>
      <c r="BK460" s="1" t="s">
        <v>85</v>
      </c>
      <c r="BL460" s="1" t="s">
        <v>85</v>
      </c>
      <c r="BM460" s="1" t="s">
        <v>3531</v>
      </c>
      <c r="BN460" s="1" t="s">
        <v>85</v>
      </c>
      <c r="BO460" s="1" t="s">
        <v>85</v>
      </c>
      <c r="BP460" s="1" t="s">
        <v>85</v>
      </c>
      <c r="BQ460" s="1" t="s">
        <v>85</v>
      </c>
      <c r="BR460" s="1" t="s">
        <v>85</v>
      </c>
      <c r="BS460" s="1" t="s">
        <v>85</v>
      </c>
      <c r="BT460" s="1" t="s">
        <v>85</v>
      </c>
      <c r="BU460" s="1" t="s">
        <v>85</v>
      </c>
      <c r="BV460" s="1" t="s">
        <v>85</v>
      </c>
      <c r="BW460" s="1" t="s">
        <v>85</v>
      </c>
      <c r="BX460" s="1" t="s">
        <v>85</v>
      </c>
      <c r="BY460" s="1" t="s">
        <v>85</v>
      </c>
      <c r="BZ460" s="1" t="s">
        <v>85</v>
      </c>
      <c r="CA460" s="1" t="s">
        <v>85</v>
      </c>
      <c r="CB460" s="1" t="s">
        <v>85</v>
      </c>
      <c r="CC460" s="1" t="s">
        <v>85</v>
      </c>
      <c r="CD460" s="1" t="s">
        <v>85</v>
      </c>
      <c r="CE460" s="1" t="s">
        <v>85</v>
      </c>
      <c r="CF460" s="1" t="s">
        <v>85</v>
      </c>
      <c r="CG460" s="1" t="s">
        <v>85</v>
      </c>
      <c r="CH460" s="1" t="s">
        <v>85</v>
      </c>
    </row>
    <row r="461" spans="1:86" ht="15.95">
      <c r="A461" s="1" t="s">
        <v>3134</v>
      </c>
      <c r="B461" s="1" t="s">
        <v>130</v>
      </c>
      <c r="C461" s="1" t="s">
        <v>103</v>
      </c>
      <c r="D461" s="1">
        <v>409</v>
      </c>
      <c r="E461" s="1" t="s">
        <v>3549</v>
      </c>
      <c r="F461" s="1" t="s">
        <v>4129</v>
      </c>
      <c r="G461" s="1">
        <v>409053</v>
      </c>
      <c r="H461" s="1" t="s">
        <v>3564</v>
      </c>
      <c r="I461" s="1">
        <v>6222089413</v>
      </c>
      <c r="J461" s="38">
        <v>44721</v>
      </c>
      <c r="K461" s="1" t="s">
        <v>4130</v>
      </c>
      <c r="L461" s="1" t="s">
        <v>3527</v>
      </c>
      <c r="M461" s="1" t="s">
        <v>915</v>
      </c>
      <c r="N461" s="1" t="s">
        <v>85</v>
      </c>
      <c r="O461" s="1" t="s">
        <v>907</v>
      </c>
      <c r="P461" s="1" t="s">
        <v>133</v>
      </c>
      <c r="Q461" s="38">
        <v>45286</v>
      </c>
      <c r="R461" s="1" t="s">
        <v>85</v>
      </c>
      <c r="S461" s="1" t="s">
        <v>85</v>
      </c>
      <c r="T461" s="1" t="s">
        <v>85</v>
      </c>
      <c r="U461" s="1" t="s">
        <v>85</v>
      </c>
      <c r="V461" s="1" t="s">
        <v>85</v>
      </c>
      <c r="W461" s="1" t="s">
        <v>85</v>
      </c>
      <c r="X461" s="1" t="s">
        <v>85</v>
      </c>
      <c r="Y461" s="1" t="s">
        <v>85</v>
      </c>
      <c r="Z461" s="1" t="s">
        <v>4131</v>
      </c>
      <c r="AA461" s="1" t="s">
        <v>85</v>
      </c>
      <c r="AB461" s="1" t="s">
        <v>85</v>
      </c>
      <c r="AC461" s="1" t="s">
        <v>85</v>
      </c>
      <c r="AD461" s="1" t="s">
        <v>85</v>
      </c>
      <c r="AE461" s="1" t="s">
        <v>85</v>
      </c>
      <c r="AF461" s="1" t="s">
        <v>85</v>
      </c>
      <c r="AG461" s="1" t="s">
        <v>85</v>
      </c>
      <c r="AH461" s="1" t="s">
        <v>85</v>
      </c>
      <c r="AI461" s="1" t="s">
        <v>85</v>
      </c>
      <c r="AJ461" s="1" t="s">
        <v>85</v>
      </c>
      <c r="AK461" s="1" t="s">
        <v>85</v>
      </c>
      <c r="AL461" s="1" t="s">
        <v>85</v>
      </c>
      <c r="AM461" s="1" t="s">
        <v>85</v>
      </c>
      <c r="AN461" s="1" t="s">
        <v>85</v>
      </c>
      <c r="AO461" s="1" t="s">
        <v>85</v>
      </c>
      <c r="AP461" s="1" t="s">
        <v>4131</v>
      </c>
      <c r="AQ461" s="1" t="s">
        <v>3877</v>
      </c>
      <c r="AR461" s="38">
        <v>45308</v>
      </c>
      <c r="AS461" s="1" t="s">
        <v>85</v>
      </c>
      <c r="AT461" s="1" t="s">
        <v>85</v>
      </c>
      <c r="AU461" s="1" t="s">
        <v>85</v>
      </c>
      <c r="AV461" s="1" t="s">
        <v>85</v>
      </c>
      <c r="AW461" s="1" t="s">
        <v>85</v>
      </c>
      <c r="AX461" s="1" t="s">
        <v>85</v>
      </c>
      <c r="AY461" s="1" t="s">
        <v>85</v>
      </c>
      <c r="AZ461" s="1" t="s">
        <v>85</v>
      </c>
      <c r="BA461" s="1" t="s">
        <v>85</v>
      </c>
      <c r="BB461" s="1" t="s">
        <v>85</v>
      </c>
      <c r="BC461" s="1" t="s">
        <v>85</v>
      </c>
      <c r="BD461" s="1" t="s">
        <v>85</v>
      </c>
      <c r="BE461" s="1" t="s">
        <v>85</v>
      </c>
      <c r="BF461" s="1" t="s">
        <v>85</v>
      </c>
      <c r="BG461" s="1" t="s">
        <v>85</v>
      </c>
      <c r="BH461" s="1" t="s">
        <v>85</v>
      </c>
      <c r="BI461" s="1" t="s">
        <v>85</v>
      </c>
      <c r="BJ461" s="1" t="s">
        <v>85</v>
      </c>
      <c r="BK461" s="1" t="s">
        <v>85</v>
      </c>
      <c r="BL461" s="1" t="s">
        <v>85</v>
      </c>
      <c r="BM461" s="1" t="s">
        <v>85</v>
      </c>
      <c r="BN461" s="1" t="s">
        <v>4131</v>
      </c>
      <c r="BO461" s="1" t="s">
        <v>85</v>
      </c>
      <c r="BP461" s="1" t="s">
        <v>85</v>
      </c>
      <c r="BQ461" s="1" t="s">
        <v>85</v>
      </c>
      <c r="BR461" s="1" t="s">
        <v>85</v>
      </c>
      <c r="BS461" s="1" t="s">
        <v>85</v>
      </c>
      <c r="BT461" s="1" t="s">
        <v>85</v>
      </c>
      <c r="BU461" s="1" t="s">
        <v>85</v>
      </c>
      <c r="BV461" s="1" t="s">
        <v>85</v>
      </c>
      <c r="BW461" s="1" t="s">
        <v>85</v>
      </c>
      <c r="BX461" s="1" t="s">
        <v>85</v>
      </c>
      <c r="BY461" s="1" t="s">
        <v>85</v>
      </c>
      <c r="BZ461" s="1" t="s">
        <v>85</v>
      </c>
      <c r="CA461" s="1" t="s">
        <v>85</v>
      </c>
      <c r="CB461" s="1" t="s">
        <v>85</v>
      </c>
      <c r="CC461" s="1" t="s">
        <v>85</v>
      </c>
      <c r="CD461" s="1" t="s">
        <v>85</v>
      </c>
      <c r="CE461" s="1" t="s">
        <v>85</v>
      </c>
      <c r="CF461" s="1" t="s">
        <v>85</v>
      </c>
      <c r="CG461" s="1" t="s">
        <v>85</v>
      </c>
      <c r="CH461" s="1" t="s">
        <v>85</v>
      </c>
    </row>
    <row r="462" spans="1:86" ht="15.95">
      <c r="A462" s="1"/>
      <c r="B462" s="1"/>
      <c r="C462" s="1"/>
      <c r="D462" s="1"/>
      <c r="E462" s="1" t="s">
        <v>3522</v>
      </c>
      <c r="F462" s="1" t="s">
        <v>4129</v>
      </c>
      <c r="G462" s="1">
        <v>409053</v>
      </c>
      <c r="H462" s="1" t="s">
        <v>3564</v>
      </c>
      <c r="I462" s="1">
        <v>6222089413</v>
      </c>
      <c r="J462" s="38">
        <v>44721</v>
      </c>
      <c r="K462" s="1" t="s">
        <v>4130</v>
      </c>
      <c r="L462" s="1" t="s">
        <v>3527</v>
      </c>
      <c r="M462" s="1" t="s">
        <v>915</v>
      </c>
      <c r="N462" s="1" t="s">
        <v>85</v>
      </c>
      <c r="O462" s="1" t="s">
        <v>907</v>
      </c>
      <c r="P462" s="1" t="s">
        <v>133</v>
      </c>
      <c r="Q462" s="38">
        <v>45286</v>
      </c>
      <c r="R462" s="1" t="s">
        <v>85</v>
      </c>
      <c r="S462" s="1" t="s">
        <v>85</v>
      </c>
      <c r="T462" s="1" t="s">
        <v>85</v>
      </c>
      <c r="U462" s="1" t="s">
        <v>85</v>
      </c>
      <c r="V462" s="1" t="s">
        <v>85</v>
      </c>
      <c r="W462" s="1" t="s">
        <v>85</v>
      </c>
      <c r="X462" s="1" t="s">
        <v>85</v>
      </c>
      <c r="Y462" s="1" t="s">
        <v>85</v>
      </c>
      <c r="Z462" s="1" t="s">
        <v>4132</v>
      </c>
      <c r="AA462" s="1" t="s">
        <v>85</v>
      </c>
      <c r="AB462" s="1" t="s">
        <v>85</v>
      </c>
      <c r="AC462" s="1" t="s">
        <v>85</v>
      </c>
      <c r="AD462" s="1" t="s">
        <v>85</v>
      </c>
      <c r="AE462" s="1" t="s">
        <v>85</v>
      </c>
      <c r="AF462" s="1" t="s">
        <v>85</v>
      </c>
      <c r="AG462" s="1" t="s">
        <v>85</v>
      </c>
      <c r="AH462" s="1" t="s">
        <v>85</v>
      </c>
      <c r="AI462" s="1" t="s">
        <v>85</v>
      </c>
      <c r="AJ462" s="1" t="s">
        <v>85</v>
      </c>
      <c r="AK462" s="1" t="s">
        <v>85</v>
      </c>
      <c r="AL462" s="1" t="s">
        <v>85</v>
      </c>
      <c r="AM462" s="1" t="s">
        <v>85</v>
      </c>
      <c r="AN462" s="1" t="s">
        <v>85</v>
      </c>
      <c r="AO462" s="1" t="s">
        <v>85</v>
      </c>
      <c r="AP462" s="1" t="s">
        <v>4132</v>
      </c>
      <c r="AQ462" s="1" t="s">
        <v>3877</v>
      </c>
      <c r="AR462" s="38">
        <v>45302</v>
      </c>
      <c r="AS462" s="1" t="s">
        <v>85</v>
      </c>
      <c r="AT462" s="1" t="s">
        <v>85</v>
      </c>
      <c r="AU462" s="1" t="s">
        <v>85</v>
      </c>
      <c r="AV462" s="1" t="s">
        <v>85</v>
      </c>
      <c r="AW462" s="1" t="s">
        <v>85</v>
      </c>
      <c r="AX462" s="1" t="s">
        <v>85</v>
      </c>
      <c r="AY462" s="1" t="s">
        <v>85</v>
      </c>
      <c r="AZ462" s="1" t="s">
        <v>85</v>
      </c>
      <c r="BA462" s="1" t="s">
        <v>85</v>
      </c>
      <c r="BB462" s="1" t="s">
        <v>85</v>
      </c>
      <c r="BC462" s="1" t="s">
        <v>85</v>
      </c>
      <c r="BD462" s="1" t="s">
        <v>85</v>
      </c>
      <c r="BE462" s="1" t="s">
        <v>85</v>
      </c>
      <c r="BF462" s="1" t="s">
        <v>85</v>
      </c>
      <c r="BG462" s="1" t="s">
        <v>85</v>
      </c>
      <c r="BH462" s="1" t="s">
        <v>85</v>
      </c>
      <c r="BI462" s="1" t="s">
        <v>85</v>
      </c>
      <c r="BJ462" s="1" t="s">
        <v>85</v>
      </c>
      <c r="BK462" s="1" t="s">
        <v>85</v>
      </c>
      <c r="BL462" s="1" t="s">
        <v>85</v>
      </c>
      <c r="BM462" s="1" t="s">
        <v>85</v>
      </c>
      <c r="BN462" s="1" t="s">
        <v>4132</v>
      </c>
      <c r="BO462" s="1" t="s">
        <v>85</v>
      </c>
      <c r="BP462" s="1" t="s">
        <v>85</v>
      </c>
      <c r="BQ462" s="1" t="s">
        <v>85</v>
      </c>
      <c r="BR462" s="1" t="s">
        <v>85</v>
      </c>
      <c r="BS462" s="1" t="s">
        <v>85</v>
      </c>
      <c r="BT462" s="1" t="s">
        <v>85</v>
      </c>
      <c r="BU462" s="1" t="s">
        <v>85</v>
      </c>
      <c r="BV462" s="1" t="s">
        <v>85</v>
      </c>
      <c r="BW462" s="1" t="s">
        <v>85</v>
      </c>
      <c r="BX462" s="1" t="s">
        <v>85</v>
      </c>
      <c r="BY462" s="1" t="s">
        <v>85</v>
      </c>
      <c r="BZ462" s="1" t="s">
        <v>85</v>
      </c>
      <c r="CA462" s="1" t="s">
        <v>85</v>
      </c>
      <c r="CB462" s="1" t="s">
        <v>85</v>
      </c>
      <c r="CC462" s="1" t="s">
        <v>85</v>
      </c>
      <c r="CD462" s="1" t="s">
        <v>85</v>
      </c>
      <c r="CE462" s="1" t="s">
        <v>85</v>
      </c>
      <c r="CF462" s="1" t="s">
        <v>85</v>
      </c>
      <c r="CG462" s="1" t="s">
        <v>85</v>
      </c>
      <c r="CH462" s="1" t="s">
        <v>85</v>
      </c>
    </row>
    <row r="463" spans="1:86" ht="15.95">
      <c r="A463" s="1" t="s">
        <v>2020</v>
      </c>
      <c r="B463" s="1" t="s">
        <v>75</v>
      </c>
      <c r="C463" s="1" t="s">
        <v>103</v>
      </c>
      <c r="D463" s="1">
        <v>115</v>
      </c>
      <c r="E463" s="1" t="s">
        <v>3522</v>
      </c>
      <c r="F463" s="1" t="s">
        <v>4133</v>
      </c>
      <c r="G463" s="1">
        <v>115020</v>
      </c>
      <c r="H463" s="1">
        <v>115020</v>
      </c>
      <c r="I463" s="1">
        <v>6522256643</v>
      </c>
      <c r="J463" s="38">
        <v>45029</v>
      </c>
      <c r="K463" s="1" t="s">
        <v>926</v>
      </c>
      <c r="L463" s="1" t="s">
        <v>3527</v>
      </c>
      <c r="M463" s="1" t="s">
        <v>915</v>
      </c>
      <c r="N463" s="1" t="s">
        <v>85</v>
      </c>
      <c r="O463" s="1" t="s">
        <v>85</v>
      </c>
      <c r="P463" s="1" t="s">
        <v>94</v>
      </c>
      <c r="Q463" s="38">
        <v>45280</v>
      </c>
      <c r="R463" s="1" t="s">
        <v>85</v>
      </c>
      <c r="S463" s="1" t="s">
        <v>85</v>
      </c>
      <c r="T463" s="1" t="s">
        <v>85</v>
      </c>
      <c r="U463" s="1" t="s">
        <v>85</v>
      </c>
      <c r="V463" s="1">
        <v>100</v>
      </c>
      <c r="W463" s="1">
        <v>99</v>
      </c>
      <c r="X463" s="1">
        <v>1</v>
      </c>
      <c r="Y463" s="1" t="s">
        <v>3524</v>
      </c>
      <c r="Z463" s="1" t="s">
        <v>85</v>
      </c>
      <c r="AA463" s="1">
        <v>15</v>
      </c>
      <c r="AB463" s="1">
        <v>60</v>
      </c>
      <c r="AC463" s="1">
        <v>25</v>
      </c>
      <c r="AD463" s="1">
        <v>0</v>
      </c>
      <c r="AE463" s="1">
        <v>110</v>
      </c>
      <c r="AF463" s="1">
        <v>20</v>
      </c>
      <c r="AG463" s="1">
        <v>60</v>
      </c>
      <c r="AH463" s="1">
        <v>20</v>
      </c>
      <c r="AI463" s="1">
        <v>0</v>
      </c>
      <c r="AJ463" s="1">
        <v>100</v>
      </c>
      <c r="AK463" s="1">
        <v>40</v>
      </c>
      <c r="AL463" s="1">
        <v>50</v>
      </c>
      <c r="AM463" s="1">
        <v>10</v>
      </c>
      <c r="AN463" s="1">
        <v>0</v>
      </c>
      <c r="AO463" s="1">
        <v>70</v>
      </c>
      <c r="AP463" s="1" t="s">
        <v>85</v>
      </c>
      <c r="AQ463" s="1" t="s">
        <v>3877</v>
      </c>
      <c r="AR463" s="38">
        <v>45302</v>
      </c>
      <c r="AS463" s="1" t="s">
        <v>85</v>
      </c>
      <c r="AT463" s="1" t="s">
        <v>85</v>
      </c>
      <c r="AU463" s="1" t="s">
        <v>85</v>
      </c>
      <c r="AV463" s="1" t="s">
        <v>85</v>
      </c>
      <c r="AW463" s="1" t="s">
        <v>85</v>
      </c>
      <c r="AX463" s="1" t="s">
        <v>85</v>
      </c>
      <c r="AY463" s="1" t="s">
        <v>85</v>
      </c>
      <c r="AZ463" s="1" t="s">
        <v>85</v>
      </c>
      <c r="BA463" s="1" t="s">
        <v>85</v>
      </c>
      <c r="BB463" s="1" t="s">
        <v>85</v>
      </c>
      <c r="BC463" s="1" t="s">
        <v>85</v>
      </c>
      <c r="BD463" s="1" t="s">
        <v>85</v>
      </c>
      <c r="BE463" s="1" t="s">
        <v>85</v>
      </c>
      <c r="BF463" s="1" t="s">
        <v>85</v>
      </c>
      <c r="BG463" s="1" t="s">
        <v>85</v>
      </c>
      <c r="BH463" s="1" t="s">
        <v>85</v>
      </c>
      <c r="BI463" s="1" t="s">
        <v>85</v>
      </c>
      <c r="BJ463" s="1" t="s">
        <v>85</v>
      </c>
      <c r="BK463" s="1" t="s">
        <v>85</v>
      </c>
      <c r="BL463" s="1" t="s">
        <v>85</v>
      </c>
      <c r="BM463" s="1" t="s">
        <v>3531</v>
      </c>
      <c r="BN463" s="1" t="s">
        <v>85</v>
      </c>
      <c r="BO463" s="1" t="s">
        <v>85</v>
      </c>
      <c r="BP463" s="1" t="s">
        <v>85</v>
      </c>
      <c r="BQ463" s="1" t="s">
        <v>85</v>
      </c>
      <c r="BR463" s="1" t="s">
        <v>85</v>
      </c>
      <c r="BS463" s="1" t="s">
        <v>85</v>
      </c>
      <c r="BT463" s="1" t="s">
        <v>85</v>
      </c>
      <c r="BU463" s="1" t="s">
        <v>85</v>
      </c>
      <c r="BV463" s="1" t="s">
        <v>85</v>
      </c>
      <c r="BW463" s="1" t="s">
        <v>85</v>
      </c>
      <c r="BX463" s="1" t="s">
        <v>85</v>
      </c>
      <c r="BY463" s="1" t="s">
        <v>85</v>
      </c>
      <c r="BZ463" s="1" t="s">
        <v>85</v>
      </c>
      <c r="CA463" s="1" t="s">
        <v>85</v>
      </c>
      <c r="CB463" s="1" t="s">
        <v>85</v>
      </c>
      <c r="CC463" s="1" t="s">
        <v>85</v>
      </c>
      <c r="CD463" s="1" t="s">
        <v>85</v>
      </c>
      <c r="CE463" s="1" t="s">
        <v>85</v>
      </c>
      <c r="CF463" s="1" t="s">
        <v>85</v>
      </c>
      <c r="CG463" s="1" t="s">
        <v>85</v>
      </c>
      <c r="CH463" s="1" t="s">
        <v>85</v>
      </c>
    </row>
    <row r="464" spans="1:86" ht="15.95">
      <c r="A464" s="1" t="s">
        <v>872</v>
      </c>
      <c r="B464" s="1" t="s">
        <v>75</v>
      </c>
      <c r="C464" s="1" t="s">
        <v>103</v>
      </c>
      <c r="D464" s="1">
        <v>409</v>
      </c>
      <c r="E464" s="1" t="s">
        <v>3522</v>
      </c>
      <c r="F464" s="1" t="s">
        <v>4134</v>
      </c>
      <c r="G464" s="1">
        <v>409053</v>
      </c>
      <c r="H464" s="1" t="s">
        <v>3564</v>
      </c>
      <c r="I464" s="1">
        <v>6222089422</v>
      </c>
      <c r="J464" s="38">
        <v>45278</v>
      </c>
      <c r="K464" s="1" t="s">
        <v>1018</v>
      </c>
      <c r="L464" s="1" t="s">
        <v>3527</v>
      </c>
      <c r="M464" s="1" t="s">
        <v>906</v>
      </c>
      <c r="N464" s="1" t="s">
        <v>83</v>
      </c>
      <c r="O464" s="1" t="s">
        <v>907</v>
      </c>
      <c r="P464" s="1" t="s">
        <v>85</v>
      </c>
      <c r="Q464" s="38">
        <v>45288</v>
      </c>
      <c r="R464" s="1" t="s">
        <v>85</v>
      </c>
      <c r="S464" s="1" t="s">
        <v>85</v>
      </c>
      <c r="T464" s="1" t="s">
        <v>85</v>
      </c>
      <c r="U464" s="1" t="s">
        <v>85</v>
      </c>
      <c r="V464" s="1">
        <v>100</v>
      </c>
      <c r="W464" s="1">
        <v>95</v>
      </c>
      <c r="X464" s="1">
        <v>5</v>
      </c>
      <c r="Y464" s="1" t="s">
        <v>3524</v>
      </c>
      <c r="Z464" s="1" t="s">
        <v>85</v>
      </c>
      <c r="AA464" s="1">
        <v>0</v>
      </c>
      <c r="AB464" s="1">
        <v>0</v>
      </c>
      <c r="AC464" s="1">
        <v>75</v>
      </c>
      <c r="AD464" s="1">
        <v>25</v>
      </c>
      <c r="AE464" s="1">
        <v>225</v>
      </c>
      <c r="AF464" s="1">
        <v>5</v>
      </c>
      <c r="AG464" s="1">
        <v>0</v>
      </c>
      <c r="AH464" s="1">
        <v>75</v>
      </c>
      <c r="AI464" s="1">
        <v>20</v>
      </c>
      <c r="AJ464" s="1">
        <v>210</v>
      </c>
      <c r="AK464" s="1">
        <v>0</v>
      </c>
      <c r="AL464" s="1">
        <v>25</v>
      </c>
      <c r="AM464" s="1">
        <v>50</v>
      </c>
      <c r="AN464" s="1">
        <v>25</v>
      </c>
      <c r="AO464" s="1">
        <v>200</v>
      </c>
      <c r="AP464" s="1" t="s">
        <v>85</v>
      </c>
      <c r="AQ464" s="1" t="s">
        <v>3877</v>
      </c>
      <c r="AR464" s="38">
        <v>45302</v>
      </c>
      <c r="AS464" s="1" t="s">
        <v>85</v>
      </c>
      <c r="AT464" s="1" t="s">
        <v>85</v>
      </c>
      <c r="AU464" s="1" t="s">
        <v>85</v>
      </c>
      <c r="AV464" s="1" t="s">
        <v>85</v>
      </c>
      <c r="AW464" s="1" t="s">
        <v>85</v>
      </c>
      <c r="AX464" s="1" t="s">
        <v>85</v>
      </c>
      <c r="AY464" s="1" t="s">
        <v>85</v>
      </c>
      <c r="AZ464" s="1" t="s">
        <v>85</v>
      </c>
      <c r="BA464" s="1" t="s">
        <v>85</v>
      </c>
      <c r="BB464" s="1" t="s">
        <v>85</v>
      </c>
      <c r="BC464" s="1" t="s">
        <v>85</v>
      </c>
      <c r="BD464" s="1" t="s">
        <v>85</v>
      </c>
      <c r="BE464" s="1" t="s">
        <v>85</v>
      </c>
      <c r="BF464" s="1" t="s">
        <v>85</v>
      </c>
      <c r="BG464" s="1" t="s">
        <v>85</v>
      </c>
      <c r="BH464" s="1" t="s">
        <v>85</v>
      </c>
      <c r="BI464" s="1" t="s">
        <v>85</v>
      </c>
      <c r="BJ464" s="1" t="s">
        <v>85</v>
      </c>
      <c r="BK464" s="1" t="s">
        <v>85</v>
      </c>
      <c r="BL464" s="1" t="s">
        <v>85</v>
      </c>
      <c r="BM464" s="1" t="s">
        <v>3531</v>
      </c>
      <c r="BN464" s="1" t="s">
        <v>85</v>
      </c>
      <c r="BO464" s="1" t="s">
        <v>85</v>
      </c>
      <c r="BP464" s="1" t="s">
        <v>85</v>
      </c>
      <c r="BQ464" s="1" t="s">
        <v>85</v>
      </c>
      <c r="BR464" s="1" t="s">
        <v>85</v>
      </c>
      <c r="BS464" s="1" t="s">
        <v>85</v>
      </c>
      <c r="BT464" s="1" t="s">
        <v>85</v>
      </c>
      <c r="BU464" s="1" t="s">
        <v>85</v>
      </c>
      <c r="BV464" s="1" t="s">
        <v>85</v>
      </c>
      <c r="BW464" s="1" t="s">
        <v>85</v>
      </c>
      <c r="BX464" s="1" t="s">
        <v>85</v>
      </c>
      <c r="BY464" s="1" t="s">
        <v>85</v>
      </c>
      <c r="BZ464" s="1" t="s">
        <v>85</v>
      </c>
      <c r="CA464" s="1" t="s">
        <v>85</v>
      </c>
      <c r="CB464" s="1" t="s">
        <v>85</v>
      </c>
      <c r="CC464" s="1" t="s">
        <v>85</v>
      </c>
      <c r="CD464" s="1" t="s">
        <v>85</v>
      </c>
      <c r="CE464" s="1" t="s">
        <v>85</v>
      </c>
      <c r="CF464" s="1" t="s">
        <v>85</v>
      </c>
      <c r="CG464" s="1" t="s">
        <v>85</v>
      </c>
      <c r="CH464" s="1" t="s">
        <v>85</v>
      </c>
    </row>
    <row r="465" spans="1:86" ht="15.95">
      <c r="A465" s="1" t="s">
        <v>3354</v>
      </c>
      <c r="B465" s="1" t="s">
        <v>130</v>
      </c>
      <c r="C465" s="1" t="s">
        <v>103</v>
      </c>
      <c r="D465" s="1">
        <v>606</v>
      </c>
      <c r="E465" s="1" t="s">
        <v>3522</v>
      </c>
      <c r="F465" s="1" t="s">
        <v>4135</v>
      </c>
      <c r="G465" s="1">
        <v>606001</v>
      </c>
      <c r="H465" s="1" t="s">
        <v>85</v>
      </c>
      <c r="I465" s="1">
        <v>6220158014</v>
      </c>
      <c r="J465" s="38">
        <v>44812</v>
      </c>
      <c r="K465" s="1" t="s">
        <v>924</v>
      </c>
      <c r="L465" s="1" t="s">
        <v>3527</v>
      </c>
      <c r="M465" s="1" t="s">
        <v>906</v>
      </c>
      <c r="N465" s="1" t="s">
        <v>85</v>
      </c>
      <c r="O465" s="1" t="s">
        <v>1048</v>
      </c>
      <c r="P465" s="1" t="s">
        <v>85</v>
      </c>
      <c r="Q465" s="1" t="s">
        <v>85</v>
      </c>
      <c r="R465" s="1" t="s">
        <v>85</v>
      </c>
      <c r="S465" s="1" t="s">
        <v>85</v>
      </c>
      <c r="T465" s="1" t="s">
        <v>85</v>
      </c>
      <c r="U465" s="1" t="s">
        <v>85</v>
      </c>
      <c r="V465" s="1">
        <v>100</v>
      </c>
      <c r="W465" s="1">
        <v>100</v>
      </c>
      <c r="X465" s="1">
        <v>0</v>
      </c>
      <c r="Y465" s="1" t="s">
        <v>3524</v>
      </c>
      <c r="Z465" s="1" t="s">
        <v>85</v>
      </c>
      <c r="AA465" s="1">
        <v>10</v>
      </c>
      <c r="AB465" s="1">
        <v>20</v>
      </c>
      <c r="AC465" s="1">
        <v>65</v>
      </c>
      <c r="AD465" s="1">
        <v>5</v>
      </c>
      <c r="AE465" s="1">
        <v>165</v>
      </c>
      <c r="AF465" s="1">
        <v>10</v>
      </c>
      <c r="AG465" s="1">
        <v>20</v>
      </c>
      <c r="AH465" s="1">
        <v>65</v>
      </c>
      <c r="AI465" s="1">
        <v>5</v>
      </c>
      <c r="AJ465" s="1">
        <v>165</v>
      </c>
      <c r="AK465" s="1">
        <v>95</v>
      </c>
      <c r="AL465" s="1">
        <v>5</v>
      </c>
      <c r="AM465" s="1">
        <v>0</v>
      </c>
      <c r="AN465" s="1">
        <v>0</v>
      </c>
      <c r="AO465" s="1">
        <v>5</v>
      </c>
      <c r="AP465" s="1" t="s">
        <v>85</v>
      </c>
      <c r="AQ465" s="1" t="s">
        <v>3674</v>
      </c>
      <c r="AR465" s="38">
        <v>45313</v>
      </c>
      <c r="AS465" s="1" t="s">
        <v>85</v>
      </c>
      <c r="AT465" s="1" t="s">
        <v>85</v>
      </c>
      <c r="AU465" s="1" t="s">
        <v>85</v>
      </c>
      <c r="AV465" s="1" t="s">
        <v>85</v>
      </c>
      <c r="AW465" s="1" t="s">
        <v>85</v>
      </c>
      <c r="AX465" s="1" t="s">
        <v>85</v>
      </c>
      <c r="AY465" s="1" t="s">
        <v>85</v>
      </c>
      <c r="AZ465" s="1" t="s">
        <v>85</v>
      </c>
      <c r="BA465" s="1" t="s">
        <v>85</v>
      </c>
      <c r="BB465" s="1" t="s">
        <v>85</v>
      </c>
      <c r="BC465" s="1" t="s">
        <v>85</v>
      </c>
      <c r="BD465" s="1" t="s">
        <v>85</v>
      </c>
      <c r="BE465" s="1" t="s">
        <v>85</v>
      </c>
      <c r="BF465" s="1" t="s">
        <v>85</v>
      </c>
      <c r="BG465" s="1" t="s">
        <v>85</v>
      </c>
      <c r="BH465" s="1" t="s">
        <v>85</v>
      </c>
      <c r="BI465" s="1" t="s">
        <v>85</v>
      </c>
      <c r="BJ465" s="1" t="s">
        <v>85</v>
      </c>
      <c r="BK465" s="1" t="s">
        <v>85</v>
      </c>
      <c r="BL465" s="1" t="s">
        <v>85</v>
      </c>
      <c r="BM465" s="1" t="s">
        <v>3531</v>
      </c>
      <c r="BN465" s="1" t="s">
        <v>85</v>
      </c>
      <c r="BO465" s="1" t="s">
        <v>85</v>
      </c>
      <c r="BP465" s="1" t="s">
        <v>85</v>
      </c>
      <c r="BQ465" s="1" t="s">
        <v>85</v>
      </c>
      <c r="BR465" s="1" t="s">
        <v>85</v>
      </c>
      <c r="BS465" s="1" t="s">
        <v>85</v>
      </c>
      <c r="BT465" s="1" t="s">
        <v>85</v>
      </c>
      <c r="BU465" s="1" t="s">
        <v>85</v>
      </c>
      <c r="BV465" s="1" t="s">
        <v>85</v>
      </c>
      <c r="BW465" s="1" t="s">
        <v>85</v>
      </c>
      <c r="BX465" s="1" t="s">
        <v>85</v>
      </c>
      <c r="BY465" s="1" t="s">
        <v>85</v>
      </c>
      <c r="BZ465" s="1" t="s">
        <v>85</v>
      </c>
      <c r="CA465" s="1" t="s">
        <v>85</v>
      </c>
      <c r="CB465" s="1" t="s">
        <v>85</v>
      </c>
      <c r="CC465" s="1" t="s">
        <v>85</v>
      </c>
      <c r="CD465" s="1" t="s">
        <v>85</v>
      </c>
      <c r="CE465" s="1" t="s">
        <v>85</v>
      </c>
      <c r="CF465" s="1" t="s">
        <v>85</v>
      </c>
      <c r="CG465" s="1" t="s">
        <v>85</v>
      </c>
      <c r="CH465" s="1" t="s">
        <v>85</v>
      </c>
    </row>
    <row r="466" spans="1:86" ht="15.95">
      <c r="A466" s="1" t="s">
        <v>804</v>
      </c>
      <c r="B466" s="1" t="s">
        <v>130</v>
      </c>
      <c r="C466" s="1" t="s">
        <v>103</v>
      </c>
      <c r="D466" s="1">
        <v>606</v>
      </c>
      <c r="E466" s="1" t="s">
        <v>3522</v>
      </c>
      <c r="F466" s="1" t="s">
        <v>4136</v>
      </c>
      <c r="G466" s="1">
        <v>606001</v>
      </c>
      <c r="H466" s="1" t="s">
        <v>85</v>
      </c>
      <c r="I466" s="1">
        <v>6220158022</v>
      </c>
      <c r="J466" s="38">
        <v>45275</v>
      </c>
      <c r="K466" s="1" t="s">
        <v>924</v>
      </c>
      <c r="L466" s="1" t="s">
        <v>3527</v>
      </c>
      <c r="M466" s="1" t="s">
        <v>915</v>
      </c>
      <c r="N466" s="1" t="s">
        <v>85</v>
      </c>
      <c r="O466" s="1" t="s">
        <v>1048</v>
      </c>
      <c r="P466" s="1" t="s">
        <v>85</v>
      </c>
      <c r="Q466" s="1" t="s">
        <v>85</v>
      </c>
      <c r="R466" s="1" t="s">
        <v>85</v>
      </c>
      <c r="S466" s="1" t="s">
        <v>85</v>
      </c>
      <c r="T466" s="1" t="s">
        <v>85</v>
      </c>
      <c r="U466" s="1" t="s">
        <v>85</v>
      </c>
      <c r="V466" s="1">
        <v>100</v>
      </c>
      <c r="W466" s="1">
        <v>95</v>
      </c>
      <c r="X466" s="1">
        <v>5</v>
      </c>
      <c r="Y466" s="1" t="s">
        <v>3524</v>
      </c>
      <c r="Z466" s="1" t="s">
        <v>85</v>
      </c>
      <c r="AA466" s="1">
        <v>10</v>
      </c>
      <c r="AB466" s="1">
        <v>5</v>
      </c>
      <c r="AC466" s="1">
        <v>85</v>
      </c>
      <c r="AD466" s="1">
        <v>0</v>
      </c>
      <c r="AE466" s="1">
        <v>175</v>
      </c>
      <c r="AF466" s="1">
        <v>15</v>
      </c>
      <c r="AG466" s="1">
        <v>10</v>
      </c>
      <c r="AH466" s="1">
        <v>75</v>
      </c>
      <c r="AI466" s="1">
        <v>0</v>
      </c>
      <c r="AJ466" s="1">
        <v>160</v>
      </c>
      <c r="AK466" s="1">
        <v>90</v>
      </c>
      <c r="AL466" s="1">
        <v>5</v>
      </c>
      <c r="AM466" s="1">
        <v>5</v>
      </c>
      <c r="AN466" s="1">
        <v>0</v>
      </c>
      <c r="AO466" s="1">
        <v>15</v>
      </c>
      <c r="AP466" s="1" t="s">
        <v>85</v>
      </c>
      <c r="AQ466" s="1" t="s">
        <v>3674</v>
      </c>
      <c r="AR466" s="38">
        <v>45313</v>
      </c>
      <c r="AS466" s="1" t="s">
        <v>85</v>
      </c>
      <c r="AT466" s="1" t="s">
        <v>85</v>
      </c>
      <c r="AU466" s="1" t="s">
        <v>85</v>
      </c>
      <c r="AV466" s="1" t="s">
        <v>85</v>
      </c>
      <c r="AW466" s="1" t="s">
        <v>85</v>
      </c>
      <c r="AX466" s="1" t="s">
        <v>85</v>
      </c>
      <c r="AY466" s="1" t="s">
        <v>85</v>
      </c>
      <c r="AZ466" s="1" t="s">
        <v>85</v>
      </c>
      <c r="BA466" s="1" t="s">
        <v>85</v>
      </c>
      <c r="BB466" s="1" t="s">
        <v>85</v>
      </c>
      <c r="BC466" s="1" t="s">
        <v>85</v>
      </c>
      <c r="BD466" s="1" t="s">
        <v>85</v>
      </c>
      <c r="BE466" s="1" t="s">
        <v>85</v>
      </c>
      <c r="BF466" s="1" t="s">
        <v>85</v>
      </c>
      <c r="BG466" s="1" t="s">
        <v>85</v>
      </c>
      <c r="BH466" s="1" t="s">
        <v>85</v>
      </c>
      <c r="BI466" s="1" t="s">
        <v>85</v>
      </c>
      <c r="BJ466" s="1" t="s">
        <v>85</v>
      </c>
      <c r="BK466" s="1" t="s">
        <v>85</v>
      </c>
      <c r="BL466" s="1" t="s">
        <v>85</v>
      </c>
      <c r="BM466" s="1" t="s">
        <v>3531</v>
      </c>
      <c r="BN466" s="1" t="s">
        <v>85</v>
      </c>
      <c r="BO466" s="1" t="s">
        <v>85</v>
      </c>
      <c r="BP466" s="1" t="s">
        <v>85</v>
      </c>
      <c r="BQ466" s="1" t="s">
        <v>85</v>
      </c>
      <c r="BR466" s="1" t="s">
        <v>85</v>
      </c>
      <c r="BS466" s="1" t="s">
        <v>85</v>
      </c>
      <c r="BT466" s="1" t="s">
        <v>85</v>
      </c>
      <c r="BU466" s="1" t="s">
        <v>85</v>
      </c>
      <c r="BV466" s="1" t="s">
        <v>85</v>
      </c>
      <c r="BW466" s="1" t="s">
        <v>85</v>
      </c>
      <c r="BX466" s="1" t="s">
        <v>85</v>
      </c>
      <c r="BY466" s="1" t="s">
        <v>85</v>
      </c>
      <c r="BZ466" s="1" t="s">
        <v>85</v>
      </c>
      <c r="CA466" s="1" t="s">
        <v>85</v>
      </c>
      <c r="CB466" s="1" t="s">
        <v>85</v>
      </c>
      <c r="CC466" s="1" t="s">
        <v>85</v>
      </c>
      <c r="CD466" s="1" t="s">
        <v>85</v>
      </c>
      <c r="CE466" s="1" t="s">
        <v>85</v>
      </c>
      <c r="CF466" s="1" t="s">
        <v>85</v>
      </c>
      <c r="CG466" s="1" t="s">
        <v>85</v>
      </c>
      <c r="CH466" s="1" t="s">
        <v>85</v>
      </c>
    </row>
    <row r="467" spans="1:86" ht="15.95">
      <c r="A467" s="1" t="s">
        <v>3349</v>
      </c>
      <c r="B467" s="1" t="s">
        <v>130</v>
      </c>
      <c r="C467" s="1" t="s">
        <v>103</v>
      </c>
      <c r="D467" s="1">
        <v>606</v>
      </c>
      <c r="E467" s="1" t="s">
        <v>3522</v>
      </c>
      <c r="F467" s="1" t="s">
        <v>4137</v>
      </c>
      <c r="G467" s="1">
        <v>606001</v>
      </c>
      <c r="H467" s="1" t="s">
        <v>85</v>
      </c>
      <c r="I467" s="1">
        <v>6221910027</v>
      </c>
      <c r="J467" s="38">
        <v>45275</v>
      </c>
      <c r="K467" s="1" t="s">
        <v>924</v>
      </c>
      <c r="L467" s="1" t="s">
        <v>3527</v>
      </c>
      <c r="M467" s="1" t="s">
        <v>915</v>
      </c>
      <c r="N467" s="1" t="s">
        <v>85</v>
      </c>
      <c r="O467" s="1" t="s">
        <v>1048</v>
      </c>
      <c r="P467" s="1" t="s">
        <v>85</v>
      </c>
      <c r="Q467" s="1" t="s">
        <v>85</v>
      </c>
      <c r="R467" s="1" t="s">
        <v>85</v>
      </c>
      <c r="S467" s="1" t="s">
        <v>85</v>
      </c>
      <c r="T467" s="1" t="s">
        <v>85</v>
      </c>
      <c r="U467" s="1" t="s">
        <v>85</v>
      </c>
      <c r="V467" s="1">
        <v>10</v>
      </c>
      <c r="W467" s="1">
        <v>100</v>
      </c>
      <c r="X467" s="1">
        <v>0</v>
      </c>
      <c r="Y467" s="1" t="s">
        <v>4138</v>
      </c>
      <c r="Z467" s="1" t="s">
        <v>85</v>
      </c>
      <c r="AA467" s="1">
        <v>2</v>
      </c>
      <c r="AB467" s="1">
        <v>3</v>
      </c>
      <c r="AC467" s="1">
        <v>40</v>
      </c>
      <c r="AD467" s="1">
        <v>55</v>
      </c>
      <c r="AE467" s="1">
        <v>248</v>
      </c>
      <c r="AF467" s="1">
        <v>2</v>
      </c>
      <c r="AG467" s="1">
        <v>3</v>
      </c>
      <c r="AH467" s="1">
        <v>40</v>
      </c>
      <c r="AI467" s="1">
        <v>55</v>
      </c>
      <c r="AJ467" s="1">
        <v>248</v>
      </c>
      <c r="AK467" s="1">
        <v>65</v>
      </c>
      <c r="AL467" s="1">
        <v>10</v>
      </c>
      <c r="AM467" s="1">
        <v>25</v>
      </c>
      <c r="AN467" s="1">
        <v>0</v>
      </c>
      <c r="AO467" s="1">
        <v>60</v>
      </c>
      <c r="AP467" s="1" t="s">
        <v>85</v>
      </c>
      <c r="AQ467" s="1" t="s">
        <v>3674</v>
      </c>
      <c r="AR467" s="38">
        <v>45313</v>
      </c>
      <c r="AS467" s="1" t="s">
        <v>85</v>
      </c>
      <c r="AT467" s="1" t="s">
        <v>85</v>
      </c>
      <c r="AU467" s="1" t="s">
        <v>85</v>
      </c>
      <c r="AV467" s="1" t="s">
        <v>85</v>
      </c>
      <c r="AW467" s="1" t="s">
        <v>85</v>
      </c>
      <c r="AX467" s="1" t="s">
        <v>85</v>
      </c>
      <c r="AY467" s="1" t="s">
        <v>85</v>
      </c>
      <c r="AZ467" s="1" t="s">
        <v>85</v>
      </c>
      <c r="BA467" s="1" t="s">
        <v>85</v>
      </c>
      <c r="BB467" s="1" t="s">
        <v>85</v>
      </c>
      <c r="BC467" s="1" t="s">
        <v>85</v>
      </c>
      <c r="BD467" s="1" t="s">
        <v>85</v>
      </c>
      <c r="BE467" s="1" t="s">
        <v>85</v>
      </c>
      <c r="BF467" s="1" t="s">
        <v>85</v>
      </c>
      <c r="BG467" s="1" t="s">
        <v>85</v>
      </c>
      <c r="BH467" s="1" t="s">
        <v>85</v>
      </c>
      <c r="BI467" s="1" t="s">
        <v>85</v>
      </c>
      <c r="BJ467" s="1" t="s">
        <v>85</v>
      </c>
      <c r="BK467" s="1" t="s">
        <v>85</v>
      </c>
      <c r="BL467" s="1" t="s">
        <v>85</v>
      </c>
      <c r="BM467" s="1" t="s">
        <v>3531</v>
      </c>
      <c r="BN467" s="1" t="s">
        <v>85</v>
      </c>
      <c r="BO467" s="1" t="s">
        <v>85</v>
      </c>
      <c r="BP467" s="1" t="s">
        <v>85</v>
      </c>
      <c r="BQ467" s="1" t="s">
        <v>85</v>
      </c>
      <c r="BR467" s="1" t="s">
        <v>85</v>
      </c>
      <c r="BS467" s="1" t="s">
        <v>85</v>
      </c>
      <c r="BT467" s="1" t="s">
        <v>85</v>
      </c>
      <c r="BU467" s="1" t="s">
        <v>85</v>
      </c>
      <c r="BV467" s="1" t="s">
        <v>85</v>
      </c>
      <c r="BW467" s="1" t="s">
        <v>85</v>
      </c>
      <c r="BX467" s="1" t="s">
        <v>85</v>
      </c>
      <c r="BY467" s="1" t="s">
        <v>85</v>
      </c>
      <c r="BZ467" s="1" t="s">
        <v>85</v>
      </c>
      <c r="CA467" s="1" t="s">
        <v>85</v>
      </c>
      <c r="CB467" s="1" t="s">
        <v>85</v>
      </c>
      <c r="CC467" s="1" t="s">
        <v>85</v>
      </c>
      <c r="CD467" s="1" t="s">
        <v>85</v>
      </c>
      <c r="CE467" s="1" t="s">
        <v>85</v>
      </c>
      <c r="CF467" s="1" t="s">
        <v>85</v>
      </c>
      <c r="CG467" s="1" t="s">
        <v>85</v>
      </c>
      <c r="CH467" s="1" t="s">
        <v>85</v>
      </c>
    </row>
    <row r="468" spans="1:86" ht="15.95">
      <c r="A468" s="1" t="s">
        <v>2938</v>
      </c>
      <c r="B468" s="1" t="s">
        <v>130</v>
      </c>
      <c r="C468" s="1" t="s">
        <v>103</v>
      </c>
      <c r="D468" s="1">
        <v>405</v>
      </c>
      <c r="E468" s="1" t="s">
        <v>3522</v>
      </c>
      <c r="F468" s="1" t="s">
        <v>4139</v>
      </c>
      <c r="G468" s="1">
        <v>405006</v>
      </c>
      <c r="H468" s="1" t="s">
        <v>4094</v>
      </c>
      <c r="I468" s="1">
        <v>6222249887</v>
      </c>
      <c r="J468" s="38">
        <v>45293</v>
      </c>
      <c r="K468" s="1" t="s">
        <v>4140</v>
      </c>
      <c r="L468" s="1" t="s">
        <v>3527</v>
      </c>
      <c r="M468" s="1" t="s">
        <v>915</v>
      </c>
      <c r="N468" s="1" t="s">
        <v>85</v>
      </c>
      <c r="O468" s="1" t="s">
        <v>85</v>
      </c>
      <c r="P468" s="1" t="s">
        <v>173</v>
      </c>
      <c r="Q468" s="1" t="s">
        <v>85</v>
      </c>
      <c r="R468" s="1" t="s">
        <v>85</v>
      </c>
      <c r="S468" s="1" t="s">
        <v>85</v>
      </c>
      <c r="T468" s="1" t="s">
        <v>85</v>
      </c>
      <c r="U468" s="1" t="s">
        <v>85</v>
      </c>
      <c r="V468" s="1">
        <v>94</v>
      </c>
      <c r="W468" s="1">
        <v>75</v>
      </c>
      <c r="X468" s="1">
        <v>25</v>
      </c>
      <c r="Y468" s="1" t="s">
        <v>3524</v>
      </c>
      <c r="Z468" s="1" t="s">
        <v>85</v>
      </c>
      <c r="AA468" s="1">
        <v>0</v>
      </c>
      <c r="AB468" s="1">
        <v>0</v>
      </c>
      <c r="AC468" s="1">
        <v>4</v>
      </c>
      <c r="AD468" s="1">
        <v>96</v>
      </c>
      <c r="AE468" s="1">
        <v>296</v>
      </c>
      <c r="AF468" s="1">
        <v>1</v>
      </c>
      <c r="AG468" s="1">
        <v>0</v>
      </c>
      <c r="AH468" s="1">
        <v>3</v>
      </c>
      <c r="AI468" s="1">
        <v>96</v>
      </c>
      <c r="AJ468" s="1">
        <v>294</v>
      </c>
      <c r="AK468" s="1">
        <v>0</v>
      </c>
      <c r="AL468" s="1">
        <v>2</v>
      </c>
      <c r="AM468" s="1">
        <v>95</v>
      </c>
      <c r="AN468" s="1">
        <v>3</v>
      </c>
      <c r="AO468" s="1">
        <v>201</v>
      </c>
      <c r="AP468" s="1" t="s">
        <v>85</v>
      </c>
      <c r="AQ468" s="1" t="s">
        <v>3762</v>
      </c>
      <c r="AR468" s="38">
        <v>45311</v>
      </c>
      <c r="AS468" s="1" t="s">
        <v>85</v>
      </c>
      <c r="AT468" s="1" t="s">
        <v>85</v>
      </c>
      <c r="AU468" s="1" t="s">
        <v>85</v>
      </c>
      <c r="AV468" s="1" t="s">
        <v>85</v>
      </c>
      <c r="AW468" s="1" t="s">
        <v>85</v>
      </c>
      <c r="AX468" s="1" t="s">
        <v>85</v>
      </c>
      <c r="AY468" s="1" t="s">
        <v>85</v>
      </c>
      <c r="AZ468" s="1" t="s">
        <v>85</v>
      </c>
      <c r="BA468" s="1" t="s">
        <v>85</v>
      </c>
      <c r="BB468" s="1" t="s">
        <v>85</v>
      </c>
      <c r="BC468" s="1" t="s">
        <v>85</v>
      </c>
      <c r="BD468" s="1" t="s">
        <v>85</v>
      </c>
      <c r="BE468" s="1" t="s">
        <v>85</v>
      </c>
      <c r="BF468" s="1" t="s">
        <v>85</v>
      </c>
      <c r="BG468" s="1" t="s">
        <v>85</v>
      </c>
      <c r="BH468" s="1" t="s">
        <v>85</v>
      </c>
      <c r="BI468" s="1" t="s">
        <v>85</v>
      </c>
      <c r="BJ468" s="1" t="s">
        <v>85</v>
      </c>
      <c r="BK468" s="1" t="s">
        <v>85</v>
      </c>
      <c r="BL468" s="1" t="s">
        <v>85</v>
      </c>
      <c r="BM468" s="1" t="s">
        <v>3531</v>
      </c>
      <c r="BN468" s="1" t="s">
        <v>85</v>
      </c>
      <c r="BO468" s="1" t="s">
        <v>85</v>
      </c>
      <c r="BP468" s="1" t="s">
        <v>85</v>
      </c>
      <c r="BQ468" s="1" t="s">
        <v>85</v>
      </c>
      <c r="BR468" s="1" t="s">
        <v>85</v>
      </c>
      <c r="BS468" s="1" t="s">
        <v>85</v>
      </c>
      <c r="BT468" s="1" t="s">
        <v>85</v>
      </c>
      <c r="BU468" s="1" t="s">
        <v>85</v>
      </c>
      <c r="BV468" s="1" t="s">
        <v>85</v>
      </c>
      <c r="BW468" s="1" t="s">
        <v>85</v>
      </c>
      <c r="BX468" s="1" t="s">
        <v>85</v>
      </c>
      <c r="BY468" s="1" t="s">
        <v>85</v>
      </c>
      <c r="BZ468" s="1" t="s">
        <v>85</v>
      </c>
      <c r="CA468" s="1" t="s">
        <v>85</v>
      </c>
      <c r="CB468" s="1" t="s">
        <v>85</v>
      </c>
      <c r="CC468" s="1" t="s">
        <v>85</v>
      </c>
      <c r="CD468" s="1" t="s">
        <v>85</v>
      </c>
      <c r="CE468" s="1" t="s">
        <v>85</v>
      </c>
      <c r="CF468" s="1" t="s">
        <v>85</v>
      </c>
      <c r="CG468" s="1" t="s">
        <v>85</v>
      </c>
      <c r="CH468" s="1" t="s">
        <v>85</v>
      </c>
    </row>
    <row r="469" spans="1:86" ht="15.95">
      <c r="A469" s="1" t="s">
        <v>1843</v>
      </c>
      <c r="B469" s="1" t="s">
        <v>130</v>
      </c>
      <c r="C469" s="1" t="s">
        <v>198</v>
      </c>
      <c r="D469" s="1">
        <v>109</v>
      </c>
      <c r="E469" s="1" t="s">
        <v>3522</v>
      </c>
      <c r="F469" s="1" t="s">
        <v>4141</v>
      </c>
      <c r="G469" s="1">
        <v>109015</v>
      </c>
      <c r="H469" s="1" t="s">
        <v>4142</v>
      </c>
      <c r="I469" s="1">
        <v>6524180258</v>
      </c>
      <c r="J469" s="38">
        <v>45084</v>
      </c>
      <c r="K469" s="1" t="s">
        <v>3987</v>
      </c>
      <c r="L469" s="1" t="s">
        <v>3527</v>
      </c>
      <c r="M469" s="1" t="s">
        <v>915</v>
      </c>
      <c r="N469" s="1" t="s">
        <v>85</v>
      </c>
      <c r="O469" s="1" t="s">
        <v>85</v>
      </c>
      <c r="P469" s="1" t="s">
        <v>173</v>
      </c>
      <c r="Q469" s="1" t="s">
        <v>85</v>
      </c>
      <c r="R469" s="1" t="s">
        <v>85</v>
      </c>
      <c r="S469" s="1" t="s">
        <v>85</v>
      </c>
      <c r="T469" s="1" t="s">
        <v>85</v>
      </c>
      <c r="U469" s="1" t="s">
        <v>85</v>
      </c>
      <c r="V469" s="1">
        <v>80</v>
      </c>
      <c r="W469" s="1">
        <v>100</v>
      </c>
      <c r="X469" s="1">
        <v>0</v>
      </c>
      <c r="Y469" s="1" t="s">
        <v>3524</v>
      </c>
      <c r="Z469" s="1" t="s">
        <v>85</v>
      </c>
      <c r="AA469" s="1">
        <v>34</v>
      </c>
      <c r="AB469" s="1">
        <v>40</v>
      </c>
      <c r="AC469" s="1">
        <v>25</v>
      </c>
      <c r="AD469" s="1">
        <v>1</v>
      </c>
      <c r="AE469" s="1">
        <v>93</v>
      </c>
      <c r="AF469" s="1">
        <v>60</v>
      </c>
      <c r="AG469" s="1">
        <v>20</v>
      </c>
      <c r="AH469" s="1">
        <v>20</v>
      </c>
      <c r="AI469" s="1">
        <v>0</v>
      </c>
      <c r="AJ469" s="1">
        <v>60</v>
      </c>
      <c r="AK469" s="1">
        <v>34</v>
      </c>
      <c r="AL469" s="1">
        <v>40</v>
      </c>
      <c r="AM469" s="1">
        <v>25</v>
      </c>
      <c r="AN469" s="1">
        <v>1</v>
      </c>
      <c r="AO469" s="1">
        <v>93</v>
      </c>
      <c r="AP469" s="1" t="s">
        <v>85</v>
      </c>
      <c r="AQ469" s="1" t="s">
        <v>3877</v>
      </c>
      <c r="AR469" s="38">
        <v>45299</v>
      </c>
      <c r="AS469" s="1" t="s">
        <v>85</v>
      </c>
      <c r="AT469" s="1" t="s">
        <v>85</v>
      </c>
      <c r="AU469" s="1" t="s">
        <v>85</v>
      </c>
      <c r="AV469" s="1" t="s">
        <v>85</v>
      </c>
      <c r="AW469" s="1" t="s">
        <v>85</v>
      </c>
      <c r="AX469" s="1" t="s">
        <v>85</v>
      </c>
      <c r="AY469" s="1" t="s">
        <v>85</v>
      </c>
      <c r="AZ469" s="1" t="s">
        <v>85</v>
      </c>
      <c r="BA469" s="1" t="s">
        <v>85</v>
      </c>
      <c r="BB469" s="1" t="s">
        <v>85</v>
      </c>
      <c r="BC469" s="1" t="s">
        <v>85</v>
      </c>
      <c r="BD469" s="1" t="s">
        <v>85</v>
      </c>
      <c r="BE469" s="1" t="s">
        <v>85</v>
      </c>
      <c r="BF469" s="1" t="s">
        <v>85</v>
      </c>
      <c r="BG469" s="1" t="s">
        <v>85</v>
      </c>
      <c r="BH469" s="1" t="s">
        <v>85</v>
      </c>
      <c r="BI469" s="1" t="s">
        <v>85</v>
      </c>
      <c r="BJ469" s="1" t="s">
        <v>85</v>
      </c>
      <c r="BK469" s="1" t="s">
        <v>85</v>
      </c>
      <c r="BL469" s="1" t="s">
        <v>85</v>
      </c>
      <c r="BM469" s="1" t="s">
        <v>3531</v>
      </c>
      <c r="BN469" s="1" t="s">
        <v>85</v>
      </c>
      <c r="BO469" s="1" t="s">
        <v>85</v>
      </c>
      <c r="BP469" s="1" t="s">
        <v>85</v>
      </c>
      <c r="BQ469" s="1" t="s">
        <v>85</v>
      </c>
      <c r="BR469" s="1" t="s">
        <v>85</v>
      </c>
      <c r="BS469" s="1" t="s">
        <v>85</v>
      </c>
      <c r="BT469" s="1" t="s">
        <v>85</v>
      </c>
      <c r="BU469" s="1" t="s">
        <v>85</v>
      </c>
      <c r="BV469" s="1" t="s">
        <v>85</v>
      </c>
      <c r="BW469" s="1" t="s">
        <v>85</v>
      </c>
      <c r="BX469" s="1" t="s">
        <v>85</v>
      </c>
      <c r="BY469" s="1" t="s">
        <v>85</v>
      </c>
      <c r="BZ469" s="1" t="s">
        <v>85</v>
      </c>
      <c r="CA469" s="1" t="s">
        <v>85</v>
      </c>
      <c r="CB469" s="1" t="s">
        <v>85</v>
      </c>
      <c r="CC469" s="1" t="s">
        <v>85</v>
      </c>
      <c r="CD469" s="1" t="s">
        <v>85</v>
      </c>
      <c r="CE469" s="1" t="s">
        <v>85</v>
      </c>
      <c r="CF469" s="1" t="s">
        <v>85</v>
      </c>
      <c r="CG469" s="1" t="s">
        <v>85</v>
      </c>
      <c r="CH469" s="1" t="s">
        <v>85</v>
      </c>
    </row>
    <row r="470" spans="1:86" ht="15.95">
      <c r="A470" s="1" t="s">
        <v>888</v>
      </c>
      <c r="B470" s="1" t="s">
        <v>130</v>
      </c>
      <c r="C470" s="1" t="s">
        <v>103</v>
      </c>
      <c r="D470" s="1">
        <v>408</v>
      </c>
      <c r="E470" s="1" t="s">
        <v>3522</v>
      </c>
      <c r="F470" s="1" t="s">
        <v>4143</v>
      </c>
      <c r="G470" s="1">
        <v>408011</v>
      </c>
      <c r="H470" s="1" t="s">
        <v>57</v>
      </c>
      <c r="I470" s="1">
        <v>6222333870</v>
      </c>
      <c r="J470" s="38">
        <v>45272</v>
      </c>
      <c r="K470" s="1" t="s">
        <v>85</v>
      </c>
      <c r="L470" s="1" t="s">
        <v>85</v>
      </c>
      <c r="M470" s="1" t="s">
        <v>906</v>
      </c>
      <c r="N470" s="1" t="s">
        <v>83</v>
      </c>
      <c r="O470" s="1" t="s">
        <v>1061</v>
      </c>
      <c r="P470" s="1" t="s">
        <v>85</v>
      </c>
      <c r="Q470" s="1" t="s">
        <v>85</v>
      </c>
      <c r="R470" s="1" t="s">
        <v>85</v>
      </c>
      <c r="S470" s="1" t="s">
        <v>85</v>
      </c>
      <c r="T470" s="1" t="s">
        <v>85</v>
      </c>
      <c r="U470" s="1" t="s">
        <v>85</v>
      </c>
      <c r="V470" s="1">
        <v>70</v>
      </c>
      <c r="W470" s="1">
        <v>95</v>
      </c>
      <c r="X470" s="1">
        <v>5</v>
      </c>
      <c r="Y470" s="1" t="s">
        <v>3524</v>
      </c>
      <c r="Z470" s="1" t="s">
        <v>85</v>
      </c>
      <c r="AA470" s="1">
        <v>0</v>
      </c>
      <c r="AB470" s="1">
        <v>10</v>
      </c>
      <c r="AC470" s="1">
        <v>80</v>
      </c>
      <c r="AD470" s="1">
        <v>10</v>
      </c>
      <c r="AE470" s="1">
        <v>200</v>
      </c>
      <c r="AF470" s="1">
        <v>0</v>
      </c>
      <c r="AG470" s="1">
        <v>10</v>
      </c>
      <c r="AH470" s="1">
        <v>80</v>
      </c>
      <c r="AI470" s="1">
        <v>10</v>
      </c>
      <c r="AJ470" s="1">
        <v>200</v>
      </c>
      <c r="AK470" s="1">
        <v>5</v>
      </c>
      <c r="AL470" s="1">
        <v>85</v>
      </c>
      <c r="AM470" s="1">
        <v>10</v>
      </c>
      <c r="AN470" s="1">
        <v>0</v>
      </c>
      <c r="AO470" s="1">
        <v>105</v>
      </c>
      <c r="AP470" s="1" t="s">
        <v>85</v>
      </c>
      <c r="AQ470" s="1" t="s">
        <v>4070</v>
      </c>
      <c r="AR470" s="38">
        <v>45308</v>
      </c>
      <c r="AS470" s="1" t="s">
        <v>85</v>
      </c>
      <c r="AT470" s="1" t="s">
        <v>85</v>
      </c>
      <c r="AU470" s="1" t="s">
        <v>85</v>
      </c>
      <c r="AV470" s="1" t="s">
        <v>85</v>
      </c>
      <c r="AW470" s="1" t="s">
        <v>85</v>
      </c>
      <c r="AX470" s="1" t="s">
        <v>85</v>
      </c>
      <c r="AY470" s="1" t="s">
        <v>85</v>
      </c>
      <c r="AZ470" s="1" t="s">
        <v>85</v>
      </c>
      <c r="BA470" s="1" t="s">
        <v>85</v>
      </c>
      <c r="BB470" s="1" t="s">
        <v>85</v>
      </c>
      <c r="BC470" s="1" t="s">
        <v>85</v>
      </c>
      <c r="BD470" s="1" t="s">
        <v>85</v>
      </c>
      <c r="BE470" s="1" t="s">
        <v>85</v>
      </c>
      <c r="BF470" s="1" t="s">
        <v>85</v>
      </c>
      <c r="BG470" s="1" t="s">
        <v>85</v>
      </c>
      <c r="BH470" s="1" t="s">
        <v>85</v>
      </c>
      <c r="BI470" s="1" t="s">
        <v>85</v>
      </c>
      <c r="BJ470" s="1" t="s">
        <v>85</v>
      </c>
      <c r="BK470" s="1" t="s">
        <v>85</v>
      </c>
      <c r="BL470" s="1" t="s">
        <v>85</v>
      </c>
      <c r="BM470" s="1" t="s">
        <v>3531</v>
      </c>
      <c r="BN470" s="1" t="s">
        <v>85</v>
      </c>
      <c r="BO470" s="1" t="s">
        <v>85</v>
      </c>
      <c r="BP470" s="1" t="s">
        <v>85</v>
      </c>
      <c r="BQ470" s="1" t="s">
        <v>85</v>
      </c>
      <c r="BR470" s="1" t="s">
        <v>85</v>
      </c>
      <c r="BS470" s="1" t="s">
        <v>85</v>
      </c>
      <c r="BT470" s="1" t="s">
        <v>85</v>
      </c>
      <c r="BU470" s="1" t="s">
        <v>85</v>
      </c>
      <c r="BV470" s="1" t="s">
        <v>85</v>
      </c>
      <c r="BW470" s="1" t="s">
        <v>85</v>
      </c>
      <c r="BX470" s="1" t="s">
        <v>85</v>
      </c>
      <c r="BY470" s="1" t="s">
        <v>85</v>
      </c>
      <c r="BZ470" s="1" t="s">
        <v>85</v>
      </c>
      <c r="CA470" s="1" t="s">
        <v>85</v>
      </c>
      <c r="CB470" s="1" t="s">
        <v>85</v>
      </c>
      <c r="CC470" s="1" t="s">
        <v>85</v>
      </c>
      <c r="CD470" s="1" t="s">
        <v>85</v>
      </c>
      <c r="CE470" s="1" t="s">
        <v>85</v>
      </c>
      <c r="CF470" s="1" t="s">
        <v>85</v>
      </c>
      <c r="CG470" s="1" t="s">
        <v>85</v>
      </c>
      <c r="CH470" s="1" t="s">
        <v>85</v>
      </c>
    </row>
    <row r="471" spans="1:86" ht="15.95">
      <c r="A471" s="1" t="s">
        <v>870</v>
      </c>
      <c r="B471" s="1" t="s">
        <v>130</v>
      </c>
      <c r="C471" s="1" t="s">
        <v>103</v>
      </c>
      <c r="D471" s="1">
        <v>408</v>
      </c>
      <c r="E471" s="1" t="s">
        <v>3522</v>
      </c>
      <c r="F471" s="1" t="s">
        <v>4144</v>
      </c>
      <c r="G471" s="1">
        <v>408010</v>
      </c>
      <c r="H471" s="1" t="s">
        <v>57</v>
      </c>
      <c r="I471" s="1">
        <v>6222333871</v>
      </c>
      <c r="J471" s="38">
        <v>45279</v>
      </c>
      <c r="K471" s="1" t="s">
        <v>85</v>
      </c>
      <c r="L471" s="1" t="s">
        <v>85</v>
      </c>
      <c r="M471" s="1" t="s">
        <v>906</v>
      </c>
      <c r="N471" s="1" t="s">
        <v>83</v>
      </c>
      <c r="O471" s="1" t="s">
        <v>1061</v>
      </c>
      <c r="P471" s="1" t="s">
        <v>85</v>
      </c>
      <c r="Q471" s="1" t="s">
        <v>85</v>
      </c>
      <c r="R471" s="1" t="s">
        <v>85</v>
      </c>
      <c r="S471" s="1" t="s">
        <v>85</v>
      </c>
      <c r="T471" s="1" t="s">
        <v>85</v>
      </c>
      <c r="U471" s="1" t="s">
        <v>85</v>
      </c>
      <c r="V471" s="1">
        <v>60</v>
      </c>
      <c r="W471" s="1">
        <v>95</v>
      </c>
      <c r="X471" s="1">
        <v>5</v>
      </c>
      <c r="Y471" s="1" t="s">
        <v>3524</v>
      </c>
      <c r="Z471" s="1" t="s">
        <v>85</v>
      </c>
      <c r="AA471" s="1">
        <v>5</v>
      </c>
      <c r="AB471" s="1">
        <v>10</v>
      </c>
      <c r="AC471" s="1">
        <v>70</v>
      </c>
      <c r="AD471" s="1">
        <v>15</v>
      </c>
      <c r="AE471" s="1">
        <v>195</v>
      </c>
      <c r="AF471" s="1">
        <v>5</v>
      </c>
      <c r="AG471" s="1">
        <v>10</v>
      </c>
      <c r="AH471" s="1">
        <v>70</v>
      </c>
      <c r="AI471" s="1">
        <v>15</v>
      </c>
      <c r="AJ471" s="1">
        <v>195</v>
      </c>
      <c r="AK471" s="1">
        <v>0</v>
      </c>
      <c r="AL471" s="1">
        <v>90</v>
      </c>
      <c r="AM471" s="1">
        <v>10</v>
      </c>
      <c r="AN471" s="1">
        <v>0</v>
      </c>
      <c r="AO471" s="1">
        <v>110</v>
      </c>
      <c r="AP471" s="1" t="s">
        <v>85</v>
      </c>
      <c r="AQ471" s="1" t="s">
        <v>4070</v>
      </c>
      <c r="AR471" s="38">
        <v>45308</v>
      </c>
      <c r="AS471" s="1" t="s">
        <v>85</v>
      </c>
      <c r="AT471" s="1" t="s">
        <v>85</v>
      </c>
      <c r="AU471" s="1" t="s">
        <v>85</v>
      </c>
      <c r="AV471" s="1" t="s">
        <v>85</v>
      </c>
      <c r="AW471" s="1" t="s">
        <v>85</v>
      </c>
      <c r="AX471" s="1" t="s">
        <v>85</v>
      </c>
      <c r="AY471" s="1" t="s">
        <v>85</v>
      </c>
      <c r="AZ471" s="1" t="s">
        <v>85</v>
      </c>
      <c r="BA471" s="1" t="s">
        <v>85</v>
      </c>
      <c r="BB471" s="1" t="s">
        <v>85</v>
      </c>
      <c r="BC471" s="1" t="s">
        <v>85</v>
      </c>
      <c r="BD471" s="1" t="s">
        <v>85</v>
      </c>
      <c r="BE471" s="1" t="s">
        <v>85</v>
      </c>
      <c r="BF471" s="1" t="s">
        <v>85</v>
      </c>
      <c r="BG471" s="1" t="s">
        <v>85</v>
      </c>
      <c r="BH471" s="1" t="s">
        <v>85</v>
      </c>
      <c r="BI471" s="1" t="s">
        <v>85</v>
      </c>
      <c r="BJ471" s="1" t="s">
        <v>85</v>
      </c>
      <c r="BK471" s="1" t="s">
        <v>85</v>
      </c>
      <c r="BL471" s="1" t="s">
        <v>85</v>
      </c>
      <c r="BM471" s="1" t="s">
        <v>3531</v>
      </c>
      <c r="BN471" s="1" t="s">
        <v>85</v>
      </c>
      <c r="BO471" s="1" t="s">
        <v>85</v>
      </c>
      <c r="BP471" s="1" t="s">
        <v>85</v>
      </c>
      <c r="BQ471" s="1" t="s">
        <v>85</v>
      </c>
      <c r="BR471" s="1" t="s">
        <v>85</v>
      </c>
      <c r="BS471" s="1" t="s">
        <v>85</v>
      </c>
      <c r="BT471" s="1" t="s">
        <v>85</v>
      </c>
      <c r="BU471" s="1" t="s">
        <v>85</v>
      </c>
      <c r="BV471" s="1" t="s">
        <v>85</v>
      </c>
      <c r="BW471" s="1" t="s">
        <v>85</v>
      </c>
      <c r="BX471" s="1" t="s">
        <v>85</v>
      </c>
      <c r="BY471" s="1" t="s">
        <v>85</v>
      </c>
      <c r="BZ471" s="1" t="s">
        <v>85</v>
      </c>
      <c r="CA471" s="1" t="s">
        <v>85</v>
      </c>
      <c r="CB471" s="1" t="s">
        <v>85</v>
      </c>
      <c r="CC471" s="1" t="s">
        <v>85</v>
      </c>
      <c r="CD471" s="1" t="s">
        <v>85</v>
      </c>
      <c r="CE471" s="1" t="s">
        <v>85</v>
      </c>
      <c r="CF471" s="1" t="s">
        <v>85</v>
      </c>
      <c r="CG471" s="1" t="s">
        <v>85</v>
      </c>
      <c r="CH471" s="1" t="s">
        <v>85</v>
      </c>
    </row>
    <row r="472" spans="1:86" ht="15.95">
      <c r="A472" s="1" t="s">
        <v>2384</v>
      </c>
      <c r="B472" s="1" t="s">
        <v>75</v>
      </c>
      <c r="C472" s="1" t="s">
        <v>103</v>
      </c>
      <c r="D472" s="1">
        <v>202</v>
      </c>
      <c r="E472" s="1" t="s">
        <v>3522</v>
      </c>
      <c r="F472" s="1" t="s">
        <v>4145</v>
      </c>
      <c r="G472" s="1">
        <v>202012</v>
      </c>
      <c r="H472" s="1" t="s">
        <v>85</v>
      </c>
      <c r="I472" s="1">
        <v>6802068217</v>
      </c>
      <c r="J472" s="38">
        <v>45014</v>
      </c>
      <c r="K472" s="1" t="s">
        <v>85</v>
      </c>
      <c r="L472" s="1" t="s">
        <v>85</v>
      </c>
      <c r="M472" s="1" t="s">
        <v>906</v>
      </c>
      <c r="N472" s="1" t="s">
        <v>3558</v>
      </c>
      <c r="O472" s="1" t="s">
        <v>3586</v>
      </c>
      <c r="P472" s="1" t="s">
        <v>85</v>
      </c>
      <c r="Q472" s="38">
        <v>45282</v>
      </c>
      <c r="R472" s="1" t="s">
        <v>85</v>
      </c>
      <c r="S472" s="1" t="s">
        <v>85</v>
      </c>
      <c r="T472" s="1" t="s">
        <v>85</v>
      </c>
      <c r="U472" s="1" t="s">
        <v>85</v>
      </c>
      <c r="V472" s="1">
        <v>45</v>
      </c>
      <c r="W472" s="1">
        <v>100</v>
      </c>
      <c r="X472" s="1">
        <v>0</v>
      </c>
      <c r="Y472" s="1" t="s">
        <v>3524</v>
      </c>
      <c r="Z472" s="1" t="s">
        <v>85</v>
      </c>
      <c r="AA472" s="1">
        <v>4</v>
      </c>
      <c r="AB472" s="1">
        <v>2</v>
      </c>
      <c r="AC472" s="1">
        <v>66</v>
      </c>
      <c r="AD472" s="1">
        <v>28</v>
      </c>
      <c r="AE472" s="1">
        <v>218</v>
      </c>
      <c r="AF472" s="1">
        <v>4</v>
      </c>
      <c r="AG472" s="1">
        <v>2</v>
      </c>
      <c r="AH472" s="1">
        <v>66</v>
      </c>
      <c r="AI472" s="1">
        <v>28</v>
      </c>
      <c r="AJ472" s="1">
        <v>218</v>
      </c>
      <c r="AK472" s="1">
        <v>3</v>
      </c>
      <c r="AL472" s="1">
        <v>69</v>
      </c>
      <c r="AM472" s="1">
        <v>28</v>
      </c>
      <c r="AN472" s="1">
        <v>0</v>
      </c>
      <c r="AO472" s="1">
        <v>125</v>
      </c>
      <c r="AP472" s="1" t="s">
        <v>85</v>
      </c>
      <c r="AQ472" s="1" t="s">
        <v>3762</v>
      </c>
      <c r="AR472" s="38">
        <v>45320</v>
      </c>
      <c r="AS472" s="1" t="s">
        <v>85</v>
      </c>
      <c r="AT472" s="1" t="s">
        <v>85</v>
      </c>
      <c r="AU472" s="1" t="s">
        <v>85</v>
      </c>
      <c r="AV472" s="1" t="s">
        <v>85</v>
      </c>
      <c r="AW472" s="1" t="s">
        <v>85</v>
      </c>
      <c r="AX472" s="1" t="s">
        <v>85</v>
      </c>
      <c r="AY472" s="1" t="s">
        <v>85</v>
      </c>
      <c r="AZ472" s="1" t="s">
        <v>85</v>
      </c>
      <c r="BA472" s="1" t="s">
        <v>85</v>
      </c>
      <c r="BB472" s="1" t="s">
        <v>85</v>
      </c>
      <c r="BC472" s="1" t="s">
        <v>85</v>
      </c>
      <c r="BD472" s="1" t="s">
        <v>85</v>
      </c>
      <c r="BE472" s="1" t="s">
        <v>85</v>
      </c>
      <c r="BF472" s="1" t="s">
        <v>85</v>
      </c>
      <c r="BG472" s="1" t="s">
        <v>85</v>
      </c>
      <c r="BH472" s="1" t="s">
        <v>85</v>
      </c>
      <c r="BI472" s="1" t="s">
        <v>85</v>
      </c>
      <c r="BJ472" s="1" t="s">
        <v>85</v>
      </c>
      <c r="BK472" s="1" t="s">
        <v>85</v>
      </c>
      <c r="BL472" s="1" t="s">
        <v>85</v>
      </c>
      <c r="BM472" s="1" t="s">
        <v>3531</v>
      </c>
      <c r="BN472" s="1" t="s">
        <v>85</v>
      </c>
      <c r="BO472" s="1" t="s">
        <v>85</v>
      </c>
      <c r="BP472" s="1" t="s">
        <v>85</v>
      </c>
      <c r="BQ472" s="1" t="s">
        <v>85</v>
      </c>
      <c r="BR472" s="1" t="s">
        <v>85</v>
      </c>
      <c r="BS472" s="1" t="s">
        <v>85</v>
      </c>
      <c r="BT472" s="1" t="s">
        <v>85</v>
      </c>
      <c r="BU472" s="1" t="s">
        <v>85</v>
      </c>
      <c r="BV472" s="1" t="s">
        <v>85</v>
      </c>
      <c r="BW472" s="1" t="s">
        <v>85</v>
      </c>
      <c r="BX472" s="1" t="s">
        <v>85</v>
      </c>
      <c r="BY472" s="1" t="s">
        <v>85</v>
      </c>
      <c r="BZ472" s="1" t="s">
        <v>85</v>
      </c>
      <c r="CA472" s="1" t="s">
        <v>85</v>
      </c>
      <c r="CB472" s="1" t="s">
        <v>85</v>
      </c>
      <c r="CC472" s="1" t="s">
        <v>85</v>
      </c>
      <c r="CD472" s="1" t="s">
        <v>85</v>
      </c>
      <c r="CE472" s="1" t="s">
        <v>85</v>
      </c>
      <c r="CF472" s="1" t="s">
        <v>85</v>
      </c>
      <c r="CG472" s="1" t="s">
        <v>85</v>
      </c>
      <c r="CH472" s="1" t="s">
        <v>85</v>
      </c>
    </row>
    <row r="473" spans="1:86" ht="15.95">
      <c r="A473" s="1" t="s">
        <v>3222</v>
      </c>
      <c r="B473" s="1" t="s">
        <v>75</v>
      </c>
      <c r="C473" s="1" t="s">
        <v>103</v>
      </c>
      <c r="D473" s="1">
        <v>501</v>
      </c>
      <c r="E473" s="1" t="s">
        <v>3522</v>
      </c>
      <c r="F473" s="1" t="s">
        <v>4146</v>
      </c>
      <c r="G473" s="1">
        <v>501005</v>
      </c>
      <c r="H473" s="1" t="s">
        <v>4147</v>
      </c>
      <c r="I473" s="1">
        <v>6604408832</v>
      </c>
      <c r="J473" s="38">
        <v>45296</v>
      </c>
      <c r="K473" s="1" t="s">
        <v>924</v>
      </c>
      <c r="L473" s="1" t="s">
        <v>3527</v>
      </c>
      <c r="M473" s="1" t="s">
        <v>906</v>
      </c>
      <c r="N473" s="1" t="s">
        <v>83</v>
      </c>
      <c r="O473" s="1" t="s">
        <v>916</v>
      </c>
      <c r="P473" s="1" t="s">
        <v>85</v>
      </c>
      <c r="Q473" s="1" t="s">
        <v>85</v>
      </c>
      <c r="R473" s="1" t="s">
        <v>85</v>
      </c>
      <c r="S473" s="1" t="s">
        <v>85</v>
      </c>
      <c r="T473" s="1" t="s">
        <v>85</v>
      </c>
      <c r="U473" s="1" t="s">
        <v>85</v>
      </c>
      <c r="V473" s="1">
        <v>100</v>
      </c>
      <c r="W473" s="1">
        <v>85</v>
      </c>
      <c r="X473" s="1">
        <v>15</v>
      </c>
      <c r="Y473" s="1" t="s">
        <v>3524</v>
      </c>
      <c r="Z473" s="1" t="s">
        <v>85</v>
      </c>
      <c r="AA473" s="1">
        <v>5</v>
      </c>
      <c r="AB473" s="1">
        <v>1</v>
      </c>
      <c r="AC473" s="1">
        <v>4</v>
      </c>
      <c r="AD473" s="1">
        <v>90</v>
      </c>
      <c r="AE473" s="1">
        <v>279</v>
      </c>
      <c r="AF473" s="1">
        <v>5</v>
      </c>
      <c r="AG473" s="1">
        <v>1</v>
      </c>
      <c r="AH473" s="1">
        <v>4</v>
      </c>
      <c r="AI473" s="1">
        <v>90</v>
      </c>
      <c r="AJ473" s="1">
        <v>279</v>
      </c>
      <c r="AK473" s="1">
        <v>9</v>
      </c>
      <c r="AL473" s="1">
        <v>35</v>
      </c>
      <c r="AM473" s="1">
        <v>55</v>
      </c>
      <c r="AN473" s="1">
        <v>1</v>
      </c>
      <c r="AO473" s="1">
        <v>148</v>
      </c>
      <c r="AP473" s="1" t="s">
        <v>85</v>
      </c>
      <c r="AQ473" s="1" t="s">
        <v>3660</v>
      </c>
      <c r="AR473" s="38">
        <v>45314</v>
      </c>
      <c r="AS473" s="1" t="s">
        <v>85</v>
      </c>
      <c r="AT473" s="1" t="s">
        <v>85</v>
      </c>
      <c r="AU473" s="1" t="s">
        <v>85</v>
      </c>
      <c r="AV473" s="1" t="s">
        <v>85</v>
      </c>
      <c r="AW473" s="1" t="s">
        <v>85</v>
      </c>
      <c r="AX473" s="1" t="s">
        <v>85</v>
      </c>
      <c r="AY473" s="1" t="s">
        <v>85</v>
      </c>
      <c r="AZ473" s="1" t="s">
        <v>85</v>
      </c>
      <c r="BA473" s="1" t="s">
        <v>85</v>
      </c>
      <c r="BB473" s="1" t="s">
        <v>85</v>
      </c>
      <c r="BC473" s="1" t="s">
        <v>85</v>
      </c>
      <c r="BD473" s="1" t="s">
        <v>85</v>
      </c>
      <c r="BE473" s="1" t="s">
        <v>85</v>
      </c>
      <c r="BF473" s="1" t="s">
        <v>85</v>
      </c>
      <c r="BG473" s="1" t="s">
        <v>85</v>
      </c>
      <c r="BH473" s="1" t="s">
        <v>85</v>
      </c>
      <c r="BI473" s="1" t="s">
        <v>85</v>
      </c>
      <c r="BJ473" s="1" t="s">
        <v>85</v>
      </c>
      <c r="BK473" s="1" t="s">
        <v>85</v>
      </c>
      <c r="BL473" s="1" t="s">
        <v>85</v>
      </c>
      <c r="BM473" s="1" t="s">
        <v>3531</v>
      </c>
      <c r="BN473" s="1" t="s">
        <v>85</v>
      </c>
      <c r="BO473" s="1" t="s">
        <v>85</v>
      </c>
      <c r="BP473" s="1" t="s">
        <v>85</v>
      </c>
      <c r="BQ473" s="1" t="s">
        <v>85</v>
      </c>
      <c r="BR473" s="1" t="s">
        <v>85</v>
      </c>
      <c r="BS473" s="1" t="s">
        <v>85</v>
      </c>
      <c r="BT473" s="1" t="s">
        <v>85</v>
      </c>
      <c r="BU473" s="1" t="s">
        <v>85</v>
      </c>
      <c r="BV473" s="1" t="s">
        <v>85</v>
      </c>
      <c r="BW473" s="1" t="s">
        <v>85</v>
      </c>
      <c r="BX473" s="1" t="s">
        <v>85</v>
      </c>
      <c r="BY473" s="1" t="s">
        <v>85</v>
      </c>
      <c r="BZ473" s="1" t="s">
        <v>85</v>
      </c>
      <c r="CA473" s="1" t="s">
        <v>85</v>
      </c>
      <c r="CB473" s="1" t="s">
        <v>85</v>
      </c>
      <c r="CC473" s="1" t="s">
        <v>85</v>
      </c>
      <c r="CD473" s="1" t="s">
        <v>85</v>
      </c>
      <c r="CE473" s="1" t="s">
        <v>85</v>
      </c>
      <c r="CF473" s="1" t="s">
        <v>85</v>
      </c>
      <c r="CG473" s="1" t="s">
        <v>85</v>
      </c>
      <c r="CH473" s="1" t="s">
        <v>85</v>
      </c>
    </row>
    <row r="474" spans="1:86" ht="15.95">
      <c r="A474" s="1" t="s">
        <v>831</v>
      </c>
      <c r="B474" s="1" t="s">
        <v>75</v>
      </c>
      <c r="C474" s="1" t="s">
        <v>103</v>
      </c>
      <c r="D474" s="1">
        <v>609</v>
      </c>
      <c r="E474" s="1" t="s">
        <v>3522</v>
      </c>
      <c r="F474" s="1" t="s">
        <v>4148</v>
      </c>
      <c r="G474" s="1">
        <v>609004</v>
      </c>
      <c r="H474" s="1" t="s">
        <v>85</v>
      </c>
      <c r="I474" s="1">
        <v>6221564196</v>
      </c>
      <c r="J474" s="38">
        <v>45224</v>
      </c>
      <c r="K474" s="1" t="s">
        <v>85</v>
      </c>
      <c r="L474" s="1" t="s">
        <v>85</v>
      </c>
      <c r="M474" s="1" t="s">
        <v>85</v>
      </c>
      <c r="N474" s="1" t="s">
        <v>85</v>
      </c>
      <c r="O474" s="1" t="s">
        <v>85</v>
      </c>
      <c r="P474" s="1" t="s">
        <v>85</v>
      </c>
      <c r="Q474" s="38">
        <v>45230</v>
      </c>
      <c r="R474" s="1" t="s">
        <v>85</v>
      </c>
      <c r="S474" s="1" t="s">
        <v>85</v>
      </c>
      <c r="T474" s="1" t="s">
        <v>85</v>
      </c>
      <c r="U474" s="1" t="s">
        <v>85</v>
      </c>
      <c r="V474" s="1">
        <v>30</v>
      </c>
      <c r="W474" s="1">
        <v>70</v>
      </c>
      <c r="X474" s="1">
        <v>30</v>
      </c>
      <c r="Y474" s="1" t="s">
        <v>3524</v>
      </c>
      <c r="Z474" s="1" t="s">
        <v>85</v>
      </c>
      <c r="AA474" s="1">
        <v>5</v>
      </c>
      <c r="AB474" s="1">
        <v>5</v>
      </c>
      <c r="AC474" s="1">
        <v>80</v>
      </c>
      <c r="AD474" s="1">
        <v>10</v>
      </c>
      <c r="AE474" s="1">
        <v>195</v>
      </c>
      <c r="AF474" s="1">
        <v>5</v>
      </c>
      <c r="AG474" s="1">
        <v>5</v>
      </c>
      <c r="AH474" s="1">
        <v>80</v>
      </c>
      <c r="AI474" s="1">
        <v>10</v>
      </c>
      <c r="AJ474" s="1">
        <v>195</v>
      </c>
      <c r="AK474" s="1">
        <v>5</v>
      </c>
      <c r="AL474" s="1">
        <v>75</v>
      </c>
      <c r="AM474" s="1">
        <v>20</v>
      </c>
      <c r="AN474" s="1">
        <v>0</v>
      </c>
      <c r="AO474" s="1">
        <v>115</v>
      </c>
      <c r="AP474" s="1" t="s">
        <v>85</v>
      </c>
      <c r="AQ474" s="1" t="s">
        <v>4070</v>
      </c>
      <c r="AR474" s="38">
        <v>45308</v>
      </c>
      <c r="AS474" s="1" t="s">
        <v>85</v>
      </c>
      <c r="AT474" s="1" t="s">
        <v>85</v>
      </c>
      <c r="AU474" s="1" t="s">
        <v>85</v>
      </c>
      <c r="AV474" s="1" t="s">
        <v>85</v>
      </c>
      <c r="AW474" s="1" t="s">
        <v>85</v>
      </c>
      <c r="AX474" s="1" t="s">
        <v>85</v>
      </c>
      <c r="AY474" s="1" t="s">
        <v>85</v>
      </c>
      <c r="AZ474" s="1" t="s">
        <v>85</v>
      </c>
      <c r="BA474" s="1" t="s">
        <v>85</v>
      </c>
      <c r="BB474" s="1" t="s">
        <v>85</v>
      </c>
      <c r="BC474" s="1" t="s">
        <v>85</v>
      </c>
      <c r="BD474" s="1" t="s">
        <v>85</v>
      </c>
      <c r="BE474" s="1" t="s">
        <v>85</v>
      </c>
      <c r="BF474" s="1" t="s">
        <v>85</v>
      </c>
      <c r="BG474" s="1" t="s">
        <v>85</v>
      </c>
      <c r="BH474" s="1" t="s">
        <v>85</v>
      </c>
      <c r="BI474" s="1" t="s">
        <v>85</v>
      </c>
      <c r="BJ474" s="1" t="s">
        <v>85</v>
      </c>
      <c r="BK474" s="1" t="s">
        <v>85</v>
      </c>
      <c r="BL474" s="1" t="s">
        <v>85</v>
      </c>
      <c r="BM474" s="1" t="s">
        <v>3531</v>
      </c>
      <c r="BN474" s="1" t="s">
        <v>85</v>
      </c>
      <c r="BO474" s="1" t="s">
        <v>85</v>
      </c>
      <c r="BP474" s="1" t="s">
        <v>85</v>
      </c>
      <c r="BQ474" s="1" t="s">
        <v>85</v>
      </c>
      <c r="BR474" s="1" t="s">
        <v>85</v>
      </c>
      <c r="BS474" s="1" t="s">
        <v>85</v>
      </c>
      <c r="BT474" s="1" t="s">
        <v>85</v>
      </c>
      <c r="BU474" s="1" t="s">
        <v>85</v>
      </c>
      <c r="BV474" s="1" t="s">
        <v>85</v>
      </c>
      <c r="BW474" s="1" t="s">
        <v>85</v>
      </c>
      <c r="BX474" s="1" t="s">
        <v>85</v>
      </c>
      <c r="BY474" s="1" t="s">
        <v>85</v>
      </c>
      <c r="BZ474" s="1" t="s">
        <v>85</v>
      </c>
      <c r="CA474" s="1" t="s">
        <v>85</v>
      </c>
      <c r="CB474" s="1" t="s">
        <v>85</v>
      </c>
      <c r="CC474" s="1" t="s">
        <v>85</v>
      </c>
      <c r="CD474" s="1" t="s">
        <v>85</v>
      </c>
      <c r="CE474" s="1" t="s">
        <v>85</v>
      </c>
      <c r="CF474" s="1" t="s">
        <v>85</v>
      </c>
      <c r="CG474" s="1" t="s">
        <v>85</v>
      </c>
      <c r="CH474" s="1" t="s">
        <v>85</v>
      </c>
    </row>
    <row r="475" spans="1:86" ht="15.95">
      <c r="A475" s="1" t="s">
        <v>4149</v>
      </c>
      <c r="B475" s="1" t="s">
        <v>75</v>
      </c>
      <c r="C475" s="1" t="s">
        <v>103</v>
      </c>
      <c r="D475" s="1">
        <v>107</v>
      </c>
      <c r="E475" s="1" t="s">
        <v>3522</v>
      </c>
      <c r="F475" s="1" t="s">
        <v>4150</v>
      </c>
      <c r="G475" s="1">
        <v>107014</v>
      </c>
      <c r="H475" s="1" t="s">
        <v>85</v>
      </c>
      <c r="I475" s="1">
        <v>6524503835</v>
      </c>
      <c r="J475" s="38">
        <v>44636</v>
      </c>
      <c r="K475" s="1" t="s">
        <v>926</v>
      </c>
      <c r="L475" s="1" t="s">
        <v>3886</v>
      </c>
      <c r="M475" s="1" t="s">
        <v>906</v>
      </c>
      <c r="N475" s="1" t="s">
        <v>83</v>
      </c>
      <c r="O475" s="1" t="s">
        <v>1061</v>
      </c>
      <c r="P475" s="1" t="s">
        <v>85</v>
      </c>
      <c r="Q475" s="38">
        <v>45299</v>
      </c>
      <c r="R475" s="1" t="s">
        <v>85</v>
      </c>
      <c r="S475" s="1" t="s">
        <v>85</v>
      </c>
      <c r="T475" s="1" t="s">
        <v>85</v>
      </c>
      <c r="U475" s="1" t="s">
        <v>85</v>
      </c>
      <c r="V475" s="1">
        <v>50</v>
      </c>
      <c r="W475" s="1">
        <v>10</v>
      </c>
      <c r="X475" s="1">
        <v>90</v>
      </c>
      <c r="Y475" s="1" t="s">
        <v>3545</v>
      </c>
      <c r="Z475" s="1" t="s">
        <v>85</v>
      </c>
      <c r="AA475" s="1">
        <v>60</v>
      </c>
      <c r="AB475" s="1">
        <v>10</v>
      </c>
      <c r="AC475" s="1">
        <v>30</v>
      </c>
      <c r="AD475" s="1">
        <v>0</v>
      </c>
      <c r="AE475" s="1">
        <v>70</v>
      </c>
      <c r="AF475" s="1">
        <v>60</v>
      </c>
      <c r="AG475" s="1">
        <v>10</v>
      </c>
      <c r="AH475" s="1">
        <v>30</v>
      </c>
      <c r="AI475" s="1">
        <v>0</v>
      </c>
      <c r="AJ475" s="1">
        <v>70</v>
      </c>
      <c r="AK475" s="1">
        <v>60</v>
      </c>
      <c r="AL475" s="1">
        <v>30</v>
      </c>
      <c r="AM475" s="1">
        <v>10</v>
      </c>
      <c r="AN475" s="1">
        <v>0</v>
      </c>
      <c r="AO475" s="1">
        <v>50</v>
      </c>
      <c r="AP475" s="1" t="s">
        <v>85</v>
      </c>
      <c r="AQ475" s="1" t="s">
        <v>4070</v>
      </c>
      <c r="AR475" s="38">
        <v>45308</v>
      </c>
      <c r="AS475" s="1" t="s">
        <v>85</v>
      </c>
      <c r="AT475" s="1" t="s">
        <v>85</v>
      </c>
      <c r="AU475" s="1" t="s">
        <v>85</v>
      </c>
      <c r="AV475" s="1" t="s">
        <v>85</v>
      </c>
      <c r="AW475" s="1" t="s">
        <v>85</v>
      </c>
      <c r="AX475" s="1" t="s">
        <v>85</v>
      </c>
      <c r="AY475" s="1" t="s">
        <v>85</v>
      </c>
      <c r="AZ475" s="1" t="s">
        <v>85</v>
      </c>
      <c r="BA475" s="1" t="s">
        <v>85</v>
      </c>
      <c r="BB475" s="1" t="s">
        <v>85</v>
      </c>
      <c r="BC475" s="1" t="s">
        <v>85</v>
      </c>
      <c r="BD475" s="1" t="s">
        <v>85</v>
      </c>
      <c r="BE475" s="1" t="s">
        <v>85</v>
      </c>
      <c r="BF475" s="1" t="s">
        <v>85</v>
      </c>
      <c r="BG475" s="1" t="s">
        <v>85</v>
      </c>
      <c r="BH475" s="1" t="s">
        <v>85</v>
      </c>
      <c r="BI475" s="1" t="s">
        <v>85</v>
      </c>
      <c r="BJ475" s="1" t="s">
        <v>85</v>
      </c>
      <c r="BK475" s="1" t="s">
        <v>85</v>
      </c>
      <c r="BL475" s="1" t="s">
        <v>85</v>
      </c>
      <c r="BM475" s="1" t="s">
        <v>3531</v>
      </c>
      <c r="BN475" s="1" t="s">
        <v>85</v>
      </c>
      <c r="BO475" s="1" t="s">
        <v>85</v>
      </c>
      <c r="BP475" s="1" t="s">
        <v>85</v>
      </c>
      <c r="BQ475" s="1" t="s">
        <v>85</v>
      </c>
      <c r="BR475" s="1" t="s">
        <v>85</v>
      </c>
      <c r="BS475" s="1" t="s">
        <v>85</v>
      </c>
      <c r="BT475" s="1" t="s">
        <v>85</v>
      </c>
      <c r="BU475" s="1" t="s">
        <v>85</v>
      </c>
      <c r="BV475" s="1" t="s">
        <v>85</v>
      </c>
      <c r="BW475" s="1" t="s">
        <v>85</v>
      </c>
      <c r="BX475" s="1" t="s">
        <v>85</v>
      </c>
      <c r="BY475" s="1" t="s">
        <v>85</v>
      </c>
      <c r="BZ475" s="1" t="s">
        <v>85</v>
      </c>
      <c r="CA475" s="1" t="s">
        <v>85</v>
      </c>
      <c r="CB475" s="1" t="s">
        <v>85</v>
      </c>
      <c r="CC475" s="1" t="s">
        <v>85</v>
      </c>
      <c r="CD475" s="1" t="s">
        <v>85</v>
      </c>
      <c r="CE475" s="1" t="s">
        <v>85</v>
      </c>
      <c r="CF475" s="1" t="s">
        <v>85</v>
      </c>
      <c r="CG475" s="1" t="s">
        <v>85</v>
      </c>
      <c r="CH475" s="1" t="s">
        <v>85</v>
      </c>
    </row>
    <row r="476" spans="1:86" ht="15.95">
      <c r="A476" s="1" t="s">
        <v>873</v>
      </c>
      <c r="B476" s="1" t="s">
        <v>75</v>
      </c>
      <c r="C476" s="1" t="s">
        <v>103</v>
      </c>
      <c r="D476" s="1">
        <v>409</v>
      </c>
      <c r="E476" s="1" t="s">
        <v>3522</v>
      </c>
      <c r="F476" s="1" t="s">
        <v>4151</v>
      </c>
      <c r="G476" s="1">
        <v>409059</v>
      </c>
      <c r="H476" s="1" t="s">
        <v>3564</v>
      </c>
      <c r="I476" s="1">
        <v>6222089412</v>
      </c>
      <c r="J476" s="38">
        <v>45293</v>
      </c>
      <c r="K476" s="1" t="s">
        <v>924</v>
      </c>
      <c r="L476" s="1" t="s">
        <v>3527</v>
      </c>
      <c r="M476" s="1" t="s">
        <v>1025</v>
      </c>
      <c r="N476" s="1" t="s">
        <v>83</v>
      </c>
      <c r="O476" s="1" t="s">
        <v>907</v>
      </c>
      <c r="P476" s="1" t="s">
        <v>83</v>
      </c>
      <c r="Q476" s="38">
        <v>45301</v>
      </c>
      <c r="R476" s="1" t="s">
        <v>85</v>
      </c>
      <c r="S476" s="1" t="s">
        <v>85</v>
      </c>
      <c r="T476" s="1" t="s">
        <v>85</v>
      </c>
      <c r="U476" s="1" t="s">
        <v>85</v>
      </c>
      <c r="V476" s="1">
        <v>90</v>
      </c>
      <c r="W476" s="1">
        <v>95</v>
      </c>
      <c r="X476" s="1">
        <v>5</v>
      </c>
      <c r="Y476" s="1" t="s">
        <v>3545</v>
      </c>
      <c r="Z476" s="1" t="s">
        <v>85</v>
      </c>
      <c r="AA476" s="1">
        <v>2</v>
      </c>
      <c r="AB476" s="1">
        <v>3</v>
      </c>
      <c r="AC476" s="1">
        <v>20</v>
      </c>
      <c r="AD476" s="1">
        <v>75</v>
      </c>
      <c r="AE476" s="1">
        <v>268</v>
      </c>
      <c r="AF476" s="1">
        <v>2</v>
      </c>
      <c r="AG476" s="1">
        <v>3</v>
      </c>
      <c r="AH476" s="1">
        <v>20</v>
      </c>
      <c r="AI476" s="1">
        <v>75</v>
      </c>
      <c r="AJ476" s="1">
        <v>268</v>
      </c>
      <c r="AK476" s="1">
        <v>30</v>
      </c>
      <c r="AL476" s="1">
        <v>25</v>
      </c>
      <c r="AM476" s="1">
        <v>40</v>
      </c>
      <c r="AN476" s="1">
        <v>5</v>
      </c>
      <c r="AO476" s="1">
        <v>120</v>
      </c>
      <c r="AP476" s="1" t="s">
        <v>85</v>
      </c>
      <c r="AQ476" s="1" t="s">
        <v>3674</v>
      </c>
      <c r="AR476" s="38">
        <v>45313</v>
      </c>
      <c r="AS476" s="1" t="s">
        <v>85</v>
      </c>
      <c r="AT476" s="1" t="s">
        <v>85</v>
      </c>
      <c r="AU476" s="1" t="s">
        <v>85</v>
      </c>
      <c r="AV476" s="1" t="s">
        <v>85</v>
      </c>
      <c r="AW476" s="1" t="s">
        <v>85</v>
      </c>
      <c r="AX476" s="1" t="s">
        <v>85</v>
      </c>
      <c r="AY476" s="1" t="s">
        <v>85</v>
      </c>
      <c r="AZ476" s="1" t="s">
        <v>85</v>
      </c>
      <c r="BA476" s="1" t="s">
        <v>85</v>
      </c>
      <c r="BB476" s="1" t="s">
        <v>85</v>
      </c>
      <c r="BC476" s="1" t="s">
        <v>85</v>
      </c>
      <c r="BD476" s="1" t="s">
        <v>85</v>
      </c>
      <c r="BE476" s="1" t="s">
        <v>85</v>
      </c>
      <c r="BF476" s="1" t="s">
        <v>85</v>
      </c>
      <c r="BG476" s="1" t="s">
        <v>85</v>
      </c>
      <c r="BH476" s="1" t="s">
        <v>85</v>
      </c>
      <c r="BI476" s="1" t="s">
        <v>85</v>
      </c>
      <c r="BJ476" s="1" t="s">
        <v>85</v>
      </c>
      <c r="BK476" s="1" t="s">
        <v>85</v>
      </c>
      <c r="BL476" s="1" t="s">
        <v>85</v>
      </c>
      <c r="BM476" s="1" t="s">
        <v>3531</v>
      </c>
      <c r="BN476" s="1" t="s">
        <v>85</v>
      </c>
      <c r="BO476" s="1" t="s">
        <v>85</v>
      </c>
      <c r="BP476" s="1" t="s">
        <v>85</v>
      </c>
      <c r="BQ476" s="1" t="s">
        <v>85</v>
      </c>
      <c r="BR476" s="1" t="s">
        <v>85</v>
      </c>
      <c r="BS476" s="1" t="s">
        <v>85</v>
      </c>
      <c r="BT476" s="1" t="s">
        <v>85</v>
      </c>
      <c r="BU476" s="1" t="s">
        <v>85</v>
      </c>
      <c r="BV476" s="1" t="s">
        <v>85</v>
      </c>
      <c r="BW476" s="1" t="s">
        <v>85</v>
      </c>
      <c r="BX476" s="1" t="s">
        <v>85</v>
      </c>
      <c r="BY476" s="1" t="s">
        <v>85</v>
      </c>
      <c r="BZ476" s="1" t="s">
        <v>85</v>
      </c>
      <c r="CA476" s="1" t="s">
        <v>85</v>
      </c>
      <c r="CB476" s="1" t="s">
        <v>85</v>
      </c>
      <c r="CC476" s="1" t="s">
        <v>85</v>
      </c>
      <c r="CD476" s="1" t="s">
        <v>85</v>
      </c>
      <c r="CE476" s="1" t="s">
        <v>85</v>
      </c>
      <c r="CF476" s="1" t="s">
        <v>85</v>
      </c>
      <c r="CG476" s="1" t="s">
        <v>85</v>
      </c>
      <c r="CH476" s="1" t="s">
        <v>85</v>
      </c>
    </row>
    <row r="477" spans="1:86" ht="15.95">
      <c r="A477" s="1" t="s">
        <v>3389</v>
      </c>
      <c r="B477" s="1" t="s">
        <v>75</v>
      </c>
      <c r="C477" s="1" t="s">
        <v>103</v>
      </c>
      <c r="D477" s="1">
        <v>609</v>
      </c>
      <c r="E477" s="1" t="s">
        <v>3549</v>
      </c>
      <c r="F477" s="1" t="s">
        <v>4152</v>
      </c>
      <c r="G477" s="1">
        <v>609004</v>
      </c>
      <c r="H477" s="1" t="s">
        <v>85</v>
      </c>
      <c r="I477" s="1">
        <v>6221564193</v>
      </c>
      <c r="J477" s="38">
        <v>44851</v>
      </c>
      <c r="K477" s="1" t="s">
        <v>85</v>
      </c>
      <c r="L477" s="1" t="s">
        <v>85</v>
      </c>
      <c r="M477" s="1" t="s">
        <v>85</v>
      </c>
      <c r="N477" s="1" t="s">
        <v>85</v>
      </c>
      <c r="O477" s="1" t="s">
        <v>85</v>
      </c>
      <c r="P477" s="1" t="s">
        <v>85</v>
      </c>
      <c r="Q477" s="1" t="s">
        <v>85</v>
      </c>
      <c r="R477" s="1" t="s">
        <v>85</v>
      </c>
      <c r="S477" s="1" t="s">
        <v>85</v>
      </c>
      <c r="T477" s="1" t="s">
        <v>85</v>
      </c>
      <c r="U477" s="1" t="s">
        <v>85</v>
      </c>
      <c r="V477" s="1" t="s">
        <v>85</v>
      </c>
      <c r="W477" s="1" t="s">
        <v>85</v>
      </c>
      <c r="X477" s="1" t="s">
        <v>85</v>
      </c>
      <c r="Y477" s="1" t="s">
        <v>85</v>
      </c>
      <c r="Z477" s="1" t="s">
        <v>4153</v>
      </c>
      <c r="AA477" s="1" t="s">
        <v>85</v>
      </c>
      <c r="AB477" s="1" t="s">
        <v>85</v>
      </c>
      <c r="AC477" s="1" t="s">
        <v>85</v>
      </c>
      <c r="AD477" s="1" t="s">
        <v>85</v>
      </c>
      <c r="AE477" s="1" t="s">
        <v>85</v>
      </c>
      <c r="AF477" s="1" t="s">
        <v>85</v>
      </c>
      <c r="AG477" s="1" t="s">
        <v>85</v>
      </c>
      <c r="AH477" s="1" t="s">
        <v>85</v>
      </c>
      <c r="AI477" s="1" t="s">
        <v>85</v>
      </c>
      <c r="AJ477" s="1" t="s">
        <v>85</v>
      </c>
      <c r="AK477" s="1" t="s">
        <v>85</v>
      </c>
      <c r="AL477" s="1" t="s">
        <v>85</v>
      </c>
      <c r="AM477" s="1" t="s">
        <v>85</v>
      </c>
      <c r="AN477" s="1" t="s">
        <v>85</v>
      </c>
      <c r="AO477" s="1" t="s">
        <v>85</v>
      </c>
      <c r="AP477" s="1" t="s">
        <v>4154</v>
      </c>
      <c r="AQ477" s="1" t="s">
        <v>4070</v>
      </c>
      <c r="AR477" s="38">
        <v>45314</v>
      </c>
      <c r="AS477" s="1" t="s">
        <v>85</v>
      </c>
      <c r="AT477" s="1" t="s">
        <v>85</v>
      </c>
      <c r="AU477" s="1" t="s">
        <v>85</v>
      </c>
      <c r="AV477" s="1" t="s">
        <v>85</v>
      </c>
      <c r="AW477" s="1" t="s">
        <v>85</v>
      </c>
      <c r="AX477" s="1" t="s">
        <v>85</v>
      </c>
      <c r="AY477" s="1" t="s">
        <v>85</v>
      </c>
      <c r="AZ477" s="1" t="s">
        <v>85</v>
      </c>
      <c r="BA477" s="1" t="s">
        <v>85</v>
      </c>
      <c r="BB477" s="1" t="s">
        <v>85</v>
      </c>
      <c r="BC477" s="1" t="s">
        <v>85</v>
      </c>
      <c r="BD477" s="1" t="s">
        <v>85</v>
      </c>
      <c r="BE477" s="1" t="s">
        <v>85</v>
      </c>
      <c r="BF477" s="1" t="s">
        <v>85</v>
      </c>
      <c r="BG477" s="1" t="s">
        <v>85</v>
      </c>
      <c r="BH477" s="1" t="s">
        <v>85</v>
      </c>
      <c r="BI477" s="1" t="s">
        <v>85</v>
      </c>
      <c r="BJ477" s="1" t="s">
        <v>85</v>
      </c>
      <c r="BK477" s="1" t="s">
        <v>85</v>
      </c>
      <c r="BL477" s="1" t="s">
        <v>85</v>
      </c>
      <c r="BM477" s="1" t="s">
        <v>85</v>
      </c>
      <c r="BN477" s="1" t="s">
        <v>4153</v>
      </c>
      <c r="BO477" s="1" t="s">
        <v>85</v>
      </c>
      <c r="BP477" s="1" t="s">
        <v>85</v>
      </c>
      <c r="BQ477" s="1" t="s">
        <v>85</v>
      </c>
      <c r="BR477" s="1" t="s">
        <v>85</v>
      </c>
      <c r="BS477" s="1" t="s">
        <v>85</v>
      </c>
      <c r="BT477" s="1" t="s">
        <v>85</v>
      </c>
      <c r="BU477" s="1" t="s">
        <v>85</v>
      </c>
      <c r="BV477" s="1" t="s">
        <v>85</v>
      </c>
      <c r="BW477" s="1" t="s">
        <v>85</v>
      </c>
      <c r="BX477" s="1" t="s">
        <v>85</v>
      </c>
      <c r="BY477" s="1" t="s">
        <v>85</v>
      </c>
      <c r="BZ477" s="1" t="s">
        <v>85</v>
      </c>
      <c r="CA477" s="1" t="s">
        <v>85</v>
      </c>
      <c r="CB477" s="1" t="s">
        <v>85</v>
      </c>
      <c r="CC477" s="1" t="s">
        <v>85</v>
      </c>
      <c r="CD477" s="1" t="s">
        <v>85</v>
      </c>
      <c r="CE477" s="1" t="s">
        <v>85</v>
      </c>
      <c r="CF477" s="1" t="s">
        <v>85</v>
      </c>
      <c r="CG477" s="1" t="s">
        <v>85</v>
      </c>
      <c r="CH477" s="1" t="s">
        <v>85</v>
      </c>
    </row>
    <row r="478" spans="1:86" ht="15.95">
      <c r="A478" s="1"/>
      <c r="B478" s="1"/>
      <c r="C478" s="1"/>
      <c r="D478" s="1"/>
      <c r="E478" s="1" t="s">
        <v>3522</v>
      </c>
      <c r="F478" s="1" t="s">
        <v>4152</v>
      </c>
      <c r="G478" s="1">
        <v>609004</v>
      </c>
      <c r="H478" s="1" t="s">
        <v>85</v>
      </c>
      <c r="I478" s="1">
        <v>6221564193</v>
      </c>
      <c r="J478" s="38">
        <v>44851</v>
      </c>
      <c r="K478" s="1" t="s">
        <v>85</v>
      </c>
      <c r="L478" s="1" t="s">
        <v>85</v>
      </c>
      <c r="M478" s="1" t="s">
        <v>85</v>
      </c>
      <c r="N478" s="1" t="s">
        <v>85</v>
      </c>
      <c r="O478" s="1" t="s">
        <v>85</v>
      </c>
      <c r="P478" s="1" t="s">
        <v>85</v>
      </c>
      <c r="Q478" s="1" t="s">
        <v>85</v>
      </c>
      <c r="R478" s="1" t="s">
        <v>85</v>
      </c>
      <c r="S478" s="1" t="s">
        <v>85</v>
      </c>
      <c r="T478" s="1" t="s">
        <v>85</v>
      </c>
      <c r="U478" s="1" t="s">
        <v>85</v>
      </c>
      <c r="V478" s="1" t="s">
        <v>85</v>
      </c>
      <c r="W478" s="1" t="s">
        <v>85</v>
      </c>
      <c r="X478" s="1" t="s">
        <v>85</v>
      </c>
      <c r="Y478" s="1" t="s">
        <v>85</v>
      </c>
      <c r="Z478" s="1" t="s">
        <v>4155</v>
      </c>
      <c r="AA478" s="1" t="s">
        <v>85</v>
      </c>
      <c r="AB478" s="1" t="s">
        <v>85</v>
      </c>
      <c r="AC478" s="1" t="s">
        <v>85</v>
      </c>
      <c r="AD478" s="1" t="s">
        <v>85</v>
      </c>
      <c r="AE478" s="1" t="s">
        <v>85</v>
      </c>
      <c r="AF478" s="1" t="s">
        <v>85</v>
      </c>
      <c r="AG478" s="1" t="s">
        <v>85</v>
      </c>
      <c r="AH478" s="1" t="s">
        <v>85</v>
      </c>
      <c r="AI478" s="1" t="s">
        <v>85</v>
      </c>
      <c r="AJ478" s="1" t="s">
        <v>85</v>
      </c>
      <c r="AK478" s="1" t="s">
        <v>85</v>
      </c>
      <c r="AL478" s="1" t="s">
        <v>85</v>
      </c>
      <c r="AM478" s="1" t="s">
        <v>85</v>
      </c>
      <c r="AN478" s="1" t="s">
        <v>85</v>
      </c>
      <c r="AO478" s="1" t="s">
        <v>85</v>
      </c>
      <c r="AP478" s="1" t="s">
        <v>4156</v>
      </c>
      <c r="AQ478" s="1" t="s">
        <v>4070</v>
      </c>
      <c r="AR478" s="38">
        <v>45308</v>
      </c>
      <c r="AS478" s="1" t="s">
        <v>85</v>
      </c>
      <c r="AT478" s="1" t="s">
        <v>85</v>
      </c>
      <c r="AU478" s="1" t="s">
        <v>85</v>
      </c>
      <c r="AV478" s="1" t="s">
        <v>85</v>
      </c>
      <c r="AW478" s="1" t="s">
        <v>85</v>
      </c>
      <c r="AX478" s="1" t="s">
        <v>85</v>
      </c>
      <c r="AY478" s="1" t="s">
        <v>85</v>
      </c>
      <c r="AZ478" s="1" t="s">
        <v>85</v>
      </c>
      <c r="BA478" s="1" t="s">
        <v>85</v>
      </c>
      <c r="BB478" s="1" t="s">
        <v>85</v>
      </c>
      <c r="BC478" s="1" t="s">
        <v>85</v>
      </c>
      <c r="BD478" s="1" t="s">
        <v>85</v>
      </c>
      <c r="BE478" s="1" t="s">
        <v>85</v>
      </c>
      <c r="BF478" s="1" t="s">
        <v>85</v>
      </c>
      <c r="BG478" s="1" t="s">
        <v>85</v>
      </c>
      <c r="BH478" s="1" t="s">
        <v>85</v>
      </c>
      <c r="BI478" s="1" t="s">
        <v>85</v>
      </c>
      <c r="BJ478" s="1" t="s">
        <v>85</v>
      </c>
      <c r="BK478" s="1" t="s">
        <v>85</v>
      </c>
      <c r="BL478" s="1" t="s">
        <v>85</v>
      </c>
      <c r="BM478" s="1" t="s">
        <v>85</v>
      </c>
      <c r="BN478" s="1" t="s">
        <v>4157</v>
      </c>
      <c r="BO478" s="1" t="s">
        <v>85</v>
      </c>
      <c r="BP478" s="1" t="s">
        <v>85</v>
      </c>
      <c r="BQ478" s="1" t="s">
        <v>85</v>
      </c>
      <c r="BR478" s="1" t="s">
        <v>85</v>
      </c>
      <c r="BS478" s="1" t="s">
        <v>85</v>
      </c>
      <c r="BT478" s="1" t="s">
        <v>85</v>
      </c>
      <c r="BU478" s="1" t="s">
        <v>85</v>
      </c>
      <c r="BV478" s="1" t="s">
        <v>85</v>
      </c>
      <c r="BW478" s="1" t="s">
        <v>85</v>
      </c>
      <c r="BX478" s="1" t="s">
        <v>85</v>
      </c>
      <c r="BY478" s="1" t="s">
        <v>85</v>
      </c>
      <c r="BZ478" s="1" t="s">
        <v>85</v>
      </c>
      <c r="CA478" s="1" t="s">
        <v>85</v>
      </c>
      <c r="CB478" s="1" t="s">
        <v>85</v>
      </c>
      <c r="CC478" s="1" t="s">
        <v>85</v>
      </c>
      <c r="CD478" s="1" t="s">
        <v>85</v>
      </c>
      <c r="CE478" s="1" t="s">
        <v>85</v>
      </c>
      <c r="CF478" s="1" t="s">
        <v>85</v>
      </c>
      <c r="CG478" s="1" t="s">
        <v>85</v>
      </c>
      <c r="CH478" s="1" t="s">
        <v>85</v>
      </c>
    </row>
    <row r="479" spans="1:86" ht="15.95">
      <c r="A479" s="1" t="s">
        <v>3163</v>
      </c>
      <c r="B479" s="1" t="s">
        <v>130</v>
      </c>
      <c r="C479" s="1" t="s">
        <v>103</v>
      </c>
      <c r="D479" s="1">
        <v>409</v>
      </c>
      <c r="E479" s="1" t="s">
        <v>3522</v>
      </c>
      <c r="F479" s="1" t="s">
        <v>4158</v>
      </c>
      <c r="G479" s="1">
        <v>409059</v>
      </c>
      <c r="H479" s="1" t="s">
        <v>4159</v>
      </c>
      <c r="I479" s="1">
        <v>6222089415</v>
      </c>
      <c r="J479" s="38">
        <v>44306</v>
      </c>
      <c r="K479" s="1" t="s">
        <v>924</v>
      </c>
      <c r="L479" s="1" t="s">
        <v>3527</v>
      </c>
      <c r="M479" s="1" t="s">
        <v>906</v>
      </c>
      <c r="N479" s="1" t="s">
        <v>83</v>
      </c>
      <c r="O479" s="1" t="s">
        <v>907</v>
      </c>
      <c r="P479" s="1" t="s">
        <v>85</v>
      </c>
      <c r="Q479" s="1" t="s">
        <v>85</v>
      </c>
      <c r="R479" s="1" t="s">
        <v>85</v>
      </c>
      <c r="S479" s="1" t="s">
        <v>85</v>
      </c>
      <c r="T479" s="1" t="s">
        <v>85</v>
      </c>
      <c r="U479" s="1" t="s">
        <v>85</v>
      </c>
      <c r="V479" s="1">
        <v>55</v>
      </c>
      <c r="W479" s="1">
        <v>100</v>
      </c>
      <c r="X479" s="1">
        <v>0</v>
      </c>
      <c r="Y479" s="1" t="s">
        <v>3545</v>
      </c>
      <c r="Z479" s="1" t="s">
        <v>85</v>
      </c>
      <c r="AA479" s="1">
        <v>5</v>
      </c>
      <c r="AB479" s="1">
        <v>35</v>
      </c>
      <c r="AC479" s="1">
        <v>30</v>
      </c>
      <c r="AD479" s="1">
        <v>30</v>
      </c>
      <c r="AE479" s="1">
        <v>185</v>
      </c>
      <c r="AF479" s="1">
        <v>50</v>
      </c>
      <c r="AG479" s="1">
        <v>5</v>
      </c>
      <c r="AH479" s="1">
        <v>15</v>
      </c>
      <c r="AI479" s="1">
        <v>30</v>
      </c>
      <c r="AJ479" s="1">
        <v>125</v>
      </c>
      <c r="AK479" s="1">
        <v>30</v>
      </c>
      <c r="AL479" s="1">
        <v>69</v>
      </c>
      <c r="AM479" s="1">
        <v>1</v>
      </c>
      <c r="AN479" s="1">
        <v>0</v>
      </c>
      <c r="AO479" s="1">
        <v>71</v>
      </c>
      <c r="AP479" s="1" t="s">
        <v>85</v>
      </c>
      <c r="AQ479" s="1" t="s">
        <v>3660</v>
      </c>
      <c r="AR479" s="38">
        <v>45314</v>
      </c>
      <c r="AS479" s="1" t="s">
        <v>85</v>
      </c>
      <c r="AT479" s="1" t="s">
        <v>85</v>
      </c>
      <c r="AU479" s="1" t="s">
        <v>85</v>
      </c>
      <c r="AV479" s="1" t="s">
        <v>85</v>
      </c>
      <c r="AW479" s="1" t="s">
        <v>85</v>
      </c>
      <c r="AX479" s="1" t="s">
        <v>85</v>
      </c>
      <c r="AY479" s="1" t="s">
        <v>85</v>
      </c>
      <c r="AZ479" s="1" t="s">
        <v>85</v>
      </c>
      <c r="BA479" s="1" t="s">
        <v>85</v>
      </c>
      <c r="BB479" s="1" t="s">
        <v>85</v>
      </c>
      <c r="BC479" s="1" t="s">
        <v>85</v>
      </c>
      <c r="BD479" s="1" t="s">
        <v>85</v>
      </c>
      <c r="BE479" s="1" t="s">
        <v>85</v>
      </c>
      <c r="BF479" s="1" t="s">
        <v>85</v>
      </c>
      <c r="BG479" s="1" t="s">
        <v>85</v>
      </c>
      <c r="BH479" s="1" t="s">
        <v>85</v>
      </c>
      <c r="BI479" s="1" t="s">
        <v>85</v>
      </c>
      <c r="BJ479" s="1" t="s">
        <v>85</v>
      </c>
      <c r="BK479" s="1" t="s">
        <v>85</v>
      </c>
      <c r="BL479" s="1" t="s">
        <v>85</v>
      </c>
      <c r="BM479" s="1" t="s">
        <v>3531</v>
      </c>
      <c r="BN479" s="1" t="s">
        <v>85</v>
      </c>
      <c r="BO479" s="1" t="s">
        <v>85</v>
      </c>
      <c r="BP479" s="1" t="s">
        <v>85</v>
      </c>
      <c r="BQ479" s="1" t="s">
        <v>85</v>
      </c>
      <c r="BR479" s="1" t="s">
        <v>85</v>
      </c>
      <c r="BS479" s="1" t="s">
        <v>85</v>
      </c>
      <c r="BT479" s="1" t="s">
        <v>85</v>
      </c>
      <c r="BU479" s="1" t="s">
        <v>85</v>
      </c>
      <c r="BV479" s="1" t="s">
        <v>85</v>
      </c>
      <c r="BW479" s="1" t="s">
        <v>85</v>
      </c>
      <c r="BX479" s="1" t="s">
        <v>85</v>
      </c>
      <c r="BY479" s="1" t="s">
        <v>85</v>
      </c>
      <c r="BZ479" s="1" t="s">
        <v>85</v>
      </c>
      <c r="CA479" s="1" t="s">
        <v>85</v>
      </c>
      <c r="CB479" s="1" t="s">
        <v>85</v>
      </c>
      <c r="CC479" s="1" t="s">
        <v>85</v>
      </c>
      <c r="CD479" s="1" t="s">
        <v>85</v>
      </c>
      <c r="CE479" s="1" t="s">
        <v>85</v>
      </c>
      <c r="CF479" s="1" t="s">
        <v>85</v>
      </c>
      <c r="CG479" s="1" t="s">
        <v>85</v>
      </c>
      <c r="CH479" s="1" t="s">
        <v>85</v>
      </c>
    </row>
    <row r="480" spans="1:86" ht="15.95">
      <c r="A480" s="1" t="s">
        <v>2470</v>
      </c>
      <c r="B480" s="1" t="s">
        <v>75</v>
      </c>
      <c r="C480" s="1" t="s">
        <v>103</v>
      </c>
      <c r="D480" s="1">
        <v>209</v>
      </c>
      <c r="E480" s="1" t="s">
        <v>3522</v>
      </c>
      <c r="F480" s="1">
        <v>209008</v>
      </c>
      <c r="G480" s="1">
        <v>209008</v>
      </c>
      <c r="H480" s="1" t="s">
        <v>4160</v>
      </c>
      <c r="I480" s="1">
        <v>6802485373</v>
      </c>
      <c r="J480" s="38">
        <v>44950</v>
      </c>
      <c r="K480" s="1" t="s">
        <v>905</v>
      </c>
      <c r="L480" s="1" t="s">
        <v>3527</v>
      </c>
      <c r="M480" s="1" t="s">
        <v>915</v>
      </c>
      <c r="N480" s="1" t="s">
        <v>85</v>
      </c>
      <c r="O480" s="1" t="s">
        <v>907</v>
      </c>
      <c r="P480" s="1" t="s">
        <v>860</v>
      </c>
      <c r="Q480" s="38">
        <v>45306</v>
      </c>
      <c r="R480" s="1" t="s">
        <v>85</v>
      </c>
      <c r="S480" s="1" t="s">
        <v>85</v>
      </c>
      <c r="T480" s="1" t="s">
        <v>85</v>
      </c>
      <c r="U480" s="1" t="s">
        <v>85</v>
      </c>
      <c r="V480" s="1">
        <v>100</v>
      </c>
      <c r="W480" s="1">
        <v>97</v>
      </c>
      <c r="X480" s="1">
        <v>3</v>
      </c>
      <c r="Y480" s="1" t="s">
        <v>3545</v>
      </c>
      <c r="Z480" s="1" t="s">
        <v>85</v>
      </c>
      <c r="AA480" s="1">
        <v>0</v>
      </c>
      <c r="AB480" s="1">
        <v>15</v>
      </c>
      <c r="AC480" s="1">
        <v>35</v>
      </c>
      <c r="AD480" s="1">
        <v>50</v>
      </c>
      <c r="AE480" s="1">
        <v>235</v>
      </c>
      <c r="AF480" s="1">
        <v>15</v>
      </c>
      <c r="AG480" s="1">
        <v>0</v>
      </c>
      <c r="AH480" s="1">
        <v>35</v>
      </c>
      <c r="AI480" s="1">
        <v>50</v>
      </c>
      <c r="AJ480" s="1">
        <v>220</v>
      </c>
      <c r="AK480" s="1">
        <v>0</v>
      </c>
      <c r="AL480" s="1">
        <v>64</v>
      </c>
      <c r="AM480" s="1">
        <v>35</v>
      </c>
      <c r="AN480" s="1">
        <v>1</v>
      </c>
      <c r="AO480" s="1">
        <v>137</v>
      </c>
      <c r="AP480" s="1" t="s">
        <v>85</v>
      </c>
      <c r="AQ480" s="1" t="s">
        <v>3660</v>
      </c>
      <c r="AR480" s="38">
        <v>45317</v>
      </c>
      <c r="AS480" s="1" t="s">
        <v>85</v>
      </c>
      <c r="AT480" s="1" t="s">
        <v>85</v>
      </c>
      <c r="AU480" s="1" t="s">
        <v>85</v>
      </c>
      <c r="AV480" s="1" t="s">
        <v>85</v>
      </c>
      <c r="AW480" s="1" t="s">
        <v>85</v>
      </c>
      <c r="AX480" s="1" t="s">
        <v>85</v>
      </c>
      <c r="AY480" s="1" t="s">
        <v>85</v>
      </c>
      <c r="AZ480" s="1" t="s">
        <v>85</v>
      </c>
      <c r="BA480" s="1" t="s">
        <v>85</v>
      </c>
      <c r="BB480" s="1" t="s">
        <v>85</v>
      </c>
      <c r="BC480" s="1" t="s">
        <v>85</v>
      </c>
      <c r="BD480" s="1" t="s">
        <v>85</v>
      </c>
      <c r="BE480" s="1" t="s">
        <v>85</v>
      </c>
      <c r="BF480" s="1" t="s">
        <v>85</v>
      </c>
      <c r="BG480" s="1" t="s">
        <v>85</v>
      </c>
      <c r="BH480" s="1" t="s">
        <v>85</v>
      </c>
      <c r="BI480" s="1" t="s">
        <v>85</v>
      </c>
      <c r="BJ480" s="1" t="s">
        <v>85</v>
      </c>
      <c r="BK480" s="1" t="s">
        <v>85</v>
      </c>
      <c r="BL480" s="1" t="s">
        <v>85</v>
      </c>
      <c r="BM480" s="1" t="s">
        <v>3531</v>
      </c>
      <c r="BN480" s="1" t="s">
        <v>85</v>
      </c>
      <c r="BO480" s="1" t="s">
        <v>85</v>
      </c>
      <c r="BP480" s="1" t="s">
        <v>85</v>
      </c>
      <c r="BQ480" s="1" t="s">
        <v>85</v>
      </c>
      <c r="BR480" s="1" t="s">
        <v>85</v>
      </c>
      <c r="BS480" s="1" t="s">
        <v>85</v>
      </c>
      <c r="BT480" s="1" t="s">
        <v>85</v>
      </c>
      <c r="BU480" s="1" t="s">
        <v>85</v>
      </c>
      <c r="BV480" s="1" t="s">
        <v>85</v>
      </c>
      <c r="BW480" s="1" t="s">
        <v>85</v>
      </c>
      <c r="BX480" s="1" t="s">
        <v>85</v>
      </c>
      <c r="BY480" s="1" t="s">
        <v>85</v>
      </c>
      <c r="BZ480" s="1" t="s">
        <v>85</v>
      </c>
      <c r="CA480" s="1" t="s">
        <v>85</v>
      </c>
      <c r="CB480" s="1" t="s">
        <v>85</v>
      </c>
      <c r="CC480" s="1" t="s">
        <v>85</v>
      </c>
      <c r="CD480" s="1" t="s">
        <v>85</v>
      </c>
      <c r="CE480" s="1" t="s">
        <v>85</v>
      </c>
      <c r="CF480" s="1" t="s">
        <v>85</v>
      </c>
      <c r="CG480" s="1" t="s">
        <v>85</v>
      </c>
      <c r="CH480" s="1" t="s">
        <v>85</v>
      </c>
    </row>
    <row r="481" spans="1:86" ht="15.95">
      <c r="A481" s="1" t="s">
        <v>820</v>
      </c>
      <c r="B481" s="1" t="s">
        <v>130</v>
      </c>
      <c r="C481" s="1" t="s">
        <v>103</v>
      </c>
      <c r="D481" s="1">
        <v>606</v>
      </c>
      <c r="E481" s="1" t="s">
        <v>3522</v>
      </c>
      <c r="F481" s="1" t="s">
        <v>4161</v>
      </c>
      <c r="G481" s="1">
        <v>606004</v>
      </c>
      <c r="H481" s="1" t="s">
        <v>85</v>
      </c>
      <c r="I481" s="1">
        <v>6221916403</v>
      </c>
      <c r="J481" s="38">
        <v>45306</v>
      </c>
      <c r="K481" s="1" t="s">
        <v>1052</v>
      </c>
      <c r="L481" s="1" t="s">
        <v>3527</v>
      </c>
      <c r="M481" s="1" t="s">
        <v>906</v>
      </c>
      <c r="N481" s="1" t="s">
        <v>83</v>
      </c>
      <c r="O481" s="1" t="s">
        <v>1053</v>
      </c>
      <c r="P481" s="1" t="s">
        <v>85</v>
      </c>
      <c r="Q481" s="1" t="s">
        <v>85</v>
      </c>
      <c r="R481" s="1" t="s">
        <v>85</v>
      </c>
      <c r="S481" s="1" t="s">
        <v>85</v>
      </c>
      <c r="T481" s="1" t="s">
        <v>85</v>
      </c>
      <c r="U481" s="1" t="s">
        <v>85</v>
      </c>
      <c r="V481" s="1">
        <v>10</v>
      </c>
      <c r="W481" s="1">
        <v>90</v>
      </c>
      <c r="X481" s="1">
        <v>10</v>
      </c>
      <c r="Y481" s="1" t="s">
        <v>3524</v>
      </c>
      <c r="Z481" s="1" t="s">
        <v>85</v>
      </c>
      <c r="AA481" s="1">
        <v>50</v>
      </c>
      <c r="AB481" s="1">
        <v>40</v>
      </c>
      <c r="AC481" s="1">
        <v>10</v>
      </c>
      <c r="AD481" s="1">
        <v>0</v>
      </c>
      <c r="AE481" s="1">
        <v>60</v>
      </c>
      <c r="AF481" s="1">
        <v>70</v>
      </c>
      <c r="AG481" s="1">
        <v>25</v>
      </c>
      <c r="AH481" s="1">
        <v>5</v>
      </c>
      <c r="AI481" s="1">
        <v>0</v>
      </c>
      <c r="AJ481" s="1">
        <v>35</v>
      </c>
      <c r="AK481" s="1">
        <v>50</v>
      </c>
      <c r="AL481" s="1">
        <v>40</v>
      </c>
      <c r="AM481" s="1">
        <v>10</v>
      </c>
      <c r="AN481" s="1">
        <v>0</v>
      </c>
      <c r="AO481" s="1">
        <v>60</v>
      </c>
      <c r="AP481" s="1" t="s">
        <v>4162</v>
      </c>
      <c r="AQ481" s="1" t="s">
        <v>3702</v>
      </c>
      <c r="AR481" s="38">
        <v>45324</v>
      </c>
      <c r="AS481" s="1" t="s">
        <v>85</v>
      </c>
      <c r="AT481" s="1" t="s">
        <v>85</v>
      </c>
      <c r="AU481" s="1" t="s">
        <v>85</v>
      </c>
      <c r="AV481" s="1" t="s">
        <v>85</v>
      </c>
      <c r="AW481" s="1" t="s">
        <v>85</v>
      </c>
      <c r="AX481" s="1" t="s">
        <v>85</v>
      </c>
      <c r="AY481" s="1" t="s">
        <v>85</v>
      </c>
      <c r="AZ481" s="1" t="s">
        <v>85</v>
      </c>
      <c r="BA481" s="1" t="s">
        <v>85</v>
      </c>
      <c r="BB481" s="1" t="s">
        <v>85</v>
      </c>
      <c r="BC481" s="1" t="s">
        <v>85</v>
      </c>
      <c r="BD481" s="1" t="s">
        <v>85</v>
      </c>
      <c r="BE481" s="1" t="s">
        <v>85</v>
      </c>
      <c r="BF481" s="1" t="s">
        <v>85</v>
      </c>
      <c r="BG481" s="1" t="s">
        <v>85</v>
      </c>
      <c r="BH481" s="1" t="s">
        <v>85</v>
      </c>
      <c r="BI481" s="1" t="s">
        <v>85</v>
      </c>
      <c r="BJ481" s="1" t="s">
        <v>85</v>
      </c>
      <c r="BK481" s="1" t="s">
        <v>85</v>
      </c>
      <c r="BL481" s="1" t="s">
        <v>85</v>
      </c>
      <c r="BM481" s="1" t="s">
        <v>3531</v>
      </c>
      <c r="BN481" s="1" t="s">
        <v>85</v>
      </c>
      <c r="BO481" s="1" t="s">
        <v>85</v>
      </c>
      <c r="BP481" s="1" t="s">
        <v>85</v>
      </c>
      <c r="BQ481" s="1" t="s">
        <v>85</v>
      </c>
      <c r="BR481" s="1" t="s">
        <v>85</v>
      </c>
      <c r="BS481" s="1" t="s">
        <v>85</v>
      </c>
      <c r="BT481" s="1" t="s">
        <v>85</v>
      </c>
      <c r="BU481" s="1" t="s">
        <v>85</v>
      </c>
      <c r="BV481" s="1" t="s">
        <v>85</v>
      </c>
      <c r="BW481" s="1" t="s">
        <v>85</v>
      </c>
      <c r="BX481" s="1" t="s">
        <v>85</v>
      </c>
      <c r="BY481" s="1" t="s">
        <v>85</v>
      </c>
      <c r="BZ481" s="1" t="s">
        <v>85</v>
      </c>
      <c r="CA481" s="1" t="s">
        <v>85</v>
      </c>
      <c r="CB481" s="1" t="s">
        <v>85</v>
      </c>
      <c r="CC481" s="1" t="s">
        <v>85</v>
      </c>
      <c r="CD481" s="1" t="s">
        <v>85</v>
      </c>
      <c r="CE481" s="1" t="s">
        <v>85</v>
      </c>
      <c r="CF481" s="1" t="s">
        <v>85</v>
      </c>
      <c r="CG481" s="1" t="s">
        <v>85</v>
      </c>
      <c r="CH481" s="1" t="s">
        <v>85</v>
      </c>
    </row>
    <row r="482" spans="1:86" ht="15.95">
      <c r="A482" s="1" t="s">
        <v>2475</v>
      </c>
      <c r="B482" s="1" t="s">
        <v>75</v>
      </c>
      <c r="C482" s="1" t="s">
        <v>103</v>
      </c>
      <c r="D482" s="1">
        <v>209</v>
      </c>
      <c r="E482" s="1" t="s">
        <v>3522</v>
      </c>
      <c r="F482" s="1">
        <v>209009</v>
      </c>
      <c r="G482" s="1">
        <v>209009</v>
      </c>
      <c r="H482" s="1">
        <v>24</v>
      </c>
      <c r="I482" s="1">
        <v>6802485374</v>
      </c>
      <c r="J482" s="38">
        <v>45195</v>
      </c>
      <c r="K482" s="1" t="s">
        <v>924</v>
      </c>
      <c r="L482" s="1" t="s">
        <v>3527</v>
      </c>
      <c r="M482" s="1" t="s">
        <v>451</v>
      </c>
      <c r="N482" s="1" t="s">
        <v>152</v>
      </c>
      <c r="O482" s="1" t="s">
        <v>973</v>
      </c>
      <c r="P482" s="1" t="s">
        <v>85</v>
      </c>
      <c r="Q482" s="38">
        <v>45313</v>
      </c>
      <c r="R482" s="1" t="s">
        <v>85</v>
      </c>
      <c r="S482" s="1" t="s">
        <v>85</v>
      </c>
      <c r="T482" s="1" t="s">
        <v>85</v>
      </c>
      <c r="U482" s="1" t="s">
        <v>85</v>
      </c>
      <c r="V482" s="1">
        <v>6</v>
      </c>
      <c r="W482" s="1">
        <v>100</v>
      </c>
      <c r="X482" s="1">
        <v>0</v>
      </c>
      <c r="Y482" s="1" t="s">
        <v>3545</v>
      </c>
      <c r="Z482" s="1" t="s">
        <v>85</v>
      </c>
      <c r="AA482" s="1">
        <v>0</v>
      </c>
      <c r="AB482" s="1">
        <v>1</v>
      </c>
      <c r="AC482" s="1">
        <v>79</v>
      </c>
      <c r="AD482" s="1">
        <v>20</v>
      </c>
      <c r="AE482" s="1">
        <v>219</v>
      </c>
      <c r="AF482" s="1">
        <v>25</v>
      </c>
      <c r="AG482" s="1">
        <v>4</v>
      </c>
      <c r="AH482" s="1">
        <v>51</v>
      </c>
      <c r="AI482" s="1">
        <v>20</v>
      </c>
      <c r="AJ482" s="1">
        <v>166</v>
      </c>
      <c r="AK482" s="1">
        <v>0</v>
      </c>
      <c r="AL482" s="1">
        <v>67</v>
      </c>
      <c r="AM482" s="1">
        <v>33</v>
      </c>
      <c r="AN482" s="1">
        <v>0</v>
      </c>
      <c r="AO482" s="1">
        <v>133</v>
      </c>
      <c r="AP482" s="1" t="s">
        <v>85</v>
      </c>
      <c r="AQ482" s="1" t="s">
        <v>3762</v>
      </c>
      <c r="AR482" s="38">
        <v>45322</v>
      </c>
      <c r="AS482" s="1" t="s">
        <v>85</v>
      </c>
      <c r="AT482" s="1" t="s">
        <v>85</v>
      </c>
      <c r="AU482" s="1" t="s">
        <v>85</v>
      </c>
      <c r="AV482" s="1" t="s">
        <v>85</v>
      </c>
      <c r="AW482" s="1" t="s">
        <v>85</v>
      </c>
      <c r="AX482" s="1" t="s">
        <v>85</v>
      </c>
      <c r="AY482" s="1" t="s">
        <v>85</v>
      </c>
      <c r="AZ482" s="1" t="s">
        <v>85</v>
      </c>
      <c r="BA482" s="1" t="s">
        <v>85</v>
      </c>
      <c r="BB482" s="1" t="s">
        <v>85</v>
      </c>
      <c r="BC482" s="1" t="s">
        <v>85</v>
      </c>
      <c r="BD482" s="1" t="s">
        <v>85</v>
      </c>
      <c r="BE482" s="1" t="s">
        <v>85</v>
      </c>
      <c r="BF482" s="1" t="s">
        <v>85</v>
      </c>
      <c r="BG482" s="1" t="s">
        <v>85</v>
      </c>
      <c r="BH482" s="1" t="s">
        <v>85</v>
      </c>
      <c r="BI482" s="1" t="s">
        <v>85</v>
      </c>
      <c r="BJ482" s="1" t="s">
        <v>85</v>
      </c>
      <c r="BK482" s="1" t="s">
        <v>85</v>
      </c>
      <c r="BL482" s="1" t="s">
        <v>85</v>
      </c>
      <c r="BM482" s="1" t="s">
        <v>3531</v>
      </c>
      <c r="BN482" s="1" t="s">
        <v>85</v>
      </c>
      <c r="BO482" s="1" t="s">
        <v>85</v>
      </c>
      <c r="BP482" s="1" t="s">
        <v>85</v>
      </c>
      <c r="BQ482" s="1" t="s">
        <v>85</v>
      </c>
      <c r="BR482" s="1" t="s">
        <v>85</v>
      </c>
      <c r="BS482" s="1" t="s">
        <v>85</v>
      </c>
      <c r="BT482" s="1" t="s">
        <v>85</v>
      </c>
      <c r="BU482" s="1" t="s">
        <v>85</v>
      </c>
      <c r="BV482" s="1" t="s">
        <v>85</v>
      </c>
      <c r="BW482" s="1" t="s">
        <v>85</v>
      </c>
      <c r="BX482" s="1" t="s">
        <v>85</v>
      </c>
      <c r="BY482" s="1" t="s">
        <v>85</v>
      </c>
      <c r="BZ482" s="1" t="s">
        <v>85</v>
      </c>
      <c r="CA482" s="1" t="s">
        <v>85</v>
      </c>
      <c r="CB482" s="1" t="s">
        <v>85</v>
      </c>
      <c r="CC482" s="1" t="s">
        <v>85</v>
      </c>
      <c r="CD482" s="1" t="s">
        <v>85</v>
      </c>
      <c r="CE482" s="1" t="s">
        <v>85</v>
      </c>
      <c r="CF482" s="1" t="s">
        <v>85</v>
      </c>
      <c r="CG482" s="1" t="s">
        <v>85</v>
      </c>
      <c r="CH482" s="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83"/>
  <sheetViews>
    <sheetView topLeftCell="A153" zoomScaleNormal="100" workbookViewId="0">
      <selection activeCell="M183" sqref="M183"/>
    </sheetView>
  </sheetViews>
  <sheetFormatPr defaultColWidth="8.85546875" defaultRowHeight="15"/>
  <cols>
    <col min="1" max="1" width="17.140625" bestFit="1" customWidth="1"/>
    <col min="2" max="2" width="10.140625" bestFit="1" customWidth="1"/>
    <col min="3" max="3" width="18.7109375" customWidth="1"/>
    <col min="4" max="4" width="10.42578125" bestFit="1" customWidth="1"/>
    <col min="5" max="5" width="12.42578125" bestFit="1" customWidth="1"/>
    <col min="6" max="6" width="15.42578125" bestFit="1" customWidth="1"/>
    <col min="7" max="7" width="26.140625" bestFit="1" customWidth="1"/>
    <col min="8" max="9" width="26.140625" customWidth="1"/>
    <col min="10" max="10" width="26" bestFit="1" customWidth="1"/>
    <col min="11" max="11" width="27.140625" bestFit="1" customWidth="1"/>
    <col min="12" max="12" width="26.140625" bestFit="1" customWidth="1"/>
    <col min="13" max="13" width="49.28515625" customWidth="1"/>
    <col min="14" max="14" width="30.7109375" customWidth="1"/>
    <col min="15" max="15" width="65.42578125" customWidth="1"/>
    <col min="16" max="16" width="12.28515625" customWidth="1"/>
    <col min="17" max="17" width="27.140625" customWidth="1"/>
    <col min="18" max="18" width="83" customWidth="1"/>
    <col min="19" max="21" width="30.7109375" customWidth="1"/>
    <col min="22" max="22" width="20.140625" customWidth="1"/>
    <col min="23" max="23" width="30.7109375" customWidth="1"/>
    <col min="24" max="24" width="8.85546875" customWidth="1"/>
    <col min="25" max="25" width="11.140625" customWidth="1"/>
    <col min="26" max="26" width="24" customWidth="1"/>
    <col min="27" max="28" width="25.85546875" customWidth="1"/>
    <col min="29" max="29" width="30.7109375" customWidth="1"/>
    <col min="30" max="30" width="18.42578125" customWidth="1"/>
    <col min="31" max="31" width="18.28515625" bestFit="1" customWidth="1"/>
    <col min="32" max="32" width="21" customWidth="1"/>
    <col min="33" max="33" width="29.140625" customWidth="1"/>
    <col min="34" max="34" width="17.7109375" customWidth="1"/>
    <col min="35" max="35" width="27" customWidth="1"/>
    <col min="36" max="36" width="30.7109375" customWidth="1"/>
    <col min="37" max="37" width="25.140625" customWidth="1"/>
    <col min="38" max="38" width="20.85546875" customWidth="1"/>
    <col min="39" max="39" width="23.85546875" customWidth="1"/>
    <col min="40" max="40" width="10.7109375" customWidth="1"/>
    <col min="41" max="41" width="20.42578125" customWidth="1"/>
    <col min="42" max="42" width="8.85546875" customWidth="1"/>
    <col min="43" max="43" width="26.140625" customWidth="1"/>
    <col min="44" max="44" width="30.7109375" bestFit="1" customWidth="1"/>
    <col min="45" max="45" width="28.42578125" bestFit="1" customWidth="1"/>
    <col min="46" max="66" width="30.7109375" bestFit="1" customWidth="1"/>
  </cols>
  <sheetData>
    <row r="1" spans="1:66">
      <c r="A1" t="s">
        <v>4163</v>
      </c>
      <c r="B1" t="s">
        <v>4164</v>
      </c>
      <c r="C1" t="s">
        <v>4165</v>
      </c>
      <c r="D1" t="s">
        <v>4166</v>
      </c>
      <c r="E1" t="s">
        <v>0</v>
      </c>
      <c r="F1" s="13" t="s">
        <v>3439</v>
      </c>
      <c r="G1" s="16" t="s">
        <v>4167</v>
      </c>
      <c r="H1" s="16" t="s">
        <v>4168</v>
      </c>
      <c r="I1" s="16" t="s">
        <v>6</v>
      </c>
      <c r="J1" s="16" t="s">
        <v>4169</v>
      </c>
      <c r="K1" s="16" t="s">
        <v>4170</v>
      </c>
      <c r="L1" t="s">
        <v>1101</v>
      </c>
      <c r="M1" t="s">
        <v>11</v>
      </c>
      <c r="N1" t="s">
        <v>12</v>
      </c>
      <c r="O1" t="s">
        <v>13</v>
      </c>
      <c r="P1" t="s">
        <v>14</v>
      </c>
      <c r="Q1" s="13" t="s">
        <v>4171</v>
      </c>
      <c r="R1" s="14" t="s">
        <v>4172</v>
      </c>
      <c r="S1" s="14" t="s">
        <v>4173</v>
      </c>
      <c r="T1" s="14" t="s">
        <v>4174</v>
      </c>
      <c r="U1" s="14" t="s">
        <v>4175</v>
      </c>
      <c r="V1" t="s">
        <v>3440</v>
      </c>
      <c r="W1" t="s">
        <v>3441</v>
      </c>
      <c r="X1" t="s">
        <v>3442</v>
      </c>
      <c r="Y1" t="s">
        <v>3443</v>
      </c>
      <c r="Z1" t="s">
        <v>3444</v>
      </c>
      <c r="AA1" t="s">
        <v>3445</v>
      </c>
      <c r="AB1" t="s">
        <v>895</v>
      </c>
      <c r="AC1" t="s">
        <v>3446</v>
      </c>
      <c r="AD1" t="s">
        <v>3447</v>
      </c>
      <c r="AE1" t="s">
        <v>3448</v>
      </c>
      <c r="AF1" t="s">
        <v>896</v>
      </c>
      <c r="AG1" t="s">
        <v>3449</v>
      </c>
      <c r="AH1" t="s">
        <v>897</v>
      </c>
      <c r="AI1" t="s">
        <v>898</v>
      </c>
      <c r="AJ1" t="s">
        <v>3450</v>
      </c>
      <c r="AK1" t="s">
        <v>899</v>
      </c>
      <c r="AL1" t="s">
        <v>3452</v>
      </c>
      <c r="AM1" t="s">
        <v>3453</v>
      </c>
      <c r="AN1" t="s">
        <v>3454</v>
      </c>
      <c r="AO1" t="s">
        <v>3455</v>
      </c>
      <c r="AP1" t="s">
        <v>3456</v>
      </c>
      <c r="AQ1" t="s">
        <v>3457</v>
      </c>
      <c r="AR1" t="s">
        <v>3458</v>
      </c>
      <c r="AS1" t="s">
        <v>3459</v>
      </c>
      <c r="AT1" t="s">
        <v>3460</v>
      </c>
      <c r="AU1" t="s">
        <v>3461</v>
      </c>
      <c r="AV1" t="s">
        <v>4176</v>
      </c>
      <c r="AW1" t="s">
        <v>4177</v>
      </c>
      <c r="AX1" t="s">
        <v>4178</v>
      </c>
      <c r="AY1" t="s">
        <v>4179</v>
      </c>
      <c r="AZ1" t="s">
        <v>4180</v>
      </c>
      <c r="BA1" t="s">
        <v>4181</v>
      </c>
      <c r="BB1" t="s">
        <v>4182</v>
      </c>
      <c r="BC1" t="s">
        <v>4183</v>
      </c>
      <c r="BD1" t="s">
        <v>4184</v>
      </c>
      <c r="BE1" t="s">
        <v>4185</v>
      </c>
      <c r="BF1" t="s">
        <v>4186</v>
      </c>
      <c r="BG1" t="s">
        <v>4187</v>
      </c>
      <c r="BH1" t="s">
        <v>4188</v>
      </c>
      <c r="BI1" t="s">
        <v>4189</v>
      </c>
      <c r="BJ1" t="s">
        <v>4190</v>
      </c>
      <c r="BK1" t="s">
        <v>4191</v>
      </c>
      <c r="BL1" t="s">
        <v>4192</v>
      </c>
      <c r="BM1" t="s">
        <v>4193</v>
      </c>
      <c r="BN1" t="s">
        <v>3500</v>
      </c>
    </row>
    <row r="2" spans="1:66">
      <c r="A2" t="s">
        <v>4194</v>
      </c>
      <c r="B2">
        <v>102001</v>
      </c>
      <c r="C2" t="b">
        <v>0</v>
      </c>
      <c r="D2" t="s">
        <v>4195</v>
      </c>
      <c r="E2" t="s">
        <v>57</v>
      </c>
      <c r="F2" s="6" t="s">
        <v>58</v>
      </c>
      <c r="G2" s="6" t="s">
        <v>79</v>
      </c>
      <c r="H2" s="6" t="b">
        <v>1</v>
      </c>
      <c r="I2" s="6">
        <v>3239</v>
      </c>
      <c r="J2" s="6" t="s">
        <v>67</v>
      </c>
      <c r="K2" s="6" t="s">
        <v>69</v>
      </c>
      <c r="L2">
        <v>157799</v>
      </c>
      <c r="M2" t="s">
        <v>60</v>
      </c>
      <c r="N2" t="s">
        <v>61</v>
      </c>
      <c r="O2" t="s">
        <v>62</v>
      </c>
      <c r="P2">
        <v>40</v>
      </c>
      <c r="Q2" s="6">
        <v>157778</v>
      </c>
      <c r="R2" s="6" t="s">
        <v>4196</v>
      </c>
      <c r="S2" s="6" t="s">
        <v>4197</v>
      </c>
      <c r="T2" s="6" t="s">
        <v>4198</v>
      </c>
      <c r="U2" s="6">
        <v>40</v>
      </c>
      <c r="V2" t="s">
        <v>75</v>
      </c>
      <c r="W2" t="s">
        <v>74</v>
      </c>
      <c r="X2">
        <v>102</v>
      </c>
      <c r="Y2" t="s">
        <v>3522</v>
      </c>
      <c r="Z2" t="s">
        <v>3587</v>
      </c>
      <c r="AA2">
        <v>102001</v>
      </c>
      <c r="AB2" t="e">
        <f>VLOOKUP(#REF!,#REF!,2,FALSE)</f>
        <v>#REF!</v>
      </c>
      <c r="AC2" t="s">
        <v>69</v>
      </c>
      <c r="AD2">
        <v>6520366822</v>
      </c>
      <c r="AE2" s="2">
        <v>44735</v>
      </c>
      <c r="AF2" t="s">
        <v>905</v>
      </c>
      <c r="AG2" t="s">
        <v>3527</v>
      </c>
      <c r="AH2" t="s">
        <v>906</v>
      </c>
      <c r="AI2" t="s">
        <v>83</v>
      </c>
      <c r="AJ2" t="s">
        <v>907</v>
      </c>
      <c r="AL2" s="2">
        <v>44756</v>
      </c>
      <c r="AQ2">
        <v>15</v>
      </c>
      <c r="AR2">
        <v>65</v>
      </c>
      <c r="AS2">
        <v>35</v>
      </c>
      <c r="AT2" t="s">
        <v>3545</v>
      </c>
      <c r="AU2" t="s">
        <v>3588</v>
      </c>
      <c r="AV2">
        <v>20</v>
      </c>
      <c r="AW2">
        <v>5</v>
      </c>
      <c r="AX2">
        <v>70</v>
      </c>
      <c r="AY2">
        <v>5</v>
      </c>
      <c r="AZ2">
        <v>160</v>
      </c>
      <c r="BN2" t="s">
        <v>3531</v>
      </c>
    </row>
    <row r="3" spans="1:66">
      <c r="A3" t="s">
        <v>4199</v>
      </c>
      <c r="B3">
        <v>105005</v>
      </c>
      <c r="C3" t="b">
        <v>0</v>
      </c>
      <c r="D3" t="s">
        <v>4200</v>
      </c>
      <c r="E3" t="s">
        <v>141</v>
      </c>
      <c r="F3" s="6" t="s">
        <v>142</v>
      </c>
      <c r="G3" s="6" t="s">
        <v>79</v>
      </c>
      <c r="H3" s="6" t="b">
        <v>1</v>
      </c>
      <c r="I3" s="6">
        <v>3239</v>
      </c>
      <c r="J3" s="6" t="s">
        <v>67</v>
      </c>
      <c r="K3" s="6" t="s">
        <v>69</v>
      </c>
      <c r="L3">
        <v>190903</v>
      </c>
      <c r="M3" t="s">
        <v>144</v>
      </c>
      <c r="N3" t="s">
        <v>145</v>
      </c>
      <c r="O3" t="s">
        <v>146</v>
      </c>
      <c r="P3">
        <v>40</v>
      </c>
      <c r="Q3" s="6">
        <v>190904</v>
      </c>
      <c r="R3" s="6" t="s">
        <v>4201</v>
      </c>
      <c r="S3" s="6" t="s">
        <v>4202</v>
      </c>
      <c r="T3" s="6" t="s">
        <v>4203</v>
      </c>
      <c r="U3" s="6">
        <v>40</v>
      </c>
      <c r="V3" t="s">
        <v>130</v>
      </c>
      <c r="W3" t="s">
        <v>103</v>
      </c>
      <c r="X3">
        <v>105</v>
      </c>
      <c r="Y3" t="s">
        <v>3522</v>
      </c>
      <c r="Z3" t="s">
        <v>3654</v>
      </c>
      <c r="AA3">
        <v>105005</v>
      </c>
      <c r="AB3" t="e">
        <f>VLOOKUP(#REF!,#REF!,2,FALSE)</f>
        <v>#REF!</v>
      </c>
      <c r="AD3">
        <v>6519077202</v>
      </c>
      <c r="AE3" s="2">
        <v>44263</v>
      </c>
      <c r="AG3" t="s">
        <v>3655</v>
      </c>
      <c r="AH3" t="s">
        <v>906</v>
      </c>
      <c r="AI3" t="s">
        <v>152</v>
      </c>
      <c r="AJ3" t="s">
        <v>919</v>
      </c>
      <c r="AQ3">
        <v>40</v>
      </c>
      <c r="AR3">
        <v>90</v>
      </c>
      <c r="AS3">
        <v>10</v>
      </c>
      <c r="AT3" t="s">
        <v>3524</v>
      </c>
      <c r="AV3">
        <v>10</v>
      </c>
      <c r="AW3">
        <v>68</v>
      </c>
      <c r="AX3">
        <v>20</v>
      </c>
      <c r="AY3">
        <v>2</v>
      </c>
      <c r="AZ3">
        <v>114</v>
      </c>
      <c r="BA3">
        <v>68</v>
      </c>
      <c r="BB3">
        <v>10</v>
      </c>
      <c r="BC3">
        <v>20</v>
      </c>
      <c r="BD3">
        <v>2</v>
      </c>
      <c r="BE3">
        <v>56</v>
      </c>
      <c r="BF3">
        <v>10</v>
      </c>
      <c r="BG3">
        <v>90</v>
      </c>
      <c r="BH3">
        <v>0</v>
      </c>
      <c r="BI3">
        <v>0</v>
      </c>
      <c r="BJ3">
        <v>90</v>
      </c>
      <c r="BL3" t="s">
        <v>3653</v>
      </c>
      <c r="BM3" s="2">
        <v>45023</v>
      </c>
      <c r="BN3" t="s">
        <v>3531</v>
      </c>
    </row>
    <row r="4" spans="1:66">
      <c r="A4" t="s">
        <v>4204</v>
      </c>
      <c r="B4">
        <v>106001</v>
      </c>
      <c r="C4" t="b">
        <v>0</v>
      </c>
      <c r="D4" t="s">
        <v>4205</v>
      </c>
      <c r="E4" t="s">
        <v>57</v>
      </c>
      <c r="F4" s="6" t="s">
        <v>153</v>
      </c>
      <c r="G4" s="6" t="s">
        <v>79</v>
      </c>
      <c r="H4" s="6" t="b">
        <v>1</v>
      </c>
      <c r="I4" s="6">
        <v>3239</v>
      </c>
      <c r="J4" s="6" t="s">
        <v>67</v>
      </c>
      <c r="K4" s="6" t="s">
        <v>69</v>
      </c>
      <c r="L4">
        <v>133583</v>
      </c>
      <c r="M4" t="s">
        <v>154</v>
      </c>
      <c r="N4" t="s">
        <v>155</v>
      </c>
      <c r="O4" t="s">
        <v>156</v>
      </c>
      <c r="P4">
        <v>40</v>
      </c>
      <c r="Q4" s="6">
        <v>133584</v>
      </c>
      <c r="R4" s="6" t="s">
        <v>4206</v>
      </c>
      <c r="S4" s="6" t="s">
        <v>4207</v>
      </c>
      <c r="T4" s="6" t="s">
        <v>4208</v>
      </c>
      <c r="U4" s="6">
        <v>40</v>
      </c>
      <c r="V4" t="s">
        <v>75</v>
      </c>
      <c r="W4" t="s">
        <v>161</v>
      </c>
      <c r="X4">
        <v>106</v>
      </c>
      <c r="Y4" t="s">
        <v>3522</v>
      </c>
      <c r="Z4" t="s">
        <v>3540</v>
      </c>
      <c r="AA4">
        <v>106001</v>
      </c>
      <c r="AB4" t="e">
        <f>VLOOKUP(#REF!,#REF!,2,FALSE)</f>
        <v>#REF!</v>
      </c>
      <c r="AC4" t="s">
        <v>936</v>
      </c>
      <c r="AD4">
        <v>6518848268</v>
      </c>
      <c r="AE4" s="2">
        <v>44020</v>
      </c>
      <c r="AF4" t="s">
        <v>926</v>
      </c>
      <c r="AG4" t="s">
        <v>3527</v>
      </c>
      <c r="AH4" t="s">
        <v>906</v>
      </c>
      <c r="AI4" t="s">
        <v>164</v>
      </c>
      <c r="AJ4" t="s">
        <v>907</v>
      </c>
      <c r="AL4" s="2">
        <v>44634</v>
      </c>
      <c r="AQ4">
        <v>95</v>
      </c>
      <c r="AR4">
        <v>99</v>
      </c>
      <c r="AS4">
        <v>1</v>
      </c>
      <c r="AT4" t="s">
        <v>3524</v>
      </c>
      <c r="BA4">
        <v>57</v>
      </c>
      <c r="BB4">
        <v>40</v>
      </c>
      <c r="BC4">
        <v>3</v>
      </c>
      <c r="BD4">
        <v>0</v>
      </c>
      <c r="BE4">
        <v>46</v>
      </c>
      <c r="BL4" t="s">
        <v>3542</v>
      </c>
      <c r="BM4" s="2">
        <v>44663</v>
      </c>
      <c r="BN4" t="s">
        <v>3531</v>
      </c>
    </row>
    <row r="5" spans="1:66">
      <c r="A5" t="s">
        <v>4209</v>
      </c>
      <c r="B5">
        <v>115001</v>
      </c>
      <c r="C5" t="b">
        <v>0</v>
      </c>
      <c r="D5" t="s">
        <v>4205</v>
      </c>
      <c r="E5" t="s">
        <v>141</v>
      </c>
      <c r="F5" s="6" t="s">
        <v>207</v>
      </c>
      <c r="G5" s="6" t="s">
        <v>79</v>
      </c>
      <c r="H5" s="6" t="b">
        <v>1</v>
      </c>
      <c r="I5" s="6">
        <v>3239</v>
      </c>
      <c r="J5" s="6" t="s">
        <v>67</v>
      </c>
      <c r="K5" s="6" t="s">
        <v>69</v>
      </c>
      <c r="L5">
        <v>220926</v>
      </c>
      <c r="M5" t="s">
        <v>208</v>
      </c>
      <c r="N5" t="s">
        <v>209</v>
      </c>
      <c r="O5" t="s">
        <v>210</v>
      </c>
      <c r="P5">
        <v>40</v>
      </c>
      <c r="Q5" s="6">
        <v>220995</v>
      </c>
      <c r="R5" s="6" t="s">
        <v>4210</v>
      </c>
      <c r="S5" s="6" t="s">
        <v>4211</v>
      </c>
      <c r="T5" s="6" t="s">
        <v>4212</v>
      </c>
      <c r="U5" s="6">
        <v>40</v>
      </c>
      <c r="V5" t="s">
        <v>130</v>
      </c>
      <c r="W5" t="s">
        <v>103</v>
      </c>
      <c r="X5">
        <v>115</v>
      </c>
      <c r="Y5" t="s">
        <v>3522</v>
      </c>
      <c r="Z5" t="s">
        <v>3708</v>
      </c>
      <c r="AA5">
        <v>115001</v>
      </c>
      <c r="AB5" t="e">
        <f>VLOOKUP(#REF!,#REF!,2,FALSE)</f>
        <v>#REF!</v>
      </c>
      <c r="AC5" t="s">
        <v>3709</v>
      </c>
      <c r="AD5">
        <v>6522505184</v>
      </c>
      <c r="AE5" s="2">
        <v>44735</v>
      </c>
      <c r="AF5" t="s">
        <v>928</v>
      </c>
      <c r="AG5" t="s">
        <v>3527</v>
      </c>
      <c r="AH5" t="s">
        <v>915</v>
      </c>
      <c r="AK5" t="s">
        <v>213</v>
      </c>
      <c r="AQ5">
        <v>35</v>
      </c>
      <c r="AR5">
        <v>95</v>
      </c>
      <c r="AS5">
        <v>5</v>
      </c>
      <c r="AT5" t="s">
        <v>3524</v>
      </c>
      <c r="AV5">
        <v>15</v>
      </c>
      <c r="AW5">
        <v>30</v>
      </c>
      <c r="AX5">
        <v>35</v>
      </c>
      <c r="AY5">
        <v>20</v>
      </c>
      <c r="AZ5">
        <v>160</v>
      </c>
      <c r="BA5">
        <v>15</v>
      </c>
      <c r="BB5">
        <v>30</v>
      </c>
      <c r="BC5">
        <v>35</v>
      </c>
      <c r="BD5">
        <v>20</v>
      </c>
      <c r="BE5">
        <v>160</v>
      </c>
      <c r="BF5">
        <v>5</v>
      </c>
      <c r="BG5">
        <v>80</v>
      </c>
      <c r="BH5">
        <v>15</v>
      </c>
      <c r="BI5">
        <v>0</v>
      </c>
      <c r="BJ5">
        <v>110</v>
      </c>
      <c r="BL5" t="s">
        <v>3653</v>
      </c>
      <c r="BM5" s="2">
        <v>45089</v>
      </c>
      <c r="BN5" t="s">
        <v>3531</v>
      </c>
    </row>
    <row r="6" spans="1:66">
      <c r="A6" t="s">
        <v>4213</v>
      </c>
      <c r="B6">
        <v>200001</v>
      </c>
      <c r="C6" t="b">
        <v>0</v>
      </c>
      <c r="D6" t="s">
        <v>4205</v>
      </c>
      <c r="E6" t="s">
        <v>57</v>
      </c>
      <c r="F6" s="6" t="s">
        <v>240</v>
      </c>
      <c r="G6" s="6" t="s">
        <v>79</v>
      </c>
      <c r="H6" s="6" t="b">
        <v>1</v>
      </c>
      <c r="I6" s="6">
        <v>3239</v>
      </c>
      <c r="J6" s="6" t="s">
        <v>67</v>
      </c>
      <c r="K6" s="6" t="s">
        <v>69</v>
      </c>
      <c r="L6">
        <v>133586</v>
      </c>
      <c r="M6" t="s">
        <v>241</v>
      </c>
      <c r="N6" t="s">
        <v>242</v>
      </c>
      <c r="O6" t="s">
        <v>243</v>
      </c>
      <c r="P6">
        <v>40</v>
      </c>
      <c r="Q6" s="6">
        <v>133587</v>
      </c>
      <c r="R6" s="6" t="s">
        <v>4214</v>
      </c>
      <c r="S6" s="6" t="s">
        <v>4215</v>
      </c>
      <c r="T6" s="6" t="s">
        <v>4216</v>
      </c>
      <c r="U6" s="6">
        <v>40</v>
      </c>
      <c r="V6" t="s">
        <v>75</v>
      </c>
      <c r="W6" t="s">
        <v>103</v>
      </c>
      <c r="X6">
        <v>200</v>
      </c>
      <c r="Y6" t="s">
        <v>3522</v>
      </c>
      <c r="Z6">
        <v>6801705270</v>
      </c>
      <c r="AA6">
        <v>200001</v>
      </c>
      <c r="AB6" t="e">
        <f>VLOOKUP(#REF!,#REF!,2,FALSE)</f>
        <v>#REF!</v>
      </c>
      <c r="AC6" t="s">
        <v>3547</v>
      </c>
      <c r="AD6">
        <v>6801705270</v>
      </c>
      <c r="AE6" s="2">
        <v>44309</v>
      </c>
      <c r="AF6" t="s">
        <v>936</v>
      </c>
      <c r="AG6" t="s">
        <v>936</v>
      </c>
      <c r="AH6" t="s">
        <v>936</v>
      </c>
      <c r="AL6" s="2">
        <v>44309</v>
      </c>
      <c r="AQ6">
        <v>80</v>
      </c>
      <c r="AR6">
        <v>100</v>
      </c>
      <c r="AS6">
        <v>0</v>
      </c>
      <c r="AT6" t="s">
        <v>3545</v>
      </c>
      <c r="AV6">
        <v>2</v>
      </c>
      <c r="AW6">
        <v>85</v>
      </c>
      <c r="AX6">
        <v>13</v>
      </c>
      <c r="AY6">
        <v>0</v>
      </c>
      <c r="AZ6">
        <v>111</v>
      </c>
      <c r="BA6">
        <v>2</v>
      </c>
      <c r="BB6">
        <v>85</v>
      </c>
      <c r="BC6">
        <v>13</v>
      </c>
      <c r="BD6">
        <v>0</v>
      </c>
      <c r="BE6">
        <v>111</v>
      </c>
      <c r="BF6">
        <v>0</v>
      </c>
      <c r="BG6">
        <v>85</v>
      </c>
      <c r="BH6">
        <v>15</v>
      </c>
      <c r="BI6">
        <v>0</v>
      </c>
      <c r="BJ6">
        <v>115</v>
      </c>
      <c r="BL6" t="s">
        <v>3548</v>
      </c>
      <c r="BM6" s="2">
        <v>44670</v>
      </c>
      <c r="BN6" t="s">
        <v>3531</v>
      </c>
    </row>
    <row r="7" spans="1:66">
      <c r="A7" t="s">
        <v>4217</v>
      </c>
      <c r="B7">
        <v>200003</v>
      </c>
      <c r="C7" t="b">
        <v>0</v>
      </c>
      <c r="D7" t="s">
        <v>4205</v>
      </c>
      <c r="E7" t="s">
        <v>57</v>
      </c>
      <c r="F7" s="6"/>
      <c r="G7" s="6" t="e">
        <v>#N/A</v>
      </c>
      <c r="H7" s="6" t="b">
        <v>0</v>
      </c>
      <c r="I7" s="6"/>
      <c r="J7" s="6" t="e">
        <v>#N/A</v>
      </c>
      <c r="K7" s="6" t="e">
        <v>#N/A</v>
      </c>
      <c r="Q7" s="6"/>
      <c r="R7" s="6"/>
      <c r="S7" s="6"/>
      <c r="T7" s="6"/>
      <c r="U7" s="6"/>
      <c r="AB7" t="e">
        <f>VLOOKUP(#REF!,#REF!,2,FALSE)</f>
        <v>#REF!</v>
      </c>
      <c r="AV7">
        <v>0</v>
      </c>
      <c r="AW7">
        <v>65</v>
      </c>
      <c r="AX7">
        <v>25</v>
      </c>
      <c r="AY7">
        <v>10</v>
      </c>
      <c r="AZ7">
        <v>145</v>
      </c>
    </row>
    <row r="8" spans="1:66">
      <c r="A8" t="s">
        <v>4218</v>
      </c>
      <c r="B8">
        <v>200005</v>
      </c>
      <c r="C8" t="b">
        <v>0</v>
      </c>
      <c r="D8" t="s">
        <v>4205</v>
      </c>
      <c r="E8" t="s">
        <v>57</v>
      </c>
      <c r="F8" s="6" t="s">
        <v>249</v>
      </c>
      <c r="G8" s="6" t="s">
        <v>79</v>
      </c>
      <c r="H8" s="6" t="b">
        <v>1</v>
      </c>
      <c r="I8" s="6">
        <v>3239</v>
      </c>
      <c r="J8" s="6" t="s">
        <v>67</v>
      </c>
      <c r="K8" s="6" t="s">
        <v>69</v>
      </c>
      <c r="L8">
        <v>157826</v>
      </c>
      <c r="M8" t="s">
        <v>250</v>
      </c>
      <c r="N8" t="s">
        <v>251</v>
      </c>
      <c r="O8" t="s">
        <v>252</v>
      </c>
      <c r="P8">
        <v>40</v>
      </c>
      <c r="Q8" s="6">
        <v>157789</v>
      </c>
      <c r="R8" s="6" t="s">
        <v>4219</v>
      </c>
      <c r="S8" s="6" t="s">
        <v>4220</v>
      </c>
      <c r="T8" s="6" t="s">
        <v>4221</v>
      </c>
      <c r="U8" s="6">
        <v>40</v>
      </c>
      <c r="V8" t="s">
        <v>75</v>
      </c>
      <c r="W8" t="s">
        <v>74</v>
      </c>
      <c r="X8">
        <v>200</v>
      </c>
      <c r="Y8" t="s">
        <v>3522</v>
      </c>
      <c r="Z8">
        <v>200005</v>
      </c>
      <c r="AA8">
        <v>200005</v>
      </c>
      <c r="AB8" t="e">
        <f>VLOOKUP(#REF!,#REF!,2,FALSE)</f>
        <v>#REF!</v>
      </c>
      <c r="AC8" t="s">
        <v>3568</v>
      </c>
      <c r="AD8">
        <v>6801784463</v>
      </c>
      <c r="AE8" s="2">
        <v>44264</v>
      </c>
      <c r="AF8" t="s">
        <v>938</v>
      </c>
      <c r="AG8" t="s">
        <v>3527</v>
      </c>
      <c r="AH8" t="s">
        <v>915</v>
      </c>
      <c r="AJ8" t="s">
        <v>907</v>
      </c>
      <c r="AK8" t="s">
        <v>255</v>
      </c>
      <c r="AL8" s="2">
        <v>44699</v>
      </c>
      <c r="AQ8">
        <v>40</v>
      </c>
      <c r="AR8">
        <v>95</v>
      </c>
      <c r="AS8">
        <v>5</v>
      </c>
      <c r="AT8" t="s">
        <v>3524</v>
      </c>
      <c r="BL8" t="s">
        <v>3548</v>
      </c>
      <c r="BM8" s="2">
        <v>44727</v>
      </c>
      <c r="BN8" t="s">
        <v>3531</v>
      </c>
    </row>
    <row r="9" spans="1:66">
      <c r="A9" t="s">
        <v>4222</v>
      </c>
      <c r="B9">
        <v>200008</v>
      </c>
      <c r="C9" t="b">
        <v>0</v>
      </c>
      <c r="D9" t="s">
        <v>4205</v>
      </c>
      <c r="E9" t="s">
        <v>57</v>
      </c>
      <c r="F9" s="6"/>
      <c r="G9" s="6" t="e">
        <v>#N/A</v>
      </c>
      <c r="H9" s="6" t="b">
        <v>0</v>
      </c>
      <c r="I9" s="6"/>
      <c r="J9" s="6" t="e">
        <v>#N/A</v>
      </c>
      <c r="K9" s="6" t="e">
        <v>#N/A</v>
      </c>
      <c r="Q9" s="6"/>
      <c r="R9" s="6"/>
      <c r="S9" s="6"/>
      <c r="T9" s="6"/>
      <c r="U9" s="6"/>
      <c r="AB9" t="e">
        <f>VLOOKUP(#REF!,#REF!,2,FALSE)</f>
        <v>#REF!</v>
      </c>
    </row>
    <row r="10" spans="1:66">
      <c r="A10" t="s">
        <v>4223</v>
      </c>
      <c r="B10">
        <v>200009</v>
      </c>
      <c r="C10" t="b">
        <v>0</v>
      </c>
      <c r="D10" t="s">
        <v>4205</v>
      </c>
      <c r="E10" t="s">
        <v>57</v>
      </c>
      <c r="F10" s="6" t="s">
        <v>256</v>
      </c>
      <c r="G10" s="6" t="s">
        <v>79</v>
      </c>
      <c r="H10" s="6" t="b">
        <v>1</v>
      </c>
      <c r="I10" s="6">
        <v>3239</v>
      </c>
      <c r="J10" s="6" t="s">
        <v>67</v>
      </c>
      <c r="K10" s="6" t="s">
        <v>69</v>
      </c>
      <c r="L10">
        <v>196011</v>
      </c>
      <c r="M10" t="s">
        <v>257</v>
      </c>
      <c r="N10" t="s">
        <v>258</v>
      </c>
      <c r="O10" t="s">
        <v>259</v>
      </c>
      <c r="P10">
        <v>40</v>
      </c>
      <c r="Q10" s="6">
        <v>196012</v>
      </c>
      <c r="R10" s="6" t="s">
        <v>4224</v>
      </c>
      <c r="S10" s="6" t="s">
        <v>4225</v>
      </c>
      <c r="T10" s="6" t="s">
        <v>4226</v>
      </c>
      <c r="U10" s="6">
        <v>40</v>
      </c>
      <c r="V10" t="s">
        <v>75</v>
      </c>
      <c r="W10" t="s">
        <v>103</v>
      </c>
      <c r="X10">
        <v>200</v>
      </c>
      <c r="Y10" t="s">
        <v>3522</v>
      </c>
      <c r="Z10">
        <v>200009</v>
      </c>
      <c r="AA10">
        <v>200009</v>
      </c>
      <c r="AB10" t="e">
        <f>VLOOKUP(#REF!,#REF!,2,FALSE)</f>
        <v>#REF!</v>
      </c>
      <c r="AD10">
        <v>6802023964</v>
      </c>
      <c r="AE10" s="2">
        <v>44753</v>
      </c>
      <c r="AF10" t="s">
        <v>979</v>
      </c>
      <c r="AG10" t="s">
        <v>3527</v>
      </c>
      <c r="AH10" t="s">
        <v>906</v>
      </c>
      <c r="AI10" t="s">
        <v>83</v>
      </c>
      <c r="AJ10" t="s">
        <v>1046</v>
      </c>
      <c r="AL10" s="2">
        <v>45014</v>
      </c>
      <c r="AQ10">
        <v>30</v>
      </c>
      <c r="AR10">
        <v>98</v>
      </c>
      <c r="AS10">
        <v>2</v>
      </c>
      <c r="AT10" t="s">
        <v>3524</v>
      </c>
      <c r="AV10">
        <v>0</v>
      </c>
      <c r="AW10">
        <v>5</v>
      </c>
      <c r="AX10">
        <v>45</v>
      </c>
      <c r="AY10">
        <v>50</v>
      </c>
      <c r="AZ10">
        <v>245</v>
      </c>
      <c r="BA10">
        <v>25</v>
      </c>
      <c r="BB10">
        <v>5</v>
      </c>
      <c r="BC10">
        <v>45</v>
      </c>
      <c r="BD10">
        <v>25</v>
      </c>
      <c r="BE10">
        <v>170</v>
      </c>
      <c r="BF10">
        <v>0</v>
      </c>
      <c r="BG10">
        <v>20</v>
      </c>
      <c r="BH10">
        <v>30</v>
      </c>
      <c r="BI10">
        <v>50</v>
      </c>
      <c r="BJ10">
        <v>230</v>
      </c>
      <c r="BL10" t="s">
        <v>3632</v>
      </c>
      <c r="BM10" s="2">
        <v>45027</v>
      </c>
      <c r="BN10" t="s">
        <v>3531</v>
      </c>
    </row>
    <row r="11" spans="1:66">
      <c r="A11" t="s">
        <v>4227</v>
      </c>
      <c r="B11">
        <v>200010</v>
      </c>
      <c r="C11" t="b">
        <v>0</v>
      </c>
      <c r="D11" t="s">
        <v>4195</v>
      </c>
      <c r="E11" t="s">
        <v>57</v>
      </c>
      <c r="F11" s="6" t="s">
        <v>2172</v>
      </c>
      <c r="G11" s="6" t="s">
        <v>1120</v>
      </c>
      <c r="H11" s="6" t="b">
        <v>1</v>
      </c>
      <c r="I11" s="6">
        <v>3239</v>
      </c>
      <c r="J11" s="6" t="s">
        <v>67</v>
      </c>
      <c r="K11" s="6" t="s">
        <v>69</v>
      </c>
      <c r="L11">
        <v>189134</v>
      </c>
      <c r="M11" t="s">
        <v>2174</v>
      </c>
      <c r="N11" t="s">
        <v>2175</v>
      </c>
      <c r="O11" t="s">
        <v>2176</v>
      </c>
      <c r="P11">
        <v>40</v>
      </c>
      <c r="Q11" s="6">
        <v>189135</v>
      </c>
      <c r="R11" s="6" t="s">
        <v>4228</v>
      </c>
      <c r="S11" s="6" t="s">
        <v>4229</v>
      </c>
      <c r="T11" s="6" t="s">
        <v>4230</v>
      </c>
      <c r="U11" s="6">
        <v>40</v>
      </c>
      <c r="V11" t="s">
        <v>75</v>
      </c>
      <c r="W11" t="s">
        <v>103</v>
      </c>
      <c r="X11">
        <v>200</v>
      </c>
      <c r="Y11" t="s">
        <v>3549</v>
      </c>
      <c r="Z11">
        <v>200010</v>
      </c>
      <c r="AA11">
        <v>200010</v>
      </c>
      <c r="AB11" t="e">
        <f>VLOOKUP(#REF!,#REF!,2,FALSE)</f>
        <v>#REF!</v>
      </c>
      <c r="AC11" t="s">
        <v>3633</v>
      </c>
      <c r="AD11">
        <v>6801959822</v>
      </c>
      <c r="AE11" s="2">
        <v>44602</v>
      </c>
      <c r="AF11" t="s">
        <v>926</v>
      </c>
      <c r="AG11" t="s">
        <v>3527</v>
      </c>
      <c r="AH11" t="s">
        <v>915</v>
      </c>
      <c r="AK11" t="s">
        <v>133</v>
      </c>
      <c r="AL11" s="2">
        <v>45009</v>
      </c>
      <c r="AQ11">
        <v>30</v>
      </c>
      <c r="AR11">
        <v>95</v>
      </c>
      <c r="AS11">
        <v>5</v>
      </c>
      <c r="AT11" t="s">
        <v>3524</v>
      </c>
      <c r="AV11">
        <v>3</v>
      </c>
      <c r="AW11">
        <v>30</v>
      </c>
      <c r="AX11">
        <v>55</v>
      </c>
      <c r="AY11">
        <v>12</v>
      </c>
      <c r="AZ11">
        <v>176</v>
      </c>
      <c r="BA11">
        <v>3</v>
      </c>
      <c r="BB11">
        <v>30</v>
      </c>
      <c r="BC11">
        <v>55</v>
      </c>
      <c r="BD11">
        <v>12</v>
      </c>
      <c r="BE11">
        <v>176</v>
      </c>
      <c r="BF11">
        <v>3</v>
      </c>
      <c r="BG11">
        <v>47</v>
      </c>
      <c r="BH11">
        <v>50</v>
      </c>
      <c r="BI11">
        <v>0</v>
      </c>
      <c r="BJ11">
        <v>147</v>
      </c>
      <c r="BL11" t="s">
        <v>3624</v>
      </c>
      <c r="BM11" s="2">
        <v>45033</v>
      </c>
      <c r="BN11" t="s">
        <v>3531</v>
      </c>
    </row>
    <row r="12" spans="1:66">
      <c r="A12" t="s">
        <v>4231</v>
      </c>
      <c r="B12">
        <v>201006</v>
      </c>
      <c r="C12" t="b">
        <v>0</v>
      </c>
      <c r="D12" t="s">
        <v>4195</v>
      </c>
      <c r="E12" t="s">
        <v>141</v>
      </c>
      <c r="F12" s="6" t="s">
        <v>274</v>
      </c>
      <c r="G12" s="6" t="s">
        <v>79</v>
      </c>
      <c r="H12" s="6" t="b">
        <v>1</v>
      </c>
      <c r="I12" s="6">
        <v>3239</v>
      </c>
      <c r="J12" s="6" t="s">
        <v>67</v>
      </c>
      <c r="K12" s="6" t="s">
        <v>69</v>
      </c>
      <c r="L12">
        <v>157818</v>
      </c>
      <c r="M12" t="s">
        <v>275</v>
      </c>
      <c r="N12" t="s">
        <v>276</v>
      </c>
      <c r="O12" t="s">
        <v>277</v>
      </c>
      <c r="P12">
        <v>40</v>
      </c>
      <c r="Q12" s="6">
        <v>157792</v>
      </c>
      <c r="R12" s="6" t="s">
        <v>4232</v>
      </c>
      <c r="S12" s="6" t="s">
        <v>4233</v>
      </c>
      <c r="T12" s="6" t="s">
        <v>4234</v>
      </c>
      <c r="U12" s="6">
        <v>40</v>
      </c>
      <c r="V12" t="s">
        <v>75</v>
      </c>
      <c r="W12" t="s">
        <v>279</v>
      </c>
      <c r="X12">
        <v>201</v>
      </c>
      <c r="Y12" t="s">
        <v>3522</v>
      </c>
      <c r="Z12" t="s">
        <v>3597</v>
      </c>
      <c r="AA12">
        <v>201006</v>
      </c>
      <c r="AB12" t="e">
        <f>VLOOKUP(#REF!,#REF!,2,FALSE)</f>
        <v>#REF!</v>
      </c>
      <c r="AC12" t="s">
        <v>4235</v>
      </c>
      <c r="AD12">
        <v>6801756986</v>
      </c>
      <c r="AE12" s="2">
        <v>44711</v>
      </c>
      <c r="AF12" t="s">
        <v>926</v>
      </c>
      <c r="AG12" t="s">
        <v>3527</v>
      </c>
      <c r="AH12" t="s">
        <v>906</v>
      </c>
      <c r="AI12" t="s">
        <v>268</v>
      </c>
      <c r="AJ12" t="s">
        <v>941</v>
      </c>
      <c r="AL12" s="2">
        <v>44750</v>
      </c>
      <c r="AQ12">
        <v>100</v>
      </c>
      <c r="AR12">
        <v>85</v>
      </c>
      <c r="AS12">
        <v>15</v>
      </c>
      <c r="AT12" t="s">
        <v>3545</v>
      </c>
      <c r="AV12">
        <v>0</v>
      </c>
      <c r="AW12">
        <v>38</v>
      </c>
      <c r="AX12">
        <v>60</v>
      </c>
      <c r="AY12">
        <v>2</v>
      </c>
      <c r="AZ12">
        <v>164</v>
      </c>
      <c r="BA12">
        <v>0</v>
      </c>
      <c r="BB12">
        <v>38</v>
      </c>
      <c r="BC12">
        <v>60</v>
      </c>
      <c r="BD12">
        <v>2</v>
      </c>
      <c r="BE12">
        <v>164</v>
      </c>
      <c r="BF12">
        <v>0</v>
      </c>
      <c r="BG12">
        <v>60</v>
      </c>
      <c r="BH12">
        <v>40</v>
      </c>
      <c r="BI12">
        <v>0</v>
      </c>
      <c r="BJ12">
        <v>140</v>
      </c>
      <c r="BL12" t="s">
        <v>3542</v>
      </c>
      <c r="BN12" t="s">
        <v>3531</v>
      </c>
    </row>
    <row r="13" spans="1:66">
      <c r="A13" t="s">
        <v>4236</v>
      </c>
      <c r="B13">
        <v>201008</v>
      </c>
      <c r="C13" t="b">
        <v>0</v>
      </c>
      <c r="D13" t="s">
        <v>4237</v>
      </c>
      <c r="E13" t="s">
        <v>141</v>
      </c>
      <c r="F13" s="6" t="s">
        <v>2234</v>
      </c>
      <c r="G13" s="6" t="s">
        <v>1120</v>
      </c>
      <c r="H13" s="6" t="b">
        <v>1</v>
      </c>
      <c r="I13" s="6">
        <v>3239</v>
      </c>
      <c r="J13" s="6" t="s">
        <v>67</v>
      </c>
      <c r="K13" s="6" t="s">
        <v>69</v>
      </c>
      <c r="L13">
        <v>157770</v>
      </c>
      <c r="M13" t="s">
        <v>2236</v>
      </c>
      <c r="N13" t="s">
        <v>2237</v>
      </c>
      <c r="O13" t="s">
        <v>2238</v>
      </c>
      <c r="P13">
        <v>40</v>
      </c>
      <c r="Q13" s="6">
        <v>157767</v>
      </c>
      <c r="R13" s="6" t="s">
        <v>4238</v>
      </c>
      <c r="S13" s="6" t="s">
        <v>4239</v>
      </c>
      <c r="T13" s="6" t="s">
        <v>4240</v>
      </c>
      <c r="U13" s="6">
        <v>40</v>
      </c>
      <c r="V13" t="s">
        <v>75</v>
      </c>
      <c r="W13" t="s">
        <v>279</v>
      </c>
      <c r="X13">
        <v>201</v>
      </c>
      <c r="Y13" t="s">
        <v>3549</v>
      </c>
      <c r="Z13" t="s">
        <v>3581</v>
      </c>
      <c r="AA13">
        <v>201008</v>
      </c>
      <c r="AB13" t="e">
        <f>VLOOKUP(#REF!,#REF!,2,FALSE)</f>
        <v>#REF!</v>
      </c>
      <c r="AC13" t="s">
        <v>4235</v>
      </c>
      <c r="AD13">
        <v>6801756984</v>
      </c>
      <c r="AE13" s="2">
        <v>44111</v>
      </c>
      <c r="AF13" t="s">
        <v>938</v>
      </c>
      <c r="AG13" t="s">
        <v>3527</v>
      </c>
      <c r="AH13" t="s">
        <v>915</v>
      </c>
      <c r="AJ13" t="s">
        <v>941</v>
      </c>
      <c r="AK13" t="s">
        <v>133</v>
      </c>
      <c r="AL13" s="2">
        <v>44761</v>
      </c>
      <c r="AV13">
        <v>25</v>
      </c>
      <c r="AW13">
        <v>50</v>
      </c>
      <c r="AX13">
        <v>25</v>
      </c>
      <c r="AY13">
        <v>0</v>
      </c>
      <c r="AZ13">
        <v>100</v>
      </c>
      <c r="BA13">
        <v>40</v>
      </c>
      <c r="BB13">
        <v>35</v>
      </c>
      <c r="BC13">
        <v>25</v>
      </c>
      <c r="BD13">
        <v>0</v>
      </c>
      <c r="BE13">
        <v>85</v>
      </c>
      <c r="BF13">
        <v>35</v>
      </c>
      <c r="BG13">
        <v>65</v>
      </c>
      <c r="BH13">
        <v>0</v>
      </c>
      <c r="BI13">
        <v>0</v>
      </c>
      <c r="BJ13">
        <v>65</v>
      </c>
      <c r="BL13" t="s">
        <v>3542</v>
      </c>
      <c r="BN13" t="s">
        <v>3531</v>
      </c>
    </row>
    <row r="14" spans="1:66">
      <c r="A14" t="s">
        <v>4241</v>
      </c>
      <c r="B14">
        <v>201015</v>
      </c>
      <c r="C14" t="b">
        <v>0</v>
      </c>
      <c r="D14" t="s">
        <v>4205</v>
      </c>
      <c r="E14" t="s">
        <v>141</v>
      </c>
      <c r="F14" s="6" t="s">
        <v>282</v>
      </c>
      <c r="G14" s="6" t="s">
        <v>79</v>
      </c>
      <c r="H14" s="6" t="b">
        <v>1</v>
      </c>
      <c r="I14" s="6">
        <v>3239</v>
      </c>
      <c r="J14" s="6" t="s">
        <v>67</v>
      </c>
      <c r="K14" s="6" t="s">
        <v>69</v>
      </c>
      <c r="L14">
        <v>160110</v>
      </c>
      <c r="M14" t="s">
        <v>283</v>
      </c>
      <c r="N14" t="s">
        <v>284</v>
      </c>
      <c r="O14" t="s">
        <v>285</v>
      </c>
      <c r="P14">
        <v>40</v>
      </c>
      <c r="Q14" s="6">
        <v>160097</v>
      </c>
      <c r="R14" s="6" t="s">
        <v>4242</v>
      </c>
      <c r="S14" s="6" t="s">
        <v>4243</v>
      </c>
      <c r="T14" s="6" t="s">
        <v>4244</v>
      </c>
      <c r="U14" s="6">
        <v>40</v>
      </c>
      <c r="V14" t="s">
        <v>75</v>
      </c>
      <c r="W14" t="s">
        <v>279</v>
      </c>
      <c r="X14">
        <v>201</v>
      </c>
      <c r="Y14" t="s">
        <v>3522</v>
      </c>
      <c r="Z14" t="s">
        <v>4245</v>
      </c>
      <c r="AA14">
        <v>201015</v>
      </c>
      <c r="AB14" t="e">
        <f>VLOOKUP(#REF!,#REF!,2,FALSE)</f>
        <v>#REF!</v>
      </c>
      <c r="AC14" t="s">
        <v>4246</v>
      </c>
      <c r="AD14">
        <v>6802022884</v>
      </c>
      <c r="AE14" s="2">
        <v>44712</v>
      </c>
      <c r="AF14" t="s">
        <v>926</v>
      </c>
      <c r="AG14" t="s">
        <v>3527</v>
      </c>
      <c r="AH14" t="s">
        <v>906</v>
      </c>
      <c r="AI14" t="s">
        <v>268</v>
      </c>
      <c r="AJ14" t="s">
        <v>941</v>
      </c>
      <c r="AL14" s="2">
        <v>44812</v>
      </c>
      <c r="AQ14">
        <v>25</v>
      </c>
      <c r="AR14">
        <v>80</v>
      </c>
      <c r="AS14">
        <v>20</v>
      </c>
      <c r="AT14" t="s">
        <v>3545</v>
      </c>
      <c r="AV14">
        <v>10</v>
      </c>
      <c r="AW14">
        <v>60</v>
      </c>
      <c r="AX14">
        <v>30</v>
      </c>
      <c r="AY14">
        <v>0</v>
      </c>
      <c r="AZ14">
        <v>120</v>
      </c>
      <c r="BA14">
        <v>15</v>
      </c>
      <c r="BB14">
        <v>55</v>
      </c>
      <c r="BC14">
        <v>30</v>
      </c>
      <c r="BD14">
        <v>0</v>
      </c>
      <c r="BE14">
        <v>115</v>
      </c>
      <c r="BF14">
        <v>75</v>
      </c>
      <c r="BG14">
        <v>20</v>
      </c>
      <c r="BH14">
        <v>5</v>
      </c>
      <c r="BI14">
        <v>0</v>
      </c>
      <c r="BJ14">
        <v>30</v>
      </c>
      <c r="BK14" t="s">
        <v>4247</v>
      </c>
      <c r="BL14" t="s">
        <v>3542</v>
      </c>
      <c r="BM14" s="2">
        <v>44823</v>
      </c>
      <c r="BN14" t="s">
        <v>3531</v>
      </c>
    </row>
    <row r="15" spans="1:66">
      <c r="A15" t="s">
        <v>4248</v>
      </c>
      <c r="B15">
        <v>201027</v>
      </c>
      <c r="C15" t="b">
        <v>0</v>
      </c>
      <c r="D15" t="s">
        <v>4205</v>
      </c>
      <c r="E15" t="s">
        <v>141</v>
      </c>
      <c r="F15" s="6" t="s">
        <v>294</v>
      </c>
      <c r="G15" s="6" t="s">
        <v>79</v>
      </c>
      <c r="H15" s="6" t="b">
        <v>1</v>
      </c>
      <c r="I15" s="6">
        <v>3239</v>
      </c>
      <c r="J15" s="6" t="s">
        <v>67</v>
      </c>
      <c r="K15" s="6" t="s">
        <v>69</v>
      </c>
      <c r="L15">
        <v>174098</v>
      </c>
      <c r="M15" t="s">
        <v>295</v>
      </c>
      <c r="N15" t="s">
        <v>296</v>
      </c>
      <c r="O15" t="s">
        <v>297</v>
      </c>
      <c r="P15">
        <v>40</v>
      </c>
      <c r="Q15" s="6">
        <v>174099</v>
      </c>
      <c r="R15" s="6" t="s">
        <v>4249</v>
      </c>
      <c r="S15" s="6" t="s">
        <v>4250</v>
      </c>
      <c r="T15" s="6" t="s">
        <v>4251</v>
      </c>
      <c r="U15" s="6">
        <v>40</v>
      </c>
      <c r="V15" t="s">
        <v>75</v>
      </c>
      <c r="W15" t="s">
        <v>279</v>
      </c>
      <c r="X15">
        <v>201</v>
      </c>
      <c r="Y15" t="s">
        <v>3522</v>
      </c>
      <c r="Z15" t="s">
        <v>4252</v>
      </c>
      <c r="AA15">
        <v>201027</v>
      </c>
      <c r="AB15" t="e">
        <f>VLOOKUP(#REF!,#REF!,2,FALSE)</f>
        <v>#REF!</v>
      </c>
      <c r="AC15" t="s">
        <v>4246</v>
      </c>
      <c r="AD15">
        <v>6802060066</v>
      </c>
      <c r="AE15" s="2">
        <v>43767</v>
      </c>
      <c r="AF15" t="s">
        <v>926</v>
      </c>
      <c r="AG15" t="s">
        <v>3527</v>
      </c>
      <c r="AH15" t="s">
        <v>906</v>
      </c>
      <c r="AI15" t="s">
        <v>268</v>
      </c>
      <c r="AJ15" t="s">
        <v>941</v>
      </c>
      <c r="AL15" s="2">
        <v>44869</v>
      </c>
      <c r="AQ15">
        <v>100</v>
      </c>
      <c r="AR15">
        <v>93</v>
      </c>
      <c r="AS15">
        <v>7</v>
      </c>
      <c r="AT15" t="s">
        <v>3524</v>
      </c>
      <c r="AV15">
        <v>0</v>
      </c>
      <c r="AW15">
        <v>15</v>
      </c>
      <c r="AX15">
        <v>84</v>
      </c>
      <c r="AY15">
        <v>1</v>
      </c>
      <c r="AZ15">
        <v>186</v>
      </c>
      <c r="BA15">
        <v>0</v>
      </c>
      <c r="BB15">
        <v>15</v>
      </c>
      <c r="BC15">
        <v>84</v>
      </c>
      <c r="BD15">
        <v>1</v>
      </c>
      <c r="BE15">
        <v>186</v>
      </c>
      <c r="BF15">
        <v>15</v>
      </c>
      <c r="BG15">
        <v>82</v>
      </c>
      <c r="BH15">
        <v>3</v>
      </c>
      <c r="BI15">
        <v>0</v>
      </c>
      <c r="BJ15">
        <v>88</v>
      </c>
      <c r="BL15" t="s">
        <v>3613</v>
      </c>
      <c r="BM15" s="2">
        <v>44876</v>
      </c>
      <c r="BN15" t="s">
        <v>3531</v>
      </c>
    </row>
    <row r="16" spans="1:66">
      <c r="A16" t="s">
        <v>4253</v>
      </c>
      <c r="B16">
        <v>201048</v>
      </c>
      <c r="C16" t="b">
        <v>0</v>
      </c>
      <c r="D16" t="s">
        <v>4195</v>
      </c>
      <c r="E16" t="s">
        <v>141</v>
      </c>
      <c r="F16" s="6"/>
      <c r="G16" s="6" t="e">
        <v>#N/A</v>
      </c>
      <c r="H16" s="6" t="b">
        <v>0</v>
      </c>
      <c r="I16" s="6"/>
      <c r="J16" s="6" t="e">
        <v>#N/A</v>
      </c>
      <c r="K16" s="6" t="e">
        <v>#N/A</v>
      </c>
      <c r="Q16" s="6"/>
      <c r="R16" s="6"/>
      <c r="S16" s="6"/>
      <c r="T16" s="6"/>
      <c r="U16" s="6"/>
      <c r="AB16" t="e">
        <f>VLOOKUP(#REF!,#REF!,2,FALSE)</f>
        <v>#REF!</v>
      </c>
    </row>
    <row r="17" spans="1:66">
      <c r="A17" t="s">
        <v>4254</v>
      </c>
      <c r="B17">
        <v>301001</v>
      </c>
      <c r="C17" t="b">
        <v>0</v>
      </c>
      <c r="D17" t="s">
        <v>4205</v>
      </c>
      <c r="E17" t="s">
        <v>141</v>
      </c>
      <c r="F17" s="6" t="s">
        <v>396</v>
      </c>
      <c r="G17" s="6" t="s">
        <v>79</v>
      </c>
      <c r="H17" s="6" t="b">
        <v>1</v>
      </c>
      <c r="I17" s="6">
        <v>3239</v>
      </c>
      <c r="J17" s="6" t="s">
        <v>67</v>
      </c>
      <c r="K17" s="6" t="s">
        <v>69</v>
      </c>
      <c r="L17">
        <v>157825</v>
      </c>
      <c r="M17" t="s">
        <v>397</v>
      </c>
      <c r="N17" t="s">
        <v>398</v>
      </c>
      <c r="O17" t="s">
        <v>399</v>
      </c>
      <c r="P17">
        <v>40</v>
      </c>
      <c r="Q17" s="6">
        <v>157765</v>
      </c>
      <c r="R17" s="6" t="s">
        <v>4255</v>
      </c>
      <c r="S17" s="6" t="s">
        <v>4256</v>
      </c>
      <c r="T17" s="6" t="s">
        <v>4257</v>
      </c>
      <c r="U17" s="6">
        <v>40</v>
      </c>
      <c r="V17" t="s">
        <v>130</v>
      </c>
      <c r="W17" t="s">
        <v>279</v>
      </c>
      <c r="X17">
        <v>301</v>
      </c>
      <c r="Y17" t="s">
        <v>3522</v>
      </c>
      <c r="Z17" t="s">
        <v>3566</v>
      </c>
      <c r="AA17">
        <v>301001</v>
      </c>
      <c r="AB17" t="e">
        <f>VLOOKUP(#REF!,#REF!,2,FALSE)</f>
        <v>#REF!</v>
      </c>
      <c r="AC17" t="s">
        <v>936</v>
      </c>
      <c r="AD17">
        <v>6217451472</v>
      </c>
      <c r="AE17" s="2">
        <v>44522</v>
      </c>
      <c r="AF17" t="s">
        <v>926</v>
      </c>
      <c r="AG17" t="s">
        <v>3527</v>
      </c>
      <c r="AH17" t="s">
        <v>915</v>
      </c>
      <c r="AJ17" t="s">
        <v>4258</v>
      </c>
      <c r="AK17" t="s">
        <v>173</v>
      </c>
      <c r="AQ17">
        <v>60</v>
      </c>
      <c r="AR17">
        <v>98</v>
      </c>
      <c r="AS17">
        <v>2</v>
      </c>
      <c r="AT17" t="s">
        <v>3545</v>
      </c>
      <c r="AV17">
        <v>0</v>
      </c>
      <c r="AW17">
        <v>3</v>
      </c>
      <c r="AX17">
        <v>57</v>
      </c>
      <c r="AY17">
        <v>40</v>
      </c>
      <c r="AZ17">
        <v>237</v>
      </c>
      <c r="BA17">
        <v>1</v>
      </c>
      <c r="BB17">
        <v>4</v>
      </c>
      <c r="BC17">
        <v>55</v>
      </c>
      <c r="BD17">
        <v>40</v>
      </c>
      <c r="BE17">
        <v>234</v>
      </c>
      <c r="BF17">
        <v>0</v>
      </c>
      <c r="BG17">
        <v>60</v>
      </c>
      <c r="BH17">
        <v>39</v>
      </c>
      <c r="BI17">
        <v>1</v>
      </c>
      <c r="BJ17">
        <v>141</v>
      </c>
      <c r="BL17" t="s">
        <v>3546</v>
      </c>
      <c r="BN17" t="s">
        <v>3531</v>
      </c>
    </row>
    <row r="18" spans="1:66">
      <c r="A18" t="s">
        <v>4259</v>
      </c>
      <c r="B18">
        <v>301002</v>
      </c>
      <c r="C18" t="b">
        <v>0</v>
      </c>
      <c r="D18" t="s">
        <v>4205</v>
      </c>
      <c r="E18" t="s">
        <v>141</v>
      </c>
      <c r="F18" s="6" t="s">
        <v>402</v>
      </c>
      <c r="G18" s="6" t="s">
        <v>79</v>
      </c>
      <c r="H18" s="6" t="b">
        <v>1</v>
      </c>
      <c r="I18" s="6">
        <v>3239</v>
      </c>
      <c r="J18" s="6" t="s">
        <v>67</v>
      </c>
      <c r="K18" s="6" t="s">
        <v>69</v>
      </c>
      <c r="L18">
        <v>327598</v>
      </c>
      <c r="M18" t="s">
        <v>403</v>
      </c>
      <c r="N18" t="s">
        <v>404</v>
      </c>
      <c r="O18" t="s">
        <v>405</v>
      </c>
      <c r="P18">
        <v>40</v>
      </c>
      <c r="Q18" s="6">
        <v>327599</v>
      </c>
      <c r="R18" s="6" t="s">
        <v>4260</v>
      </c>
      <c r="S18" s="6" t="s">
        <v>4261</v>
      </c>
      <c r="T18" s="6" t="s">
        <v>4262</v>
      </c>
      <c r="U18" s="6">
        <v>40</v>
      </c>
      <c r="V18" t="s">
        <v>130</v>
      </c>
      <c r="W18" t="s">
        <v>103</v>
      </c>
      <c r="X18">
        <v>301</v>
      </c>
      <c r="Y18" t="s">
        <v>3522</v>
      </c>
      <c r="Z18" t="s">
        <v>3980</v>
      </c>
      <c r="AA18">
        <v>301002</v>
      </c>
      <c r="AB18" t="e">
        <f>VLOOKUP(#REF!,#REF!,2,FALSE)</f>
        <v>#REF!</v>
      </c>
      <c r="AC18" t="s">
        <v>3981</v>
      </c>
      <c r="AD18">
        <v>6217451474</v>
      </c>
      <c r="AE18" s="2">
        <v>44841</v>
      </c>
      <c r="AF18" t="s">
        <v>926</v>
      </c>
      <c r="AG18" t="s">
        <v>936</v>
      </c>
      <c r="AH18" t="s">
        <v>915</v>
      </c>
      <c r="AJ18" t="s">
        <v>973</v>
      </c>
      <c r="AQ18">
        <v>70</v>
      </c>
      <c r="AR18">
        <v>80</v>
      </c>
      <c r="AS18">
        <v>20</v>
      </c>
      <c r="AT18" t="s">
        <v>3524</v>
      </c>
      <c r="AV18">
        <v>21</v>
      </c>
      <c r="AW18">
        <v>63</v>
      </c>
      <c r="AX18">
        <v>16</v>
      </c>
      <c r="AY18">
        <v>0</v>
      </c>
      <c r="AZ18">
        <v>95</v>
      </c>
      <c r="BA18">
        <v>29</v>
      </c>
      <c r="BB18">
        <v>55</v>
      </c>
      <c r="BC18">
        <v>16</v>
      </c>
      <c r="BD18">
        <v>0</v>
      </c>
      <c r="BE18">
        <v>87</v>
      </c>
      <c r="BF18">
        <v>46</v>
      </c>
      <c r="BG18">
        <v>50</v>
      </c>
      <c r="BH18">
        <v>4</v>
      </c>
      <c r="BI18">
        <v>0</v>
      </c>
      <c r="BJ18">
        <v>58</v>
      </c>
      <c r="BL18" t="s">
        <v>3894</v>
      </c>
      <c r="BM18" s="2">
        <v>45233</v>
      </c>
      <c r="BN18" t="s">
        <v>3531</v>
      </c>
    </row>
    <row r="19" spans="1:66">
      <c r="A19" t="s">
        <v>4263</v>
      </c>
      <c r="B19">
        <v>301006</v>
      </c>
      <c r="C19" t="b">
        <v>0</v>
      </c>
      <c r="D19" t="s">
        <v>4205</v>
      </c>
      <c r="E19" t="s">
        <v>141</v>
      </c>
      <c r="F19" s="6" t="s">
        <v>408</v>
      </c>
      <c r="G19" s="6" t="s">
        <v>79</v>
      </c>
      <c r="H19" s="6" t="b">
        <v>1</v>
      </c>
      <c r="I19" s="6">
        <v>3239</v>
      </c>
      <c r="J19" s="6" t="s">
        <v>67</v>
      </c>
      <c r="K19" s="6" t="s">
        <v>69</v>
      </c>
      <c r="L19">
        <v>160100</v>
      </c>
      <c r="M19" t="s">
        <v>409</v>
      </c>
      <c r="N19" t="s">
        <v>410</v>
      </c>
      <c r="O19" t="s">
        <v>411</v>
      </c>
      <c r="P19">
        <v>40</v>
      </c>
      <c r="Q19" s="6">
        <v>160106</v>
      </c>
      <c r="R19" s="6" t="s">
        <v>4264</v>
      </c>
      <c r="S19" s="6" t="s">
        <v>4265</v>
      </c>
      <c r="T19" s="6" t="s">
        <v>4266</v>
      </c>
      <c r="U19" s="6">
        <v>40</v>
      </c>
      <c r="V19" t="s">
        <v>130</v>
      </c>
      <c r="W19" t="s">
        <v>279</v>
      </c>
      <c r="X19">
        <v>301</v>
      </c>
      <c r="Y19" t="s">
        <v>3522</v>
      </c>
      <c r="Z19" t="s">
        <v>4267</v>
      </c>
      <c r="AA19">
        <v>301006</v>
      </c>
      <c r="AB19" t="e">
        <f>VLOOKUP(#REF!,#REF!,2,FALSE)</f>
        <v>#REF!</v>
      </c>
      <c r="AC19" t="s">
        <v>3564</v>
      </c>
      <c r="AD19">
        <v>6218633748</v>
      </c>
      <c r="AE19" s="2">
        <v>43219</v>
      </c>
      <c r="AF19" t="s">
        <v>938</v>
      </c>
      <c r="AG19" t="s">
        <v>3527</v>
      </c>
      <c r="AH19" t="s">
        <v>906</v>
      </c>
      <c r="AI19" t="s">
        <v>268</v>
      </c>
      <c r="AJ19" t="s">
        <v>941</v>
      </c>
      <c r="AQ19">
        <v>90</v>
      </c>
      <c r="AR19">
        <v>90</v>
      </c>
      <c r="AS19">
        <v>10</v>
      </c>
      <c r="AT19" t="s">
        <v>3524</v>
      </c>
      <c r="AV19">
        <v>5</v>
      </c>
      <c r="AW19">
        <v>70</v>
      </c>
      <c r="AX19">
        <v>25</v>
      </c>
      <c r="AY19">
        <v>0</v>
      </c>
      <c r="AZ19">
        <v>120</v>
      </c>
      <c r="BA19">
        <v>35</v>
      </c>
      <c r="BB19">
        <v>45</v>
      </c>
      <c r="BC19">
        <v>20</v>
      </c>
      <c r="BD19">
        <v>0</v>
      </c>
      <c r="BE19">
        <v>85</v>
      </c>
      <c r="BF19">
        <v>5</v>
      </c>
      <c r="BG19">
        <v>90</v>
      </c>
      <c r="BH19">
        <v>5</v>
      </c>
      <c r="BI19">
        <v>0</v>
      </c>
      <c r="BJ19">
        <v>100</v>
      </c>
      <c r="BL19" t="s">
        <v>3542</v>
      </c>
      <c r="BM19" s="2">
        <v>44833</v>
      </c>
      <c r="BN19" t="s">
        <v>3531</v>
      </c>
    </row>
    <row r="20" spans="1:66">
      <c r="A20" t="s">
        <v>4268</v>
      </c>
      <c r="B20">
        <v>304016</v>
      </c>
      <c r="C20" t="b">
        <v>0</v>
      </c>
      <c r="D20" t="s">
        <v>4195</v>
      </c>
      <c r="E20" t="s">
        <v>57</v>
      </c>
      <c r="F20" s="6"/>
      <c r="G20" s="6" t="e">
        <v>#N/A</v>
      </c>
      <c r="H20" s="6" t="b">
        <v>0</v>
      </c>
      <c r="I20" s="6"/>
      <c r="J20" s="6" t="e">
        <v>#N/A</v>
      </c>
      <c r="K20" s="6" t="e">
        <v>#N/A</v>
      </c>
      <c r="Q20" s="6"/>
      <c r="R20" s="6"/>
      <c r="S20" s="6"/>
      <c r="T20" s="6"/>
      <c r="U20" s="6"/>
      <c r="AB20" t="e">
        <f>VLOOKUP(#REF!,#REF!,2,FALSE)</f>
        <v>#REF!</v>
      </c>
    </row>
    <row r="21" spans="1:66">
      <c r="A21" t="s">
        <v>4269</v>
      </c>
      <c r="B21">
        <v>102006</v>
      </c>
      <c r="C21" t="b">
        <v>0</v>
      </c>
      <c r="D21" t="s">
        <v>4270</v>
      </c>
      <c r="E21" t="s">
        <v>57</v>
      </c>
      <c r="F21" s="6" t="s">
        <v>836</v>
      </c>
      <c r="G21" s="6" t="s">
        <v>79</v>
      </c>
      <c r="H21" s="6" t="b">
        <v>1</v>
      </c>
      <c r="I21" s="6">
        <v>3239</v>
      </c>
      <c r="J21" s="6" t="s">
        <v>82</v>
      </c>
      <c r="K21" s="6" t="s">
        <v>82</v>
      </c>
      <c r="L21">
        <v>190989</v>
      </c>
      <c r="M21" t="s">
        <v>837</v>
      </c>
      <c r="N21" t="s">
        <v>838</v>
      </c>
      <c r="O21" t="s">
        <v>1288</v>
      </c>
      <c r="P21">
        <v>40</v>
      </c>
      <c r="Q21" s="7">
        <v>190990</v>
      </c>
      <c r="R21" s="6" t="s">
        <v>4271</v>
      </c>
      <c r="S21" s="15" t="s">
        <v>4272</v>
      </c>
      <c r="T21" s="6" t="s">
        <v>4273</v>
      </c>
      <c r="U21" s="6">
        <v>40</v>
      </c>
      <c r="V21" t="s">
        <v>130</v>
      </c>
      <c r="W21" t="s">
        <v>186</v>
      </c>
      <c r="X21">
        <v>102</v>
      </c>
      <c r="Y21" t="s">
        <v>3522</v>
      </c>
      <c r="Z21" t="s">
        <v>4274</v>
      </c>
      <c r="AA21">
        <v>102006</v>
      </c>
      <c r="AB21" t="e">
        <f>VLOOKUP(#REF!,#REF!,2,FALSE)</f>
        <v>#REF!</v>
      </c>
      <c r="AC21" t="s">
        <v>3564</v>
      </c>
      <c r="AD21">
        <v>6521763002</v>
      </c>
      <c r="AE21" s="2">
        <v>44602</v>
      </c>
      <c r="AF21" t="s">
        <v>938</v>
      </c>
      <c r="AG21" t="s">
        <v>3527</v>
      </c>
      <c r="AH21" t="s">
        <v>915</v>
      </c>
      <c r="AJ21" t="s">
        <v>907</v>
      </c>
      <c r="AK21" t="s">
        <v>133</v>
      </c>
      <c r="AQ21">
        <v>3</v>
      </c>
      <c r="AR21">
        <v>100</v>
      </c>
      <c r="AS21">
        <v>0</v>
      </c>
      <c r="AT21" t="s">
        <v>3545</v>
      </c>
      <c r="AV21">
        <v>2</v>
      </c>
      <c r="AW21">
        <v>3</v>
      </c>
      <c r="AX21">
        <v>90</v>
      </c>
      <c r="AY21">
        <v>5</v>
      </c>
      <c r="AZ21">
        <v>198</v>
      </c>
      <c r="BL21" t="s">
        <v>4275</v>
      </c>
      <c r="BM21" s="2">
        <v>44976</v>
      </c>
      <c r="BN21" t="s">
        <v>3531</v>
      </c>
    </row>
    <row r="22" spans="1:66">
      <c r="A22" t="s">
        <v>4276</v>
      </c>
      <c r="B22">
        <v>102016</v>
      </c>
      <c r="C22" t="b">
        <v>0</v>
      </c>
      <c r="D22" t="s">
        <v>4277</v>
      </c>
      <c r="E22" t="s">
        <v>57</v>
      </c>
      <c r="F22" s="6" t="s">
        <v>84</v>
      </c>
      <c r="G22" s="6" t="s">
        <v>79</v>
      </c>
      <c r="H22" s="6" t="b">
        <v>1</v>
      </c>
      <c r="I22" s="6">
        <v>3239</v>
      </c>
      <c r="J22" s="6" t="s">
        <v>67</v>
      </c>
      <c r="K22" s="6" t="s">
        <v>69</v>
      </c>
      <c r="L22">
        <v>330958</v>
      </c>
      <c r="M22" t="s">
        <v>86</v>
      </c>
      <c r="N22" t="s">
        <v>87</v>
      </c>
      <c r="O22" t="s">
        <v>88</v>
      </c>
      <c r="P22">
        <v>40</v>
      </c>
      <c r="Q22" s="6">
        <v>330959</v>
      </c>
      <c r="R22" s="6" t="s">
        <v>4278</v>
      </c>
      <c r="S22" s="6" t="s">
        <v>4279</v>
      </c>
      <c r="T22" s="6" t="s">
        <v>4280</v>
      </c>
      <c r="U22" s="6">
        <v>40</v>
      </c>
      <c r="V22" t="s">
        <v>75</v>
      </c>
      <c r="W22" t="s">
        <v>90</v>
      </c>
      <c r="X22">
        <v>102</v>
      </c>
      <c r="Y22" t="s">
        <v>3522</v>
      </c>
      <c r="Z22" t="s">
        <v>4281</v>
      </c>
      <c r="AA22">
        <v>102016</v>
      </c>
      <c r="AB22" t="e">
        <f>VLOOKUP(#REF!,#REF!,2,FALSE)</f>
        <v>#REF!</v>
      </c>
      <c r="AC22" t="s">
        <v>77</v>
      </c>
      <c r="AD22">
        <v>6521763001</v>
      </c>
      <c r="AE22" s="2">
        <v>44979</v>
      </c>
      <c r="AF22" t="s">
        <v>981</v>
      </c>
      <c r="AG22" t="s">
        <v>3527</v>
      </c>
      <c r="AH22" t="s">
        <v>915</v>
      </c>
      <c r="AJ22" t="s">
        <v>916</v>
      </c>
      <c r="AK22" t="s">
        <v>94</v>
      </c>
      <c r="AL22" s="2">
        <v>45041</v>
      </c>
      <c r="AQ22">
        <v>85</v>
      </c>
      <c r="AR22">
        <v>85</v>
      </c>
      <c r="AS22">
        <v>15</v>
      </c>
      <c r="AT22" t="s">
        <v>3524</v>
      </c>
      <c r="AV22">
        <v>0</v>
      </c>
      <c r="AW22">
        <v>0</v>
      </c>
      <c r="AX22">
        <v>15</v>
      </c>
      <c r="AY22">
        <v>85</v>
      </c>
      <c r="AZ22">
        <v>285</v>
      </c>
      <c r="BL22" t="s">
        <v>3640</v>
      </c>
      <c r="BM22" s="2">
        <v>45044</v>
      </c>
      <c r="BN22" t="s">
        <v>3531</v>
      </c>
    </row>
    <row r="23" spans="1:66">
      <c r="A23" t="s">
        <v>4282</v>
      </c>
      <c r="B23">
        <v>102021</v>
      </c>
      <c r="C23" t="b">
        <v>0</v>
      </c>
      <c r="D23" t="s">
        <v>4270</v>
      </c>
      <c r="E23" t="s">
        <v>57</v>
      </c>
      <c r="F23" s="6"/>
      <c r="G23" s="6" t="e">
        <v>#N/A</v>
      </c>
      <c r="H23" s="6" t="b">
        <v>0</v>
      </c>
      <c r="I23" s="6"/>
      <c r="J23" s="6" t="e">
        <v>#N/A</v>
      </c>
      <c r="K23" s="6" t="e">
        <v>#N/A</v>
      </c>
      <c r="Q23" s="6"/>
      <c r="R23" s="6"/>
      <c r="S23" s="6"/>
      <c r="T23" s="6"/>
      <c r="U23" s="6"/>
      <c r="V23" t="s">
        <v>75</v>
      </c>
      <c r="W23" t="s">
        <v>186</v>
      </c>
      <c r="X23">
        <v>102</v>
      </c>
      <c r="Y23" t="s">
        <v>3522</v>
      </c>
      <c r="Z23" t="s">
        <v>4283</v>
      </c>
      <c r="AA23">
        <v>102021</v>
      </c>
      <c r="AB23" t="e">
        <f>VLOOKUP(#REF!,#REF!,2,FALSE)</f>
        <v>#REF!</v>
      </c>
      <c r="AC23" t="s">
        <v>77</v>
      </c>
      <c r="AD23">
        <v>6522360072</v>
      </c>
      <c r="AE23" s="2">
        <v>45113</v>
      </c>
      <c r="AF23" t="s">
        <v>924</v>
      </c>
      <c r="AG23" t="s">
        <v>3527</v>
      </c>
      <c r="AH23" t="s">
        <v>906</v>
      </c>
      <c r="AI23" t="s">
        <v>83</v>
      </c>
      <c r="AJ23" t="s">
        <v>907</v>
      </c>
      <c r="AL23" s="2">
        <v>45118</v>
      </c>
    </row>
    <row r="24" spans="1:66">
      <c r="A24" t="s">
        <v>4284</v>
      </c>
      <c r="B24">
        <v>102028</v>
      </c>
      <c r="C24" t="b">
        <v>0</v>
      </c>
      <c r="D24" t="s">
        <v>4277</v>
      </c>
      <c r="E24" t="s">
        <v>57</v>
      </c>
      <c r="F24" s="6" t="s">
        <v>95</v>
      </c>
      <c r="G24" s="6" t="s">
        <v>79</v>
      </c>
      <c r="H24" s="6" t="b">
        <v>1</v>
      </c>
      <c r="I24" s="6">
        <v>3239</v>
      </c>
      <c r="J24" s="6" t="s">
        <v>67</v>
      </c>
      <c r="K24" s="6" t="s">
        <v>69</v>
      </c>
      <c r="L24">
        <v>327491</v>
      </c>
      <c r="M24" t="s">
        <v>97</v>
      </c>
      <c r="N24" t="s">
        <v>98</v>
      </c>
      <c r="O24" t="s">
        <v>99</v>
      </c>
      <c r="P24">
        <v>40</v>
      </c>
      <c r="Q24" s="6">
        <v>327492</v>
      </c>
      <c r="R24" s="6" t="s">
        <v>4285</v>
      </c>
      <c r="S24" s="6" t="s">
        <v>4286</v>
      </c>
      <c r="T24" s="6" t="s">
        <v>4287</v>
      </c>
      <c r="U24" s="6">
        <v>40</v>
      </c>
      <c r="V24" t="s">
        <v>75</v>
      </c>
      <c r="W24" t="s">
        <v>103</v>
      </c>
      <c r="X24">
        <v>102</v>
      </c>
      <c r="Y24" t="s">
        <v>3522</v>
      </c>
      <c r="Z24" t="s">
        <v>3931</v>
      </c>
      <c r="AA24">
        <v>102028</v>
      </c>
      <c r="AB24" t="e">
        <f>VLOOKUP(#REF!,#REF!,2,FALSE)</f>
        <v>#REF!</v>
      </c>
      <c r="AC24" t="s">
        <v>77</v>
      </c>
      <c r="AD24">
        <v>6521763016</v>
      </c>
      <c r="AE24" s="2">
        <v>45097</v>
      </c>
      <c r="AF24" t="s">
        <v>911</v>
      </c>
      <c r="AG24" t="s">
        <v>3527</v>
      </c>
      <c r="AH24" t="s">
        <v>906</v>
      </c>
      <c r="AI24" t="s">
        <v>83</v>
      </c>
      <c r="AJ24" t="s">
        <v>907</v>
      </c>
      <c r="AL24" s="2">
        <v>45187</v>
      </c>
      <c r="AQ24">
        <v>50</v>
      </c>
      <c r="AR24">
        <v>95</v>
      </c>
      <c r="AS24">
        <v>5</v>
      </c>
      <c r="AT24" t="s">
        <v>3545</v>
      </c>
      <c r="AV24">
        <v>15</v>
      </c>
      <c r="AW24">
        <v>0</v>
      </c>
      <c r="AX24">
        <v>5</v>
      </c>
      <c r="AY24">
        <v>80</v>
      </c>
      <c r="AZ24">
        <v>250</v>
      </c>
      <c r="BA24">
        <v>15</v>
      </c>
      <c r="BB24">
        <v>0</v>
      </c>
      <c r="BC24">
        <v>5</v>
      </c>
      <c r="BD24">
        <v>80</v>
      </c>
      <c r="BE24">
        <v>250</v>
      </c>
      <c r="BF24">
        <v>100</v>
      </c>
      <c r="BG24">
        <v>0</v>
      </c>
      <c r="BH24">
        <v>0</v>
      </c>
      <c r="BI24">
        <v>0</v>
      </c>
      <c r="BJ24">
        <v>0</v>
      </c>
      <c r="BL24" t="s">
        <v>3653</v>
      </c>
      <c r="BM24" s="2">
        <v>45208</v>
      </c>
      <c r="BN24" t="s">
        <v>3531</v>
      </c>
    </row>
    <row r="25" spans="1:66">
      <c r="A25" t="s">
        <v>4288</v>
      </c>
      <c r="B25">
        <v>104011</v>
      </c>
      <c r="C25" t="b">
        <v>0</v>
      </c>
      <c r="D25" t="s">
        <v>4277</v>
      </c>
      <c r="E25" t="s">
        <v>57</v>
      </c>
      <c r="F25" s="6" t="s">
        <v>106</v>
      </c>
      <c r="G25" s="6" t="s">
        <v>79</v>
      </c>
      <c r="H25" s="6" t="b">
        <v>1</v>
      </c>
      <c r="I25" s="6">
        <v>3239</v>
      </c>
      <c r="J25" s="6" t="s">
        <v>67</v>
      </c>
      <c r="K25" s="6" t="s">
        <v>112</v>
      </c>
      <c r="L25">
        <v>327902</v>
      </c>
      <c r="M25" t="s">
        <v>107</v>
      </c>
      <c r="N25" t="s">
        <v>108</v>
      </c>
      <c r="O25" t="s">
        <v>109</v>
      </c>
      <c r="P25">
        <v>40</v>
      </c>
      <c r="Q25" s="6">
        <v>327903</v>
      </c>
      <c r="R25" s="6" t="s">
        <v>4289</v>
      </c>
      <c r="S25" s="6" t="s">
        <v>4290</v>
      </c>
      <c r="T25" s="6" t="s">
        <v>4291</v>
      </c>
      <c r="U25" s="6">
        <v>40</v>
      </c>
      <c r="V25" t="s">
        <v>75</v>
      </c>
      <c r="W25" t="s">
        <v>103</v>
      </c>
      <c r="X25">
        <v>104</v>
      </c>
      <c r="Y25" t="s">
        <v>3522</v>
      </c>
      <c r="Z25">
        <v>6521122001</v>
      </c>
      <c r="AA25">
        <v>104011</v>
      </c>
      <c r="AB25" t="e">
        <f>VLOOKUP(#REF!,#REF!,2,FALSE)</f>
        <v>#REF!</v>
      </c>
      <c r="AD25">
        <v>6521122001</v>
      </c>
      <c r="AE25" s="2">
        <v>45181</v>
      </c>
      <c r="AG25" t="s">
        <v>3527</v>
      </c>
      <c r="AH25" t="s">
        <v>906</v>
      </c>
      <c r="AI25" t="s">
        <v>83</v>
      </c>
      <c r="AL25" s="2">
        <v>45195</v>
      </c>
      <c r="AQ25">
        <v>70</v>
      </c>
      <c r="AR25">
        <v>95</v>
      </c>
      <c r="AS25">
        <v>5</v>
      </c>
      <c r="AT25" t="s">
        <v>3524</v>
      </c>
      <c r="AV25">
        <v>0</v>
      </c>
      <c r="AW25">
        <v>3</v>
      </c>
      <c r="AX25">
        <v>30</v>
      </c>
      <c r="AY25">
        <v>67</v>
      </c>
      <c r="AZ25">
        <v>264</v>
      </c>
      <c r="BA25">
        <v>1</v>
      </c>
      <c r="BB25">
        <v>5</v>
      </c>
      <c r="BC25">
        <v>27</v>
      </c>
      <c r="BD25">
        <v>67</v>
      </c>
      <c r="BE25">
        <v>260</v>
      </c>
      <c r="BF25">
        <v>1</v>
      </c>
      <c r="BG25">
        <v>49</v>
      </c>
      <c r="BH25">
        <v>50</v>
      </c>
      <c r="BI25">
        <v>0</v>
      </c>
      <c r="BJ25">
        <v>149</v>
      </c>
      <c r="BL25" t="s">
        <v>3894</v>
      </c>
      <c r="BM25" s="2">
        <v>45298</v>
      </c>
      <c r="BN25" t="s">
        <v>3531</v>
      </c>
    </row>
    <row r="26" spans="1:66">
      <c r="A26" t="s">
        <v>4292</v>
      </c>
      <c r="B26">
        <v>104027</v>
      </c>
      <c r="C26" t="b">
        <v>0</v>
      </c>
      <c r="D26" t="s">
        <v>4277</v>
      </c>
      <c r="E26" t="s">
        <v>57</v>
      </c>
      <c r="F26" s="6" t="s">
        <v>117</v>
      </c>
      <c r="G26" s="6" t="s">
        <v>79</v>
      </c>
      <c r="H26" s="6" t="b">
        <v>1</v>
      </c>
      <c r="I26" s="6">
        <v>3239</v>
      </c>
      <c r="J26" s="6" t="s">
        <v>67</v>
      </c>
      <c r="K26" s="6" t="s">
        <v>69</v>
      </c>
      <c r="L26">
        <v>327485</v>
      </c>
      <c r="M26" t="s">
        <v>118</v>
      </c>
      <c r="N26" t="s">
        <v>119</v>
      </c>
      <c r="O26" t="s">
        <v>120</v>
      </c>
      <c r="P26">
        <v>40</v>
      </c>
      <c r="Q26" s="6">
        <v>327486</v>
      </c>
      <c r="R26" s="6" t="s">
        <v>4293</v>
      </c>
      <c r="S26" s="6" t="s">
        <v>4294</v>
      </c>
      <c r="T26" s="6" t="s">
        <v>4295</v>
      </c>
      <c r="U26" s="6">
        <v>40</v>
      </c>
      <c r="V26" t="s">
        <v>75</v>
      </c>
      <c r="W26" t="s">
        <v>103</v>
      </c>
      <c r="X26">
        <v>104</v>
      </c>
      <c r="Y26" t="s">
        <v>3522</v>
      </c>
      <c r="Z26">
        <v>104027</v>
      </c>
      <c r="AA26">
        <v>104027</v>
      </c>
      <c r="AB26" t="e">
        <f>VLOOKUP(#REF!,#REF!,2,FALSE)</f>
        <v>#REF!</v>
      </c>
      <c r="AC26" t="s">
        <v>3928</v>
      </c>
      <c r="AD26">
        <v>6522577067</v>
      </c>
      <c r="AE26" s="2">
        <v>43998</v>
      </c>
      <c r="AF26" t="s">
        <v>926</v>
      </c>
      <c r="AG26" t="s">
        <v>3527</v>
      </c>
      <c r="AH26" t="s">
        <v>906</v>
      </c>
      <c r="AI26" t="s">
        <v>83</v>
      </c>
      <c r="AJ26" t="s">
        <v>907</v>
      </c>
      <c r="AL26" s="2">
        <v>45195</v>
      </c>
      <c r="AQ26">
        <v>95</v>
      </c>
      <c r="AR26">
        <v>98</v>
      </c>
      <c r="AS26">
        <v>2</v>
      </c>
      <c r="AT26" t="s">
        <v>3524</v>
      </c>
      <c r="AV26">
        <v>5</v>
      </c>
      <c r="AW26">
        <v>20</v>
      </c>
      <c r="AX26">
        <v>75</v>
      </c>
      <c r="AY26">
        <v>0</v>
      </c>
      <c r="AZ26">
        <v>170</v>
      </c>
      <c r="BA26">
        <v>5</v>
      </c>
      <c r="BB26">
        <v>20</v>
      </c>
      <c r="BC26">
        <v>75</v>
      </c>
      <c r="BD26">
        <v>0</v>
      </c>
      <c r="BE26">
        <v>170</v>
      </c>
      <c r="BF26">
        <v>85</v>
      </c>
      <c r="BG26">
        <v>12</v>
      </c>
      <c r="BH26">
        <v>3</v>
      </c>
      <c r="BI26">
        <v>0</v>
      </c>
      <c r="BJ26">
        <v>18</v>
      </c>
      <c r="BL26" t="s">
        <v>3640</v>
      </c>
      <c r="BM26" s="2">
        <v>45205</v>
      </c>
      <c r="BN26" t="s">
        <v>3531</v>
      </c>
    </row>
    <row r="27" spans="1:66">
      <c r="A27" t="s">
        <v>4296</v>
      </c>
      <c r="B27">
        <v>104028</v>
      </c>
      <c r="C27" t="b">
        <v>0</v>
      </c>
      <c r="D27" t="s">
        <v>4270</v>
      </c>
      <c r="E27" t="s">
        <v>57</v>
      </c>
      <c r="F27" s="6" t="s">
        <v>124</v>
      </c>
      <c r="G27" s="6" t="s">
        <v>79</v>
      </c>
      <c r="H27" s="6" t="b">
        <v>1</v>
      </c>
      <c r="I27" s="6">
        <v>3239</v>
      </c>
      <c r="J27" s="6" t="s">
        <v>67</v>
      </c>
      <c r="K27" s="6" t="s">
        <v>112</v>
      </c>
      <c r="L27">
        <v>327476</v>
      </c>
      <c r="M27" t="s">
        <v>125</v>
      </c>
      <c r="N27" t="s">
        <v>126</v>
      </c>
      <c r="O27" t="s">
        <v>127</v>
      </c>
      <c r="P27">
        <v>40</v>
      </c>
      <c r="Q27" s="6">
        <v>327477</v>
      </c>
      <c r="R27" s="6" t="s">
        <v>4297</v>
      </c>
      <c r="S27" s="6" t="s">
        <v>4298</v>
      </c>
      <c r="T27" s="6" t="s">
        <v>4299</v>
      </c>
      <c r="U27" s="6">
        <v>40</v>
      </c>
      <c r="V27" t="s">
        <v>130</v>
      </c>
      <c r="W27" t="s">
        <v>103</v>
      </c>
      <c r="X27">
        <v>104</v>
      </c>
      <c r="Y27" t="s">
        <v>3522</v>
      </c>
      <c r="Z27">
        <v>6520854194</v>
      </c>
      <c r="AA27">
        <v>104028</v>
      </c>
      <c r="AB27" t="e">
        <f>VLOOKUP(#REF!,#REF!,2,FALSE)</f>
        <v>#REF!</v>
      </c>
      <c r="AC27" t="s">
        <v>3926</v>
      </c>
      <c r="AD27">
        <v>6520854194</v>
      </c>
      <c r="AE27" s="2">
        <v>45195</v>
      </c>
      <c r="AF27" t="s">
        <v>914</v>
      </c>
      <c r="AG27" t="s">
        <v>3527</v>
      </c>
      <c r="AH27" t="s">
        <v>915</v>
      </c>
      <c r="AJ27" t="s">
        <v>916</v>
      </c>
      <c r="AK27" t="s">
        <v>133</v>
      </c>
      <c r="AQ27">
        <v>6</v>
      </c>
      <c r="AR27">
        <v>100</v>
      </c>
      <c r="AS27">
        <v>0</v>
      </c>
      <c r="AT27" t="s">
        <v>3545</v>
      </c>
      <c r="AV27">
        <v>5</v>
      </c>
      <c r="AW27">
        <v>15</v>
      </c>
      <c r="AX27">
        <v>60</v>
      </c>
      <c r="AY27">
        <v>20</v>
      </c>
      <c r="AZ27">
        <v>195</v>
      </c>
      <c r="BA27">
        <v>5</v>
      </c>
      <c r="BB27">
        <v>15</v>
      </c>
      <c r="BC27">
        <v>60</v>
      </c>
      <c r="BD27">
        <v>20</v>
      </c>
      <c r="BE27">
        <v>195</v>
      </c>
      <c r="BF27">
        <v>5</v>
      </c>
      <c r="BG27">
        <v>10</v>
      </c>
      <c r="BH27">
        <v>80</v>
      </c>
      <c r="BI27">
        <v>5</v>
      </c>
      <c r="BJ27">
        <v>185</v>
      </c>
      <c r="BL27" t="s">
        <v>3702</v>
      </c>
      <c r="BM27" s="2">
        <v>45210</v>
      </c>
      <c r="BN27" t="s">
        <v>3531</v>
      </c>
    </row>
    <row r="28" spans="1:66">
      <c r="A28" t="s">
        <v>4296</v>
      </c>
      <c r="B28">
        <v>104028</v>
      </c>
      <c r="C28" t="b">
        <v>0</v>
      </c>
      <c r="D28" t="s">
        <v>4270</v>
      </c>
      <c r="E28" t="s">
        <v>57</v>
      </c>
      <c r="F28" s="6" t="s">
        <v>1491</v>
      </c>
      <c r="G28" s="6" t="s">
        <v>79</v>
      </c>
      <c r="H28" s="6" t="b">
        <v>0</v>
      </c>
      <c r="I28" s="6"/>
      <c r="J28" s="6" t="s">
        <v>67</v>
      </c>
      <c r="K28" s="6" t="s">
        <v>69</v>
      </c>
      <c r="L28">
        <v>327499</v>
      </c>
      <c r="M28" t="s">
        <v>1493</v>
      </c>
      <c r="N28" t="s">
        <v>1494</v>
      </c>
      <c r="O28" t="s">
        <v>1495</v>
      </c>
      <c r="P28">
        <v>40</v>
      </c>
      <c r="Q28" s="6">
        <v>327500</v>
      </c>
      <c r="R28" s="6" t="s">
        <v>4300</v>
      </c>
      <c r="S28" s="6" t="s">
        <v>4301</v>
      </c>
      <c r="T28" s="6" t="s">
        <v>4302</v>
      </c>
      <c r="U28" s="6">
        <v>40</v>
      </c>
      <c r="V28" t="s">
        <v>75</v>
      </c>
      <c r="W28" t="s">
        <v>103</v>
      </c>
      <c r="X28">
        <v>104</v>
      </c>
      <c r="Y28" t="s">
        <v>3522</v>
      </c>
      <c r="Z28">
        <v>104028</v>
      </c>
      <c r="AA28">
        <v>104028</v>
      </c>
      <c r="AB28" t="e">
        <f>VLOOKUP(#REF!,#REF!,2,FALSE)</f>
        <v>#REF!</v>
      </c>
      <c r="AC28" t="s">
        <v>3928</v>
      </c>
      <c r="AD28">
        <v>6520854187</v>
      </c>
      <c r="AE28" s="2">
        <v>44992</v>
      </c>
      <c r="AF28" t="s">
        <v>3936</v>
      </c>
      <c r="AG28" t="s">
        <v>3527</v>
      </c>
      <c r="AH28" t="s">
        <v>915</v>
      </c>
      <c r="AJ28" t="s">
        <v>916</v>
      </c>
      <c r="AK28" t="s">
        <v>133</v>
      </c>
      <c r="AL28" s="2">
        <v>45203</v>
      </c>
      <c r="AQ28">
        <v>95</v>
      </c>
      <c r="AR28">
        <v>95</v>
      </c>
      <c r="AS28">
        <v>5</v>
      </c>
      <c r="AT28" t="s">
        <v>3524</v>
      </c>
      <c r="AV28">
        <v>0</v>
      </c>
      <c r="AW28">
        <v>15</v>
      </c>
      <c r="AX28">
        <v>55</v>
      </c>
      <c r="AY28">
        <v>30</v>
      </c>
      <c r="AZ28">
        <v>215</v>
      </c>
      <c r="BA28">
        <v>0</v>
      </c>
      <c r="BB28">
        <v>15</v>
      </c>
      <c r="BC28">
        <v>55</v>
      </c>
      <c r="BD28">
        <v>30</v>
      </c>
      <c r="BE28">
        <v>215</v>
      </c>
      <c r="BF28">
        <v>10</v>
      </c>
      <c r="BG28">
        <v>75</v>
      </c>
      <c r="BH28">
        <v>10</v>
      </c>
      <c r="BI28">
        <v>5</v>
      </c>
      <c r="BJ28">
        <v>110</v>
      </c>
      <c r="BL28" t="s">
        <v>3653</v>
      </c>
      <c r="BM28" s="2">
        <v>45211</v>
      </c>
      <c r="BN28" t="s">
        <v>3531</v>
      </c>
    </row>
    <row r="29" spans="1:66">
      <c r="A29" t="s">
        <v>4303</v>
      </c>
      <c r="B29">
        <v>104031</v>
      </c>
      <c r="C29" t="b">
        <v>0</v>
      </c>
      <c r="D29" t="s">
        <v>4277</v>
      </c>
      <c r="E29" t="s">
        <v>57</v>
      </c>
      <c r="F29" s="6" t="s">
        <v>134</v>
      </c>
      <c r="G29" s="6" t="s">
        <v>79</v>
      </c>
      <c r="H29" s="6" t="b">
        <v>1</v>
      </c>
      <c r="I29" s="6">
        <v>3239</v>
      </c>
      <c r="J29" s="6" t="s">
        <v>67</v>
      </c>
      <c r="K29" s="6" t="s">
        <v>69</v>
      </c>
      <c r="L29" s="6">
        <v>328053</v>
      </c>
      <c r="M29" s="6" t="s">
        <v>135</v>
      </c>
      <c r="N29" s="6" t="s">
        <v>136</v>
      </c>
      <c r="O29" s="6" t="s">
        <v>137</v>
      </c>
      <c r="P29" s="6">
        <v>40</v>
      </c>
      <c r="Q29" s="6">
        <v>328054</v>
      </c>
      <c r="R29" s="6" t="s">
        <v>4304</v>
      </c>
      <c r="S29" s="6" t="s">
        <v>4305</v>
      </c>
      <c r="T29" s="6" t="s">
        <v>4306</v>
      </c>
      <c r="U29" s="6">
        <v>40</v>
      </c>
      <c r="AB29" t="e">
        <f>VLOOKUP(#REF!,#REF!,2,FALSE)</f>
        <v>#REF!</v>
      </c>
    </row>
    <row r="30" spans="1:66">
      <c r="A30" t="s">
        <v>4307</v>
      </c>
      <c r="B30">
        <v>106019</v>
      </c>
      <c r="C30" t="b">
        <v>1</v>
      </c>
      <c r="D30" t="s">
        <v>4308</v>
      </c>
      <c r="E30" t="s">
        <v>141</v>
      </c>
      <c r="F30" s="6" t="s">
        <v>1679</v>
      </c>
      <c r="G30" s="6" t="s">
        <v>79</v>
      </c>
      <c r="H30" s="6" t="b">
        <v>1</v>
      </c>
      <c r="I30" s="6">
        <v>3239</v>
      </c>
      <c r="J30" s="6" t="s">
        <v>1167</v>
      </c>
      <c r="K30" s="6" t="s">
        <v>112</v>
      </c>
      <c r="L30" s="6">
        <v>337106</v>
      </c>
      <c r="M30" s="6" t="s">
        <v>1681</v>
      </c>
      <c r="N30" s="6" t="s">
        <v>1682</v>
      </c>
      <c r="O30" s="6" t="s">
        <v>1683</v>
      </c>
      <c r="P30" s="6">
        <v>40</v>
      </c>
      <c r="Q30" s="6">
        <v>337108</v>
      </c>
      <c r="R30" s="6" t="s">
        <v>4309</v>
      </c>
      <c r="S30" s="6" t="s">
        <v>4310</v>
      </c>
      <c r="T30" s="6" t="s">
        <v>4311</v>
      </c>
      <c r="U30" s="6">
        <v>40</v>
      </c>
      <c r="AB30" t="e">
        <f>VLOOKUP(#REF!,#REF!,2,FALSE)</f>
        <v>#REF!</v>
      </c>
    </row>
    <row r="31" spans="1:66">
      <c r="A31" t="s">
        <v>4312</v>
      </c>
      <c r="B31">
        <v>106020</v>
      </c>
      <c r="C31" t="b">
        <v>0</v>
      </c>
      <c r="D31" t="s">
        <v>4277</v>
      </c>
      <c r="E31" t="s">
        <v>57</v>
      </c>
      <c r="F31" s="6" t="s">
        <v>174</v>
      </c>
      <c r="G31" s="6" t="s">
        <v>79</v>
      </c>
      <c r="H31" s="6" t="b">
        <v>1</v>
      </c>
      <c r="I31" s="6">
        <v>3239</v>
      </c>
      <c r="J31" s="6" t="s">
        <v>67</v>
      </c>
      <c r="K31" s="6" t="s">
        <v>112</v>
      </c>
      <c r="L31">
        <v>327924</v>
      </c>
      <c r="M31" t="s">
        <v>175</v>
      </c>
      <c r="N31" t="s">
        <v>176</v>
      </c>
      <c r="O31" t="s">
        <v>177</v>
      </c>
      <c r="P31">
        <v>40</v>
      </c>
      <c r="Q31" s="6">
        <v>327925</v>
      </c>
      <c r="R31" s="6" t="s">
        <v>4313</v>
      </c>
      <c r="S31" s="6" t="s">
        <v>4314</v>
      </c>
      <c r="T31" s="6" t="s">
        <v>4315</v>
      </c>
      <c r="U31" s="6">
        <v>40</v>
      </c>
      <c r="V31" t="s">
        <v>130</v>
      </c>
      <c r="W31" t="s">
        <v>103</v>
      </c>
      <c r="X31">
        <v>106</v>
      </c>
      <c r="Y31" t="s">
        <v>3522</v>
      </c>
      <c r="Z31" t="s">
        <v>4127</v>
      </c>
      <c r="AA31">
        <v>106020</v>
      </c>
      <c r="AB31" t="e">
        <f>VLOOKUP(#REF!,#REF!,2,FALSE)</f>
        <v>#REF!</v>
      </c>
      <c r="AD31">
        <v>6521763188</v>
      </c>
      <c r="AE31" s="2">
        <v>45225</v>
      </c>
      <c r="AG31" t="s">
        <v>3527</v>
      </c>
      <c r="AH31" t="s">
        <v>915</v>
      </c>
      <c r="AJ31" t="s">
        <v>916</v>
      </c>
      <c r="AK31" t="s">
        <v>133</v>
      </c>
      <c r="AQ31">
        <v>100</v>
      </c>
      <c r="AR31">
        <v>99</v>
      </c>
      <c r="AS31">
        <v>1</v>
      </c>
      <c r="AT31" t="s">
        <v>3524</v>
      </c>
      <c r="AV31">
        <v>14</v>
      </c>
      <c r="AW31">
        <v>55</v>
      </c>
      <c r="AX31">
        <v>30</v>
      </c>
      <c r="AY31">
        <v>1</v>
      </c>
      <c r="AZ31">
        <v>118</v>
      </c>
      <c r="BA31">
        <v>44</v>
      </c>
      <c r="BB31">
        <v>30</v>
      </c>
      <c r="BC31">
        <v>25</v>
      </c>
      <c r="BD31">
        <v>1</v>
      </c>
      <c r="BE31">
        <v>83</v>
      </c>
      <c r="BF31">
        <v>14</v>
      </c>
      <c r="BG31">
        <v>55</v>
      </c>
      <c r="BH31">
        <v>30</v>
      </c>
      <c r="BI31">
        <v>1</v>
      </c>
      <c r="BJ31">
        <v>118</v>
      </c>
      <c r="BL31" t="s">
        <v>3877</v>
      </c>
      <c r="BM31" s="2">
        <v>45302</v>
      </c>
      <c r="BN31" t="s">
        <v>3531</v>
      </c>
    </row>
    <row r="32" spans="1:66">
      <c r="A32" t="s">
        <v>4316</v>
      </c>
      <c r="B32">
        <v>107006</v>
      </c>
      <c r="C32" t="b">
        <v>0</v>
      </c>
      <c r="D32" t="s">
        <v>4270</v>
      </c>
      <c r="E32" t="s">
        <v>57</v>
      </c>
      <c r="F32" s="6" t="s">
        <v>180</v>
      </c>
      <c r="G32" s="6" t="s">
        <v>79</v>
      </c>
      <c r="H32" s="6" t="b">
        <v>1</v>
      </c>
      <c r="I32" s="6">
        <v>3239</v>
      </c>
      <c r="J32" s="6" t="s">
        <v>67</v>
      </c>
      <c r="K32" s="6" t="s">
        <v>69</v>
      </c>
      <c r="L32">
        <v>331272</v>
      </c>
      <c r="M32" t="s">
        <v>181</v>
      </c>
      <c r="N32" t="s">
        <v>182</v>
      </c>
      <c r="O32" t="s">
        <v>183</v>
      </c>
      <c r="P32">
        <v>40</v>
      </c>
      <c r="Q32" s="6"/>
      <c r="R32" s="6"/>
      <c r="S32" s="6"/>
      <c r="T32" s="6"/>
      <c r="U32" s="6"/>
      <c r="V32" t="s">
        <v>75</v>
      </c>
      <c r="W32" t="s">
        <v>186</v>
      </c>
      <c r="X32">
        <v>107</v>
      </c>
      <c r="Y32" t="s">
        <v>3522</v>
      </c>
      <c r="Z32" t="s">
        <v>4317</v>
      </c>
      <c r="AA32">
        <v>107006</v>
      </c>
      <c r="AB32" t="e">
        <f>VLOOKUP(#REF!,#REF!,2,FALSE)</f>
        <v>#REF!</v>
      </c>
      <c r="AD32">
        <v>6522407507</v>
      </c>
      <c r="AE32" s="2">
        <v>45035</v>
      </c>
      <c r="AF32" t="s">
        <v>4318</v>
      </c>
      <c r="AG32" t="s">
        <v>3527</v>
      </c>
      <c r="AH32" t="s">
        <v>915</v>
      </c>
      <c r="AJ32" t="s">
        <v>907</v>
      </c>
      <c r="AK32" t="s">
        <v>133</v>
      </c>
      <c r="AL32" s="2">
        <v>45119</v>
      </c>
    </row>
    <row r="33" spans="1:66">
      <c r="A33" t="s">
        <v>4319</v>
      </c>
      <c r="B33">
        <v>107009</v>
      </c>
      <c r="C33" t="b">
        <v>0</v>
      </c>
      <c r="D33" t="s">
        <v>4277</v>
      </c>
      <c r="E33" t="s">
        <v>57</v>
      </c>
      <c r="F33" s="6" t="s">
        <v>189</v>
      </c>
      <c r="G33" s="6" t="s">
        <v>79</v>
      </c>
      <c r="H33" s="6" t="b">
        <v>1</v>
      </c>
      <c r="I33" s="6">
        <v>3239</v>
      </c>
      <c r="J33" s="6" t="s">
        <v>67</v>
      </c>
      <c r="K33" s="6" t="s">
        <v>112</v>
      </c>
      <c r="L33">
        <v>327607</v>
      </c>
      <c r="M33" t="s">
        <v>190</v>
      </c>
      <c r="N33" t="s">
        <v>191</v>
      </c>
      <c r="O33" t="s">
        <v>192</v>
      </c>
      <c r="P33">
        <v>40</v>
      </c>
      <c r="Q33" s="6">
        <v>327608</v>
      </c>
      <c r="R33" s="6" t="s">
        <v>4320</v>
      </c>
      <c r="S33" s="6" t="s">
        <v>4321</v>
      </c>
      <c r="T33" s="6" t="s">
        <v>4322</v>
      </c>
      <c r="U33" s="6">
        <v>40</v>
      </c>
      <c r="V33" t="s">
        <v>130</v>
      </c>
      <c r="W33" t="s">
        <v>103</v>
      </c>
      <c r="X33">
        <v>107</v>
      </c>
      <c r="Y33" t="s">
        <v>3522</v>
      </c>
      <c r="Z33" t="s">
        <v>3989</v>
      </c>
      <c r="AA33">
        <v>107009</v>
      </c>
      <c r="AB33" t="e">
        <f>VLOOKUP(#REF!,#REF!,2,FALSE)</f>
        <v>#REF!</v>
      </c>
      <c r="AD33">
        <v>6523881803</v>
      </c>
      <c r="AE33" s="2">
        <v>45218</v>
      </c>
      <c r="AF33" t="s">
        <v>924</v>
      </c>
      <c r="AG33" t="s">
        <v>3527</v>
      </c>
      <c r="AH33" t="s">
        <v>915</v>
      </c>
      <c r="AJ33" t="s">
        <v>916</v>
      </c>
      <c r="AK33" t="s">
        <v>173</v>
      </c>
      <c r="AL33" s="2">
        <v>45218</v>
      </c>
      <c r="AQ33">
        <v>50</v>
      </c>
      <c r="AR33">
        <v>95</v>
      </c>
      <c r="AS33">
        <v>5</v>
      </c>
      <c r="AT33" t="s">
        <v>3524</v>
      </c>
      <c r="AV33">
        <v>0</v>
      </c>
      <c r="AW33">
        <v>10</v>
      </c>
      <c r="AX33">
        <v>40</v>
      </c>
      <c r="AY33">
        <v>50</v>
      </c>
      <c r="AZ33">
        <v>240</v>
      </c>
      <c r="BA33">
        <v>0</v>
      </c>
      <c r="BB33">
        <v>10</v>
      </c>
      <c r="BC33">
        <v>40</v>
      </c>
      <c r="BD33">
        <v>50</v>
      </c>
      <c r="BE33">
        <v>240</v>
      </c>
      <c r="BF33">
        <v>0</v>
      </c>
      <c r="BG33">
        <v>25</v>
      </c>
      <c r="BH33">
        <v>45</v>
      </c>
      <c r="BI33">
        <v>30</v>
      </c>
      <c r="BJ33">
        <v>205</v>
      </c>
      <c r="BL33" t="s">
        <v>3702</v>
      </c>
      <c r="BM33" s="2">
        <v>45239</v>
      </c>
      <c r="BN33" t="s">
        <v>3531</v>
      </c>
    </row>
    <row r="34" spans="1:66">
      <c r="A34" t="s">
        <v>4323</v>
      </c>
      <c r="B34">
        <v>107012</v>
      </c>
      <c r="C34" t="b">
        <v>0</v>
      </c>
      <c r="D34" t="s">
        <v>4270</v>
      </c>
      <c r="E34" t="s">
        <v>57</v>
      </c>
      <c r="F34" s="6" t="s">
        <v>1726</v>
      </c>
      <c r="G34" s="6" t="s">
        <v>79</v>
      </c>
      <c r="H34" s="6" t="b">
        <v>0</v>
      </c>
      <c r="I34" s="6"/>
      <c r="J34" s="6" t="s">
        <v>67</v>
      </c>
      <c r="K34" s="6" t="s">
        <v>69</v>
      </c>
      <c r="L34">
        <v>327440</v>
      </c>
      <c r="M34" t="s">
        <v>1729</v>
      </c>
      <c r="N34" t="s">
        <v>1730</v>
      </c>
      <c r="O34" t="s">
        <v>1731</v>
      </c>
      <c r="P34">
        <v>40</v>
      </c>
      <c r="Q34" s="6">
        <v>327441</v>
      </c>
      <c r="R34" s="6" t="s">
        <v>4324</v>
      </c>
      <c r="S34" s="6" t="s">
        <v>4325</v>
      </c>
      <c r="T34" s="6" t="s">
        <v>4326</v>
      </c>
      <c r="U34" s="6">
        <v>40</v>
      </c>
      <c r="V34" t="s">
        <v>75</v>
      </c>
      <c r="W34" t="s">
        <v>103</v>
      </c>
      <c r="X34">
        <v>107</v>
      </c>
      <c r="Y34" t="s">
        <v>3522</v>
      </c>
      <c r="Z34" t="s">
        <v>3914</v>
      </c>
      <c r="AA34">
        <v>107012</v>
      </c>
      <c r="AB34" t="e">
        <f>VLOOKUP(#REF!,#REF!,2,FALSE)</f>
        <v>#REF!</v>
      </c>
      <c r="AD34">
        <v>6523703529</v>
      </c>
      <c r="AE34" s="2">
        <v>43376</v>
      </c>
      <c r="AF34" t="s">
        <v>926</v>
      </c>
      <c r="AG34" t="s">
        <v>936</v>
      </c>
      <c r="AH34" t="s">
        <v>906</v>
      </c>
      <c r="AI34" t="s">
        <v>83</v>
      </c>
      <c r="AJ34" t="s">
        <v>916</v>
      </c>
      <c r="AL34" s="2">
        <v>45176</v>
      </c>
      <c r="AQ34">
        <v>95</v>
      </c>
      <c r="AR34">
        <v>95</v>
      </c>
      <c r="AS34">
        <v>5</v>
      </c>
      <c r="AT34" t="s">
        <v>3524</v>
      </c>
      <c r="AV34">
        <v>75</v>
      </c>
      <c r="AW34">
        <v>17</v>
      </c>
      <c r="AX34">
        <v>5</v>
      </c>
      <c r="AY34">
        <v>3</v>
      </c>
      <c r="AZ34">
        <v>36</v>
      </c>
      <c r="BA34">
        <v>75</v>
      </c>
      <c r="BB34">
        <v>17</v>
      </c>
      <c r="BC34">
        <v>5</v>
      </c>
      <c r="BD34">
        <v>3</v>
      </c>
      <c r="BE34">
        <v>36</v>
      </c>
      <c r="BF34">
        <v>92</v>
      </c>
      <c r="BG34">
        <v>5</v>
      </c>
      <c r="BH34">
        <v>3</v>
      </c>
      <c r="BI34">
        <v>0</v>
      </c>
      <c r="BJ34">
        <v>11</v>
      </c>
      <c r="BL34" t="s">
        <v>3642</v>
      </c>
      <c r="BM34" s="2">
        <v>45184</v>
      </c>
      <c r="BN34" t="s">
        <v>3531</v>
      </c>
    </row>
    <row r="35" spans="1:66">
      <c r="A35" t="s">
        <v>4323</v>
      </c>
      <c r="B35">
        <v>107012</v>
      </c>
      <c r="C35" t="b">
        <v>0</v>
      </c>
      <c r="D35" t="s">
        <v>4270</v>
      </c>
      <c r="E35" t="s">
        <v>57</v>
      </c>
      <c r="F35" s="6" t="s">
        <v>194</v>
      </c>
      <c r="G35" s="6" t="s">
        <v>79</v>
      </c>
      <c r="H35" s="6" t="b">
        <v>1</v>
      </c>
      <c r="I35" s="6">
        <v>3239</v>
      </c>
      <c r="J35" s="6" t="s">
        <v>67</v>
      </c>
      <c r="K35" s="6" t="s">
        <v>112</v>
      </c>
      <c r="L35">
        <v>327610</v>
      </c>
      <c r="M35" t="s">
        <v>195</v>
      </c>
      <c r="N35" t="s">
        <v>196</v>
      </c>
      <c r="O35" t="s">
        <v>197</v>
      </c>
      <c r="P35">
        <v>40</v>
      </c>
      <c r="Q35" s="6">
        <v>327611</v>
      </c>
      <c r="R35" s="6" t="s">
        <v>4327</v>
      </c>
      <c r="S35" s="6" t="s">
        <v>4328</v>
      </c>
      <c r="T35" s="6" t="s">
        <v>4329</v>
      </c>
      <c r="U35" s="6">
        <v>40</v>
      </c>
      <c r="V35" t="s">
        <v>75</v>
      </c>
      <c r="W35" t="s">
        <v>198</v>
      </c>
      <c r="X35">
        <v>107</v>
      </c>
      <c r="Y35" t="s">
        <v>3522</v>
      </c>
      <c r="Z35" t="s">
        <v>3990</v>
      </c>
      <c r="AA35">
        <v>107012</v>
      </c>
      <c r="AB35" t="e">
        <f>VLOOKUP(#REF!,#REF!,2,FALSE)</f>
        <v>#REF!</v>
      </c>
      <c r="AD35">
        <v>6523881804</v>
      </c>
      <c r="AE35" s="2">
        <v>45204</v>
      </c>
      <c r="AF35" t="s">
        <v>924</v>
      </c>
      <c r="AG35" t="s">
        <v>3527</v>
      </c>
      <c r="AH35" t="s">
        <v>906</v>
      </c>
      <c r="AI35" t="s">
        <v>83</v>
      </c>
      <c r="AJ35" t="s">
        <v>916</v>
      </c>
      <c r="AL35" s="2">
        <v>45217</v>
      </c>
      <c r="AQ35">
        <v>90</v>
      </c>
      <c r="AR35">
        <v>95</v>
      </c>
      <c r="AS35">
        <v>5</v>
      </c>
      <c r="AT35" t="s">
        <v>3524</v>
      </c>
      <c r="AV35">
        <v>5</v>
      </c>
      <c r="AW35">
        <v>94</v>
      </c>
      <c r="AX35">
        <v>1</v>
      </c>
      <c r="AY35">
        <v>0</v>
      </c>
      <c r="AZ35">
        <v>96</v>
      </c>
      <c r="BA35">
        <v>5</v>
      </c>
      <c r="BB35">
        <v>94</v>
      </c>
      <c r="BC35">
        <v>1</v>
      </c>
      <c r="BD35">
        <v>0</v>
      </c>
      <c r="BE35">
        <v>96</v>
      </c>
      <c r="BF35">
        <v>100</v>
      </c>
      <c r="BG35">
        <v>0</v>
      </c>
      <c r="BH35">
        <v>0</v>
      </c>
      <c r="BI35">
        <v>0</v>
      </c>
      <c r="BJ35">
        <v>0</v>
      </c>
      <c r="BL35" t="s">
        <v>3653</v>
      </c>
      <c r="BM35" s="2">
        <v>45230</v>
      </c>
      <c r="BN35" t="s">
        <v>3531</v>
      </c>
    </row>
    <row r="36" spans="1:66">
      <c r="A36" t="s">
        <v>4330</v>
      </c>
      <c r="B36">
        <v>109023</v>
      </c>
      <c r="C36" t="b">
        <v>1</v>
      </c>
      <c r="D36" t="s">
        <v>4308</v>
      </c>
      <c r="E36" t="s">
        <v>141</v>
      </c>
      <c r="F36" s="6" t="s">
        <v>200</v>
      </c>
      <c r="G36" s="6" t="s">
        <v>79</v>
      </c>
      <c r="H36" s="6" t="b">
        <v>1</v>
      </c>
      <c r="I36" s="6">
        <v>3256</v>
      </c>
      <c r="J36" s="6" t="s">
        <v>67</v>
      </c>
      <c r="K36" s="6" t="s">
        <v>112</v>
      </c>
      <c r="L36">
        <v>235065</v>
      </c>
      <c r="M36" t="s">
        <v>201</v>
      </c>
      <c r="N36" t="s">
        <v>202</v>
      </c>
      <c r="O36" t="s">
        <v>203</v>
      </c>
      <c r="P36">
        <v>40</v>
      </c>
      <c r="Q36" s="6">
        <v>235066</v>
      </c>
      <c r="R36" s="6" t="s">
        <v>4331</v>
      </c>
      <c r="S36" s="6" t="s">
        <v>4332</v>
      </c>
      <c r="T36" s="6" t="s">
        <v>4333</v>
      </c>
      <c r="U36" s="6">
        <v>40</v>
      </c>
      <c r="V36" t="s">
        <v>130</v>
      </c>
      <c r="W36" t="s">
        <v>103</v>
      </c>
      <c r="X36">
        <v>109</v>
      </c>
      <c r="Y36" t="s">
        <v>3522</v>
      </c>
      <c r="Z36" t="s">
        <v>3872</v>
      </c>
      <c r="AA36">
        <v>109023</v>
      </c>
      <c r="AB36" t="e">
        <f>VLOOKUP(#REF!,#REF!,2,FALSE)</f>
        <v>#REF!</v>
      </c>
      <c r="AD36">
        <v>6523188086</v>
      </c>
      <c r="AE36" s="2">
        <v>45145</v>
      </c>
      <c r="AF36" t="s">
        <v>926</v>
      </c>
      <c r="AG36" t="s">
        <v>3527</v>
      </c>
      <c r="AH36" t="s">
        <v>915</v>
      </c>
      <c r="AK36" t="s">
        <v>206</v>
      </c>
      <c r="AQ36">
        <v>100</v>
      </c>
      <c r="AR36">
        <v>100</v>
      </c>
      <c r="AS36">
        <v>0</v>
      </c>
      <c r="AT36" t="s">
        <v>3524</v>
      </c>
      <c r="AV36">
        <v>0</v>
      </c>
      <c r="AW36">
        <v>10</v>
      </c>
      <c r="AX36">
        <v>60</v>
      </c>
      <c r="AY36">
        <v>30</v>
      </c>
      <c r="AZ36">
        <v>220</v>
      </c>
      <c r="BA36">
        <v>0</v>
      </c>
      <c r="BB36">
        <v>10</v>
      </c>
      <c r="BC36">
        <v>60</v>
      </c>
      <c r="BD36">
        <v>30</v>
      </c>
      <c r="BE36">
        <v>220</v>
      </c>
      <c r="BF36">
        <v>80</v>
      </c>
      <c r="BG36">
        <v>20</v>
      </c>
      <c r="BH36">
        <v>0</v>
      </c>
      <c r="BI36">
        <v>0</v>
      </c>
      <c r="BJ36">
        <v>20</v>
      </c>
      <c r="BL36" t="s">
        <v>3660</v>
      </c>
      <c r="BM36" s="2">
        <v>45159</v>
      </c>
      <c r="BN36" t="s">
        <v>3531</v>
      </c>
    </row>
    <row r="37" spans="1:66">
      <c r="A37" t="s">
        <v>4330</v>
      </c>
      <c r="B37">
        <v>109023</v>
      </c>
      <c r="C37" t="b">
        <v>1</v>
      </c>
      <c r="D37" t="s">
        <v>4308</v>
      </c>
      <c r="E37" t="s">
        <v>141</v>
      </c>
      <c r="F37" s="6" t="s">
        <v>1895</v>
      </c>
      <c r="G37" s="6" t="s">
        <v>79</v>
      </c>
      <c r="H37" s="6" t="b">
        <v>1</v>
      </c>
      <c r="I37" s="6">
        <v>3239</v>
      </c>
      <c r="J37" s="6" t="s">
        <v>1167</v>
      </c>
      <c r="K37" s="6" t="s">
        <v>112</v>
      </c>
      <c r="L37">
        <v>327470</v>
      </c>
      <c r="M37" t="s">
        <v>1897</v>
      </c>
      <c r="N37" t="s">
        <v>1898</v>
      </c>
      <c r="O37" t="s">
        <v>1899</v>
      </c>
      <c r="P37">
        <v>40</v>
      </c>
      <c r="Q37" s="6">
        <v>327471</v>
      </c>
      <c r="R37" s="6" t="s">
        <v>4334</v>
      </c>
      <c r="S37" s="6" t="s">
        <v>4335</v>
      </c>
      <c r="T37" s="6" t="s">
        <v>4336</v>
      </c>
      <c r="U37" s="6">
        <v>40</v>
      </c>
      <c r="V37" t="s">
        <v>130</v>
      </c>
      <c r="W37" t="s">
        <v>103</v>
      </c>
      <c r="X37">
        <v>109</v>
      </c>
      <c r="Y37" t="s">
        <v>3522</v>
      </c>
      <c r="Z37" t="s">
        <v>3923</v>
      </c>
      <c r="AA37">
        <v>109023</v>
      </c>
      <c r="AB37" t="e">
        <f>VLOOKUP(#REF!,#REF!,2,FALSE)</f>
        <v>#REF!</v>
      </c>
      <c r="AD37">
        <v>6523884365</v>
      </c>
      <c r="AE37" s="2">
        <v>45175</v>
      </c>
      <c r="AF37" t="s">
        <v>926</v>
      </c>
      <c r="AG37" t="s">
        <v>3527</v>
      </c>
      <c r="AH37" t="s">
        <v>915</v>
      </c>
      <c r="AK37" t="s">
        <v>213</v>
      </c>
      <c r="AQ37">
        <v>100</v>
      </c>
      <c r="AR37">
        <v>100</v>
      </c>
      <c r="AS37">
        <v>0</v>
      </c>
      <c r="AT37" t="s">
        <v>3545</v>
      </c>
      <c r="AV37">
        <v>0</v>
      </c>
      <c r="AW37">
        <v>17</v>
      </c>
      <c r="AX37">
        <v>80</v>
      </c>
      <c r="AY37">
        <v>3</v>
      </c>
      <c r="AZ37">
        <v>186</v>
      </c>
      <c r="BA37">
        <v>6</v>
      </c>
      <c r="BB37">
        <v>29</v>
      </c>
      <c r="BC37">
        <v>62</v>
      </c>
      <c r="BD37">
        <v>3</v>
      </c>
      <c r="BE37">
        <v>162</v>
      </c>
      <c r="BF37">
        <v>17</v>
      </c>
      <c r="BG37">
        <v>75</v>
      </c>
      <c r="BH37">
        <v>8</v>
      </c>
      <c r="BI37">
        <v>0</v>
      </c>
      <c r="BJ37">
        <v>91</v>
      </c>
      <c r="BL37" t="s">
        <v>3762</v>
      </c>
      <c r="BM37" s="2">
        <v>45198</v>
      </c>
      <c r="BN37" t="s">
        <v>3531</v>
      </c>
    </row>
    <row r="38" spans="1:66">
      <c r="A38" t="s">
        <v>4337</v>
      </c>
      <c r="B38">
        <v>115015</v>
      </c>
      <c r="C38" t="b">
        <v>0</v>
      </c>
      <c r="D38" t="s">
        <v>4308</v>
      </c>
      <c r="E38" t="s">
        <v>141</v>
      </c>
      <c r="F38" s="6" t="s">
        <v>214</v>
      </c>
      <c r="G38" s="6" t="s">
        <v>79</v>
      </c>
      <c r="H38" s="6" t="b">
        <v>1</v>
      </c>
      <c r="I38" s="6">
        <v>3239</v>
      </c>
      <c r="J38" s="6" t="s">
        <v>67</v>
      </c>
      <c r="K38" s="6" t="s">
        <v>69</v>
      </c>
      <c r="L38">
        <v>234959</v>
      </c>
      <c r="M38" t="s">
        <v>215</v>
      </c>
      <c r="N38" t="s">
        <v>216</v>
      </c>
      <c r="O38" t="s">
        <v>217</v>
      </c>
      <c r="P38">
        <v>40</v>
      </c>
      <c r="Q38" s="6">
        <v>234960</v>
      </c>
      <c r="R38" s="6" t="s">
        <v>4338</v>
      </c>
      <c r="S38" s="6" t="s">
        <v>4339</v>
      </c>
      <c r="T38" s="6" t="s">
        <v>4340</v>
      </c>
      <c r="U38" s="6">
        <v>40</v>
      </c>
      <c r="V38" t="s">
        <v>75</v>
      </c>
      <c r="W38" t="s">
        <v>103</v>
      </c>
      <c r="X38">
        <v>115</v>
      </c>
      <c r="Y38" t="s">
        <v>3522</v>
      </c>
      <c r="Z38">
        <v>115015</v>
      </c>
      <c r="AA38">
        <v>115015</v>
      </c>
      <c r="AB38" t="e">
        <f>VLOOKUP(#REF!,#REF!,2,FALSE)</f>
        <v>#REF!</v>
      </c>
      <c r="AC38" t="s">
        <v>170</v>
      </c>
      <c r="AD38">
        <v>6522256641</v>
      </c>
      <c r="AE38" s="2">
        <v>44564</v>
      </c>
      <c r="AF38" t="s">
        <v>930</v>
      </c>
      <c r="AG38" t="s">
        <v>3527</v>
      </c>
      <c r="AH38" t="s">
        <v>915</v>
      </c>
      <c r="AK38" t="s">
        <v>220</v>
      </c>
      <c r="AL38" s="2">
        <v>45099</v>
      </c>
      <c r="AQ38">
        <v>40</v>
      </c>
      <c r="AR38">
        <v>40</v>
      </c>
      <c r="AS38">
        <v>60</v>
      </c>
      <c r="AT38" t="s">
        <v>3545</v>
      </c>
      <c r="AV38">
        <v>50</v>
      </c>
      <c r="AW38">
        <v>49</v>
      </c>
      <c r="AX38">
        <v>1</v>
      </c>
      <c r="AY38">
        <v>0</v>
      </c>
      <c r="AZ38">
        <v>51</v>
      </c>
      <c r="BA38">
        <v>80</v>
      </c>
      <c r="BB38">
        <v>19</v>
      </c>
      <c r="BC38">
        <v>1</v>
      </c>
      <c r="BD38">
        <v>0</v>
      </c>
      <c r="BE38">
        <v>21</v>
      </c>
      <c r="BF38">
        <v>50</v>
      </c>
      <c r="BG38">
        <v>49</v>
      </c>
      <c r="BH38">
        <v>1</v>
      </c>
      <c r="BI38">
        <v>0</v>
      </c>
      <c r="BJ38">
        <v>51</v>
      </c>
      <c r="BL38" t="s">
        <v>3720</v>
      </c>
      <c r="BM38" s="2">
        <v>45114</v>
      </c>
      <c r="BN38" t="s">
        <v>3531</v>
      </c>
    </row>
    <row r="39" spans="1:66">
      <c r="A39" t="s">
        <v>4341</v>
      </c>
      <c r="B39">
        <v>115016</v>
      </c>
      <c r="C39" t="b">
        <v>0</v>
      </c>
      <c r="D39" t="s">
        <v>4308</v>
      </c>
      <c r="E39" t="s">
        <v>141</v>
      </c>
      <c r="F39" s="6" t="s">
        <v>221</v>
      </c>
      <c r="G39" s="6" t="s">
        <v>79</v>
      </c>
      <c r="H39" s="6" t="b">
        <v>1</v>
      </c>
      <c r="I39" s="6">
        <v>3239</v>
      </c>
      <c r="J39" s="6" t="s">
        <v>67</v>
      </c>
      <c r="K39" s="6" t="s">
        <v>69</v>
      </c>
      <c r="L39">
        <v>235056</v>
      </c>
      <c r="M39" t="s">
        <v>222</v>
      </c>
      <c r="N39" t="s">
        <v>223</v>
      </c>
      <c r="O39" t="s">
        <v>224</v>
      </c>
      <c r="P39">
        <v>40</v>
      </c>
      <c r="Q39" s="6">
        <v>235057</v>
      </c>
      <c r="R39" s="6" t="s">
        <v>4342</v>
      </c>
      <c r="S39" s="6" t="s">
        <v>4343</v>
      </c>
      <c r="T39" s="6" t="s">
        <v>4344</v>
      </c>
      <c r="U39" s="6">
        <v>40</v>
      </c>
      <c r="V39" t="s">
        <v>130</v>
      </c>
      <c r="W39" t="s">
        <v>103</v>
      </c>
      <c r="X39">
        <v>115</v>
      </c>
      <c r="Y39" t="s">
        <v>3522</v>
      </c>
      <c r="Z39">
        <v>115016</v>
      </c>
      <c r="AA39">
        <v>115016</v>
      </c>
      <c r="AB39" t="e">
        <f>VLOOKUP(#REF!,#REF!,2,FALSE)</f>
        <v>#REF!</v>
      </c>
      <c r="AD39">
        <v>6522505181</v>
      </c>
      <c r="AE39" s="2">
        <v>44397</v>
      </c>
      <c r="AF39" t="s">
        <v>932</v>
      </c>
      <c r="AG39" t="s">
        <v>3527</v>
      </c>
      <c r="AH39" t="s">
        <v>906</v>
      </c>
      <c r="AI39" t="s">
        <v>152</v>
      </c>
      <c r="AJ39" t="s">
        <v>919</v>
      </c>
      <c r="AQ39">
        <v>65</v>
      </c>
      <c r="AR39">
        <v>30</v>
      </c>
      <c r="AS39">
        <v>70</v>
      </c>
      <c r="AT39" t="s">
        <v>3545</v>
      </c>
      <c r="AV39">
        <v>10</v>
      </c>
      <c r="AW39">
        <v>30</v>
      </c>
      <c r="AX39">
        <v>20</v>
      </c>
      <c r="AY39">
        <v>40</v>
      </c>
      <c r="AZ39">
        <v>190</v>
      </c>
      <c r="BA39">
        <v>10</v>
      </c>
      <c r="BB39">
        <v>30</v>
      </c>
      <c r="BC39">
        <v>20</v>
      </c>
      <c r="BD39">
        <v>40</v>
      </c>
      <c r="BE39">
        <v>190</v>
      </c>
      <c r="BF39">
        <v>10</v>
      </c>
      <c r="BG39">
        <v>45</v>
      </c>
      <c r="BH39">
        <v>15</v>
      </c>
      <c r="BI39">
        <v>30</v>
      </c>
      <c r="BJ39">
        <v>165</v>
      </c>
      <c r="BL39" t="s">
        <v>3702</v>
      </c>
      <c r="BM39" s="2">
        <v>45162</v>
      </c>
      <c r="BN39" t="s">
        <v>3531</v>
      </c>
    </row>
    <row r="40" spans="1:66">
      <c r="A40" t="s">
        <v>4345</v>
      </c>
      <c r="B40">
        <v>115017</v>
      </c>
      <c r="C40" t="b">
        <v>1</v>
      </c>
      <c r="D40" t="s">
        <v>4308</v>
      </c>
      <c r="E40" t="s">
        <v>141</v>
      </c>
      <c r="F40" s="6" t="s">
        <v>226</v>
      </c>
      <c r="G40" s="6" t="s">
        <v>79</v>
      </c>
      <c r="H40" s="6" t="b">
        <v>1</v>
      </c>
      <c r="I40" s="6">
        <v>3256</v>
      </c>
      <c r="J40" s="6" t="s">
        <v>67</v>
      </c>
      <c r="K40" s="6" t="s">
        <v>112</v>
      </c>
      <c r="L40">
        <v>235017</v>
      </c>
      <c r="M40" t="s">
        <v>227</v>
      </c>
      <c r="N40" t="s">
        <v>228</v>
      </c>
      <c r="O40" t="s">
        <v>229</v>
      </c>
      <c r="P40">
        <v>40</v>
      </c>
      <c r="Q40" s="6">
        <v>235018</v>
      </c>
      <c r="R40" s="6" t="s">
        <v>4346</v>
      </c>
      <c r="S40" s="6" t="s">
        <v>4347</v>
      </c>
      <c r="T40" s="6" t="s">
        <v>4348</v>
      </c>
      <c r="U40" s="6">
        <v>40</v>
      </c>
      <c r="V40" t="s">
        <v>130</v>
      </c>
      <c r="W40" t="s">
        <v>103</v>
      </c>
      <c r="X40">
        <v>115</v>
      </c>
      <c r="Y40" t="s">
        <v>3522</v>
      </c>
      <c r="Z40">
        <v>115017</v>
      </c>
      <c r="AA40">
        <v>115017</v>
      </c>
      <c r="AB40" t="e">
        <f>VLOOKUP(#REF!,#REF!,2,FALSE)</f>
        <v>#REF!</v>
      </c>
      <c r="AC40" t="s">
        <v>3847</v>
      </c>
      <c r="AD40">
        <v>6523215801</v>
      </c>
      <c r="AE40" s="2">
        <v>45132</v>
      </c>
      <c r="AF40" t="s">
        <v>930</v>
      </c>
      <c r="AG40" t="s">
        <v>3527</v>
      </c>
      <c r="AH40" t="s">
        <v>915</v>
      </c>
      <c r="AK40" t="s">
        <v>133</v>
      </c>
      <c r="AQ40">
        <v>100</v>
      </c>
      <c r="AR40">
        <v>30</v>
      </c>
      <c r="AS40">
        <v>70</v>
      </c>
      <c r="AT40" t="s">
        <v>3545</v>
      </c>
      <c r="AV40">
        <v>60</v>
      </c>
      <c r="AW40">
        <v>10</v>
      </c>
      <c r="AX40">
        <v>30</v>
      </c>
      <c r="AY40">
        <v>0</v>
      </c>
      <c r="AZ40">
        <v>70</v>
      </c>
      <c r="BA40">
        <v>60</v>
      </c>
      <c r="BB40">
        <v>10</v>
      </c>
      <c r="BC40">
        <v>30</v>
      </c>
      <c r="BD40">
        <v>0</v>
      </c>
      <c r="BE40">
        <v>70</v>
      </c>
      <c r="BF40">
        <v>85</v>
      </c>
      <c r="BG40">
        <v>10</v>
      </c>
      <c r="BH40">
        <v>5</v>
      </c>
      <c r="BI40">
        <v>0</v>
      </c>
      <c r="BJ40">
        <v>20</v>
      </c>
      <c r="BL40" t="s">
        <v>3660</v>
      </c>
      <c r="BM40" s="2">
        <v>45141</v>
      </c>
      <c r="BN40" t="s">
        <v>3531</v>
      </c>
    </row>
    <row r="41" spans="1:66">
      <c r="A41" t="s">
        <v>4345</v>
      </c>
      <c r="B41">
        <v>115017</v>
      </c>
      <c r="C41" t="b">
        <v>1</v>
      </c>
      <c r="D41" t="s">
        <v>4308</v>
      </c>
      <c r="E41" t="s">
        <v>141</v>
      </c>
      <c r="F41" s="6" t="s">
        <v>2010</v>
      </c>
      <c r="G41" s="6" t="s">
        <v>79</v>
      </c>
      <c r="H41" s="6" t="b">
        <v>1</v>
      </c>
      <c r="I41" s="6">
        <v>3239</v>
      </c>
      <c r="J41" s="6" t="s">
        <v>67</v>
      </c>
      <c r="K41" s="6" t="s">
        <v>69</v>
      </c>
      <c r="L41">
        <v>235020</v>
      </c>
      <c r="M41" t="s">
        <v>2012</v>
      </c>
      <c r="N41" t="s">
        <v>2013</v>
      </c>
      <c r="O41" t="s">
        <v>2014</v>
      </c>
      <c r="P41">
        <v>40</v>
      </c>
      <c r="Q41" s="6">
        <v>235021</v>
      </c>
      <c r="R41" s="6" t="s">
        <v>4349</v>
      </c>
      <c r="S41" s="6" t="s">
        <v>4350</v>
      </c>
      <c r="T41" s="6" t="s">
        <v>4351</v>
      </c>
      <c r="U41" s="6">
        <v>40</v>
      </c>
      <c r="V41" t="s">
        <v>75</v>
      </c>
      <c r="W41" t="s">
        <v>103</v>
      </c>
      <c r="X41">
        <v>115</v>
      </c>
      <c r="Y41" t="s">
        <v>3522</v>
      </c>
      <c r="Z41" t="s">
        <v>3848</v>
      </c>
      <c r="AA41">
        <v>115017</v>
      </c>
      <c r="AB41" t="e">
        <f>VLOOKUP(#REF!,#REF!,2,FALSE)</f>
        <v>#REF!</v>
      </c>
      <c r="AD41">
        <v>6522505185</v>
      </c>
      <c r="AE41" s="2">
        <v>45079</v>
      </c>
      <c r="AF41" t="s">
        <v>930</v>
      </c>
      <c r="AG41" t="s">
        <v>3527</v>
      </c>
      <c r="AH41" t="s">
        <v>915</v>
      </c>
      <c r="AK41" t="s">
        <v>3849</v>
      </c>
      <c r="AL41" s="2">
        <v>45139</v>
      </c>
      <c r="AQ41">
        <v>45</v>
      </c>
      <c r="AR41">
        <v>90</v>
      </c>
      <c r="AS41">
        <v>10</v>
      </c>
      <c r="AT41" t="s">
        <v>3524</v>
      </c>
      <c r="AV41">
        <v>40</v>
      </c>
      <c r="AW41">
        <v>55</v>
      </c>
      <c r="AX41">
        <v>5</v>
      </c>
      <c r="AY41">
        <v>0</v>
      </c>
      <c r="AZ41">
        <v>65</v>
      </c>
      <c r="BA41">
        <v>85</v>
      </c>
      <c r="BB41">
        <v>10</v>
      </c>
      <c r="BC41">
        <v>5</v>
      </c>
      <c r="BD41">
        <v>0</v>
      </c>
      <c r="BE41">
        <v>20</v>
      </c>
      <c r="BF41">
        <v>40</v>
      </c>
      <c r="BG41">
        <v>55</v>
      </c>
      <c r="BH41">
        <v>5</v>
      </c>
      <c r="BI41">
        <v>0</v>
      </c>
      <c r="BJ41">
        <v>65</v>
      </c>
      <c r="BL41" t="s">
        <v>3842</v>
      </c>
      <c r="BM41" s="2">
        <v>45142</v>
      </c>
      <c r="BN41" t="s">
        <v>3531</v>
      </c>
    </row>
    <row r="42" spans="1:66">
      <c r="A42" t="s">
        <v>4345</v>
      </c>
      <c r="B42">
        <v>115017</v>
      </c>
      <c r="C42" t="b">
        <v>1</v>
      </c>
      <c r="D42" t="s">
        <v>4308</v>
      </c>
      <c r="E42" t="s">
        <v>141</v>
      </c>
      <c r="F42" s="6" t="s">
        <v>2005</v>
      </c>
      <c r="G42" s="6" t="s">
        <v>79</v>
      </c>
      <c r="H42" s="6" t="b">
        <v>0</v>
      </c>
      <c r="I42" s="6"/>
      <c r="J42" s="6" t="s">
        <v>1167</v>
      </c>
      <c r="K42" s="6" t="s">
        <v>112</v>
      </c>
      <c r="L42">
        <v>264608</v>
      </c>
      <c r="M42" t="s">
        <v>2007</v>
      </c>
      <c r="N42" t="s">
        <v>2008</v>
      </c>
      <c r="O42" t="s">
        <v>2009</v>
      </c>
      <c r="P42">
        <v>40</v>
      </c>
      <c r="Q42" s="6">
        <v>264609</v>
      </c>
      <c r="R42" s="6" t="s">
        <v>4352</v>
      </c>
      <c r="S42" s="6" t="s">
        <v>4353</v>
      </c>
      <c r="T42" s="6" t="s">
        <v>4354</v>
      </c>
      <c r="U42" s="6">
        <v>40</v>
      </c>
      <c r="V42" t="s">
        <v>130</v>
      </c>
      <c r="W42" t="s">
        <v>103</v>
      </c>
      <c r="X42">
        <v>115</v>
      </c>
      <c r="Y42" t="s">
        <v>3522</v>
      </c>
      <c r="Z42">
        <v>6523279352</v>
      </c>
      <c r="AA42">
        <v>115017</v>
      </c>
      <c r="AB42" t="e">
        <f>VLOOKUP(#REF!,#REF!,2,FALSE)</f>
        <v>#REF!</v>
      </c>
      <c r="AD42">
        <v>6523279352</v>
      </c>
      <c r="AE42" s="2">
        <v>45167</v>
      </c>
      <c r="AF42" t="s">
        <v>3707</v>
      </c>
      <c r="AG42" t="s">
        <v>3527</v>
      </c>
      <c r="AH42" t="s">
        <v>915</v>
      </c>
      <c r="AK42" t="s">
        <v>133</v>
      </c>
      <c r="AQ42">
        <v>95</v>
      </c>
      <c r="AR42">
        <v>50</v>
      </c>
      <c r="AS42">
        <v>50</v>
      </c>
      <c r="AT42" t="s">
        <v>3524</v>
      </c>
      <c r="AV42">
        <v>50</v>
      </c>
      <c r="AW42">
        <v>40</v>
      </c>
      <c r="AX42">
        <v>10</v>
      </c>
      <c r="AY42">
        <v>0</v>
      </c>
      <c r="AZ42">
        <v>60</v>
      </c>
      <c r="BA42">
        <v>97</v>
      </c>
      <c r="BB42">
        <v>3</v>
      </c>
      <c r="BC42">
        <v>0</v>
      </c>
      <c r="BD42">
        <v>0</v>
      </c>
      <c r="BE42">
        <v>3</v>
      </c>
      <c r="BF42">
        <v>50</v>
      </c>
      <c r="BG42">
        <v>40</v>
      </c>
      <c r="BH42">
        <v>10</v>
      </c>
      <c r="BI42">
        <v>0</v>
      </c>
      <c r="BJ42">
        <v>60</v>
      </c>
      <c r="BL42" t="s">
        <v>3660</v>
      </c>
      <c r="BM42" s="2">
        <v>45180</v>
      </c>
      <c r="BN42" t="s">
        <v>3531</v>
      </c>
    </row>
    <row r="43" spans="1:66">
      <c r="A43" t="s">
        <v>4355</v>
      </c>
      <c r="B43">
        <v>117002</v>
      </c>
      <c r="C43" t="b">
        <v>0</v>
      </c>
      <c r="D43" t="s">
        <v>4308</v>
      </c>
      <c r="E43" t="s">
        <v>141</v>
      </c>
      <c r="F43" s="6" t="s">
        <v>2106</v>
      </c>
      <c r="G43" s="6" t="s">
        <v>79</v>
      </c>
      <c r="H43" s="6" t="b">
        <v>1</v>
      </c>
      <c r="I43" s="6">
        <v>3239</v>
      </c>
      <c r="J43" s="6" t="s">
        <v>67</v>
      </c>
      <c r="K43" s="6" t="s">
        <v>112</v>
      </c>
      <c r="L43">
        <v>327488</v>
      </c>
      <c r="M43" t="s">
        <v>2108</v>
      </c>
      <c r="N43" t="s">
        <v>2109</v>
      </c>
      <c r="O43" t="s">
        <v>2110</v>
      </c>
      <c r="P43">
        <v>40</v>
      </c>
      <c r="Q43" s="6">
        <v>327489</v>
      </c>
      <c r="R43" s="6" t="s">
        <v>4356</v>
      </c>
      <c r="S43" s="6" t="s">
        <v>4357</v>
      </c>
      <c r="T43" s="6" t="s">
        <v>4358</v>
      </c>
      <c r="U43" s="6">
        <v>40</v>
      </c>
      <c r="V43" t="s">
        <v>130</v>
      </c>
      <c r="W43" t="s">
        <v>103</v>
      </c>
      <c r="X43">
        <v>117</v>
      </c>
      <c r="Y43" t="s">
        <v>3522</v>
      </c>
      <c r="Z43" t="s">
        <v>3929</v>
      </c>
      <c r="AA43">
        <v>117002</v>
      </c>
      <c r="AB43" t="e">
        <f>VLOOKUP(#REF!,#REF!,2,FALSE)</f>
        <v>#REF!</v>
      </c>
      <c r="AC43" t="s">
        <v>3930</v>
      </c>
      <c r="AD43">
        <v>6522505264</v>
      </c>
      <c r="AE43" s="2">
        <v>45184</v>
      </c>
      <c r="AQ43">
        <v>100</v>
      </c>
      <c r="AR43">
        <v>82</v>
      </c>
      <c r="AS43">
        <v>18</v>
      </c>
      <c r="AT43" t="s">
        <v>3524</v>
      </c>
      <c r="AV43">
        <v>0</v>
      </c>
      <c r="AW43">
        <v>1</v>
      </c>
      <c r="AX43">
        <v>31</v>
      </c>
      <c r="AY43">
        <v>68</v>
      </c>
      <c r="AZ43">
        <v>267</v>
      </c>
      <c r="BA43">
        <v>0</v>
      </c>
      <c r="BB43">
        <v>1</v>
      </c>
      <c r="BC43">
        <v>31</v>
      </c>
      <c r="BD43">
        <v>68</v>
      </c>
      <c r="BE43">
        <v>267</v>
      </c>
      <c r="BF43">
        <v>4</v>
      </c>
      <c r="BG43">
        <v>60</v>
      </c>
      <c r="BH43">
        <v>36</v>
      </c>
      <c r="BI43">
        <v>0</v>
      </c>
      <c r="BJ43">
        <v>132</v>
      </c>
      <c r="BL43" t="s">
        <v>3762</v>
      </c>
      <c r="BM43" s="2">
        <v>45222</v>
      </c>
      <c r="BN43" t="s">
        <v>3531</v>
      </c>
    </row>
    <row r="44" spans="1:66">
      <c r="A44" t="s">
        <v>4359</v>
      </c>
      <c r="B44">
        <v>200016</v>
      </c>
      <c r="C44" t="b">
        <v>1</v>
      </c>
      <c r="D44" t="s">
        <v>4308</v>
      </c>
      <c r="E44" t="s">
        <v>141</v>
      </c>
      <c r="F44" s="6" t="s">
        <v>262</v>
      </c>
      <c r="G44" s="6" t="s">
        <v>79</v>
      </c>
      <c r="H44" s="6" t="b">
        <v>1</v>
      </c>
      <c r="I44" s="6">
        <v>3256</v>
      </c>
      <c r="J44" s="6" t="s">
        <v>67</v>
      </c>
      <c r="K44" s="6" t="s">
        <v>112</v>
      </c>
      <c r="L44">
        <v>234962</v>
      </c>
      <c r="M44" t="s">
        <v>263</v>
      </c>
      <c r="N44" t="s">
        <v>264</v>
      </c>
      <c r="O44" t="s">
        <v>265</v>
      </c>
      <c r="P44">
        <v>40</v>
      </c>
      <c r="Q44" s="6">
        <v>234963</v>
      </c>
      <c r="R44" s="6" t="s">
        <v>4360</v>
      </c>
      <c r="S44" s="6" t="s">
        <v>4361</v>
      </c>
      <c r="T44" s="6" t="s">
        <v>4362</v>
      </c>
      <c r="U44" s="6">
        <v>40</v>
      </c>
      <c r="V44" t="s">
        <v>130</v>
      </c>
      <c r="W44" t="s">
        <v>103</v>
      </c>
      <c r="X44">
        <v>200</v>
      </c>
      <c r="Y44" t="s">
        <v>3522</v>
      </c>
      <c r="Z44">
        <v>200016</v>
      </c>
      <c r="AA44">
        <v>200016</v>
      </c>
      <c r="AB44" t="e">
        <f>VLOOKUP(#REF!,#REF!,2,FALSE)</f>
        <v>#REF!</v>
      </c>
      <c r="AC44" t="s">
        <v>3710</v>
      </c>
      <c r="AD44">
        <v>6802282610</v>
      </c>
      <c r="AE44" s="2">
        <v>45114</v>
      </c>
      <c r="AF44" t="s">
        <v>924</v>
      </c>
      <c r="AG44" t="s">
        <v>3527</v>
      </c>
      <c r="AH44" t="s">
        <v>906</v>
      </c>
      <c r="AI44" t="s">
        <v>268</v>
      </c>
      <c r="AJ44" t="s">
        <v>941</v>
      </c>
      <c r="AQ44">
        <v>80</v>
      </c>
      <c r="AR44">
        <v>100</v>
      </c>
      <c r="AS44">
        <v>0</v>
      </c>
      <c r="AT44" t="s">
        <v>3545</v>
      </c>
      <c r="AV44">
        <v>1</v>
      </c>
      <c r="AW44">
        <v>19</v>
      </c>
      <c r="AX44">
        <v>80</v>
      </c>
      <c r="AY44">
        <v>0</v>
      </c>
      <c r="AZ44">
        <v>179</v>
      </c>
      <c r="BA44">
        <v>93</v>
      </c>
      <c r="BB44">
        <v>1</v>
      </c>
      <c r="BC44">
        <v>6</v>
      </c>
      <c r="BD44">
        <v>0</v>
      </c>
      <c r="BE44">
        <v>13</v>
      </c>
      <c r="BF44">
        <v>4</v>
      </c>
      <c r="BG44">
        <v>19</v>
      </c>
      <c r="BH44">
        <v>77</v>
      </c>
      <c r="BI44">
        <v>0</v>
      </c>
      <c r="BJ44">
        <v>173</v>
      </c>
      <c r="BL44" t="s">
        <v>3762</v>
      </c>
      <c r="BM44" s="2">
        <v>45132</v>
      </c>
      <c r="BN44" t="s">
        <v>3531</v>
      </c>
    </row>
    <row r="45" spans="1:66">
      <c r="A45" t="s">
        <v>4359</v>
      </c>
      <c r="B45">
        <v>200016</v>
      </c>
      <c r="C45" t="b">
        <v>1</v>
      </c>
      <c r="D45" t="s">
        <v>4308</v>
      </c>
      <c r="E45" t="s">
        <v>141</v>
      </c>
      <c r="F45" s="6" t="s">
        <v>2208</v>
      </c>
      <c r="G45" s="6" t="s">
        <v>1120</v>
      </c>
      <c r="H45" s="6" t="b">
        <v>1</v>
      </c>
      <c r="I45" s="6">
        <v>3239</v>
      </c>
      <c r="J45" s="6" t="s">
        <v>1167</v>
      </c>
      <c r="K45" s="6" t="s">
        <v>112</v>
      </c>
      <c r="L45">
        <v>264605</v>
      </c>
      <c r="M45" t="s">
        <v>2210</v>
      </c>
      <c r="N45" t="s">
        <v>2211</v>
      </c>
      <c r="O45" t="s">
        <v>2212</v>
      </c>
      <c r="P45">
        <v>40</v>
      </c>
      <c r="Q45" s="6">
        <v>264606</v>
      </c>
      <c r="R45" s="6" t="s">
        <v>4363</v>
      </c>
      <c r="S45" s="6" t="s">
        <v>4364</v>
      </c>
      <c r="T45" s="6" t="s">
        <v>4365</v>
      </c>
      <c r="U45" s="6">
        <v>40</v>
      </c>
      <c r="V45" t="s">
        <v>130</v>
      </c>
      <c r="W45" t="s">
        <v>103</v>
      </c>
      <c r="X45">
        <v>200</v>
      </c>
      <c r="Y45" t="s">
        <v>3549</v>
      </c>
      <c r="Z45">
        <v>6802291950</v>
      </c>
      <c r="AA45">
        <v>200016</v>
      </c>
      <c r="AB45" t="e">
        <f>VLOOKUP(#REF!,#REF!,2,FALSE)</f>
        <v>#REF!</v>
      </c>
      <c r="AD45">
        <v>6802291950</v>
      </c>
      <c r="AE45" s="2">
        <v>45140</v>
      </c>
      <c r="AQ45">
        <v>100</v>
      </c>
      <c r="AR45">
        <v>60</v>
      </c>
      <c r="AS45">
        <v>40</v>
      </c>
      <c r="AT45" t="s">
        <v>3545</v>
      </c>
      <c r="AV45">
        <v>10</v>
      </c>
      <c r="AW45">
        <v>53</v>
      </c>
      <c r="AX45">
        <v>35</v>
      </c>
      <c r="AY45">
        <v>2</v>
      </c>
      <c r="AZ45">
        <v>129</v>
      </c>
      <c r="BA45">
        <v>60</v>
      </c>
      <c r="BB45">
        <v>3</v>
      </c>
      <c r="BC45">
        <v>35</v>
      </c>
      <c r="BD45">
        <v>2</v>
      </c>
      <c r="BE45">
        <v>79</v>
      </c>
      <c r="BF45">
        <v>10</v>
      </c>
      <c r="BG45">
        <v>89</v>
      </c>
      <c r="BH45">
        <v>1</v>
      </c>
      <c r="BI45">
        <v>0</v>
      </c>
      <c r="BJ45">
        <v>91</v>
      </c>
      <c r="BL45" t="s">
        <v>3660</v>
      </c>
      <c r="BM45" s="2">
        <v>45183</v>
      </c>
      <c r="BN45" t="s">
        <v>3531</v>
      </c>
    </row>
    <row r="46" spans="1:66">
      <c r="A46" t="s">
        <v>4366</v>
      </c>
      <c r="B46">
        <v>200017</v>
      </c>
      <c r="C46" t="b">
        <v>0</v>
      </c>
      <c r="D46" t="s">
        <v>4270</v>
      </c>
      <c r="E46" t="s">
        <v>57</v>
      </c>
      <c r="F46" s="6" t="s">
        <v>269</v>
      </c>
      <c r="G46" s="6" t="s">
        <v>79</v>
      </c>
      <c r="H46" s="6" t="b">
        <v>1</v>
      </c>
      <c r="I46" s="6">
        <v>3239</v>
      </c>
      <c r="J46" s="6" t="s">
        <v>67</v>
      </c>
      <c r="K46" s="6" t="s">
        <v>69</v>
      </c>
      <c r="L46">
        <v>331375</v>
      </c>
      <c r="M46" t="s">
        <v>270</v>
      </c>
      <c r="N46" t="s">
        <v>271</v>
      </c>
      <c r="O46" t="s">
        <v>272</v>
      </c>
      <c r="P46">
        <v>40</v>
      </c>
      <c r="Q46" s="6">
        <v>331376</v>
      </c>
      <c r="R46" s="6" t="s">
        <v>4367</v>
      </c>
      <c r="S46" s="6" t="s">
        <v>4368</v>
      </c>
      <c r="T46" s="6" t="s">
        <v>4369</v>
      </c>
      <c r="U46" s="6">
        <v>40</v>
      </c>
      <c r="V46" t="s">
        <v>75</v>
      </c>
      <c r="W46" t="s">
        <v>90</v>
      </c>
      <c r="X46">
        <v>200</v>
      </c>
      <c r="Y46" t="s">
        <v>3522</v>
      </c>
      <c r="Z46">
        <v>200017</v>
      </c>
      <c r="AA46">
        <v>200017</v>
      </c>
      <c r="AB46" t="e">
        <f>VLOOKUP(#REF!,#REF!,2,FALSE)</f>
        <v>#REF!</v>
      </c>
      <c r="AC46" t="s">
        <v>3710</v>
      </c>
      <c r="AD46">
        <v>6802238623</v>
      </c>
      <c r="AE46" s="2">
        <v>45091</v>
      </c>
      <c r="AF46" t="s">
        <v>924</v>
      </c>
      <c r="AG46" t="s">
        <v>3527</v>
      </c>
      <c r="AH46" t="s">
        <v>906</v>
      </c>
      <c r="AI46" t="s">
        <v>83</v>
      </c>
      <c r="AJ46" t="s">
        <v>916</v>
      </c>
    </row>
    <row r="47" spans="1:66">
      <c r="A47" t="s">
        <v>4370</v>
      </c>
      <c r="B47">
        <v>201023</v>
      </c>
      <c r="C47" t="b">
        <v>0</v>
      </c>
      <c r="D47" t="s">
        <v>4308</v>
      </c>
      <c r="E47" t="s">
        <v>141</v>
      </c>
      <c r="F47" s="6" t="s">
        <v>288</v>
      </c>
      <c r="G47" s="6" t="s">
        <v>79</v>
      </c>
      <c r="H47" s="6" t="b">
        <v>1</v>
      </c>
      <c r="I47" s="6">
        <v>3239</v>
      </c>
      <c r="J47" s="6" t="s">
        <v>67</v>
      </c>
      <c r="K47" s="6" t="s">
        <v>69</v>
      </c>
      <c r="L47">
        <v>173976</v>
      </c>
      <c r="M47" t="s">
        <v>289</v>
      </c>
      <c r="N47" t="s">
        <v>290</v>
      </c>
      <c r="O47" t="s">
        <v>291</v>
      </c>
      <c r="P47">
        <v>40</v>
      </c>
      <c r="Q47" s="6">
        <v>174100</v>
      </c>
      <c r="R47" s="6" t="s">
        <v>4371</v>
      </c>
      <c r="S47" s="6" t="s">
        <v>4372</v>
      </c>
      <c r="T47" s="6" t="s">
        <v>4373</v>
      </c>
      <c r="U47" s="6">
        <v>40</v>
      </c>
      <c r="V47" t="s">
        <v>75</v>
      </c>
      <c r="W47" t="s">
        <v>279</v>
      </c>
      <c r="X47">
        <v>201</v>
      </c>
      <c r="Y47" t="s">
        <v>3522</v>
      </c>
      <c r="Z47" t="s">
        <v>4374</v>
      </c>
      <c r="AA47">
        <v>201023</v>
      </c>
      <c r="AB47" t="e">
        <f>VLOOKUP(#REF!,#REF!,2,FALSE)</f>
        <v>#REF!</v>
      </c>
      <c r="AC47" t="s">
        <v>4246</v>
      </c>
      <c r="AD47">
        <v>6802060063</v>
      </c>
      <c r="AE47" s="2">
        <v>44613</v>
      </c>
      <c r="AF47" t="s">
        <v>926</v>
      </c>
      <c r="AG47" t="s">
        <v>3527</v>
      </c>
      <c r="AH47" t="s">
        <v>906</v>
      </c>
      <c r="AI47" t="s">
        <v>268</v>
      </c>
      <c r="AJ47" t="s">
        <v>941</v>
      </c>
      <c r="AL47" s="2">
        <v>44869</v>
      </c>
    </row>
    <row r="48" spans="1:66">
      <c r="A48" t="s">
        <v>4375</v>
      </c>
      <c r="B48">
        <v>201031</v>
      </c>
      <c r="C48" t="b">
        <v>1</v>
      </c>
      <c r="D48" t="s">
        <v>4308</v>
      </c>
      <c r="E48" t="s">
        <v>141</v>
      </c>
      <c r="F48" s="6" t="s">
        <v>2241</v>
      </c>
      <c r="G48" s="6" t="s">
        <v>79</v>
      </c>
      <c r="H48" s="6" t="b">
        <v>1</v>
      </c>
      <c r="I48" s="6">
        <v>3239</v>
      </c>
      <c r="J48" s="6" t="s">
        <v>1167</v>
      </c>
      <c r="K48" s="6" t="s">
        <v>112</v>
      </c>
      <c r="L48">
        <v>327501</v>
      </c>
      <c r="M48" t="s">
        <v>2243</v>
      </c>
      <c r="N48" t="s">
        <v>2244</v>
      </c>
      <c r="O48" t="s">
        <v>2245</v>
      </c>
      <c r="P48">
        <v>40</v>
      </c>
      <c r="Q48" s="6">
        <v>327502</v>
      </c>
      <c r="R48" s="6" t="s">
        <v>4376</v>
      </c>
      <c r="S48" s="6" t="s">
        <v>4377</v>
      </c>
      <c r="T48" s="6" t="s">
        <v>4378</v>
      </c>
      <c r="U48" s="6">
        <v>40</v>
      </c>
      <c r="V48" t="s">
        <v>130</v>
      </c>
      <c r="W48" t="s">
        <v>103</v>
      </c>
      <c r="X48">
        <v>201</v>
      </c>
      <c r="Y48" t="s">
        <v>3522</v>
      </c>
      <c r="Z48">
        <v>6801956956</v>
      </c>
      <c r="AA48">
        <v>201031</v>
      </c>
      <c r="AB48" t="e">
        <f>VLOOKUP(#REF!,#REF!,2,FALSE)</f>
        <v>#REF!</v>
      </c>
      <c r="AC48" t="s">
        <v>3879</v>
      </c>
      <c r="AD48">
        <v>6801956956</v>
      </c>
      <c r="AE48" s="2">
        <v>45084</v>
      </c>
      <c r="AQ48">
        <v>80</v>
      </c>
      <c r="AR48">
        <v>95</v>
      </c>
      <c r="AS48">
        <v>5</v>
      </c>
      <c r="AT48" t="s">
        <v>3545</v>
      </c>
      <c r="AV48">
        <v>0</v>
      </c>
      <c r="AW48">
        <v>1</v>
      </c>
      <c r="AX48">
        <v>59</v>
      </c>
      <c r="AY48">
        <v>40</v>
      </c>
      <c r="AZ48">
        <v>239</v>
      </c>
      <c r="BA48">
        <v>1</v>
      </c>
      <c r="BB48">
        <v>1</v>
      </c>
      <c r="BC48">
        <v>58</v>
      </c>
      <c r="BD48">
        <v>40</v>
      </c>
      <c r="BE48">
        <v>237</v>
      </c>
      <c r="BF48">
        <v>1</v>
      </c>
      <c r="BG48">
        <v>0</v>
      </c>
      <c r="BH48">
        <v>99</v>
      </c>
      <c r="BI48">
        <v>0</v>
      </c>
      <c r="BJ48">
        <v>198</v>
      </c>
      <c r="BL48" t="s">
        <v>3640</v>
      </c>
      <c r="BM48" s="2">
        <v>45209</v>
      </c>
      <c r="BN48" t="s">
        <v>3531</v>
      </c>
    </row>
    <row r="49" spans="1:66">
      <c r="A49" t="s">
        <v>4379</v>
      </c>
      <c r="B49">
        <v>201032</v>
      </c>
      <c r="C49" t="b">
        <v>1</v>
      </c>
      <c r="D49" t="s">
        <v>4308</v>
      </c>
      <c r="E49" t="s">
        <v>141</v>
      </c>
      <c r="F49" s="6" t="s">
        <v>2247</v>
      </c>
      <c r="G49" s="6" t="s">
        <v>1120</v>
      </c>
      <c r="H49" s="6" t="b">
        <v>1</v>
      </c>
      <c r="I49" s="6">
        <v>3239</v>
      </c>
      <c r="J49" s="6" t="s">
        <v>1167</v>
      </c>
      <c r="K49" s="6" t="s">
        <v>112</v>
      </c>
      <c r="L49">
        <v>264632</v>
      </c>
      <c r="M49" t="s">
        <v>2249</v>
      </c>
      <c r="N49" t="s">
        <v>2250</v>
      </c>
      <c r="O49" t="s">
        <v>2251</v>
      </c>
      <c r="P49">
        <v>40</v>
      </c>
      <c r="Q49" s="6">
        <v>264633</v>
      </c>
      <c r="R49" s="6" t="s">
        <v>4380</v>
      </c>
      <c r="S49" s="6" t="s">
        <v>4381</v>
      </c>
      <c r="T49" s="6" t="s">
        <v>4382</v>
      </c>
      <c r="U49" s="6">
        <v>40</v>
      </c>
      <c r="V49" t="s">
        <v>130</v>
      </c>
      <c r="W49" t="s">
        <v>103</v>
      </c>
      <c r="X49">
        <v>201</v>
      </c>
      <c r="Y49" t="s">
        <v>3549</v>
      </c>
      <c r="Z49">
        <v>6802226459</v>
      </c>
      <c r="AA49">
        <v>201032</v>
      </c>
      <c r="AB49" t="e">
        <f>VLOOKUP(#REF!,#REF!,2,FALSE)</f>
        <v>#REF!</v>
      </c>
      <c r="AD49">
        <v>6802226459</v>
      </c>
      <c r="AE49" s="2">
        <v>45091</v>
      </c>
      <c r="AU49" t="s">
        <v>3917</v>
      </c>
      <c r="BK49" t="s">
        <v>3917</v>
      </c>
      <c r="BL49" t="s">
        <v>3660</v>
      </c>
      <c r="BM49" s="2">
        <v>45190</v>
      </c>
      <c r="BN49" t="s">
        <v>3538</v>
      </c>
    </row>
    <row r="50" spans="1:66">
      <c r="A50" t="s">
        <v>4379</v>
      </c>
      <c r="B50">
        <v>201032</v>
      </c>
      <c r="C50" t="b">
        <v>1</v>
      </c>
      <c r="D50" t="s">
        <v>4308</v>
      </c>
      <c r="E50" t="s">
        <v>141</v>
      </c>
      <c r="F50" s="6" t="s">
        <v>304</v>
      </c>
      <c r="G50" s="6" t="s">
        <v>79</v>
      </c>
      <c r="H50" s="6" t="b">
        <v>1</v>
      </c>
      <c r="I50" s="6">
        <v>3256</v>
      </c>
      <c r="J50" s="6" t="s">
        <v>67</v>
      </c>
      <c r="K50" s="6" t="s">
        <v>112</v>
      </c>
      <c r="L50">
        <v>264638</v>
      </c>
      <c r="M50" t="s">
        <v>305</v>
      </c>
      <c r="N50" t="s">
        <v>306</v>
      </c>
      <c r="O50" t="s">
        <v>307</v>
      </c>
      <c r="P50">
        <v>40</v>
      </c>
      <c r="Q50" s="6">
        <v>264639</v>
      </c>
      <c r="R50" s="6" t="s">
        <v>4383</v>
      </c>
      <c r="S50" s="6" t="s">
        <v>4384</v>
      </c>
      <c r="T50" s="6" t="s">
        <v>4385</v>
      </c>
      <c r="U50" s="6">
        <v>40</v>
      </c>
      <c r="V50" t="s">
        <v>130</v>
      </c>
      <c r="W50" t="s">
        <v>103</v>
      </c>
      <c r="X50">
        <v>201</v>
      </c>
      <c r="Y50" t="s">
        <v>3522</v>
      </c>
      <c r="Z50">
        <v>6802022895</v>
      </c>
      <c r="AA50">
        <v>201032</v>
      </c>
      <c r="AB50" t="e">
        <f>VLOOKUP(#REF!,#REF!,2,FALSE)</f>
        <v>#REF!</v>
      </c>
      <c r="AD50">
        <v>6802022895</v>
      </c>
      <c r="AE50" s="2">
        <v>45055</v>
      </c>
      <c r="AQ50">
        <v>50</v>
      </c>
      <c r="AR50">
        <v>85</v>
      </c>
      <c r="AS50">
        <v>15</v>
      </c>
      <c r="AT50" t="s">
        <v>3524</v>
      </c>
      <c r="AV50">
        <v>30</v>
      </c>
      <c r="AW50">
        <v>25</v>
      </c>
      <c r="AX50">
        <v>35</v>
      </c>
      <c r="AY50">
        <v>10</v>
      </c>
      <c r="AZ50">
        <v>125</v>
      </c>
      <c r="BA50">
        <v>30</v>
      </c>
      <c r="BB50">
        <v>25</v>
      </c>
      <c r="BC50">
        <v>35</v>
      </c>
      <c r="BD50">
        <v>10</v>
      </c>
      <c r="BE50">
        <v>125</v>
      </c>
      <c r="BF50">
        <v>25</v>
      </c>
      <c r="BG50">
        <v>45</v>
      </c>
      <c r="BH50">
        <v>25</v>
      </c>
      <c r="BI50">
        <v>5</v>
      </c>
      <c r="BJ50">
        <v>110</v>
      </c>
      <c r="BL50" t="s">
        <v>3702</v>
      </c>
      <c r="BM50" s="2">
        <v>45194</v>
      </c>
      <c r="BN50" t="s">
        <v>3531</v>
      </c>
    </row>
    <row r="51" spans="1:66">
      <c r="A51" t="s">
        <v>4386</v>
      </c>
      <c r="B51">
        <v>201033</v>
      </c>
      <c r="C51" t="b">
        <v>1</v>
      </c>
      <c r="D51" t="s">
        <v>4308</v>
      </c>
      <c r="E51" t="s">
        <v>141</v>
      </c>
      <c r="F51" s="6" t="s">
        <v>2257</v>
      </c>
      <c r="G51" s="6" t="s">
        <v>79</v>
      </c>
      <c r="H51" s="6" t="b">
        <v>1</v>
      </c>
      <c r="I51" s="6">
        <v>3239</v>
      </c>
      <c r="J51" s="6" t="s">
        <v>1167</v>
      </c>
      <c r="K51" s="6" t="s">
        <v>112</v>
      </c>
      <c r="L51">
        <v>327473</v>
      </c>
      <c r="M51" t="s">
        <v>2259</v>
      </c>
      <c r="N51" t="s">
        <v>2260</v>
      </c>
      <c r="O51" t="s">
        <v>2261</v>
      </c>
      <c r="P51">
        <v>40</v>
      </c>
      <c r="Q51" s="6">
        <v>327474</v>
      </c>
      <c r="R51" s="6" t="s">
        <v>4387</v>
      </c>
      <c r="S51" s="6" t="s">
        <v>4388</v>
      </c>
      <c r="T51" s="6" t="s">
        <v>4389</v>
      </c>
      <c r="U51" s="6">
        <v>40</v>
      </c>
      <c r="V51" t="s">
        <v>130</v>
      </c>
      <c r="W51" t="s">
        <v>103</v>
      </c>
      <c r="X51">
        <v>201</v>
      </c>
      <c r="Y51" t="s">
        <v>3522</v>
      </c>
      <c r="Z51" t="s">
        <v>3924</v>
      </c>
      <c r="AA51">
        <v>201033</v>
      </c>
      <c r="AB51" t="e">
        <f>VLOOKUP(#REF!,#REF!,2,FALSE)</f>
        <v>#REF!</v>
      </c>
      <c r="AC51" t="s">
        <v>3925</v>
      </c>
      <c r="AD51">
        <v>6802226458</v>
      </c>
      <c r="AE51" s="2">
        <v>45078</v>
      </c>
      <c r="AF51" t="s">
        <v>926</v>
      </c>
      <c r="AG51" t="s">
        <v>3527</v>
      </c>
      <c r="AH51" t="s">
        <v>906</v>
      </c>
      <c r="AI51" t="s">
        <v>268</v>
      </c>
      <c r="AJ51" t="s">
        <v>941</v>
      </c>
      <c r="AQ51">
        <v>15</v>
      </c>
      <c r="AR51">
        <v>97</v>
      </c>
      <c r="AS51">
        <v>3</v>
      </c>
      <c r="AT51" t="s">
        <v>3545</v>
      </c>
      <c r="AV51">
        <v>0</v>
      </c>
      <c r="AW51">
        <v>99</v>
      </c>
      <c r="AX51">
        <v>1</v>
      </c>
      <c r="AY51">
        <v>0</v>
      </c>
      <c r="AZ51">
        <v>101</v>
      </c>
      <c r="BA51">
        <v>10</v>
      </c>
      <c r="BB51">
        <v>90</v>
      </c>
      <c r="BC51">
        <v>0</v>
      </c>
      <c r="BD51">
        <v>0</v>
      </c>
      <c r="BE51">
        <v>90</v>
      </c>
      <c r="BF51">
        <v>0</v>
      </c>
      <c r="BG51">
        <v>99</v>
      </c>
      <c r="BH51">
        <v>1</v>
      </c>
      <c r="BI51">
        <v>0</v>
      </c>
      <c r="BJ51">
        <v>101</v>
      </c>
      <c r="BL51" t="s">
        <v>3640</v>
      </c>
      <c r="BM51" s="2">
        <v>45209</v>
      </c>
      <c r="BN51" t="s">
        <v>3531</v>
      </c>
    </row>
    <row r="52" spans="1:66">
      <c r="A52" t="s">
        <v>4390</v>
      </c>
      <c r="B52">
        <v>201038</v>
      </c>
      <c r="C52" t="b">
        <v>1</v>
      </c>
      <c r="D52" t="s">
        <v>4308</v>
      </c>
      <c r="E52" t="s">
        <v>141</v>
      </c>
      <c r="F52" s="6" t="s">
        <v>315</v>
      </c>
      <c r="G52" s="6" t="s">
        <v>79</v>
      </c>
      <c r="H52" s="6" t="b">
        <v>1</v>
      </c>
      <c r="I52" s="6">
        <v>3256</v>
      </c>
      <c r="J52" s="6" t="s">
        <v>67</v>
      </c>
      <c r="K52" s="6" t="s">
        <v>112</v>
      </c>
      <c r="L52">
        <v>264626</v>
      </c>
      <c r="M52" t="s">
        <v>316</v>
      </c>
      <c r="N52" t="s">
        <v>317</v>
      </c>
      <c r="O52" t="s">
        <v>318</v>
      </c>
      <c r="P52">
        <v>40</v>
      </c>
      <c r="Q52" s="6">
        <v>264627</v>
      </c>
      <c r="R52" s="6" t="s">
        <v>4391</v>
      </c>
      <c r="S52" s="6" t="s">
        <v>4392</v>
      </c>
      <c r="T52" s="6" t="s">
        <v>4393</v>
      </c>
      <c r="U52" s="6">
        <v>40</v>
      </c>
      <c r="V52" t="s">
        <v>130</v>
      </c>
      <c r="W52" t="s">
        <v>103</v>
      </c>
      <c r="X52">
        <v>201</v>
      </c>
      <c r="Y52" t="s">
        <v>3522</v>
      </c>
      <c r="Z52">
        <v>6801757026</v>
      </c>
      <c r="AA52">
        <v>201038</v>
      </c>
      <c r="AB52" t="e">
        <f>VLOOKUP(#REF!,#REF!,2,FALSE)</f>
        <v>#REF!</v>
      </c>
      <c r="AD52">
        <v>6801757026</v>
      </c>
      <c r="AE52" s="2">
        <v>45110</v>
      </c>
      <c r="AQ52">
        <v>100</v>
      </c>
      <c r="AR52">
        <v>85</v>
      </c>
      <c r="AS52">
        <v>15</v>
      </c>
      <c r="AT52" t="s">
        <v>3524</v>
      </c>
      <c r="AV52">
        <v>0</v>
      </c>
      <c r="AW52">
        <v>10</v>
      </c>
      <c r="AX52">
        <v>20</v>
      </c>
      <c r="AY52">
        <v>70</v>
      </c>
      <c r="AZ52">
        <v>260</v>
      </c>
      <c r="BA52">
        <v>0</v>
      </c>
      <c r="BB52">
        <v>10</v>
      </c>
      <c r="BC52">
        <v>20</v>
      </c>
      <c r="BD52">
        <v>70</v>
      </c>
      <c r="BE52">
        <v>260</v>
      </c>
      <c r="BF52">
        <v>0</v>
      </c>
      <c r="BG52">
        <v>30</v>
      </c>
      <c r="BH52">
        <v>30</v>
      </c>
      <c r="BI52">
        <v>40</v>
      </c>
      <c r="BJ52">
        <v>210</v>
      </c>
      <c r="BL52" t="s">
        <v>3702</v>
      </c>
      <c r="BM52" s="2">
        <v>45194</v>
      </c>
      <c r="BN52" t="s">
        <v>3531</v>
      </c>
    </row>
    <row r="53" spans="1:66">
      <c r="A53" t="s">
        <v>4390</v>
      </c>
      <c r="B53">
        <v>201038</v>
      </c>
      <c r="C53" t="b">
        <v>1</v>
      </c>
      <c r="D53" t="s">
        <v>4308</v>
      </c>
      <c r="E53" t="s">
        <v>141</v>
      </c>
      <c r="F53" s="6" t="s">
        <v>2262</v>
      </c>
      <c r="G53" s="6" t="s">
        <v>79</v>
      </c>
      <c r="H53" s="6" t="b">
        <v>1</v>
      </c>
      <c r="I53" s="6">
        <v>3239</v>
      </c>
      <c r="J53" s="6" t="s">
        <v>1167</v>
      </c>
      <c r="K53" s="6" t="s">
        <v>112</v>
      </c>
      <c r="L53">
        <v>327684</v>
      </c>
      <c r="M53" t="s">
        <v>2264</v>
      </c>
      <c r="N53" t="s">
        <v>2265</v>
      </c>
      <c r="O53" t="s">
        <v>2266</v>
      </c>
      <c r="P53">
        <v>40</v>
      </c>
      <c r="Q53" s="6">
        <v>327685</v>
      </c>
      <c r="R53" s="6" t="s">
        <v>4394</v>
      </c>
      <c r="S53" s="6" t="s">
        <v>4395</v>
      </c>
      <c r="T53" s="6" t="s">
        <v>4396</v>
      </c>
      <c r="U53" s="6">
        <v>40</v>
      </c>
      <c r="V53" t="s">
        <v>130</v>
      </c>
      <c r="W53" t="s">
        <v>103</v>
      </c>
      <c r="X53">
        <v>201</v>
      </c>
      <c r="Y53" t="s">
        <v>3522</v>
      </c>
      <c r="Z53" t="s">
        <v>4022</v>
      </c>
      <c r="AA53">
        <v>201038</v>
      </c>
      <c r="AB53" t="e">
        <f>VLOOKUP(#REF!,#REF!,2,FALSE)</f>
        <v>#REF!</v>
      </c>
      <c r="AC53" t="s">
        <v>3996</v>
      </c>
      <c r="AD53">
        <v>6802329274</v>
      </c>
      <c r="AE53" s="2">
        <v>45152</v>
      </c>
      <c r="AG53" t="s">
        <v>3527</v>
      </c>
      <c r="AQ53">
        <v>40</v>
      </c>
      <c r="AR53">
        <v>95</v>
      </c>
      <c r="AS53">
        <v>5</v>
      </c>
      <c r="AT53" t="s">
        <v>3524</v>
      </c>
      <c r="AV53">
        <v>0</v>
      </c>
      <c r="AW53">
        <v>0</v>
      </c>
      <c r="AX53">
        <v>20</v>
      </c>
      <c r="AY53">
        <v>80</v>
      </c>
      <c r="AZ53">
        <v>280</v>
      </c>
      <c r="BA53">
        <v>90</v>
      </c>
      <c r="BB53">
        <v>0</v>
      </c>
      <c r="BC53">
        <v>5</v>
      </c>
      <c r="BD53">
        <v>5</v>
      </c>
      <c r="BE53">
        <v>25</v>
      </c>
      <c r="BF53">
        <v>0</v>
      </c>
      <c r="BG53">
        <v>0</v>
      </c>
      <c r="BH53">
        <v>20</v>
      </c>
      <c r="BI53">
        <v>80</v>
      </c>
      <c r="BJ53">
        <v>280</v>
      </c>
      <c r="BL53" t="s">
        <v>3653</v>
      </c>
      <c r="BM53" s="2">
        <v>45245</v>
      </c>
      <c r="BN53" t="s">
        <v>3531</v>
      </c>
    </row>
    <row r="54" spans="1:66">
      <c r="A54" t="s">
        <v>4397</v>
      </c>
      <c r="B54">
        <v>201042</v>
      </c>
      <c r="C54" t="b">
        <v>1</v>
      </c>
      <c r="D54" t="s">
        <v>4308</v>
      </c>
      <c r="E54" t="s">
        <v>141</v>
      </c>
      <c r="F54" s="6" t="s">
        <v>2282</v>
      </c>
      <c r="G54" s="6" t="s">
        <v>79</v>
      </c>
      <c r="H54" s="6" t="b">
        <v>1</v>
      </c>
      <c r="I54" s="6">
        <v>3239</v>
      </c>
      <c r="J54" s="6" t="s">
        <v>1167</v>
      </c>
      <c r="K54" s="6" t="s">
        <v>112</v>
      </c>
      <c r="L54">
        <v>264602</v>
      </c>
      <c r="M54" t="s">
        <v>2285</v>
      </c>
      <c r="N54" t="s">
        <v>2286</v>
      </c>
      <c r="O54" t="s">
        <v>2287</v>
      </c>
      <c r="P54">
        <v>40</v>
      </c>
      <c r="Q54" s="6">
        <v>264603</v>
      </c>
      <c r="R54" s="6" t="s">
        <v>4398</v>
      </c>
      <c r="S54" s="6" t="s">
        <v>4399</v>
      </c>
      <c r="T54" s="6" t="s">
        <v>4400</v>
      </c>
      <c r="U54" s="6">
        <v>40</v>
      </c>
      <c r="V54" t="s">
        <v>130</v>
      </c>
      <c r="W54" t="s">
        <v>103</v>
      </c>
      <c r="X54">
        <v>201</v>
      </c>
      <c r="Y54" t="s">
        <v>3522</v>
      </c>
      <c r="Z54">
        <v>6802329272</v>
      </c>
      <c r="AA54">
        <v>201042</v>
      </c>
      <c r="AB54" t="e">
        <f>VLOOKUP(#REF!,#REF!,2,FALSE)</f>
        <v>#REF!</v>
      </c>
      <c r="AD54">
        <v>6802329272</v>
      </c>
      <c r="AE54" s="2">
        <v>45135</v>
      </c>
      <c r="AQ54">
        <v>50</v>
      </c>
      <c r="AR54">
        <v>100</v>
      </c>
      <c r="AS54">
        <v>0</v>
      </c>
      <c r="AT54" t="s">
        <v>3545</v>
      </c>
      <c r="AV54">
        <v>27</v>
      </c>
      <c r="AW54">
        <v>28</v>
      </c>
      <c r="AX54">
        <v>40</v>
      </c>
      <c r="AY54">
        <v>5</v>
      </c>
      <c r="AZ54">
        <v>123</v>
      </c>
      <c r="BA54">
        <v>40</v>
      </c>
      <c r="BB54">
        <v>15</v>
      </c>
      <c r="BC54">
        <v>40</v>
      </c>
      <c r="BD54">
        <v>5</v>
      </c>
      <c r="BE54">
        <v>110</v>
      </c>
      <c r="BF54">
        <v>27</v>
      </c>
      <c r="BG54">
        <v>70</v>
      </c>
      <c r="BH54">
        <v>3</v>
      </c>
      <c r="BI54">
        <v>0</v>
      </c>
      <c r="BJ54">
        <v>76</v>
      </c>
      <c r="BL54" t="s">
        <v>3660</v>
      </c>
      <c r="BM54" s="2">
        <v>45181</v>
      </c>
      <c r="BN54" t="s">
        <v>3531</v>
      </c>
    </row>
    <row r="55" spans="1:66">
      <c r="A55" t="s">
        <v>4397</v>
      </c>
      <c r="B55">
        <v>201042</v>
      </c>
      <c r="C55" t="b">
        <v>1</v>
      </c>
      <c r="D55" t="s">
        <v>4308</v>
      </c>
      <c r="E55" t="s">
        <v>141</v>
      </c>
      <c r="F55" s="6" t="s">
        <v>320</v>
      </c>
      <c r="G55" s="6" t="s">
        <v>79</v>
      </c>
      <c r="H55" s="6" t="b">
        <v>1</v>
      </c>
      <c r="I55" s="6">
        <v>3256</v>
      </c>
      <c r="J55" s="6" t="s">
        <v>67</v>
      </c>
      <c r="K55" s="6" t="s">
        <v>112</v>
      </c>
      <c r="L55">
        <v>264629</v>
      </c>
      <c r="M55" t="s">
        <v>321</v>
      </c>
      <c r="N55" t="s">
        <v>322</v>
      </c>
      <c r="O55" t="s">
        <v>323</v>
      </c>
      <c r="P55">
        <v>40</v>
      </c>
      <c r="Q55" s="6">
        <v>264630</v>
      </c>
      <c r="R55" s="6" t="s">
        <v>4401</v>
      </c>
      <c r="S55" s="6" t="s">
        <v>4402</v>
      </c>
      <c r="T55" s="6" t="s">
        <v>4403</v>
      </c>
      <c r="U55" s="6">
        <v>40</v>
      </c>
      <c r="V55" t="s">
        <v>130</v>
      </c>
      <c r="W55" t="s">
        <v>103</v>
      </c>
      <c r="X55">
        <v>201</v>
      </c>
      <c r="Y55" t="s">
        <v>3522</v>
      </c>
      <c r="Z55">
        <v>6801757025</v>
      </c>
      <c r="AA55">
        <v>201042</v>
      </c>
      <c r="AB55" t="e">
        <f>VLOOKUP(#REF!,#REF!,2,FALSE)</f>
        <v>#REF!</v>
      </c>
      <c r="AD55">
        <v>6801757025</v>
      </c>
      <c r="AE55" s="2">
        <v>45098</v>
      </c>
      <c r="AQ55">
        <v>100</v>
      </c>
      <c r="AR55">
        <v>70</v>
      </c>
      <c r="AS55">
        <v>30</v>
      </c>
      <c r="AT55" t="s">
        <v>3524</v>
      </c>
      <c r="AV55">
        <v>10</v>
      </c>
      <c r="AW55">
        <v>20</v>
      </c>
      <c r="AX55">
        <v>70</v>
      </c>
      <c r="AY55">
        <v>0</v>
      </c>
      <c r="AZ55">
        <v>160</v>
      </c>
      <c r="BA55">
        <v>10</v>
      </c>
      <c r="BB55">
        <v>20</v>
      </c>
      <c r="BC55">
        <v>70</v>
      </c>
      <c r="BD55">
        <v>0</v>
      </c>
      <c r="BE55">
        <v>160</v>
      </c>
      <c r="BF55">
        <v>25</v>
      </c>
      <c r="BG55">
        <v>65</v>
      </c>
      <c r="BH55">
        <v>10</v>
      </c>
      <c r="BI55">
        <v>0</v>
      </c>
      <c r="BJ55">
        <v>85</v>
      </c>
      <c r="BL55" t="s">
        <v>3702</v>
      </c>
      <c r="BM55" s="2">
        <v>45194</v>
      </c>
      <c r="BN55" t="s">
        <v>3531</v>
      </c>
    </row>
    <row r="56" spans="1:66">
      <c r="A56" t="s">
        <v>4404</v>
      </c>
      <c r="B56">
        <v>203005</v>
      </c>
      <c r="C56" t="b">
        <v>1</v>
      </c>
      <c r="D56" t="s">
        <v>4308</v>
      </c>
      <c r="E56" t="s">
        <v>141</v>
      </c>
      <c r="F56" s="6" t="s">
        <v>2410</v>
      </c>
      <c r="G56" s="6" t="s">
        <v>79</v>
      </c>
      <c r="H56" s="6" t="b">
        <v>1</v>
      </c>
      <c r="I56" s="6">
        <v>3239</v>
      </c>
      <c r="J56" s="6" t="s">
        <v>1167</v>
      </c>
      <c r="K56" s="6" t="s">
        <v>112</v>
      </c>
      <c r="L56">
        <v>327899</v>
      </c>
      <c r="M56" t="s">
        <v>2412</v>
      </c>
      <c r="N56" t="s">
        <v>2413</v>
      </c>
      <c r="O56" t="s">
        <v>2414</v>
      </c>
      <c r="P56">
        <v>40</v>
      </c>
      <c r="Q56" s="6">
        <v>327900</v>
      </c>
      <c r="R56" s="6" t="s">
        <v>4405</v>
      </c>
      <c r="S56" s="6" t="s">
        <v>4406</v>
      </c>
      <c r="T56" s="6" t="s">
        <v>4407</v>
      </c>
      <c r="U56" s="6">
        <v>40</v>
      </c>
      <c r="V56" t="s">
        <v>75</v>
      </c>
      <c r="W56" t="s">
        <v>103</v>
      </c>
      <c r="X56">
        <v>203</v>
      </c>
      <c r="Y56" t="s">
        <v>3522</v>
      </c>
      <c r="Z56">
        <v>203005</v>
      </c>
      <c r="AA56">
        <v>203005</v>
      </c>
      <c r="AB56" t="e">
        <f>VLOOKUP(#REF!,#REF!,2,FALSE)</f>
        <v>#REF!</v>
      </c>
      <c r="AD56">
        <v>6802300330</v>
      </c>
      <c r="AE56" s="2">
        <v>45100</v>
      </c>
      <c r="AG56" t="s">
        <v>3527</v>
      </c>
      <c r="AQ56">
        <v>20</v>
      </c>
      <c r="AR56">
        <v>85</v>
      </c>
      <c r="AS56">
        <v>15</v>
      </c>
      <c r="AT56" t="s">
        <v>3524</v>
      </c>
      <c r="AV56">
        <v>1</v>
      </c>
      <c r="AW56">
        <v>51</v>
      </c>
      <c r="AX56">
        <v>33</v>
      </c>
      <c r="AY56">
        <v>15</v>
      </c>
      <c r="AZ56">
        <v>162</v>
      </c>
      <c r="BA56">
        <v>20</v>
      </c>
      <c r="BB56">
        <v>35</v>
      </c>
      <c r="BC56">
        <v>30</v>
      </c>
      <c r="BD56">
        <v>15</v>
      </c>
      <c r="BE56">
        <v>140</v>
      </c>
      <c r="BF56">
        <v>1</v>
      </c>
      <c r="BG56">
        <v>95</v>
      </c>
      <c r="BH56">
        <v>3</v>
      </c>
      <c r="BI56">
        <v>1</v>
      </c>
      <c r="BJ56">
        <v>104</v>
      </c>
      <c r="BL56" t="s">
        <v>3894</v>
      </c>
      <c r="BM56" s="2">
        <v>45298</v>
      </c>
      <c r="BN56" t="s">
        <v>3531</v>
      </c>
    </row>
    <row r="57" spans="1:66">
      <c r="A57" t="s">
        <v>4408</v>
      </c>
      <c r="B57">
        <v>203011</v>
      </c>
      <c r="C57" t="b">
        <v>1</v>
      </c>
      <c r="D57" t="s">
        <v>4308</v>
      </c>
      <c r="E57" t="s">
        <v>141</v>
      </c>
      <c r="F57" s="6" t="s">
        <v>332</v>
      </c>
      <c r="G57" s="6" t="s">
        <v>79</v>
      </c>
      <c r="H57" s="6" t="b">
        <v>1</v>
      </c>
      <c r="I57" s="6">
        <v>3256</v>
      </c>
      <c r="J57" s="6" t="s">
        <v>67</v>
      </c>
      <c r="K57" s="6" t="s">
        <v>112</v>
      </c>
      <c r="L57">
        <v>327479</v>
      </c>
      <c r="M57" t="s">
        <v>333</v>
      </c>
      <c r="N57" t="s">
        <v>334</v>
      </c>
      <c r="O57" t="s">
        <v>335</v>
      </c>
      <c r="P57">
        <v>40</v>
      </c>
      <c r="Q57" s="6">
        <v>327480</v>
      </c>
      <c r="R57" s="6" t="s">
        <v>4409</v>
      </c>
      <c r="S57" s="6" t="s">
        <v>4410</v>
      </c>
      <c r="T57" s="6" t="s">
        <v>4411</v>
      </c>
      <c r="U57" s="6">
        <v>40</v>
      </c>
      <c r="V57" t="s">
        <v>75</v>
      </c>
      <c r="W57" t="s">
        <v>103</v>
      </c>
      <c r="X57">
        <v>203</v>
      </c>
      <c r="Y57" t="s">
        <v>3522</v>
      </c>
      <c r="Z57">
        <v>203011</v>
      </c>
      <c r="AA57">
        <v>203011</v>
      </c>
      <c r="AB57" t="e">
        <f>VLOOKUP(#REF!,#REF!,2,FALSE)</f>
        <v>#REF!</v>
      </c>
      <c r="AD57">
        <v>6802300380</v>
      </c>
      <c r="AE57" s="2">
        <v>45195</v>
      </c>
      <c r="AQ57">
        <v>25</v>
      </c>
      <c r="AR57">
        <v>95</v>
      </c>
      <c r="AS57">
        <v>5</v>
      </c>
      <c r="AT57" t="s">
        <v>3524</v>
      </c>
      <c r="AV57">
        <v>0</v>
      </c>
      <c r="AW57">
        <v>25</v>
      </c>
      <c r="AX57">
        <v>65</v>
      </c>
      <c r="AY57">
        <v>10</v>
      </c>
      <c r="AZ57">
        <v>185</v>
      </c>
      <c r="BA57">
        <v>0</v>
      </c>
      <c r="BB57">
        <v>25</v>
      </c>
      <c r="BC57">
        <v>65</v>
      </c>
      <c r="BD57">
        <v>10</v>
      </c>
      <c r="BE57">
        <v>185</v>
      </c>
      <c r="BF57">
        <v>50</v>
      </c>
      <c r="BG57">
        <v>40</v>
      </c>
      <c r="BH57">
        <v>10</v>
      </c>
      <c r="BI57">
        <v>0</v>
      </c>
      <c r="BJ57">
        <v>60</v>
      </c>
      <c r="BL57" t="s">
        <v>3642</v>
      </c>
      <c r="BM57" s="2">
        <v>45214</v>
      </c>
      <c r="BN57" t="s">
        <v>3531</v>
      </c>
    </row>
    <row r="58" spans="1:66">
      <c r="A58" t="s">
        <v>4408</v>
      </c>
      <c r="B58">
        <v>203011</v>
      </c>
      <c r="C58" t="b">
        <v>1</v>
      </c>
      <c r="D58" t="s">
        <v>4308</v>
      </c>
      <c r="E58" t="s">
        <v>141</v>
      </c>
      <c r="F58" s="6" t="s">
        <v>2416</v>
      </c>
      <c r="G58" s="6" t="s">
        <v>1120</v>
      </c>
      <c r="H58" s="6" t="b">
        <v>1</v>
      </c>
      <c r="I58" s="6">
        <v>3239</v>
      </c>
      <c r="J58" s="6" t="s">
        <v>1167</v>
      </c>
      <c r="K58" s="6" t="s">
        <v>112</v>
      </c>
      <c r="L58">
        <v>327764</v>
      </c>
      <c r="M58" t="s">
        <v>2418</v>
      </c>
      <c r="N58" t="s">
        <v>2419</v>
      </c>
      <c r="O58" t="s">
        <v>2420</v>
      </c>
      <c r="P58">
        <v>40</v>
      </c>
      <c r="Q58" s="6">
        <v>327765</v>
      </c>
      <c r="R58" s="6" t="s">
        <v>4412</v>
      </c>
      <c r="S58" s="6" t="s">
        <v>4413</v>
      </c>
      <c r="T58" s="6" t="s">
        <v>4414</v>
      </c>
      <c r="U58" s="6">
        <v>40</v>
      </c>
      <c r="V58" t="s">
        <v>75</v>
      </c>
      <c r="W58" t="s">
        <v>103</v>
      </c>
      <c r="X58">
        <v>203</v>
      </c>
      <c r="Y58" t="s">
        <v>3549</v>
      </c>
      <c r="Z58" t="s">
        <v>4057</v>
      </c>
      <c r="AA58">
        <v>203011</v>
      </c>
      <c r="AB58" t="e">
        <f>VLOOKUP(#REF!,#REF!,2,FALSE)</f>
        <v>#REF!</v>
      </c>
      <c r="AC58" t="s">
        <v>3996</v>
      </c>
      <c r="AD58">
        <v>6802300331</v>
      </c>
      <c r="AE58" s="2">
        <v>45203</v>
      </c>
      <c r="AG58" t="s">
        <v>3527</v>
      </c>
      <c r="AQ58">
        <v>5</v>
      </c>
      <c r="AR58">
        <v>100</v>
      </c>
      <c r="AS58">
        <v>0</v>
      </c>
      <c r="AT58" t="s">
        <v>3545</v>
      </c>
      <c r="AV58">
        <v>0</v>
      </c>
      <c r="AW58">
        <v>10</v>
      </c>
      <c r="AX58">
        <v>77</v>
      </c>
      <c r="AY58">
        <v>13</v>
      </c>
      <c r="AZ58">
        <v>203</v>
      </c>
      <c r="BA58">
        <v>13</v>
      </c>
      <c r="BB58">
        <v>9</v>
      </c>
      <c r="BC58">
        <v>65</v>
      </c>
      <c r="BD58">
        <v>13</v>
      </c>
      <c r="BE58">
        <v>178</v>
      </c>
      <c r="BF58">
        <v>4</v>
      </c>
      <c r="BG58">
        <v>96</v>
      </c>
      <c r="BH58">
        <v>0</v>
      </c>
      <c r="BI58">
        <v>0</v>
      </c>
      <c r="BJ58">
        <v>96</v>
      </c>
      <c r="BL58" t="s">
        <v>3762</v>
      </c>
      <c r="BM58" s="2">
        <v>45271</v>
      </c>
      <c r="BN58" t="s">
        <v>3531</v>
      </c>
    </row>
    <row r="59" spans="1:66">
      <c r="A59" t="s">
        <v>4415</v>
      </c>
      <c r="B59">
        <v>204002</v>
      </c>
      <c r="C59" t="b">
        <v>0</v>
      </c>
      <c r="D59" t="s">
        <v>4270</v>
      </c>
      <c r="E59" t="s">
        <v>57</v>
      </c>
      <c r="F59" s="6" t="s">
        <v>337</v>
      </c>
      <c r="G59" s="6" t="s">
        <v>79</v>
      </c>
      <c r="H59" s="6" t="b">
        <v>1</v>
      </c>
      <c r="I59" s="6">
        <v>3239</v>
      </c>
      <c r="J59" s="6" t="s">
        <v>67</v>
      </c>
      <c r="K59" s="6" t="s">
        <v>112</v>
      </c>
      <c r="L59">
        <v>191024</v>
      </c>
      <c r="M59" t="s">
        <v>338</v>
      </c>
      <c r="N59" t="s">
        <v>339</v>
      </c>
      <c r="O59" t="s">
        <v>340</v>
      </c>
      <c r="P59">
        <v>40</v>
      </c>
      <c r="Q59" s="6">
        <v>191025</v>
      </c>
      <c r="R59" s="6" t="s">
        <v>4416</v>
      </c>
      <c r="S59" s="6" t="s">
        <v>4417</v>
      </c>
      <c r="T59" s="6" t="s">
        <v>4418</v>
      </c>
      <c r="U59" s="6">
        <v>40</v>
      </c>
      <c r="V59" t="s">
        <v>75</v>
      </c>
      <c r="W59" t="s">
        <v>186</v>
      </c>
      <c r="X59">
        <v>204</v>
      </c>
      <c r="Y59" t="s">
        <v>3522</v>
      </c>
      <c r="Z59" t="s">
        <v>4419</v>
      </c>
      <c r="AA59">
        <v>204002</v>
      </c>
      <c r="AB59" t="e">
        <f>VLOOKUP(#REF!,#REF!,2,FALSE)</f>
        <v>#REF!</v>
      </c>
      <c r="AC59" t="s">
        <v>4420</v>
      </c>
      <c r="AD59">
        <v>6802077612</v>
      </c>
      <c r="AE59" s="2">
        <v>44993</v>
      </c>
      <c r="AF59" t="s">
        <v>926</v>
      </c>
      <c r="AG59" t="s">
        <v>3527</v>
      </c>
      <c r="AH59" t="s">
        <v>915</v>
      </c>
      <c r="AJ59" t="s">
        <v>907</v>
      </c>
      <c r="AK59" t="s">
        <v>133</v>
      </c>
      <c r="AL59" s="2">
        <v>44993</v>
      </c>
    </row>
    <row r="60" spans="1:66">
      <c r="A60" t="s">
        <v>4421</v>
      </c>
      <c r="B60">
        <v>205003</v>
      </c>
      <c r="C60" t="b">
        <v>0</v>
      </c>
      <c r="D60" t="s">
        <v>4270</v>
      </c>
      <c r="E60" t="s">
        <v>57</v>
      </c>
      <c r="F60" s="6" t="s">
        <v>345</v>
      </c>
      <c r="G60" s="6" t="s">
        <v>79</v>
      </c>
      <c r="H60" s="6" t="b">
        <v>1</v>
      </c>
      <c r="I60" s="6">
        <v>3239</v>
      </c>
      <c r="J60" s="6" t="s">
        <v>67</v>
      </c>
      <c r="K60" s="6" t="s">
        <v>112</v>
      </c>
      <c r="L60">
        <v>330961</v>
      </c>
      <c r="M60" t="s">
        <v>346</v>
      </c>
      <c r="N60" t="s">
        <v>347</v>
      </c>
      <c r="O60" t="s">
        <v>348</v>
      </c>
      <c r="P60">
        <v>40</v>
      </c>
      <c r="Q60" s="6">
        <v>330963</v>
      </c>
      <c r="R60" s="6" t="s">
        <v>4422</v>
      </c>
      <c r="S60" s="6" t="s">
        <v>4423</v>
      </c>
      <c r="T60" s="6" t="s">
        <v>4424</v>
      </c>
      <c r="U60" s="6">
        <v>40</v>
      </c>
      <c r="V60" t="s">
        <v>75</v>
      </c>
      <c r="W60" t="s">
        <v>186</v>
      </c>
      <c r="X60">
        <v>205</v>
      </c>
      <c r="Y60" t="s">
        <v>3522</v>
      </c>
      <c r="Z60" t="s">
        <v>4425</v>
      </c>
      <c r="AA60">
        <v>205003</v>
      </c>
      <c r="AB60" t="e">
        <f>VLOOKUP(#REF!,#REF!,2,FALSE)</f>
        <v>#REF!</v>
      </c>
      <c r="AC60" t="s">
        <v>4426</v>
      </c>
      <c r="AD60">
        <v>6802066202</v>
      </c>
      <c r="AE60" s="2">
        <v>45034</v>
      </c>
      <c r="AF60" t="s">
        <v>924</v>
      </c>
      <c r="AG60" t="s">
        <v>3527</v>
      </c>
      <c r="AH60" t="s">
        <v>906</v>
      </c>
      <c r="AI60" t="s">
        <v>83</v>
      </c>
      <c r="AJ60" t="s">
        <v>907</v>
      </c>
      <c r="AL60" s="2">
        <v>45043</v>
      </c>
    </row>
    <row r="61" spans="1:66">
      <c r="A61" t="s">
        <v>4427</v>
      </c>
      <c r="B61">
        <v>205006</v>
      </c>
      <c r="C61" t="b">
        <v>0</v>
      </c>
      <c r="D61" t="s">
        <v>4277</v>
      </c>
      <c r="E61" t="s">
        <v>57</v>
      </c>
      <c r="F61" s="6" t="s">
        <v>352</v>
      </c>
      <c r="G61" s="6" t="s">
        <v>79</v>
      </c>
      <c r="H61" s="6" t="b">
        <v>0</v>
      </c>
      <c r="I61" s="6"/>
      <c r="J61" s="6" t="s">
        <v>67</v>
      </c>
      <c r="K61" s="6" t="s">
        <v>69</v>
      </c>
      <c r="L61">
        <v>327879</v>
      </c>
      <c r="M61" t="s">
        <v>353</v>
      </c>
      <c r="N61" t="s">
        <v>354</v>
      </c>
      <c r="O61" t="s">
        <v>355</v>
      </c>
      <c r="P61">
        <v>40</v>
      </c>
      <c r="Q61" s="6">
        <v>327880</v>
      </c>
      <c r="R61" s="6" t="s">
        <v>4428</v>
      </c>
      <c r="S61" s="6" t="s">
        <v>4429</v>
      </c>
      <c r="T61" s="6" t="s">
        <v>4430</v>
      </c>
      <c r="U61" s="6">
        <v>40</v>
      </c>
      <c r="V61" t="s">
        <v>75</v>
      </c>
      <c r="W61" t="s">
        <v>103</v>
      </c>
      <c r="X61">
        <v>205</v>
      </c>
      <c r="Y61" t="s">
        <v>3522</v>
      </c>
      <c r="Z61" t="s">
        <v>4111</v>
      </c>
      <c r="AA61">
        <v>205006</v>
      </c>
      <c r="AB61" t="e">
        <f>VLOOKUP(#REF!,#REF!,2,FALSE)</f>
        <v>#REF!</v>
      </c>
      <c r="AC61" t="s">
        <v>4112</v>
      </c>
      <c r="AD61">
        <v>6802076453</v>
      </c>
      <c r="AE61" s="2">
        <v>44985</v>
      </c>
      <c r="AF61" t="s">
        <v>926</v>
      </c>
      <c r="AG61" t="s">
        <v>3527</v>
      </c>
      <c r="AH61" t="s">
        <v>906</v>
      </c>
      <c r="AI61" t="s">
        <v>83</v>
      </c>
      <c r="AJ61" t="s">
        <v>907</v>
      </c>
      <c r="AL61" s="2">
        <v>45267</v>
      </c>
      <c r="AQ61">
        <v>100</v>
      </c>
      <c r="AR61">
        <v>100</v>
      </c>
      <c r="AS61">
        <v>0</v>
      </c>
      <c r="AT61" t="s">
        <v>3545</v>
      </c>
      <c r="AV61">
        <v>45</v>
      </c>
      <c r="AW61">
        <v>35</v>
      </c>
      <c r="AX61">
        <v>10</v>
      </c>
      <c r="AY61">
        <v>10</v>
      </c>
      <c r="AZ61">
        <v>85</v>
      </c>
      <c r="BA61">
        <v>75</v>
      </c>
      <c r="BB61">
        <v>5</v>
      </c>
      <c r="BC61">
        <v>10</v>
      </c>
      <c r="BD61">
        <v>10</v>
      </c>
      <c r="BE61">
        <v>55</v>
      </c>
      <c r="BF61">
        <v>60</v>
      </c>
      <c r="BG61">
        <v>35</v>
      </c>
      <c r="BH61">
        <v>3</v>
      </c>
      <c r="BI61">
        <v>2</v>
      </c>
      <c r="BJ61">
        <v>47</v>
      </c>
      <c r="BL61" t="s">
        <v>3660</v>
      </c>
      <c r="BM61" s="2">
        <v>45278</v>
      </c>
      <c r="BN61" t="s">
        <v>3531</v>
      </c>
    </row>
    <row r="62" spans="1:66">
      <c r="A62" t="s">
        <v>4427</v>
      </c>
      <c r="B62">
        <v>205006</v>
      </c>
      <c r="C62" t="b">
        <v>0</v>
      </c>
      <c r="D62" t="s">
        <v>4277</v>
      </c>
      <c r="E62" t="s">
        <v>57</v>
      </c>
      <c r="F62" s="6" t="s">
        <v>2426</v>
      </c>
      <c r="G62" s="6" t="s">
        <v>79</v>
      </c>
      <c r="H62" s="6" t="b">
        <v>1</v>
      </c>
      <c r="I62" s="6">
        <v>3239</v>
      </c>
      <c r="J62" s="6" t="s">
        <v>67</v>
      </c>
      <c r="K62" s="6" t="s">
        <v>69</v>
      </c>
      <c r="L62">
        <v>327915</v>
      </c>
      <c r="M62" t="s">
        <v>2428</v>
      </c>
      <c r="N62" t="s">
        <v>2429</v>
      </c>
      <c r="O62" t="s">
        <v>2430</v>
      </c>
      <c r="P62">
        <v>40</v>
      </c>
      <c r="Q62" s="6">
        <v>327916</v>
      </c>
      <c r="R62" s="6" t="s">
        <v>4431</v>
      </c>
      <c r="S62" s="6" t="s">
        <v>4432</v>
      </c>
      <c r="T62" s="6" t="s">
        <v>4433</v>
      </c>
      <c r="U62" s="6">
        <v>40</v>
      </c>
      <c r="V62" t="s">
        <v>75</v>
      </c>
      <c r="W62" t="s">
        <v>103</v>
      </c>
      <c r="X62">
        <v>205</v>
      </c>
      <c r="Y62" t="s">
        <v>3522</v>
      </c>
      <c r="Z62" t="s">
        <v>4122</v>
      </c>
      <c r="AA62">
        <v>205006</v>
      </c>
      <c r="AB62" t="e">
        <f>VLOOKUP(#REF!,#REF!,2,FALSE)</f>
        <v>#REF!</v>
      </c>
      <c r="AC62" t="s">
        <v>4123</v>
      </c>
      <c r="AD62">
        <v>6802076454</v>
      </c>
      <c r="AE62" s="2">
        <v>45230</v>
      </c>
      <c r="AF62" t="s">
        <v>924</v>
      </c>
      <c r="AG62" t="s">
        <v>3527</v>
      </c>
      <c r="AH62" t="s">
        <v>906</v>
      </c>
      <c r="AI62" t="s">
        <v>83</v>
      </c>
      <c r="AJ62" t="s">
        <v>907</v>
      </c>
      <c r="AL62" s="2">
        <v>45278</v>
      </c>
      <c r="AQ62">
        <v>50</v>
      </c>
      <c r="AR62">
        <v>90</v>
      </c>
      <c r="AS62">
        <v>10</v>
      </c>
      <c r="AT62" t="s">
        <v>3545</v>
      </c>
      <c r="AV62">
        <v>75</v>
      </c>
      <c r="AW62">
        <v>15</v>
      </c>
      <c r="AX62">
        <v>10</v>
      </c>
      <c r="AY62">
        <v>0</v>
      </c>
      <c r="AZ62">
        <v>35</v>
      </c>
      <c r="BA62">
        <v>98</v>
      </c>
      <c r="BB62">
        <v>0</v>
      </c>
      <c r="BC62">
        <v>2</v>
      </c>
      <c r="BD62">
        <v>0</v>
      </c>
      <c r="BE62">
        <v>4</v>
      </c>
      <c r="BF62">
        <v>75</v>
      </c>
      <c r="BG62">
        <v>15</v>
      </c>
      <c r="BH62">
        <v>10</v>
      </c>
      <c r="BI62">
        <v>0</v>
      </c>
      <c r="BJ62">
        <v>35</v>
      </c>
      <c r="BL62" t="s">
        <v>3877</v>
      </c>
      <c r="BM62" s="2">
        <v>45302</v>
      </c>
      <c r="BN62" t="s">
        <v>3531</v>
      </c>
    </row>
    <row r="63" spans="1:66">
      <c r="A63" t="s">
        <v>4434</v>
      </c>
      <c r="B63">
        <v>206003</v>
      </c>
      <c r="C63" t="b">
        <v>0</v>
      </c>
      <c r="D63" t="s">
        <v>4277</v>
      </c>
      <c r="E63" t="s">
        <v>57</v>
      </c>
      <c r="F63" s="6" t="s">
        <v>358</v>
      </c>
      <c r="G63" s="6" t="s">
        <v>79</v>
      </c>
      <c r="H63" s="6" t="b">
        <v>1</v>
      </c>
      <c r="I63" s="6">
        <v>3239</v>
      </c>
      <c r="J63" s="6" t="s">
        <v>67</v>
      </c>
      <c r="K63" s="6" t="s">
        <v>69</v>
      </c>
      <c r="L63">
        <v>330953</v>
      </c>
      <c r="M63" t="s">
        <v>359</v>
      </c>
      <c r="N63" t="s">
        <v>360</v>
      </c>
      <c r="O63" t="s">
        <v>361</v>
      </c>
      <c r="P63">
        <v>40</v>
      </c>
      <c r="Q63" s="6">
        <v>330955</v>
      </c>
      <c r="R63" s="6" t="s">
        <v>4435</v>
      </c>
      <c r="S63" s="6" t="s">
        <v>4436</v>
      </c>
      <c r="T63" s="6" t="s">
        <v>4437</v>
      </c>
      <c r="U63" s="6">
        <v>40</v>
      </c>
      <c r="V63" t="s">
        <v>75</v>
      </c>
      <c r="W63" t="s">
        <v>90</v>
      </c>
      <c r="X63">
        <v>206</v>
      </c>
      <c r="Y63" t="s">
        <v>3522</v>
      </c>
      <c r="Z63" t="s">
        <v>4438</v>
      </c>
      <c r="AA63">
        <v>206003</v>
      </c>
      <c r="AB63" t="e">
        <f>VLOOKUP(#REF!,#REF!,2,FALSE)</f>
        <v>#REF!</v>
      </c>
      <c r="AD63">
        <v>6802115563</v>
      </c>
      <c r="AE63" s="2">
        <v>44181</v>
      </c>
      <c r="AF63" t="s">
        <v>4439</v>
      </c>
      <c r="AG63" t="s">
        <v>3527</v>
      </c>
      <c r="AH63" t="s">
        <v>906</v>
      </c>
      <c r="AI63" t="s">
        <v>83</v>
      </c>
      <c r="AJ63" t="s">
        <v>907</v>
      </c>
      <c r="AL63" s="2">
        <v>45029</v>
      </c>
    </row>
    <row r="64" spans="1:66">
      <c r="A64" t="s">
        <v>4440</v>
      </c>
      <c r="B64">
        <v>206004</v>
      </c>
      <c r="C64" t="b">
        <v>0</v>
      </c>
      <c r="D64" t="s">
        <v>4277</v>
      </c>
      <c r="E64" t="s">
        <v>57</v>
      </c>
      <c r="F64" s="6" t="s">
        <v>364</v>
      </c>
      <c r="G64" s="6" t="s">
        <v>79</v>
      </c>
      <c r="H64" s="6" t="b">
        <v>1</v>
      </c>
      <c r="I64" s="6">
        <v>3239</v>
      </c>
      <c r="J64" s="6" t="s">
        <v>67</v>
      </c>
      <c r="K64" s="6" t="s">
        <v>69</v>
      </c>
      <c r="L64">
        <v>330965</v>
      </c>
      <c r="M64" t="s">
        <v>365</v>
      </c>
      <c r="N64" t="s">
        <v>366</v>
      </c>
      <c r="O64" t="s">
        <v>367</v>
      </c>
      <c r="P64">
        <v>40</v>
      </c>
      <c r="Q64" s="6">
        <v>330966</v>
      </c>
      <c r="R64" s="6" t="s">
        <v>4441</v>
      </c>
      <c r="S64" s="6" t="s">
        <v>4442</v>
      </c>
      <c r="T64" s="6" t="s">
        <v>4443</v>
      </c>
      <c r="U64" s="6">
        <v>40</v>
      </c>
      <c r="V64" t="s">
        <v>75</v>
      </c>
      <c r="W64" t="s">
        <v>90</v>
      </c>
      <c r="X64">
        <v>206</v>
      </c>
      <c r="Y64" t="s">
        <v>3522</v>
      </c>
      <c r="Z64" t="s">
        <v>4444</v>
      </c>
      <c r="AA64">
        <v>206004</v>
      </c>
      <c r="AB64" t="e">
        <f>VLOOKUP(#REF!,#REF!,2,FALSE)</f>
        <v>#REF!</v>
      </c>
      <c r="AD64">
        <v>6802115564</v>
      </c>
      <c r="AE64" s="2">
        <v>44537</v>
      </c>
      <c r="AF64" t="s">
        <v>981</v>
      </c>
      <c r="AG64" t="s">
        <v>3527</v>
      </c>
      <c r="AH64" t="s">
        <v>915</v>
      </c>
      <c r="AJ64" t="s">
        <v>907</v>
      </c>
      <c r="AK64" t="s">
        <v>133</v>
      </c>
      <c r="AL64" s="2">
        <v>45042</v>
      </c>
    </row>
    <row r="65" spans="1:66">
      <c r="A65" t="s">
        <v>4445</v>
      </c>
      <c r="B65">
        <v>206006</v>
      </c>
      <c r="C65" t="b">
        <v>0</v>
      </c>
      <c r="D65" t="s">
        <v>4270</v>
      </c>
      <c r="E65" t="s">
        <v>57</v>
      </c>
      <c r="F65" s="6" t="s">
        <v>369</v>
      </c>
      <c r="G65" s="6" t="s">
        <v>79</v>
      </c>
      <c r="H65" s="6" t="b">
        <v>1</v>
      </c>
      <c r="I65" s="6">
        <v>3239</v>
      </c>
      <c r="J65" s="6" t="s">
        <v>67</v>
      </c>
      <c r="K65" s="6" t="s">
        <v>69</v>
      </c>
      <c r="L65">
        <v>330701</v>
      </c>
      <c r="M65" t="s">
        <v>370</v>
      </c>
      <c r="N65" t="s">
        <v>371</v>
      </c>
      <c r="O65" t="s">
        <v>372</v>
      </c>
      <c r="P65">
        <v>40</v>
      </c>
      <c r="Q65" s="6">
        <v>330702</v>
      </c>
      <c r="R65" s="6" t="s">
        <v>4446</v>
      </c>
      <c r="S65" s="6" t="s">
        <v>4447</v>
      </c>
      <c r="T65" s="6" t="s">
        <v>4448</v>
      </c>
      <c r="U65" s="6">
        <v>40</v>
      </c>
      <c r="V65" t="s">
        <v>75</v>
      </c>
      <c r="W65" t="s">
        <v>90</v>
      </c>
      <c r="X65">
        <v>705</v>
      </c>
      <c r="Y65" t="s">
        <v>3522</v>
      </c>
      <c r="Z65" t="s">
        <v>4449</v>
      </c>
      <c r="AA65">
        <v>705001</v>
      </c>
      <c r="AB65" t="e">
        <f>VLOOKUP(#REF!,#REF!,2,FALSE)</f>
        <v>#REF!</v>
      </c>
      <c r="AC65" t="s">
        <v>4450</v>
      </c>
      <c r="AD65">
        <v>6604913096</v>
      </c>
      <c r="AE65" s="2">
        <v>45222</v>
      </c>
    </row>
    <row r="66" spans="1:66">
      <c r="A66" t="s">
        <v>4451</v>
      </c>
      <c r="B66">
        <v>207004</v>
      </c>
      <c r="C66" t="b">
        <v>0</v>
      </c>
      <c r="D66" t="s">
        <v>4270</v>
      </c>
      <c r="E66" t="s">
        <v>57</v>
      </c>
      <c r="F66" s="6"/>
      <c r="G66" s="6" t="e">
        <v>#N/A</v>
      </c>
      <c r="H66" s="6" t="b">
        <v>0</v>
      </c>
      <c r="I66" s="6"/>
      <c r="J66" s="6" t="e">
        <v>#N/A</v>
      </c>
      <c r="K66" s="6" t="e">
        <v>#N/A</v>
      </c>
      <c r="Q66" s="6"/>
      <c r="R66" s="6"/>
      <c r="S66" s="6"/>
      <c r="T66" s="6"/>
      <c r="U66" s="6"/>
      <c r="AB66" t="e">
        <f>VLOOKUP(#REF!,#REF!,2,FALSE)</f>
        <v>#REF!</v>
      </c>
    </row>
    <row r="67" spans="1:66">
      <c r="A67" t="s">
        <v>4452</v>
      </c>
      <c r="B67">
        <v>207007</v>
      </c>
      <c r="C67" t="b">
        <v>0</v>
      </c>
      <c r="D67" t="s">
        <v>4308</v>
      </c>
      <c r="E67" t="s">
        <v>141</v>
      </c>
      <c r="F67" s="6" t="s">
        <v>376</v>
      </c>
      <c r="G67" s="6" t="s">
        <v>79</v>
      </c>
      <c r="H67" s="6" t="b">
        <v>1</v>
      </c>
      <c r="I67" s="6">
        <v>3239</v>
      </c>
      <c r="J67" s="6" t="s">
        <v>67</v>
      </c>
      <c r="K67" s="6" t="s">
        <v>69</v>
      </c>
      <c r="L67">
        <v>331397</v>
      </c>
      <c r="M67" t="s">
        <v>377</v>
      </c>
      <c r="N67" t="s">
        <v>378</v>
      </c>
      <c r="O67" t="s">
        <v>379</v>
      </c>
      <c r="P67">
        <v>40</v>
      </c>
      <c r="Q67" s="6">
        <v>331399</v>
      </c>
      <c r="R67" s="6" t="s">
        <v>4453</v>
      </c>
      <c r="S67" s="6" t="s">
        <v>4454</v>
      </c>
      <c r="T67" s="6" t="s">
        <v>4455</v>
      </c>
      <c r="U67" s="6">
        <v>40</v>
      </c>
      <c r="V67" t="s">
        <v>75</v>
      </c>
      <c r="W67" t="s">
        <v>279</v>
      </c>
      <c r="X67">
        <v>207</v>
      </c>
      <c r="Y67" t="s">
        <v>3522</v>
      </c>
      <c r="Z67" t="s">
        <v>4456</v>
      </c>
      <c r="AA67">
        <v>207007</v>
      </c>
      <c r="AB67" t="e">
        <f>VLOOKUP(#REF!,#REF!,2,FALSE)</f>
        <v>#REF!</v>
      </c>
      <c r="AC67" s="3">
        <v>26451</v>
      </c>
      <c r="AD67">
        <v>6802076472</v>
      </c>
      <c r="AE67" s="2">
        <v>44956</v>
      </c>
    </row>
    <row r="68" spans="1:66">
      <c r="A68" t="s">
        <v>4457</v>
      </c>
      <c r="B68">
        <v>209001</v>
      </c>
      <c r="C68" t="b">
        <v>0</v>
      </c>
      <c r="D68" t="s">
        <v>4308</v>
      </c>
      <c r="E68" t="s">
        <v>141</v>
      </c>
      <c r="F68" s="6" t="s">
        <v>383</v>
      </c>
      <c r="G68" s="6" t="s">
        <v>79</v>
      </c>
      <c r="H68" s="6" t="b">
        <v>1</v>
      </c>
      <c r="I68" s="6">
        <v>3239</v>
      </c>
      <c r="J68" s="6" t="s">
        <v>67</v>
      </c>
      <c r="K68" s="6" t="s">
        <v>69</v>
      </c>
      <c r="L68">
        <v>191042</v>
      </c>
      <c r="M68" t="s">
        <v>384</v>
      </c>
      <c r="N68" t="s">
        <v>385</v>
      </c>
      <c r="O68" t="s">
        <v>386</v>
      </c>
      <c r="P68">
        <v>40</v>
      </c>
      <c r="Q68" s="6">
        <v>191043</v>
      </c>
      <c r="R68" s="6" t="s">
        <v>4458</v>
      </c>
      <c r="S68" s="6" t="s">
        <v>4459</v>
      </c>
      <c r="T68" s="6" t="s">
        <v>4460</v>
      </c>
      <c r="U68" s="6">
        <v>40</v>
      </c>
      <c r="V68" t="s">
        <v>75</v>
      </c>
      <c r="W68" t="s">
        <v>279</v>
      </c>
      <c r="X68">
        <v>209</v>
      </c>
      <c r="Y68" t="s">
        <v>3522</v>
      </c>
      <c r="Z68">
        <v>209001</v>
      </c>
      <c r="AA68">
        <v>209001</v>
      </c>
      <c r="AB68" t="e">
        <f>VLOOKUP(#REF!,#REF!,2,FALSE)</f>
        <v>#REF!</v>
      </c>
      <c r="AD68">
        <v>6802095150</v>
      </c>
      <c r="AE68" s="2">
        <v>44581</v>
      </c>
      <c r="AF68" t="s">
        <v>938</v>
      </c>
      <c r="AG68" t="s">
        <v>3527</v>
      </c>
      <c r="AH68" t="s">
        <v>915</v>
      </c>
      <c r="AJ68" t="s">
        <v>941</v>
      </c>
      <c r="AK68" t="s">
        <v>173</v>
      </c>
      <c r="AL68" s="2">
        <v>44998</v>
      </c>
    </row>
    <row r="69" spans="1:66">
      <c r="A69" t="s">
        <v>4461</v>
      </c>
      <c r="B69">
        <v>209007</v>
      </c>
      <c r="C69" t="b">
        <v>0</v>
      </c>
      <c r="D69" t="s">
        <v>4270</v>
      </c>
      <c r="E69" t="s">
        <v>57</v>
      </c>
      <c r="F69" s="6" t="s">
        <v>2465</v>
      </c>
      <c r="G69" s="6" t="s">
        <v>1120</v>
      </c>
      <c r="H69" s="6" t="b">
        <v>1</v>
      </c>
      <c r="I69" s="6">
        <v>3239</v>
      </c>
      <c r="J69" s="6" t="s">
        <v>67</v>
      </c>
      <c r="K69" s="6" t="s">
        <v>112</v>
      </c>
      <c r="L69">
        <v>327829</v>
      </c>
      <c r="M69" t="s">
        <v>2467</v>
      </c>
      <c r="N69" t="s">
        <v>2468</v>
      </c>
      <c r="O69" t="s">
        <v>2469</v>
      </c>
      <c r="P69">
        <v>40</v>
      </c>
      <c r="Q69" s="6">
        <v>327830</v>
      </c>
      <c r="R69" s="6" t="s">
        <v>4462</v>
      </c>
      <c r="S69" s="6" t="s">
        <v>4463</v>
      </c>
      <c r="T69" s="6" t="s">
        <v>4464</v>
      </c>
      <c r="U69" s="6">
        <v>40</v>
      </c>
      <c r="V69" t="s">
        <v>75</v>
      </c>
      <c r="W69" t="s">
        <v>103</v>
      </c>
      <c r="X69">
        <v>209</v>
      </c>
      <c r="Y69" t="s">
        <v>3549</v>
      </c>
      <c r="Z69">
        <v>209007</v>
      </c>
      <c r="AA69">
        <v>209007</v>
      </c>
      <c r="AB69" t="e">
        <f>VLOOKUP(#REF!,#REF!,2,FALSE)</f>
        <v>#REF!</v>
      </c>
      <c r="AC69">
        <v>24</v>
      </c>
      <c r="AD69">
        <v>6802305898</v>
      </c>
      <c r="AE69" s="2">
        <v>45217</v>
      </c>
      <c r="AF69" t="s">
        <v>926</v>
      </c>
      <c r="AG69" t="s">
        <v>3527</v>
      </c>
      <c r="AH69" t="s">
        <v>906</v>
      </c>
      <c r="AI69" t="s">
        <v>83</v>
      </c>
      <c r="AJ69" t="s">
        <v>907</v>
      </c>
      <c r="AL69" s="2">
        <v>45237</v>
      </c>
      <c r="AU69" t="s">
        <v>4092</v>
      </c>
      <c r="BK69" t="s">
        <v>4092</v>
      </c>
      <c r="BL69" t="s">
        <v>3660</v>
      </c>
      <c r="BM69" s="2">
        <v>45278</v>
      </c>
      <c r="BN69" t="s">
        <v>3538</v>
      </c>
    </row>
    <row r="70" spans="1:66">
      <c r="A70" t="s">
        <v>4465</v>
      </c>
      <c r="B70">
        <v>300004</v>
      </c>
      <c r="C70" t="b">
        <v>0</v>
      </c>
      <c r="D70" t="s">
        <v>4308</v>
      </c>
      <c r="E70" t="s">
        <v>141</v>
      </c>
      <c r="F70" s="6" t="s">
        <v>389</v>
      </c>
      <c r="G70" s="6" t="s">
        <v>79</v>
      </c>
      <c r="H70" s="6" t="b">
        <v>1</v>
      </c>
      <c r="I70" s="6">
        <v>3239</v>
      </c>
      <c r="J70" s="6" t="s">
        <v>67</v>
      </c>
      <c r="K70" s="6" t="s">
        <v>69</v>
      </c>
      <c r="L70">
        <v>173993</v>
      </c>
      <c r="M70" t="s">
        <v>390</v>
      </c>
      <c r="N70" t="s">
        <v>391</v>
      </c>
      <c r="O70" t="s">
        <v>392</v>
      </c>
      <c r="P70">
        <v>40</v>
      </c>
      <c r="Q70" s="6">
        <v>173983</v>
      </c>
      <c r="R70" s="6" t="s">
        <v>4466</v>
      </c>
      <c r="S70" s="6" t="s">
        <v>4467</v>
      </c>
      <c r="T70" s="6" t="s">
        <v>4468</v>
      </c>
      <c r="U70" s="6">
        <v>40</v>
      </c>
      <c r="V70" t="s">
        <v>130</v>
      </c>
      <c r="W70" t="s">
        <v>279</v>
      </c>
      <c r="X70">
        <v>300</v>
      </c>
      <c r="Y70" t="s">
        <v>3522</v>
      </c>
      <c r="Z70" t="s">
        <v>4469</v>
      </c>
      <c r="AA70">
        <v>300004</v>
      </c>
      <c r="AB70" t="e">
        <f>VLOOKUP(#REF!,#REF!,2,FALSE)</f>
        <v>#REF!</v>
      </c>
      <c r="AC70" t="s">
        <v>4470</v>
      </c>
      <c r="AD70">
        <v>6219585912</v>
      </c>
      <c r="AE70" s="2">
        <v>44852</v>
      </c>
      <c r="AF70" t="s">
        <v>938</v>
      </c>
      <c r="AG70" t="s">
        <v>3527</v>
      </c>
      <c r="AH70" t="s">
        <v>915</v>
      </c>
      <c r="AJ70" t="s">
        <v>936</v>
      </c>
      <c r="AK70" t="s">
        <v>133</v>
      </c>
    </row>
    <row r="71" spans="1:66">
      <c r="A71" t="s">
        <v>4471</v>
      </c>
      <c r="B71">
        <v>301008</v>
      </c>
      <c r="C71" t="b">
        <v>0</v>
      </c>
      <c r="D71" t="s">
        <v>4270</v>
      </c>
      <c r="E71" t="s">
        <v>57</v>
      </c>
      <c r="F71" s="6" t="s">
        <v>413</v>
      </c>
      <c r="G71" s="6" t="s">
        <v>79</v>
      </c>
      <c r="H71" s="6" t="b">
        <v>1</v>
      </c>
      <c r="I71" s="6">
        <v>3239</v>
      </c>
      <c r="J71" s="6" t="s">
        <v>67</v>
      </c>
      <c r="K71" s="6" t="s">
        <v>69</v>
      </c>
      <c r="L71">
        <v>174036</v>
      </c>
      <c r="M71" t="s">
        <v>414</v>
      </c>
      <c r="N71" t="s">
        <v>415</v>
      </c>
      <c r="O71" t="s">
        <v>416</v>
      </c>
      <c r="P71">
        <v>40</v>
      </c>
      <c r="Q71" s="6">
        <v>173984</v>
      </c>
      <c r="R71" s="6" t="s">
        <v>4472</v>
      </c>
      <c r="S71" s="6" t="s">
        <v>4473</v>
      </c>
      <c r="T71" s="6" t="s">
        <v>4474</v>
      </c>
      <c r="U71" s="6">
        <v>40</v>
      </c>
      <c r="V71" t="s">
        <v>130</v>
      </c>
      <c r="W71" t="s">
        <v>74</v>
      </c>
      <c r="X71">
        <v>301</v>
      </c>
      <c r="Y71" t="s">
        <v>3522</v>
      </c>
      <c r="Z71" t="s">
        <v>4475</v>
      </c>
      <c r="AA71">
        <v>301008</v>
      </c>
      <c r="AB71" t="e">
        <f>VLOOKUP(#REF!,#REF!,2,FALSE)</f>
        <v>#REF!</v>
      </c>
      <c r="AC71" t="s">
        <v>3564</v>
      </c>
      <c r="AD71">
        <v>6219170236</v>
      </c>
      <c r="AE71" s="2">
        <v>44427</v>
      </c>
      <c r="AF71" t="s">
        <v>938</v>
      </c>
      <c r="AG71" t="s">
        <v>3527</v>
      </c>
      <c r="AH71" t="s">
        <v>906</v>
      </c>
      <c r="AI71" t="s">
        <v>83</v>
      </c>
      <c r="AJ71" t="s">
        <v>907</v>
      </c>
    </row>
    <row r="72" spans="1:66">
      <c r="A72" t="s">
        <v>4476</v>
      </c>
      <c r="B72">
        <v>301016</v>
      </c>
      <c r="C72" t="b">
        <v>0</v>
      </c>
      <c r="D72" t="s">
        <v>4270</v>
      </c>
      <c r="E72" t="s">
        <v>57</v>
      </c>
      <c r="F72" s="6" t="s">
        <v>419</v>
      </c>
      <c r="G72" s="6" t="s">
        <v>79</v>
      </c>
      <c r="H72" s="6" t="b">
        <v>1</v>
      </c>
      <c r="I72" s="6">
        <v>3239</v>
      </c>
      <c r="J72" s="6" t="s">
        <v>67</v>
      </c>
      <c r="K72" s="6" t="s">
        <v>69</v>
      </c>
      <c r="L72">
        <v>191001</v>
      </c>
      <c r="M72" t="s">
        <v>420</v>
      </c>
      <c r="N72" t="s">
        <v>421</v>
      </c>
      <c r="O72" t="s">
        <v>422</v>
      </c>
      <c r="P72">
        <v>40</v>
      </c>
      <c r="Q72" s="6">
        <v>330949</v>
      </c>
      <c r="R72" s="6" t="s">
        <v>4477</v>
      </c>
      <c r="S72" s="6" t="s">
        <v>4478</v>
      </c>
      <c r="T72" s="6" t="s">
        <v>4479</v>
      </c>
      <c r="U72" s="6">
        <v>40</v>
      </c>
      <c r="V72" t="s">
        <v>130</v>
      </c>
      <c r="W72" t="s">
        <v>186</v>
      </c>
      <c r="X72">
        <v>301</v>
      </c>
      <c r="Y72" t="s">
        <v>3522</v>
      </c>
      <c r="Z72" t="s">
        <v>4480</v>
      </c>
      <c r="AA72">
        <v>301016</v>
      </c>
      <c r="AB72" t="e">
        <f>VLOOKUP(#REF!,#REF!,2,FALSE)</f>
        <v>#REF!</v>
      </c>
      <c r="AC72" t="s">
        <v>3564</v>
      </c>
      <c r="AD72">
        <v>6219513000</v>
      </c>
      <c r="AE72" s="2">
        <v>44969</v>
      </c>
      <c r="AF72" t="s">
        <v>926</v>
      </c>
      <c r="AG72" t="s">
        <v>3527</v>
      </c>
      <c r="AH72" t="s">
        <v>915</v>
      </c>
      <c r="AJ72" t="s">
        <v>907</v>
      </c>
      <c r="AK72" t="s">
        <v>83</v>
      </c>
    </row>
    <row r="73" spans="1:66">
      <c r="A73" t="s">
        <v>4481</v>
      </c>
      <c r="B73">
        <v>301023</v>
      </c>
      <c r="C73" t="b">
        <v>0</v>
      </c>
      <c r="D73" t="s">
        <v>4270</v>
      </c>
      <c r="E73" t="s">
        <v>57</v>
      </c>
      <c r="F73" s="6" t="s">
        <v>2576</v>
      </c>
      <c r="G73" s="6" t="s">
        <v>1120</v>
      </c>
      <c r="H73" s="6" t="b">
        <v>1</v>
      </c>
      <c r="I73" s="6">
        <v>3239</v>
      </c>
      <c r="J73" s="6" t="s">
        <v>67</v>
      </c>
      <c r="K73" s="6" t="s">
        <v>112</v>
      </c>
      <c r="L73">
        <v>327644</v>
      </c>
      <c r="M73" t="s">
        <v>2578</v>
      </c>
      <c r="N73" t="s">
        <v>2579</v>
      </c>
      <c r="O73" t="s">
        <v>2580</v>
      </c>
      <c r="P73">
        <v>40</v>
      </c>
      <c r="Q73" s="6">
        <v>327645</v>
      </c>
      <c r="R73" s="6" t="s">
        <v>4482</v>
      </c>
      <c r="S73" s="6" t="s">
        <v>4483</v>
      </c>
      <c r="T73" s="6" t="s">
        <v>4484</v>
      </c>
      <c r="U73" s="6">
        <v>40</v>
      </c>
      <c r="V73" t="s">
        <v>130</v>
      </c>
      <c r="W73" t="s">
        <v>103</v>
      </c>
      <c r="X73">
        <v>301</v>
      </c>
      <c r="Y73" t="s">
        <v>3522</v>
      </c>
      <c r="Z73" t="s">
        <v>4009</v>
      </c>
      <c r="AA73">
        <v>301023</v>
      </c>
      <c r="AB73" t="e">
        <f>VLOOKUP(#REF!,#REF!,2,FALSE)</f>
        <v>#REF!</v>
      </c>
      <c r="AC73" t="s">
        <v>4010</v>
      </c>
      <c r="AD73">
        <v>6220742416</v>
      </c>
      <c r="AE73" s="2">
        <v>45189</v>
      </c>
      <c r="AG73" t="s">
        <v>3527</v>
      </c>
      <c r="AH73" t="s">
        <v>906</v>
      </c>
      <c r="AI73" t="s">
        <v>83</v>
      </c>
      <c r="AJ73" t="s">
        <v>907</v>
      </c>
      <c r="AU73" t="s">
        <v>4011</v>
      </c>
      <c r="BK73" t="s">
        <v>4011</v>
      </c>
      <c r="BL73" t="s">
        <v>3894</v>
      </c>
      <c r="BM73" s="2">
        <v>45251</v>
      </c>
    </row>
    <row r="74" spans="1:66">
      <c r="A74" t="s">
        <v>4485</v>
      </c>
      <c r="B74">
        <v>301040</v>
      </c>
      <c r="C74" t="b">
        <v>0</v>
      </c>
      <c r="D74" t="s">
        <v>4308</v>
      </c>
      <c r="E74" t="s">
        <v>141</v>
      </c>
      <c r="F74" s="6" t="s">
        <v>424</v>
      </c>
      <c r="G74" s="6" t="s">
        <v>79</v>
      </c>
      <c r="H74" s="6" t="b">
        <v>0</v>
      </c>
      <c r="I74" s="6"/>
      <c r="J74" s="6" t="s">
        <v>67</v>
      </c>
      <c r="K74" s="6" t="s">
        <v>69</v>
      </c>
      <c r="L74">
        <v>327541</v>
      </c>
      <c r="M74" t="s">
        <v>425</v>
      </c>
      <c r="N74" t="s">
        <v>426</v>
      </c>
      <c r="O74" t="s">
        <v>427</v>
      </c>
      <c r="P74">
        <v>40</v>
      </c>
      <c r="Q74" s="6">
        <v>327542</v>
      </c>
      <c r="R74" s="6" t="s">
        <v>4486</v>
      </c>
      <c r="S74" s="6" t="s">
        <v>4487</v>
      </c>
      <c r="T74" s="6" t="s">
        <v>4488</v>
      </c>
      <c r="U74" s="6">
        <v>40</v>
      </c>
      <c r="V74" t="s">
        <v>130</v>
      </c>
      <c r="W74" t="s">
        <v>103</v>
      </c>
      <c r="X74">
        <v>301</v>
      </c>
      <c r="Y74" t="s">
        <v>3522</v>
      </c>
      <c r="Z74" t="s">
        <v>3955</v>
      </c>
      <c r="AA74">
        <v>301040</v>
      </c>
      <c r="AB74" t="e">
        <f>VLOOKUP(#REF!,#REF!,2,FALSE)</f>
        <v>#REF!</v>
      </c>
      <c r="AD74">
        <v>6221459918</v>
      </c>
      <c r="AE74" s="2">
        <v>44280</v>
      </c>
      <c r="AG74" t="s">
        <v>3527</v>
      </c>
      <c r="AH74" t="s">
        <v>906</v>
      </c>
      <c r="AI74" t="s">
        <v>268</v>
      </c>
      <c r="AJ74" t="s">
        <v>966</v>
      </c>
      <c r="AQ74">
        <v>45</v>
      </c>
      <c r="AR74">
        <v>95</v>
      </c>
      <c r="AS74">
        <v>5</v>
      </c>
      <c r="AT74" t="s">
        <v>3524</v>
      </c>
      <c r="AV74">
        <v>20</v>
      </c>
      <c r="AW74">
        <v>70</v>
      </c>
      <c r="AX74">
        <v>10</v>
      </c>
      <c r="AY74">
        <v>0</v>
      </c>
      <c r="AZ74">
        <v>90</v>
      </c>
      <c r="BA74">
        <v>85</v>
      </c>
      <c r="BB74">
        <v>13</v>
      </c>
      <c r="BC74">
        <v>2</v>
      </c>
      <c r="BD74">
        <v>0</v>
      </c>
      <c r="BE74">
        <v>17</v>
      </c>
      <c r="BF74">
        <v>20</v>
      </c>
      <c r="BG74">
        <v>70</v>
      </c>
      <c r="BH74">
        <v>10</v>
      </c>
      <c r="BI74">
        <v>0</v>
      </c>
      <c r="BJ74">
        <v>90</v>
      </c>
      <c r="BL74" t="s">
        <v>3702</v>
      </c>
      <c r="BM74" s="2">
        <v>45244</v>
      </c>
      <c r="BN74" t="s">
        <v>3531</v>
      </c>
    </row>
    <row r="75" spans="1:66">
      <c r="A75" t="s">
        <v>4485</v>
      </c>
      <c r="B75">
        <v>301040</v>
      </c>
      <c r="C75" t="b">
        <v>0</v>
      </c>
      <c r="D75" t="s">
        <v>4308</v>
      </c>
      <c r="E75" t="s">
        <v>141</v>
      </c>
      <c r="F75" s="6" t="s">
        <v>2618</v>
      </c>
      <c r="G75" s="6" t="s">
        <v>1120</v>
      </c>
      <c r="H75" s="6" t="b">
        <v>1</v>
      </c>
      <c r="I75" s="6">
        <v>3256</v>
      </c>
      <c r="J75" s="6" t="s">
        <v>67</v>
      </c>
      <c r="K75" s="6" t="s">
        <v>112</v>
      </c>
      <c r="L75">
        <v>327641</v>
      </c>
      <c r="M75" t="s">
        <v>2620</v>
      </c>
      <c r="N75" t="s">
        <v>2621</v>
      </c>
      <c r="O75" t="s">
        <v>2622</v>
      </c>
      <c r="P75">
        <v>40</v>
      </c>
      <c r="Q75" s="6">
        <v>327642</v>
      </c>
      <c r="R75" s="6" t="s">
        <v>4489</v>
      </c>
      <c r="S75" s="6" t="s">
        <v>4490</v>
      </c>
      <c r="T75" s="6" t="s">
        <v>4491</v>
      </c>
      <c r="U75" s="6">
        <v>40</v>
      </c>
      <c r="V75" t="s">
        <v>130</v>
      </c>
      <c r="W75" t="s">
        <v>103</v>
      </c>
      <c r="X75">
        <v>301</v>
      </c>
      <c r="Y75" t="s">
        <v>3522</v>
      </c>
      <c r="Z75" t="s">
        <v>4006</v>
      </c>
      <c r="AA75">
        <v>301040</v>
      </c>
      <c r="AB75" t="e">
        <f>VLOOKUP(#REF!,#REF!,2,FALSE)</f>
        <v>#REF!</v>
      </c>
      <c r="AC75" t="s">
        <v>4007</v>
      </c>
      <c r="AD75">
        <v>6220376968</v>
      </c>
      <c r="AE75" s="2">
        <v>45190</v>
      </c>
      <c r="AG75" t="s">
        <v>3527</v>
      </c>
      <c r="AH75" t="s">
        <v>906</v>
      </c>
      <c r="AI75" t="s">
        <v>658</v>
      </c>
      <c r="AJ75" t="s">
        <v>966</v>
      </c>
      <c r="AU75" t="s">
        <v>4008</v>
      </c>
      <c r="BK75" t="s">
        <v>4008</v>
      </c>
      <c r="BL75" t="s">
        <v>3894</v>
      </c>
      <c r="BM75" s="2">
        <v>45251</v>
      </c>
    </row>
    <row r="76" spans="1:66">
      <c r="A76" t="s">
        <v>4485</v>
      </c>
      <c r="B76">
        <v>301040</v>
      </c>
      <c r="C76" t="b">
        <v>0</v>
      </c>
      <c r="D76" t="s">
        <v>4308</v>
      </c>
      <c r="E76" t="s">
        <v>141</v>
      </c>
      <c r="F76" s="6" t="s">
        <v>2612</v>
      </c>
      <c r="G76" s="6" t="s">
        <v>1120</v>
      </c>
      <c r="H76" s="6" t="b">
        <v>1</v>
      </c>
      <c r="I76" s="6">
        <v>3239</v>
      </c>
      <c r="J76" s="6" t="s">
        <v>2613</v>
      </c>
      <c r="K76" s="6" t="s">
        <v>112</v>
      </c>
      <c r="L76">
        <v>327740</v>
      </c>
      <c r="M76" t="s">
        <v>2615</v>
      </c>
      <c r="N76" t="s">
        <v>2616</v>
      </c>
      <c r="O76" t="s">
        <v>2617</v>
      </c>
      <c r="P76">
        <v>40</v>
      </c>
      <c r="Q76" s="6">
        <v>327741</v>
      </c>
      <c r="R76" s="6" t="s">
        <v>4492</v>
      </c>
      <c r="S76" s="6" t="s">
        <v>4493</v>
      </c>
      <c r="T76" s="6" t="s">
        <v>4494</v>
      </c>
      <c r="U76" s="6">
        <v>40</v>
      </c>
      <c r="V76" t="s">
        <v>130</v>
      </c>
      <c r="W76" t="s">
        <v>103</v>
      </c>
      <c r="X76">
        <v>301</v>
      </c>
      <c r="Y76" t="s">
        <v>3549</v>
      </c>
      <c r="Z76" t="s">
        <v>4044</v>
      </c>
      <c r="AA76">
        <v>301040</v>
      </c>
      <c r="AB76" t="e">
        <f>VLOOKUP(#REF!,#REF!,2,FALSE)</f>
        <v>#REF!</v>
      </c>
      <c r="AC76" t="s">
        <v>4044</v>
      </c>
      <c r="AD76">
        <v>6220742394</v>
      </c>
      <c r="AE76" s="2">
        <v>45238</v>
      </c>
      <c r="AG76" t="s">
        <v>3527</v>
      </c>
      <c r="AH76" t="s">
        <v>906</v>
      </c>
      <c r="AJ76" t="s">
        <v>966</v>
      </c>
      <c r="AU76" t="s">
        <v>4045</v>
      </c>
      <c r="BK76" t="s">
        <v>4045</v>
      </c>
      <c r="BL76" t="s">
        <v>3624</v>
      </c>
      <c r="BM76" s="2">
        <v>45273</v>
      </c>
      <c r="BN76" t="s">
        <v>3531</v>
      </c>
    </row>
    <row r="77" spans="1:66">
      <c r="A77" t="s">
        <v>4495</v>
      </c>
      <c r="B77">
        <v>302002</v>
      </c>
      <c r="C77" t="b">
        <v>0</v>
      </c>
      <c r="D77" t="s">
        <v>4308</v>
      </c>
      <c r="E77" t="s">
        <v>141</v>
      </c>
      <c r="F77" s="6" t="s">
        <v>430</v>
      </c>
      <c r="G77" s="6" t="s">
        <v>79</v>
      </c>
      <c r="H77" s="6" t="b">
        <v>1</v>
      </c>
      <c r="I77" s="6">
        <v>3239</v>
      </c>
      <c r="J77" s="6" t="s">
        <v>67</v>
      </c>
      <c r="K77" s="6" t="s">
        <v>112</v>
      </c>
      <c r="L77">
        <v>225424</v>
      </c>
      <c r="M77" t="s">
        <v>431</v>
      </c>
      <c r="N77" t="s">
        <v>432</v>
      </c>
      <c r="O77" t="s">
        <v>433</v>
      </c>
      <c r="P77">
        <v>40</v>
      </c>
      <c r="Q77" s="6">
        <v>225425</v>
      </c>
      <c r="R77" s="6" t="s">
        <v>4496</v>
      </c>
      <c r="S77" s="6" t="s">
        <v>4497</v>
      </c>
      <c r="T77" s="6" t="s">
        <v>4498</v>
      </c>
      <c r="U77" s="6">
        <v>40</v>
      </c>
      <c r="V77" t="s">
        <v>130</v>
      </c>
      <c r="W77" t="s">
        <v>103</v>
      </c>
      <c r="X77">
        <v>302</v>
      </c>
      <c r="Y77" t="s">
        <v>3522</v>
      </c>
      <c r="Z77">
        <v>6218916188</v>
      </c>
      <c r="AA77">
        <v>302002</v>
      </c>
      <c r="AB77" t="e">
        <f>VLOOKUP(#REF!,#REF!,2,FALSE)</f>
        <v>#REF!</v>
      </c>
      <c r="AC77" t="s">
        <v>3780</v>
      </c>
      <c r="AD77">
        <v>6218916188</v>
      </c>
      <c r="AE77" s="2">
        <v>44934</v>
      </c>
      <c r="AG77" t="s">
        <v>3527</v>
      </c>
      <c r="AH77" t="s">
        <v>915</v>
      </c>
      <c r="AJ77" t="s">
        <v>966</v>
      </c>
      <c r="AK77" t="s">
        <v>220</v>
      </c>
      <c r="AQ77">
        <v>100</v>
      </c>
      <c r="AR77">
        <v>100</v>
      </c>
      <c r="AS77">
        <v>0</v>
      </c>
      <c r="AT77" t="s">
        <v>3524</v>
      </c>
      <c r="AV77">
        <v>2</v>
      </c>
      <c r="AW77">
        <v>35</v>
      </c>
      <c r="AX77">
        <v>63</v>
      </c>
      <c r="AY77">
        <v>0</v>
      </c>
      <c r="AZ77">
        <v>161</v>
      </c>
      <c r="BA77">
        <v>2</v>
      </c>
      <c r="BB77">
        <v>35</v>
      </c>
      <c r="BC77">
        <v>63</v>
      </c>
      <c r="BD77">
        <v>0</v>
      </c>
      <c r="BE77">
        <v>161</v>
      </c>
      <c r="BF77">
        <v>100</v>
      </c>
      <c r="BG77">
        <v>0</v>
      </c>
      <c r="BH77">
        <v>0</v>
      </c>
      <c r="BI77">
        <v>0</v>
      </c>
      <c r="BJ77">
        <v>0</v>
      </c>
      <c r="BL77" t="s">
        <v>3660</v>
      </c>
      <c r="BM77" s="2">
        <v>45141</v>
      </c>
      <c r="BN77" t="s">
        <v>3531</v>
      </c>
    </row>
    <row r="78" spans="1:66">
      <c r="A78" t="s">
        <v>4499</v>
      </c>
      <c r="B78">
        <v>302006</v>
      </c>
      <c r="C78" t="b">
        <v>0</v>
      </c>
      <c r="D78" t="s">
        <v>4308</v>
      </c>
      <c r="E78" t="s">
        <v>141</v>
      </c>
      <c r="F78" s="6" t="s">
        <v>436</v>
      </c>
      <c r="G78" s="6" t="s">
        <v>79</v>
      </c>
      <c r="H78" s="6" t="b">
        <v>1</v>
      </c>
      <c r="I78" s="6">
        <v>3239</v>
      </c>
      <c r="J78" s="6" t="s">
        <v>67</v>
      </c>
      <c r="K78" s="6" t="s">
        <v>112</v>
      </c>
      <c r="L78">
        <v>327626</v>
      </c>
      <c r="M78" t="s">
        <v>437</v>
      </c>
      <c r="N78" t="s">
        <v>438</v>
      </c>
      <c r="O78" t="s">
        <v>439</v>
      </c>
      <c r="P78">
        <v>40</v>
      </c>
      <c r="Q78" s="6">
        <v>327627</v>
      </c>
      <c r="R78" s="6" t="s">
        <v>4500</v>
      </c>
      <c r="S78" s="6" t="s">
        <v>4501</v>
      </c>
      <c r="T78" s="6" t="s">
        <v>4502</v>
      </c>
      <c r="U78" s="6">
        <v>40</v>
      </c>
      <c r="V78" t="s">
        <v>130</v>
      </c>
      <c r="W78" t="s">
        <v>198</v>
      </c>
      <c r="X78">
        <v>302</v>
      </c>
      <c r="Y78" t="s">
        <v>3522</v>
      </c>
      <c r="Z78" t="s">
        <v>3998</v>
      </c>
      <c r="AA78">
        <v>302006</v>
      </c>
      <c r="AB78" t="e">
        <f>VLOOKUP(#REF!,#REF!,2,FALSE)</f>
        <v>#REF!</v>
      </c>
      <c r="AC78" t="s">
        <v>3999</v>
      </c>
      <c r="AD78">
        <v>6219971534</v>
      </c>
      <c r="AE78" s="2">
        <v>44991</v>
      </c>
      <c r="AG78" t="s">
        <v>3527</v>
      </c>
      <c r="AQ78">
        <v>50</v>
      </c>
      <c r="AR78">
        <v>70</v>
      </c>
      <c r="AS78">
        <v>30</v>
      </c>
      <c r="AT78" t="s">
        <v>3524</v>
      </c>
      <c r="AV78">
        <v>20</v>
      </c>
      <c r="AW78">
        <v>30</v>
      </c>
      <c r="AX78">
        <v>50</v>
      </c>
      <c r="AY78">
        <v>0</v>
      </c>
      <c r="AZ78">
        <v>130</v>
      </c>
      <c r="BA78">
        <v>20</v>
      </c>
      <c r="BB78">
        <v>30</v>
      </c>
      <c r="BC78">
        <v>50</v>
      </c>
      <c r="BD78">
        <v>0</v>
      </c>
      <c r="BE78">
        <v>130</v>
      </c>
      <c r="BF78">
        <v>20</v>
      </c>
      <c r="BG78">
        <v>50</v>
      </c>
      <c r="BH78">
        <v>30</v>
      </c>
      <c r="BI78">
        <v>0</v>
      </c>
      <c r="BJ78">
        <v>110</v>
      </c>
      <c r="BL78" t="s">
        <v>3702</v>
      </c>
      <c r="BM78" s="2">
        <v>45239</v>
      </c>
      <c r="BN78" t="s">
        <v>3531</v>
      </c>
    </row>
    <row r="79" spans="1:66">
      <c r="A79" t="s">
        <v>4503</v>
      </c>
      <c r="B79">
        <v>302007</v>
      </c>
      <c r="C79" t="b">
        <v>0</v>
      </c>
      <c r="D79" t="s">
        <v>4308</v>
      </c>
      <c r="E79" t="s">
        <v>141</v>
      </c>
      <c r="F79" s="6" t="s">
        <v>441</v>
      </c>
      <c r="G79" s="6" t="s">
        <v>79</v>
      </c>
      <c r="H79" s="6" t="b">
        <v>1</v>
      </c>
      <c r="I79" s="6">
        <v>3239</v>
      </c>
      <c r="J79" s="6" t="s">
        <v>67</v>
      </c>
      <c r="K79" s="6" t="s">
        <v>69</v>
      </c>
      <c r="L79">
        <v>173975</v>
      </c>
      <c r="M79" t="s">
        <v>442</v>
      </c>
      <c r="N79" t="s">
        <v>443</v>
      </c>
      <c r="O79" t="s">
        <v>444</v>
      </c>
      <c r="P79">
        <v>40</v>
      </c>
      <c r="Q79" s="6">
        <v>174037</v>
      </c>
      <c r="R79" s="6" t="s">
        <v>4504</v>
      </c>
      <c r="S79" s="6" t="s">
        <v>4505</v>
      </c>
      <c r="T79" s="6" t="s">
        <v>4506</v>
      </c>
      <c r="U79" s="6">
        <v>40</v>
      </c>
      <c r="V79" t="s">
        <v>130</v>
      </c>
      <c r="W79" t="s">
        <v>279</v>
      </c>
      <c r="X79">
        <v>302</v>
      </c>
      <c r="Y79" t="s">
        <v>3522</v>
      </c>
      <c r="Z79" t="s">
        <v>4507</v>
      </c>
      <c r="AA79">
        <v>302007</v>
      </c>
      <c r="AB79" t="e">
        <f>VLOOKUP(#REF!,#REF!,2,FALSE)</f>
        <v>#REF!</v>
      </c>
      <c r="AD79">
        <v>6219512981</v>
      </c>
      <c r="AE79" s="2">
        <v>44633</v>
      </c>
      <c r="AF79" t="s">
        <v>926</v>
      </c>
      <c r="AG79" t="s">
        <v>3527</v>
      </c>
      <c r="AH79" t="s">
        <v>906</v>
      </c>
      <c r="AI79" t="s">
        <v>152</v>
      </c>
      <c r="AJ79" t="s">
        <v>4508</v>
      </c>
    </row>
    <row r="80" spans="1:66">
      <c r="A80" t="s">
        <v>4509</v>
      </c>
      <c r="B80">
        <v>302016</v>
      </c>
      <c r="C80" t="b">
        <v>0</v>
      </c>
      <c r="D80" t="s">
        <v>4308</v>
      </c>
      <c r="E80" t="s">
        <v>141</v>
      </c>
      <c r="F80" s="6" t="s">
        <v>446</v>
      </c>
      <c r="G80" s="6" t="s">
        <v>79</v>
      </c>
      <c r="H80" s="6" t="b">
        <v>1</v>
      </c>
      <c r="I80" s="6">
        <v>3239</v>
      </c>
      <c r="J80" s="6" t="s">
        <v>67</v>
      </c>
      <c r="K80" s="6" t="s">
        <v>112</v>
      </c>
      <c r="L80">
        <v>221076</v>
      </c>
      <c r="M80" t="s">
        <v>447</v>
      </c>
      <c r="N80" t="s">
        <v>448</v>
      </c>
      <c r="O80" t="s">
        <v>449</v>
      </c>
      <c r="P80">
        <v>40</v>
      </c>
      <c r="Q80" s="6">
        <v>221077</v>
      </c>
      <c r="R80" s="6" t="s">
        <v>4510</v>
      </c>
      <c r="S80" s="6" t="s">
        <v>4511</v>
      </c>
      <c r="T80" s="6" t="s">
        <v>4512</v>
      </c>
      <c r="U80" s="6">
        <v>40</v>
      </c>
      <c r="V80" t="s">
        <v>130</v>
      </c>
      <c r="W80" t="s">
        <v>198</v>
      </c>
      <c r="X80">
        <v>302</v>
      </c>
      <c r="Y80" t="s">
        <v>3522</v>
      </c>
      <c r="Z80" t="s">
        <v>3711</v>
      </c>
      <c r="AA80">
        <v>302016</v>
      </c>
      <c r="AB80" t="e">
        <f>VLOOKUP(#REF!,#REF!,2,FALSE)</f>
        <v>#REF!</v>
      </c>
      <c r="AD80">
        <v>6220441674</v>
      </c>
      <c r="AE80" s="2">
        <v>45054</v>
      </c>
      <c r="AG80" t="s">
        <v>3527</v>
      </c>
      <c r="AH80" t="s">
        <v>915</v>
      </c>
      <c r="AJ80" t="s">
        <v>966</v>
      </c>
      <c r="AK80" t="s">
        <v>451</v>
      </c>
      <c r="AQ80">
        <v>85</v>
      </c>
      <c r="AR80">
        <v>90</v>
      </c>
      <c r="AS80">
        <v>10</v>
      </c>
      <c r="AT80" t="s">
        <v>3524</v>
      </c>
      <c r="AV80">
        <v>5</v>
      </c>
      <c r="AW80">
        <v>58</v>
      </c>
      <c r="AX80">
        <v>35</v>
      </c>
      <c r="AY80">
        <v>2</v>
      </c>
      <c r="AZ80">
        <v>134</v>
      </c>
      <c r="BA80">
        <v>50</v>
      </c>
      <c r="BB80">
        <v>15</v>
      </c>
      <c r="BC80">
        <v>33</v>
      </c>
      <c r="BD80">
        <v>2</v>
      </c>
      <c r="BE80">
        <v>87</v>
      </c>
      <c r="BF80">
        <v>5</v>
      </c>
      <c r="BG80">
        <v>60</v>
      </c>
      <c r="BH80">
        <v>35</v>
      </c>
      <c r="BI80">
        <v>0</v>
      </c>
      <c r="BJ80">
        <v>130</v>
      </c>
      <c r="BL80" t="s">
        <v>3627</v>
      </c>
      <c r="BM80" s="2">
        <v>45104</v>
      </c>
      <c r="BN80" t="s">
        <v>3531</v>
      </c>
    </row>
    <row r="81" spans="1:66">
      <c r="A81" t="s">
        <v>4513</v>
      </c>
      <c r="B81">
        <v>303002</v>
      </c>
      <c r="C81" t="b">
        <v>0</v>
      </c>
      <c r="D81" t="s">
        <v>4270</v>
      </c>
      <c r="E81" t="s">
        <v>57</v>
      </c>
      <c r="F81" s="6" t="s">
        <v>452</v>
      </c>
      <c r="G81" s="6" t="s">
        <v>79</v>
      </c>
      <c r="H81" s="6" t="b">
        <v>1</v>
      </c>
      <c r="I81" s="6">
        <v>3239</v>
      </c>
      <c r="J81" s="6" t="s">
        <v>67</v>
      </c>
      <c r="K81" s="6" t="s">
        <v>69</v>
      </c>
      <c r="L81">
        <v>190922</v>
      </c>
      <c r="M81" t="s">
        <v>453</v>
      </c>
      <c r="N81" t="s">
        <v>454</v>
      </c>
      <c r="O81" t="s">
        <v>455</v>
      </c>
      <c r="P81">
        <v>40</v>
      </c>
      <c r="Q81" s="6">
        <v>330945</v>
      </c>
      <c r="R81" s="6" t="s">
        <v>4514</v>
      </c>
      <c r="S81" s="6" t="s">
        <v>4515</v>
      </c>
      <c r="T81" s="6" t="s">
        <v>4516</v>
      </c>
      <c r="U81" s="6">
        <v>40</v>
      </c>
      <c r="V81" t="s">
        <v>130</v>
      </c>
      <c r="W81" t="s">
        <v>186</v>
      </c>
      <c r="X81">
        <v>303</v>
      </c>
      <c r="Y81" t="s">
        <v>3522</v>
      </c>
      <c r="Z81" t="s">
        <v>4517</v>
      </c>
      <c r="AA81">
        <v>303002</v>
      </c>
      <c r="AB81" t="e">
        <f>VLOOKUP(#REF!,#REF!,2,FALSE)</f>
        <v>#REF!</v>
      </c>
      <c r="AC81" t="s">
        <v>77</v>
      </c>
      <c r="AD81">
        <v>6219512939</v>
      </c>
      <c r="AE81" s="2">
        <v>44539</v>
      </c>
      <c r="AF81" t="s">
        <v>926</v>
      </c>
      <c r="AG81" t="s">
        <v>3527</v>
      </c>
      <c r="AH81" t="s">
        <v>915</v>
      </c>
      <c r="AJ81" t="s">
        <v>907</v>
      </c>
      <c r="AK81" t="s">
        <v>133</v>
      </c>
    </row>
    <row r="82" spans="1:66">
      <c r="A82" t="s">
        <v>4518</v>
      </c>
      <c r="B82">
        <v>303013</v>
      </c>
      <c r="C82" t="b">
        <v>1</v>
      </c>
      <c r="D82" t="s">
        <v>4308</v>
      </c>
      <c r="E82" t="s">
        <v>141</v>
      </c>
      <c r="F82" s="6" t="s">
        <v>458</v>
      </c>
      <c r="G82" s="6" t="s">
        <v>79</v>
      </c>
      <c r="H82" s="6" t="b">
        <v>1</v>
      </c>
      <c r="I82" s="6">
        <v>3256</v>
      </c>
      <c r="J82" s="6" t="s">
        <v>67</v>
      </c>
      <c r="K82" s="6" t="s">
        <v>69</v>
      </c>
      <c r="L82">
        <v>234984</v>
      </c>
      <c r="M82" t="s">
        <v>459</v>
      </c>
      <c r="N82" t="s">
        <v>460</v>
      </c>
      <c r="O82" t="s">
        <v>461</v>
      </c>
      <c r="P82">
        <v>40</v>
      </c>
      <c r="Q82" s="6">
        <v>234985</v>
      </c>
      <c r="R82" s="6" t="s">
        <v>4519</v>
      </c>
      <c r="S82" s="6" t="s">
        <v>4520</v>
      </c>
      <c r="T82" s="6" t="s">
        <v>4521</v>
      </c>
      <c r="U82" s="6">
        <v>40</v>
      </c>
      <c r="V82" t="s">
        <v>130</v>
      </c>
      <c r="W82" t="s">
        <v>103</v>
      </c>
      <c r="X82">
        <v>303</v>
      </c>
      <c r="Y82" t="s">
        <v>3522</v>
      </c>
      <c r="Z82" t="s">
        <v>3828</v>
      </c>
      <c r="AA82">
        <v>303013</v>
      </c>
      <c r="AB82" t="e">
        <f>VLOOKUP(#REF!,#REF!,2,FALSE)</f>
        <v>#REF!</v>
      </c>
      <c r="AC82" t="s">
        <v>77</v>
      </c>
      <c r="AD82">
        <v>6218979229</v>
      </c>
      <c r="AE82" s="2">
        <v>44292</v>
      </c>
      <c r="AF82" t="s">
        <v>972</v>
      </c>
      <c r="AG82" t="s">
        <v>3527</v>
      </c>
      <c r="AH82" t="s">
        <v>906</v>
      </c>
      <c r="AI82" t="s">
        <v>268</v>
      </c>
      <c r="AJ82" t="s">
        <v>973</v>
      </c>
      <c r="AQ82">
        <v>45</v>
      </c>
      <c r="AR82">
        <v>99</v>
      </c>
      <c r="AS82">
        <v>1</v>
      </c>
      <c r="AT82" t="s">
        <v>3524</v>
      </c>
      <c r="AV82">
        <v>15</v>
      </c>
      <c r="AW82">
        <v>60</v>
      </c>
      <c r="AX82">
        <v>25</v>
      </c>
      <c r="AY82">
        <v>0</v>
      </c>
      <c r="AZ82">
        <v>110</v>
      </c>
      <c r="BA82">
        <v>10</v>
      </c>
      <c r="BB82">
        <v>60</v>
      </c>
      <c r="BC82">
        <v>30</v>
      </c>
      <c r="BD82">
        <v>0</v>
      </c>
      <c r="BE82">
        <v>120</v>
      </c>
      <c r="BF82">
        <v>15</v>
      </c>
      <c r="BG82">
        <v>65</v>
      </c>
      <c r="BH82">
        <v>20</v>
      </c>
      <c r="BI82">
        <v>0</v>
      </c>
      <c r="BJ82">
        <v>105</v>
      </c>
      <c r="BL82" t="s">
        <v>3624</v>
      </c>
      <c r="BM82" s="2">
        <v>45139</v>
      </c>
      <c r="BN82" t="s">
        <v>3531</v>
      </c>
    </row>
    <row r="83" spans="1:66">
      <c r="A83" t="s">
        <v>4518</v>
      </c>
      <c r="B83">
        <v>303013</v>
      </c>
      <c r="C83" t="b">
        <v>1</v>
      </c>
      <c r="D83" t="s">
        <v>4308</v>
      </c>
      <c r="E83" t="s">
        <v>141</v>
      </c>
      <c r="F83" s="6" t="s">
        <v>2732</v>
      </c>
      <c r="G83" s="6" t="s">
        <v>79</v>
      </c>
      <c r="H83" s="6" t="b">
        <v>1</v>
      </c>
      <c r="I83" s="6">
        <v>3239</v>
      </c>
      <c r="J83" s="6" t="s">
        <v>1167</v>
      </c>
      <c r="K83" s="6" t="s">
        <v>112</v>
      </c>
      <c r="L83">
        <v>264571</v>
      </c>
      <c r="M83" t="s">
        <v>2735</v>
      </c>
      <c r="N83" t="s">
        <v>2736</v>
      </c>
      <c r="O83" t="s">
        <v>2737</v>
      </c>
      <c r="P83">
        <v>40</v>
      </c>
      <c r="Q83" s="6">
        <v>264572</v>
      </c>
      <c r="R83" s="6" t="s">
        <v>4522</v>
      </c>
      <c r="S83" s="6" t="s">
        <v>4523</v>
      </c>
      <c r="T83" s="6" t="s">
        <v>4524</v>
      </c>
      <c r="U83" s="6">
        <v>40</v>
      </c>
      <c r="V83" t="s">
        <v>130</v>
      </c>
      <c r="W83" t="s">
        <v>103</v>
      </c>
      <c r="X83">
        <v>303</v>
      </c>
      <c r="Y83" t="s">
        <v>3522</v>
      </c>
      <c r="Z83" t="s">
        <v>3873</v>
      </c>
      <c r="AA83">
        <v>303013</v>
      </c>
      <c r="AB83" t="e">
        <f>VLOOKUP(#REF!,#REF!,2,FALSE)</f>
        <v>#REF!</v>
      </c>
      <c r="AC83" t="s">
        <v>3874</v>
      </c>
      <c r="AD83">
        <v>6220890425</v>
      </c>
      <c r="AE83" s="2">
        <v>45139</v>
      </c>
      <c r="AF83" t="s">
        <v>3875</v>
      </c>
      <c r="AG83" t="s">
        <v>3527</v>
      </c>
      <c r="AH83" t="s">
        <v>915</v>
      </c>
      <c r="AJ83" t="s">
        <v>973</v>
      </c>
      <c r="AK83" t="s">
        <v>1003</v>
      </c>
      <c r="AQ83">
        <v>10</v>
      </c>
      <c r="AR83">
        <v>100</v>
      </c>
      <c r="AS83">
        <v>0</v>
      </c>
      <c r="AT83" t="s">
        <v>3545</v>
      </c>
      <c r="AV83">
        <v>98</v>
      </c>
      <c r="AW83">
        <v>1</v>
      </c>
      <c r="AX83">
        <v>1</v>
      </c>
      <c r="AY83">
        <v>0</v>
      </c>
      <c r="AZ83">
        <v>3</v>
      </c>
      <c r="BA83">
        <v>98</v>
      </c>
      <c r="BB83">
        <v>1</v>
      </c>
      <c r="BC83">
        <v>1</v>
      </c>
      <c r="BD83">
        <v>0</v>
      </c>
      <c r="BE83">
        <v>3</v>
      </c>
      <c r="BF83">
        <v>98</v>
      </c>
      <c r="BG83">
        <v>2</v>
      </c>
      <c r="BH83">
        <v>0</v>
      </c>
      <c r="BI83">
        <v>0</v>
      </c>
      <c r="BJ83">
        <v>2</v>
      </c>
      <c r="BL83" t="s">
        <v>3653</v>
      </c>
      <c r="BM83" s="2">
        <v>45170</v>
      </c>
      <c r="BN83" t="s">
        <v>3531</v>
      </c>
    </row>
    <row r="84" spans="1:66">
      <c r="A84" t="s">
        <v>4525</v>
      </c>
      <c r="B84">
        <v>303014</v>
      </c>
      <c r="C84" t="b">
        <v>0</v>
      </c>
      <c r="D84" t="s">
        <v>4270</v>
      </c>
      <c r="E84" t="s">
        <v>57</v>
      </c>
      <c r="F84" s="6" t="s">
        <v>3932</v>
      </c>
      <c r="G84" s="6" t="e">
        <v>#N/A</v>
      </c>
      <c r="H84" s="6" t="b">
        <v>0</v>
      </c>
      <c r="I84" s="6"/>
      <c r="J84" s="6" t="e">
        <v>#N/A</v>
      </c>
      <c r="K84" s="6" t="e">
        <v>#N/A</v>
      </c>
      <c r="L84">
        <v>327493</v>
      </c>
      <c r="M84" t="s">
        <v>4526</v>
      </c>
      <c r="N84" t="s">
        <v>4527</v>
      </c>
      <c r="O84" t="s">
        <v>4528</v>
      </c>
      <c r="P84">
        <v>40</v>
      </c>
      <c r="Q84" s="6">
        <v>327494</v>
      </c>
      <c r="R84" s="6" t="s">
        <v>4529</v>
      </c>
      <c r="S84" s="6" t="s">
        <v>4530</v>
      </c>
      <c r="T84" s="6" t="s">
        <v>4531</v>
      </c>
      <c r="U84" s="6">
        <v>40</v>
      </c>
      <c r="V84" t="s">
        <v>130</v>
      </c>
      <c r="W84" t="s">
        <v>103</v>
      </c>
      <c r="X84">
        <v>303</v>
      </c>
      <c r="Y84" t="s">
        <v>3522</v>
      </c>
      <c r="Z84" t="s">
        <v>3933</v>
      </c>
      <c r="AA84">
        <v>303014</v>
      </c>
      <c r="AB84" t="s">
        <v>112</v>
      </c>
      <c r="AC84" t="s">
        <v>3826</v>
      </c>
      <c r="AD84">
        <v>6221238702</v>
      </c>
      <c r="AE84" s="2">
        <v>45176</v>
      </c>
      <c r="AF84" t="s">
        <v>924</v>
      </c>
      <c r="AG84" t="s">
        <v>3527</v>
      </c>
      <c r="AH84" t="s">
        <v>915</v>
      </c>
      <c r="AJ84" t="s">
        <v>907</v>
      </c>
      <c r="AK84" t="s">
        <v>468</v>
      </c>
      <c r="AQ84">
        <v>100</v>
      </c>
      <c r="AR84">
        <v>99</v>
      </c>
      <c r="AS84">
        <v>1</v>
      </c>
      <c r="AT84" t="s">
        <v>3524</v>
      </c>
      <c r="AV84">
        <v>5</v>
      </c>
      <c r="AW84">
        <v>92</v>
      </c>
      <c r="AX84">
        <v>3</v>
      </c>
      <c r="AY84">
        <v>0</v>
      </c>
      <c r="AZ84">
        <v>98</v>
      </c>
      <c r="BA84">
        <v>5</v>
      </c>
      <c r="BB84">
        <v>92</v>
      </c>
      <c r="BC84">
        <v>3</v>
      </c>
      <c r="BD84">
        <v>0</v>
      </c>
      <c r="BE84">
        <v>98</v>
      </c>
      <c r="BF84">
        <v>97</v>
      </c>
      <c r="BG84">
        <v>3</v>
      </c>
      <c r="BH84">
        <v>0</v>
      </c>
      <c r="BI84">
        <v>0</v>
      </c>
      <c r="BJ84">
        <v>3</v>
      </c>
      <c r="BL84" t="s">
        <v>3640</v>
      </c>
      <c r="BM84" s="2">
        <v>45209</v>
      </c>
      <c r="BN84" t="s">
        <v>3531</v>
      </c>
    </row>
    <row r="85" spans="1:66">
      <c r="A85" t="s">
        <v>4525</v>
      </c>
      <c r="B85">
        <v>303014</v>
      </c>
      <c r="C85" t="b">
        <v>0</v>
      </c>
      <c r="D85" t="s">
        <v>4270</v>
      </c>
      <c r="E85" t="s">
        <v>57</v>
      </c>
      <c r="F85" s="6" t="s">
        <v>463</v>
      </c>
      <c r="G85" s="6" t="s">
        <v>79</v>
      </c>
      <c r="H85" s="6" t="b">
        <v>1</v>
      </c>
      <c r="I85" s="6">
        <v>3239</v>
      </c>
      <c r="J85" s="6" t="s">
        <v>67</v>
      </c>
      <c r="K85" s="6" t="s">
        <v>112</v>
      </c>
      <c r="L85">
        <v>327496</v>
      </c>
      <c r="M85" t="s">
        <v>464</v>
      </c>
      <c r="N85" t="s">
        <v>465</v>
      </c>
      <c r="O85" t="s">
        <v>466</v>
      </c>
      <c r="P85">
        <v>40</v>
      </c>
      <c r="Q85" s="6">
        <v>327497</v>
      </c>
      <c r="R85" s="6" t="s">
        <v>4532</v>
      </c>
      <c r="S85" s="6" t="s">
        <v>4533</v>
      </c>
      <c r="T85" s="6" t="s">
        <v>4534</v>
      </c>
      <c r="U85" s="6">
        <v>40</v>
      </c>
      <c r="V85" t="s">
        <v>130</v>
      </c>
      <c r="W85" t="s">
        <v>103</v>
      </c>
      <c r="X85">
        <v>303</v>
      </c>
      <c r="Y85" t="s">
        <v>3522</v>
      </c>
      <c r="Z85" t="s">
        <v>3934</v>
      </c>
      <c r="AA85">
        <v>303014</v>
      </c>
      <c r="AB85" t="s">
        <v>112</v>
      </c>
      <c r="AC85" t="s">
        <v>3935</v>
      </c>
      <c r="AD85">
        <v>6221238702</v>
      </c>
      <c r="AE85" s="2">
        <v>45176</v>
      </c>
      <c r="AF85" t="s">
        <v>975</v>
      </c>
      <c r="AG85" t="s">
        <v>3527</v>
      </c>
      <c r="AH85" t="s">
        <v>915</v>
      </c>
      <c r="AJ85" t="s">
        <v>907</v>
      </c>
      <c r="AK85" t="s">
        <v>468</v>
      </c>
      <c r="AQ85">
        <v>55</v>
      </c>
      <c r="AR85">
        <v>98</v>
      </c>
      <c r="AS85">
        <v>2</v>
      </c>
      <c r="AT85" t="s">
        <v>3524</v>
      </c>
      <c r="AV85">
        <v>20</v>
      </c>
      <c r="AW85">
        <v>80</v>
      </c>
      <c r="AX85">
        <v>0</v>
      </c>
      <c r="AY85">
        <v>0</v>
      </c>
      <c r="AZ85">
        <v>80</v>
      </c>
      <c r="BA85">
        <v>20</v>
      </c>
      <c r="BB85">
        <v>80</v>
      </c>
      <c r="BC85">
        <v>0</v>
      </c>
      <c r="BD85">
        <v>0</v>
      </c>
      <c r="BE85">
        <v>80</v>
      </c>
      <c r="BF85">
        <v>100</v>
      </c>
      <c r="BG85">
        <v>0</v>
      </c>
      <c r="BH85">
        <v>0</v>
      </c>
      <c r="BI85">
        <v>0</v>
      </c>
      <c r="BJ85">
        <v>0</v>
      </c>
      <c r="BL85" t="s">
        <v>3640</v>
      </c>
      <c r="BM85" s="2">
        <v>45209</v>
      </c>
      <c r="BN85" t="s">
        <v>3531</v>
      </c>
    </row>
    <row r="86" spans="1:66">
      <c r="A86" t="s">
        <v>4535</v>
      </c>
      <c r="B86">
        <v>304017</v>
      </c>
      <c r="C86" t="b">
        <v>0</v>
      </c>
      <c r="D86" t="s">
        <v>4270</v>
      </c>
      <c r="E86" t="s">
        <v>57</v>
      </c>
      <c r="F86" s="6"/>
      <c r="G86" s="6" t="e">
        <v>#N/A</v>
      </c>
      <c r="H86" s="6" t="b">
        <v>0</v>
      </c>
      <c r="I86" s="6"/>
      <c r="J86" s="6" t="e">
        <v>#N/A</v>
      </c>
      <c r="K86" s="6" t="e">
        <v>#N/A</v>
      </c>
      <c r="Q86" s="6"/>
      <c r="R86" s="6"/>
      <c r="S86" s="6"/>
      <c r="T86" s="6"/>
      <c r="U86" s="6"/>
      <c r="AB86" t="e">
        <f>VLOOKUP(#REF!,#REF!,2,FALSE)</f>
        <v>#REF!</v>
      </c>
    </row>
    <row r="87" spans="1:66">
      <c r="A87" t="s">
        <v>4536</v>
      </c>
      <c r="B87">
        <v>304018</v>
      </c>
      <c r="C87" t="b">
        <v>0</v>
      </c>
      <c r="D87" t="s">
        <v>4270</v>
      </c>
      <c r="E87" t="s">
        <v>57</v>
      </c>
      <c r="F87" s="6" t="s">
        <v>481</v>
      </c>
      <c r="G87" s="6" t="s">
        <v>79</v>
      </c>
      <c r="H87" s="6" t="b">
        <v>1</v>
      </c>
      <c r="I87" s="6">
        <v>3239</v>
      </c>
      <c r="J87" s="6" t="s">
        <v>67</v>
      </c>
      <c r="K87" s="6" t="s">
        <v>69</v>
      </c>
      <c r="L87">
        <v>327770</v>
      </c>
      <c r="M87" t="s">
        <v>482</v>
      </c>
      <c r="N87" t="s">
        <v>483</v>
      </c>
      <c r="O87" t="s">
        <v>484</v>
      </c>
      <c r="P87">
        <v>40</v>
      </c>
      <c r="Q87" s="6">
        <v>327771</v>
      </c>
      <c r="R87" s="6" t="s">
        <v>4537</v>
      </c>
      <c r="S87" s="6" t="s">
        <v>4538</v>
      </c>
      <c r="T87" s="6" t="s">
        <v>4539</v>
      </c>
      <c r="U87" s="6">
        <v>40</v>
      </c>
      <c r="V87" t="s">
        <v>130</v>
      </c>
      <c r="W87" t="s">
        <v>103</v>
      </c>
      <c r="X87">
        <v>304</v>
      </c>
      <c r="Y87" t="s">
        <v>3522</v>
      </c>
      <c r="Z87" t="s">
        <v>4059</v>
      </c>
      <c r="AA87">
        <v>304018</v>
      </c>
      <c r="AB87" t="e">
        <f>VLOOKUP(#REF!,#REF!,2,FALSE)</f>
        <v>#REF!</v>
      </c>
      <c r="AD87">
        <v>6221712461</v>
      </c>
      <c r="AE87" s="2">
        <v>43716</v>
      </c>
      <c r="AF87" t="s">
        <v>979</v>
      </c>
      <c r="AG87" t="s">
        <v>3527</v>
      </c>
      <c r="AH87" t="s">
        <v>915</v>
      </c>
      <c r="AJ87" t="s">
        <v>907</v>
      </c>
      <c r="AK87" t="s">
        <v>468</v>
      </c>
      <c r="AQ87">
        <v>65</v>
      </c>
      <c r="AR87">
        <v>95</v>
      </c>
      <c r="AS87">
        <v>5</v>
      </c>
      <c r="AT87" t="s">
        <v>3524</v>
      </c>
      <c r="AV87">
        <v>100</v>
      </c>
      <c r="AW87">
        <v>0</v>
      </c>
      <c r="AX87">
        <v>0</v>
      </c>
      <c r="AY87">
        <v>0</v>
      </c>
      <c r="AZ87">
        <v>0</v>
      </c>
      <c r="BA87">
        <v>100</v>
      </c>
      <c r="BB87">
        <v>0</v>
      </c>
      <c r="BC87">
        <v>0</v>
      </c>
      <c r="BD87">
        <v>0</v>
      </c>
      <c r="BE87">
        <v>0</v>
      </c>
      <c r="BF87">
        <v>100</v>
      </c>
      <c r="BG87">
        <v>0</v>
      </c>
      <c r="BH87">
        <v>0</v>
      </c>
      <c r="BI87">
        <v>0</v>
      </c>
      <c r="BJ87">
        <v>0</v>
      </c>
      <c r="BK87" t="s">
        <v>4060</v>
      </c>
      <c r="BL87" t="s">
        <v>3624</v>
      </c>
      <c r="BM87" s="2">
        <v>45268</v>
      </c>
      <c r="BN87" t="s">
        <v>3531</v>
      </c>
    </row>
    <row r="88" spans="1:66">
      <c r="A88" t="s">
        <v>4540</v>
      </c>
      <c r="B88">
        <v>304019</v>
      </c>
      <c r="C88" t="b">
        <v>0</v>
      </c>
      <c r="D88" t="s">
        <v>4270</v>
      </c>
      <c r="E88" t="s">
        <v>57</v>
      </c>
      <c r="F88" s="6" t="s">
        <v>487</v>
      </c>
      <c r="G88" s="6" t="s">
        <v>79</v>
      </c>
      <c r="H88" s="6" t="b">
        <v>1</v>
      </c>
      <c r="I88" s="6">
        <v>3239</v>
      </c>
      <c r="J88" s="6" t="s">
        <v>67</v>
      </c>
      <c r="K88" s="6" t="s">
        <v>69</v>
      </c>
      <c r="L88">
        <v>327653</v>
      </c>
      <c r="M88" t="s">
        <v>488</v>
      </c>
      <c r="N88" t="s">
        <v>489</v>
      </c>
      <c r="O88" t="s">
        <v>490</v>
      </c>
      <c r="P88">
        <v>40</v>
      </c>
      <c r="Q88" s="6">
        <v>327654</v>
      </c>
      <c r="R88" s="6" t="s">
        <v>4541</v>
      </c>
      <c r="S88" s="6" t="s">
        <v>4542</v>
      </c>
      <c r="T88" s="6" t="s">
        <v>4543</v>
      </c>
      <c r="U88" s="6">
        <v>40</v>
      </c>
      <c r="V88" t="s">
        <v>75</v>
      </c>
      <c r="W88" t="s">
        <v>103</v>
      </c>
      <c r="X88">
        <v>304</v>
      </c>
      <c r="Y88" t="s">
        <v>3522</v>
      </c>
      <c r="Z88" t="s">
        <v>4015</v>
      </c>
      <c r="AA88">
        <v>304019</v>
      </c>
      <c r="AB88" t="e">
        <f>VLOOKUP(#REF!,#REF!,2,FALSE)</f>
        <v>#REF!</v>
      </c>
      <c r="AD88">
        <v>6219512954</v>
      </c>
      <c r="AE88" s="2">
        <v>45158</v>
      </c>
      <c r="AF88" t="s">
        <v>981</v>
      </c>
      <c r="AG88" t="s">
        <v>3527</v>
      </c>
      <c r="AH88" t="s">
        <v>915</v>
      </c>
      <c r="AJ88" t="s">
        <v>982</v>
      </c>
      <c r="AK88" t="s">
        <v>133</v>
      </c>
      <c r="AL88" s="2">
        <v>45232</v>
      </c>
      <c r="AQ88">
        <v>80</v>
      </c>
      <c r="AR88">
        <v>85</v>
      </c>
      <c r="AS88">
        <v>15</v>
      </c>
      <c r="AT88" t="s">
        <v>3524</v>
      </c>
      <c r="AV88">
        <v>15</v>
      </c>
      <c r="AW88">
        <v>50</v>
      </c>
      <c r="AX88">
        <v>29</v>
      </c>
      <c r="AY88">
        <v>6</v>
      </c>
      <c r="AZ88">
        <v>126</v>
      </c>
      <c r="BA88">
        <v>40</v>
      </c>
      <c r="BB88">
        <v>30</v>
      </c>
      <c r="BC88">
        <v>25</v>
      </c>
      <c r="BD88">
        <v>5</v>
      </c>
      <c r="BE88">
        <v>95</v>
      </c>
      <c r="BF88">
        <v>15</v>
      </c>
      <c r="BG88">
        <v>50</v>
      </c>
      <c r="BH88">
        <v>29</v>
      </c>
      <c r="BI88">
        <v>6</v>
      </c>
      <c r="BJ88">
        <v>126</v>
      </c>
      <c r="BL88" t="s">
        <v>3702</v>
      </c>
      <c r="BM88" s="2">
        <v>45257</v>
      </c>
      <c r="BN88" t="s">
        <v>3531</v>
      </c>
    </row>
    <row r="89" spans="1:66">
      <c r="A89" t="s">
        <v>4544</v>
      </c>
      <c r="B89">
        <v>400005</v>
      </c>
      <c r="C89" t="b">
        <v>0</v>
      </c>
      <c r="D89" t="s">
        <v>4270</v>
      </c>
      <c r="E89" t="s">
        <v>57</v>
      </c>
      <c r="F89" s="6" t="s">
        <v>2781</v>
      </c>
      <c r="G89" s="6" t="s">
        <v>79</v>
      </c>
      <c r="H89" s="6" t="b">
        <v>0</v>
      </c>
      <c r="I89" s="6"/>
      <c r="J89" s="6" t="s">
        <v>67</v>
      </c>
      <c r="K89" s="6" t="s">
        <v>69</v>
      </c>
      <c r="L89">
        <v>327732</v>
      </c>
      <c r="M89" t="s">
        <v>2783</v>
      </c>
      <c r="N89" t="s">
        <v>2784</v>
      </c>
      <c r="O89" t="s">
        <v>2785</v>
      </c>
      <c r="P89">
        <v>40</v>
      </c>
      <c r="Q89" s="6">
        <v>327733</v>
      </c>
      <c r="R89" s="6" t="s">
        <v>4545</v>
      </c>
      <c r="S89" s="6" t="s">
        <v>4546</v>
      </c>
      <c r="T89" s="6" t="s">
        <v>4547</v>
      </c>
      <c r="U89" s="6">
        <v>40</v>
      </c>
      <c r="V89" t="s">
        <v>130</v>
      </c>
      <c r="W89" t="s">
        <v>103</v>
      </c>
      <c r="X89">
        <v>400</v>
      </c>
      <c r="Y89" t="s">
        <v>3522</v>
      </c>
      <c r="Z89" t="s">
        <v>4039</v>
      </c>
      <c r="AA89">
        <v>400005</v>
      </c>
      <c r="AB89" t="e">
        <f>VLOOKUP(#REF!,#REF!,2,FALSE)</f>
        <v>#REF!</v>
      </c>
      <c r="AD89">
        <v>6221957663</v>
      </c>
      <c r="AE89" s="2">
        <v>44700</v>
      </c>
      <c r="AQ89">
        <v>30</v>
      </c>
      <c r="AR89">
        <v>70</v>
      </c>
      <c r="AS89">
        <v>30</v>
      </c>
      <c r="AT89" t="s">
        <v>3524</v>
      </c>
      <c r="AV89">
        <v>57</v>
      </c>
      <c r="AW89">
        <v>35</v>
      </c>
      <c r="AX89">
        <v>8</v>
      </c>
      <c r="AY89">
        <v>0</v>
      </c>
      <c r="AZ89">
        <v>51</v>
      </c>
      <c r="BA89">
        <v>90</v>
      </c>
      <c r="BB89">
        <v>8</v>
      </c>
      <c r="BC89">
        <v>2</v>
      </c>
      <c r="BD89">
        <v>0</v>
      </c>
      <c r="BE89">
        <v>12</v>
      </c>
      <c r="BF89">
        <v>60</v>
      </c>
      <c r="BG89">
        <v>33</v>
      </c>
      <c r="BH89">
        <v>7</v>
      </c>
      <c r="BI89">
        <v>0</v>
      </c>
      <c r="BJ89">
        <v>47</v>
      </c>
      <c r="BL89" t="s">
        <v>3894</v>
      </c>
      <c r="BM89" s="2">
        <v>45270</v>
      </c>
      <c r="BN89" t="s">
        <v>3531</v>
      </c>
    </row>
    <row r="90" spans="1:66">
      <c r="A90" t="s">
        <v>4544</v>
      </c>
      <c r="B90">
        <v>400005</v>
      </c>
      <c r="C90" t="b">
        <v>0</v>
      </c>
      <c r="D90" t="s">
        <v>4270</v>
      </c>
      <c r="E90" t="s">
        <v>57</v>
      </c>
      <c r="F90" s="6" t="s">
        <v>492</v>
      </c>
      <c r="G90" s="6" t="s">
        <v>79</v>
      </c>
      <c r="H90" s="6" t="b">
        <v>1</v>
      </c>
      <c r="I90" s="6">
        <v>3239</v>
      </c>
      <c r="J90" s="6" t="s">
        <v>67</v>
      </c>
      <c r="K90" s="6" t="s">
        <v>112</v>
      </c>
      <c r="L90">
        <v>327882</v>
      </c>
      <c r="M90" t="s">
        <v>493</v>
      </c>
      <c r="N90" t="s">
        <v>494</v>
      </c>
      <c r="O90" t="s">
        <v>495</v>
      </c>
      <c r="P90">
        <v>40</v>
      </c>
      <c r="Q90" s="6">
        <v>327883</v>
      </c>
      <c r="R90" s="6" t="s">
        <v>4548</v>
      </c>
      <c r="S90" s="6" t="s">
        <v>4549</v>
      </c>
      <c r="T90" s="6" t="s">
        <v>4550</v>
      </c>
      <c r="U90" s="6">
        <v>40</v>
      </c>
      <c r="V90" t="s">
        <v>130</v>
      </c>
      <c r="W90" t="s">
        <v>103</v>
      </c>
      <c r="X90">
        <v>400</v>
      </c>
      <c r="Y90" t="s">
        <v>3522</v>
      </c>
      <c r="Z90" t="s">
        <v>4113</v>
      </c>
      <c r="AA90">
        <v>400005</v>
      </c>
      <c r="AB90" t="e">
        <f>VLOOKUP(#REF!,#REF!,2,FALSE)</f>
        <v>#REF!</v>
      </c>
      <c r="AD90">
        <v>6222174408</v>
      </c>
      <c r="AE90" s="2">
        <v>45219</v>
      </c>
      <c r="AQ90">
        <v>75</v>
      </c>
      <c r="AR90">
        <v>10</v>
      </c>
      <c r="AS90">
        <v>90</v>
      </c>
      <c r="AT90" t="s">
        <v>3545</v>
      </c>
      <c r="AV90">
        <v>29</v>
      </c>
      <c r="AW90">
        <v>51</v>
      </c>
      <c r="AX90">
        <v>20</v>
      </c>
      <c r="AY90">
        <v>0</v>
      </c>
      <c r="AZ90">
        <v>91</v>
      </c>
      <c r="BA90">
        <v>45</v>
      </c>
      <c r="BB90">
        <v>35</v>
      </c>
      <c r="BC90">
        <v>20</v>
      </c>
      <c r="BD90">
        <v>0</v>
      </c>
      <c r="BE90">
        <v>75</v>
      </c>
      <c r="BF90">
        <v>29</v>
      </c>
      <c r="BG90">
        <v>70</v>
      </c>
      <c r="BH90">
        <v>1</v>
      </c>
      <c r="BI90">
        <v>0</v>
      </c>
      <c r="BJ90">
        <v>72</v>
      </c>
      <c r="BL90" t="s">
        <v>3660</v>
      </c>
      <c r="BM90" s="2">
        <v>45295</v>
      </c>
      <c r="BN90" t="s">
        <v>3531</v>
      </c>
    </row>
    <row r="91" spans="1:66">
      <c r="A91" t="s">
        <v>4551</v>
      </c>
      <c r="B91">
        <v>400007</v>
      </c>
      <c r="C91" t="b">
        <v>0</v>
      </c>
      <c r="D91" t="s">
        <v>4308</v>
      </c>
      <c r="E91" t="s">
        <v>141</v>
      </c>
      <c r="F91" s="6" t="s">
        <v>500</v>
      </c>
      <c r="G91" s="6" t="s">
        <v>79</v>
      </c>
      <c r="H91" s="6" t="b">
        <v>1</v>
      </c>
      <c r="I91" s="6">
        <v>3239</v>
      </c>
      <c r="J91" s="6" t="s">
        <v>67</v>
      </c>
      <c r="K91" s="6" t="s">
        <v>112</v>
      </c>
      <c r="L91">
        <v>327468</v>
      </c>
      <c r="M91" t="s">
        <v>501</v>
      </c>
      <c r="N91" t="s">
        <v>502</v>
      </c>
      <c r="O91" t="s">
        <v>503</v>
      </c>
      <c r="P91">
        <v>40</v>
      </c>
      <c r="Q91" s="6">
        <v>327469</v>
      </c>
      <c r="R91" s="6" t="s">
        <v>4552</v>
      </c>
      <c r="S91" s="6" t="s">
        <v>4553</v>
      </c>
      <c r="T91" s="6" t="s">
        <v>4554</v>
      </c>
      <c r="U91" s="6">
        <v>40</v>
      </c>
      <c r="V91" t="s">
        <v>130</v>
      </c>
      <c r="W91" t="s">
        <v>103</v>
      </c>
      <c r="X91">
        <v>400</v>
      </c>
      <c r="Y91" t="s">
        <v>3522</v>
      </c>
      <c r="Z91" t="s">
        <v>3922</v>
      </c>
      <c r="AA91">
        <v>400007</v>
      </c>
      <c r="AB91" t="e">
        <f>VLOOKUP(#REF!,#REF!,2,FALSE)</f>
        <v>#REF!</v>
      </c>
      <c r="AC91">
        <v>400007</v>
      </c>
      <c r="AD91">
        <v>6221243054</v>
      </c>
      <c r="AE91" s="2">
        <v>45119</v>
      </c>
      <c r="AQ91">
        <v>20</v>
      </c>
      <c r="AR91">
        <v>95</v>
      </c>
      <c r="AS91">
        <v>5</v>
      </c>
      <c r="AT91" t="s">
        <v>3524</v>
      </c>
      <c r="AV91">
        <v>25</v>
      </c>
      <c r="AW91">
        <v>55</v>
      </c>
      <c r="AX91">
        <v>20</v>
      </c>
      <c r="AY91">
        <v>0</v>
      </c>
      <c r="AZ91">
        <v>95</v>
      </c>
      <c r="BA91">
        <v>25</v>
      </c>
      <c r="BB91">
        <v>55</v>
      </c>
      <c r="BC91">
        <v>20</v>
      </c>
      <c r="BD91">
        <v>0</v>
      </c>
      <c r="BE91">
        <v>95</v>
      </c>
      <c r="BF91">
        <v>35</v>
      </c>
      <c r="BG91">
        <v>50</v>
      </c>
      <c r="BH91">
        <v>15</v>
      </c>
      <c r="BI91">
        <v>0</v>
      </c>
      <c r="BJ91">
        <v>80</v>
      </c>
      <c r="BL91" t="s">
        <v>3702</v>
      </c>
      <c r="BM91" s="2">
        <v>45201</v>
      </c>
      <c r="BN91" t="s">
        <v>3531</v>
      </c>
    </row>
    <row r="92" spans="1:66">
      <c r="A92" t="s">
        <v>4555</v>
      </c>
      <c r="B92">
        <v>400009</v>
      </c>
      <c r="C92" t="b">
        <v>0</v>
      </c>
      <c r="D92" t="s">
        <v>4277</v>
      </c>
      <c r="E92" t="s">
        <v>57</v>
      </c>
      <c r="F92" s="6" t="s">
        <v>506</v>
      </c>
      <c r="G92" s="6" t="s">
        <v>79</v>
      </c>
      <c r="H92" s="6" t="b">
        <v>1</v>
      </c>
      <c r="I92" s="6">
        <v>3239</v>
      </c>
      <c r="J92" s="6" t="s">
        <v>67</v>
      </c>
      <c r="K92" s="6" t="s">
        <v>69</v>
      </c>
      <c r="L92">
        <v>330781</v>
      </c>
      <c r="M92" t="s">
        <v>507</v>
      </c>
      <c r="N92" t="s">
        <v>508</v>
      </c>
      <c r="O92" t="s">
        <v>509</v>
      </c>
      <c r="P92">
        <v>40</v>
      </c>
      <c r="Q92" s="6">
        <v>330782</v>
      </c>
      <c r="R92" s="6" t="s">
        <v>4556</v>
      </c>
      <c r="S92" s="6" t="s">
        <v>4557</v>
      </c>
      <c r="T92" s="6" t="s">
        <v>4558</v>
      </c>
      <c r="U92" s="6">
        <v>40</v>
      </c>
      <c r="V92" t="s">
        <v>75</v>
      </c>
      <c r="W92" t="s">
        <v>186</v>
      </c>
      <c r="X92">
        <v>400</v>
      </c>
      <c r="Y92" t="s">
        <v>3522</v>
      </c>
      <c r="Z92" t="s">
        <v>4559</v>
      </c>
      <c r="AA92">
        <v>400009</v>
      </c>
      <c r="AB92" t="e">
        <f>VLOOKUP(#REF!,#REF!,2,FALSE)</f>
        <v>#REF!</v>
      </c>
      <c r="AC92" t="s">
        <v>4560</v>
      </c>
      <c r="AD92">
        <v>6221243057</v>
      </c>
      <c r="AE92" s="2">
        <v>45099</v>
      </c>
    </row>
    <row r="93" spans="1:66">
      <c r="A93" t="s">
        <v>4561</v>
      </c>
      <c r="B93">
        <v>400012</v>
      </c>
      <c r="C93" t="b">
        <v>0</v>
      </c>
      <c r="D93" t="s">
        <v>4308</v>
      </c>
      <c r="E93" t="s">
        <v>141</v>
      </c>
      <c r="F93" s="6" t="s">
        <v>512</v>
      </c>
      <c r="G93" s="6" t="s">
        <v>79</v>
      </c>
      <c r="H93" s="6" t="b">
        <v>1</v>
      </c>
      <c r="I93" s="6">
        <v>3239</v>
      </c>
      <c r="J93" s="6" t="s">
        <v>67</v>
      </c>
      <c r="K93" s="6" t="s">
        <v>69</v>
      </c>
      <c r="L93" s="6">
        <v>337144</v>
      </c>
      <c r="M93" s="6" t="s">
        <v>513</v>
      </c>
      <c r="N93" s="6" t="s">
        <v>514</v>
      </c>
      <c r="O93" s="6" t="s">
        <v>515</v>
      </c>
      <c r="Q93" s="6">
        <v>337145</v>
      </c>
      <c r="R93" s="6" t="s">
        <v>4562</v>
      </c>
      <c r="S93" s="6" t="s">
        <v>4563</v>
      </c>
      <c r="T93" s="6" t="s">
        <v>4564</v>
      </c>
      <c r="U93" s="6">
        <v>40</v>
      </c>
      <c r="AB93" t="e">
        <f>VLOOKUP(#REF!,#REF!,2,FALSE)</f>
        <v>#REF!</v>
      </c>
    </row>
    <row r="94" spans="1:66">
      <c r="A94" t="s">
        <v>4565</v>
      </c>
      <c r="B94">
        <v>400013</v>
      </c>
      <c r="C94" t="b">
        <v>0</v>
      </c>
      <c r="D94" t="s">
        <v>4270</v>
      </c>
      <c r="E94" t="s">
        <v>57</v>
      </c>
      <c r="F94" s="6" t="s">
        <v>517</v>
      </c>
      <c r="G94" s="6" t="s">
        <v>79</v>
      </c>
      <c r="H94" s="6" t="b">
        <v>1</v>
      </c>
      <c r="I94" s="6">
        <v>3239</v>
      </c>
      <c r="J94" s="6" t="s">
        <v>67</v>
      </c>
      <c r="K94" s="6" t="s">
        <v>69</v>
      </c>
      <c r="L94">
        <v>327737</v>
      </c>
      <c r="M94" t="s">
        <v>518</v>
      </c>
      <c r="N94" t="s">
        <v>519</v>
      </c>
      <c r="O94" t="s">
        <v>520</v>
      </c>
      <c r="P94">
        <v>40</v>
      </c>
      <c r="Q94" s="6">
        <v>327738</v>
      </c>
      <c r="R94" s="6" t="s">
        <v>4566</v>
      </c>
      <c r="S94" s="6" t="s">
        <v>4567</v>
      </c>
      <c r="T94" s="6" t="s">
        <v>4568</v>
      </c>
      <c r="U94" s="6">
        <v>40</v>
      </c>
      <c r="V94" t="s">
        <v>130</v>
      </c>
      <c r="W94" t="s">
        <v>103</v>
      </c>
      <c r="X94">
        <v>400</v>
      </c>
      <c r="Y94" t="s">
        <v>3522</v>
      </c>
      <c r="Z94" t="s">
        <v>4043</v>
      </c>
      <c r="AA94">
        <v>400013</v>
      </c>
      <c r="AB94" t="e">
        <f>VLOOKUP(#REF!,#REF!,2,FALSE)</f>
        <v>#REF!</v>
      </c>
      <c r="AD94">
        <v>6221957666</v>
      </c>
      <c r="AE94" s="2">
        <v>45184</v>
      </c>
      <c r="AQ94">
        <v>100</v>
      </c>
      <c r="AR94">
        <v>90</v>
      </c>
      <c r="AS94">
        <v>10</v>
      </c>
      <c r="AT94" t="s">
        <v>3524</v>
      </c>
      <c r="AV94">
        <v>0</v>
      </c>
      <c r="AW94">
        <v>12</v>
      </c>
      <c r="AX94">
        <v>84</v>
      </c>
      <c r="AY94">
        <v>4</v>
      </c>
      <c r="AZ94">
        <v>192</v>
      </c>
      <c r="BA94">
        <v>0</v>
      </c>
      <c r="BB94">
        <v>10</v>
      </c>
      <c r="BC94">
        <v>86</v>
      </c>
      <c r="BD94">
        <v>4</v>
      </c>
      <c r="BE94">
        <v>194</v>
      </c>
      <c r="BF94">
        <v>5</v>
      </c>
      <c r="BG94">
        <v>91</v>
      </c>
      <c r="BH94">
        <v>4</v>
      </c>
      <c r="BI94">
        <v>0</v>
      </c>
      <c r="BJ94">
        <v>99</v>
      </c>
      <c r="BL94" t="s">
        <v>3762</v>
      </c>
      <c r="BM94" s="2">
        <v>45264</v>
      </c>
      <c r="BN94" t="s">
        <v>3531</v>
      </c>
    </row>
    <row r="95" spans="1:66">
      <c r="A95" t="s">
        <v>4569</v>
      </c>
      <c r="B95">
        <v>400014</v>
      </c>
      <c r="C95" t="b">
        <v>1</v>
      </c>
      <c r="D95" t="s">
        <v>4308</v>
      </c>
      <c r="E95" t="s">
        <v>141</v>
      </c>
      <c r="F95" s="6" t="s">
        <v>522</v>
      </c>
      <c r="G95" s="6" t="s">
        <v>79</v>
      </c>
      <c r="H95" s="6" t="b">
        <v>1</v>
      </c>
      <c r="I95" s="6">
        <v>3256</v>
      </c>
      <c r="J95" s="6" t="s">
        <v>67</v>
      </c>
      <c r="K95" s="6" t="s">
        <v>112</v>
      </c>
      <c r="L95">
        <v>264620</v>
      </c>
      <c r="M95" t="s">
        <v>523</v>
      </c>
      <c r="N95" t="s">
        <v>524</v>
      </c>
      <c r="O95" t="s">
        <v>525</v>
      </c>
      <c r="P95">
        <v>40</v>
      </c>
      <c r="Q95" s="6">
        <v>264621</v>
      </c>
      <c r="R95" s="6" t="s">
        <v>4570</v>
      </c>
      <c r="S95" s="6" t="s">
        <v>4571</v>
      </c>
      <c r="T95" s="6" t="s">
        <v>4572</v>
      </c>
      <c r="U95" s="6">
        <v>40</v>
      </c>
      <c r="V95" t="s">
        <v>130</v>
      </c>
      <c r="W95" t="s">
        <v>103</v>
      </c>
      <c r="X95">
        <v>400</v>
      </c>
      <c r="Y95" t="s">
        <v>3522</v>
      </c>
      <c r="Z95" t="s">
        <v>3911</v>
      </c>
      <c r="AA95">
        <v>400014</v>
      </c>
      <c r="AB95" t="e">
        <f>VLOOKUP(#REF!,#REF!,2,FALSE)</f>
        <v>#REF!</v>
      </c>
      <c r="AD95">
        <v>6221243058</v>
      </c>
      <c r="AE95" s="2">
        <v>45135</v>
      </c>
      <c r="AQ95">
        <v>98</v>
      </c>
      <c r="AR95">
        <v>85</v>
      </c>
      <c r="AS95">
        <v>15</v>
      </c>
      <c r="AT95" t="s">
        <v>3524</v>
      </c>
      <c r="AV95">
        <v>20</v>
      </c>
      <c r="AW95">
        <v>40</v>
      </c>
      <c r="AX95">
        <v>40</v>
      </c>
      <c r="AY95">
        <v>0</v>
      </c>
      <c r="AZ95">
        <v>120</v>
      </c>
      <c r="BA95">
        <v>20</v>
      </c>
      <c r="BB95">
        <v>40</v>
      </c>
      <c r="BC95">
        <v>40</v>
      </c>
      <c r="BD95">
        <v>0</v>
      </c>
      <c r="BE95">
        <v>120</v>
      </c>
      <c r="BF95">
        <v>20</v>
      </c>
      <c r="BG95">
        <v>60</v>
      </c>
      <c r="BH95">
        <v>20</v>
      </c>
      <c r="BI95">
        <v>0</v>
      </c>
      <c r="BJ95">
        <v>100</v>
      </c>
      <c r="BL95" t="s">
        <v>3702</v>
      </c>
      <c r="BM95" s="2">
        <v>45210</v>
      </c>
      <c r="BN95" t="s">
        <v>3531</v>
      </c>
    </row>
    <row r="96" spans="1:66">
      <c r="A96" t="s">
        <v>4569</v>
      </c>
      <c r="B96">
        <v>400014</v>
      </c>
      <c r="C96" t="b">
        <v>1</v>
      </c>
      <c r="D96" t="s">
        <v>4308</v>
      </c>
      <c r="E96" t="s">
        <v>141</v>
      </c>
      <c r="F96" s="6" t="s">
        <v>2812</v>
      </c>
      <c r="G96" s="6" t="s">
        <v>79</v>
      </c>
      <c r="H96" s="6" t="b">
        <v>1</v>
      </c>
      <c r="I96" s="6">
        <v>3239</v>
      </c>
      <c r="J96" s="6" t="s">
        <v>1167</v>
      </c>
      <c r="K96" s="6" t="s">
        <v>112</v>
      </c>
      <c r="L96">
        <v>327523</v>
      </c>
      <c r="M96" t="s">
        <v>2814</v>
      </c>
      <c r="N96" t="s">
        <v>2815</v>
      </c>
      <c r="O96" t="s">
        <v>2816</v>
      </c>
      <c r="P96">
        <v>40</v>
      </c>
      <c r="Q96" s="6">
        <v>327524</v>
      </c>
      <c r="R96" s="6" t="s">
        <v>4573</v>
      </c>
      <c r="S96" s="6" t="s">
        <v>4574</v>
      </c>
      <c r="T96" s="6" t="s">
        <v>4575</v>
      </c>
      <c r="U96" s="6">
        <v>40</v>
      </c>
      <c r="V96" t="s">
        <v>130</v>
      </c>
      <c r="W96" t="s">
        <v>103</v>
      </c>
      <c r="X96">
        <v>400</v>
      </c>
      <c r="Y96" t="s">
        <v>3522</v>
      </c>
      <c r="Z96" t="s">
        <v>3948</v>
      </c>
      <c r="AA96">
        <v>400014</v>
      </c>
      <c r="AB96" t="e">
        <f>VLOOKUP(#REF!,#REF!,2,FALSE)</f>
        <v>#REF!</v>
      </c>
      <c r="AD96">
        <v>6221210056</v>
      </c>
      <c r="AE96" s="2">
        <v>45182</v>
      </c>
      <c r="AH96" t="s">
        <v>906</v>
      </c>
      <c r="AI96" t="s">
        <v>213</v>
      </c>
      <c r="AJ96" t="s">
        <v>966</v>
      </c>
      <c r="AQ96">
        <v>95</v>
      </c>
      <c r="AR96">
        <v>90</v>
      </c>
      <c r="AS96">
        <v>10</v>
      </c>
      <c r="AT96" t="s">
        <v>3524</v>
      </c>
      <c r="AV96">
        <v>40</v>
      </c>
      <c r="AW96">
        <v>60</v>
      </c>
      <c r="AX96">
        <v>0</v>
      </c>
      <c r="AY96">
        <v>0</v>
      </c>
      <c r="AZ96">
        <v>60</v>
      </c>
      <c r="BA96">
        <v>40</v>
      </c>
      <c r="BB96">
        <v>60</v>
      </c>
      <c r="BC96">
        <v>0</v>
      </c>
      <c r="BD96">
        <v>0</v>
      </c>
      <c r="BE96">
        <v>60</v>
      </c>
      <c r="BF96">
        <v>25</v>
      </c>
      <c r="BG96">
        <v>75</v>
      </c>
      <c r="BH96">
        <v>0</v>
      </c>
      <c r="BI96">
        <v>0</v>
      </c>
      <c r="BJ96">
        <v>75</v>
      </c>
      <c r="BL96" t="s">
        <v>3702</v>
      </c>
      <c r="BM96" s="2">
        <v>45240</v>
      </c>
      <c r="BN96" t="s">
        <v>3531</v>
      </c>
    </row>
    <row r="97" spans="1:66">
      <c r="A97" t="s">
        <v>4569</v>
      </c>
      <c r="B97">
        <v>400014</v>
      </c>
      <c r="C97" t="b">
        <v>1</v>
      </c>
      <c r="D97" t="s">
        <v>4308</v>
      </c>
      <c r="E97" t="s">
        <v>141</v>
      </c>
      <c r="F97" s="6" t="s">
        <v>2817</v>
      </c>
      <c r="G97" s="6" t="s">
        <v>79</v>
      </c>
      <c r="H97" s="6" t="b">
        <v>0</v>
      </c>
      <c r="I97" s="6"/>
      <c r="J97" s="6" t="s">
        <v>82</v>
      </c>
      <c r="K97" s="6" t="s">
        <v>82</v>
      </c>
      <c r="L97">
        <v>327729</v>
      </c>
      <c r="M97" t="s">
        <v>2820</v>
      </c>
      <c r="N97" t="s">
        <v>2821</v>
      </c>
      <c r="O97" t="s">
        <v>2822</v>
      </c>
      <c r="P97">
        <v>40</v>
      </c>
      <c r="Q97" s="6">
        <v>327730</v>
      </c>
      <c r="R97" s="6" t="s">
        <v>4576</v>
      </c>
      <c r="S97" s="6" t="s">
        <v>4577</v>
      </c>
      <c r="T97" s="6" t="s">
        <v>4578</v>
      </c>
      <c r="U97" s="6">
        <v>40</v>
      </c>
      <c r="V97" t="s">
        <v>75</v>
      </c>
      <c r="W97" t="s">
        <v>103</v>
      </c>
      <c r="X97">
        <v>400</v>
      </c>
      <c r="Y97" t="s">
        <v>3522</v>
      </c>
      <c r="Z97" t="s">
        <v>4038</v>
      </c>
      <c r="AA97">
        <v>400014</v>
      </c>
      <c r="AB97" t="e">
        <f>VLOOKUP(#REF!,#REF!,2,FALSE)</f>
        <v>#REF!</v>
      </c>
      <c r="AD97">
        <v>6221957662</v>
      </c>
      <c r="AE97" s="2">
        <v>44526</v>
      </c>
      <c r="AQ97">
        <v>45</v>
      </c>
      <c r="AR97">
        <v>100</v>
      </c>
      <c r="AS97">
        <v>0</v>
      </c>
      <c r="AT97" t="s">
        <v>3524</v>
      </c>
      <c r="AV97">
        <v>28</v>
      </c>
      <c r="AW97">
        <v>62</v>
      </c>
      <c r="AX97">
        <v>10</v>
      </c>
      <c r="AY97">
        <v>0</v>
      </c>
      <c r="AZ97">
        <v>82</v>
      </c>
      <c r="BA97">
        <v>71</v>
      </c>
      <c r="BB97">
        <v>27</v>
      </c>
      <c r="BC97">
        <v>2</v>
      </c>
      <c r="BD97">
        <v>0</v>
      </c>
      <c r="BE97">
        <v>31</v>
      </c>
      <c r="BF97">
        <v>51</v>
      </c>
      <c r="BG97">
        <v>43</v>
      </c>
      <c r="BH97">
        <v>6</v>
      </c>
      <c r="BI97">
        <v>0</v>
      </c>
      <c r="BJ97">
        <v>55</v>
      </c>
      <c r="BL97" t="s">
        <v>3762</v>
      </c>
      <c r="BM97" s="2">
        <v>45264</v>
      </c>
      <c r="BN97" t="s">
        <v>3531</v>
      </c>
    </row>
    <row r="98" spans="1:66">
      <c r="A98" t="s">
        <v>4579</v>
      </c>
      <c r="B98">
        <v>400015</v>
      </c>
      <c r="C98" t="b">
        <v>0</v>
      </c>
      <c r="D98" t="s">
        <v>4308</v>
      </c>
      <c r="E98" t="s">
        <v>141</v>
      </c>
      <c r="F98" s="6" t="s">
        <v>527</v>
      </c>
      <c r="G98" s="6" t="s">
        <v>79</v>
      </c>
      <c r="H98" s="6" t="b">
        <v>1</v>
      </c>
      <c r="I98" s="6">
        <v>3239</v>
      </c>
      <c r="J98" s="6" t="s">
        <v>67</v>
      </c>
      <c r="K98" s="6" t="s">
        <v>112</v>
      </c>
      <c r="L98">
        <v>327518</v>
      </c>
      <c r="M98" t="s">
        <v>528</v>
      </c>
      <c r="N98" t="s">
        <v>529</v>
      </c>
      <c r="O98" t="s">
        <v>530</v>
      </c>
      <c r="P98">
        <v>40</v>
      </c>
      <c r="Q98" s="6">
        <v>327519</v>
      </c>
      <c r="R98" s="6" t="s">
        <v>4580</v>
      </c>
      <c r="S98" s="6" t="s">
        <v>4581</v>
      </c>
      <c r="T98" s="6" t="s">
        <v>4582</v>
      </c>
      <c r="U98" s="6">
        <v>40</v>
      </c>
      <c r="V98" t="s">
        <v>130</v>
      </c>
      <c r="W98" t="s">
        <v>103</v>
      </c>
      <c r="X98">
        <v>400</v>
      </c>
      <c r="Y98" t="s">
        <v>3522</v>
      </c>
      <c r="Z98" t="s">
        <v>3946</v>
      </c>
      <c r="AA98">
        <v>400015</v>
      </c>
      <c r="AB98" t="e">
        <f>VLOOKUP(#REF!,#REF!,2,FALSE)</f>
        <v>#REF!</v>
      </c>
      <c r="AD98">
        <v>6220729194</v>
      </c>
      <c r="AE98" s="2">
        <v>45177</v>
      </c>
      <c r="AQ98">
        <v>100</v>
      </c>
      <c r="AR98">
        <v>90</v>
      </c>
      <c r="AS98">
        <v>10</v>
      </c>
      <c r="AT98" t="s">
        <v>3524</v>
      </c>
      <c r="AV98">
        <v>10</v>
      </c>
      <c r="AW98">
        <v>25</v>
      </c>
      <c r="AX98">
        <v>50</v>
      </c>
      <c r="AY98">
        <v>15</v>
      </c>
      <c r="AZ98">
        <v>170</v>
      </c>
      <c r="BA98">
        <v>15</v>
      </c>
      <c r="BB98">
        <v>20</v>
      </c>
      <c r="BC98">
        <v>50</v>
      </c>
      <c r="BD98">
        <v>15</v>
      </c>
      <c r="BE98">
        <v>165</v>
      </c>
      <c r="BF98">
        <v>10</v>
      </c>
      <c r="BG98">
        <v>85</v>
      </c>
      <c r="BH98">
        <v>5</v>
      </c>
      <c r="BI98">
        <v>0</v>
      </c>
      <c r="BJ98">
        <v>95</v>
      </c>
      <c r="BL98" t="s">
        <v>3660</v>
      </c>
      <c r="BM98" s="2">
        <v>45225</v>
      </c>
      <c r="BN98" t="s">
        <v>3531</v>
      </c>
    </row>
    <row r="99" spans="1:66">
      <c r="A99" t="s">
        <v>4583</v>
      </c>
      <c r="B99">
        <v>400016</v>
      </c>
      <c r="C99" t="b">
        <v>0</v>
      </c>
      <c r="D99" t="s">
        <v>4277</v>
      </c>
      <c r="E99" t="s">
        <v>57</v>
      </c>
      <c r="F99" s="6" t="s">
        <v>2823</v>
      </c>
      <c r="G99" s="6" t="s">
        <v>1120</v>
      </c>
      <c r="H99" s="6" t="b">
        <v>1</v>
      </c>
      <c r="I99" s="6">
        <v>3239</v>
      </c>
      <c r="J99" s="6" t="s">
        <v>67</v>
      </c>
      <c r="K99" s="6" t="s">
        <v>69</v>
      </c>
      <c r="L99">
        <v>330733</v>
      </c>
      <c r="M99" t="s">
        <v>2825</v>
      </c>
      <c r="N99" t="s">
        <v>2826</v>
      </c>
      <c r="O99" t="s">
        <v>2827</v>
      </c>
      <c r="P99">
        <v>40</v>
      </c>
      <c r="Q99" s="6">
        <v>330734</v>
      </c>
      <c r="R99" s="6" t="s">
        <v>4584</v>
      </c>
      <c r="S99" s="6" t="s">
        <v>4585</v>
      </c>
      <c r="T99" s="6" t="s">
        <v>4586</v>
      </c>
      <c r="U99" s="6">
        <v>40</v>
      </c>
      <c r="V99" t="s">
        <v>75</v>
      </c>
      <c r="W99" t="s">
        <v>90</v>
      </c>
      <c r="X99">
        <v>400</v>
      </c>
      <c r="Y99" t="s">
        <v>3522</v>
      </c>
      <c r="Z99" t="s">
        <v>4587</v>
      </c>
      <c r="AA99">
        <v>400016</v>
      </c>
      <c r="AB99" t="e">
        <f>VLOOKUP(#REF!,#REF!,2,FALSE)</f>
        <v>#REF!</v>
      </c>
      <c r="AD99">
        <v>6221112579</v>
      </c>
      <c r="AE99" s="2">
        <v>45119</v>
      </c>
    </row>
    <row r="100" spans="1:66">
      <c r="A100" t="s">
        <v>4588</v>
      </c>
      <c r="B100">
        <v>400018</v>
      </c>
      <c r="C100" t="b">
        <v>1</v>
      </c>
      <c r="D100" t="s">
        <v>4308</v>
      </c>
      <c r="E100" t="s">
        <v>141</v>
      </c>
      <c r="F100" s="6" t="s">
        <v>2833</v>
      </c>
      <c r="G100" s="6" t="s">
        <v>79</v>
      </c>
      <c r="H100" s="6" t="b">
        <v>0</v>
      </c>
      <c r="I100" s="6"/>
      <c r="J100" s="6" t="s">
        <v>67</v>
      </c>
      <c r="K100" s="6" t="s">
        <v>69</v>
      </c>
      <c r="L100">
        <v>327749</v>
      </c>
      <c r="M100" t="s">
        <v>2835</v>
      </c>
      <c r="N100" t="s">
        <v>2836</v>
      </c>
      <c r="O100" t="s">
        <v>2837</v>
      </c>
      <c r="P100">
        <v>40</v>
      </c>
      <c r="Q100" s="6">
        <v>327750</v>
      </c>
      <c r="R100" s="6" t="s">
        <v>4589</v>
      </c>
      <c r="S100" s="6" t="s">
        <v>4590</v>
      </c>
      <c r="T100" s="6" t="s">
        <v>4591</v>
      </c>
      <c r="U100" s="6">
        <v>40</v>
      </c>
      <c r="V100" t="s">
        <v>130</v>
      </c>
      <c r="W100" t="s">
        <v>103</v>
      </c>
      <c r="X100">
        <v>400</v>
      </c>
      <c r="Y100" t="s">
        <v>3522</v>
      </c>
      <c r="Z100" t="s">
        <v>4048</v>
      </c>
      <c r="AA100">
        <v>400018</v>
      </c>
      <c r="AB100" t="e">
        <f>VLOOKUP(#REF!,#REF!,2,FALSE)</f>
        <v>#REF!</v>
      </c>
      <c r="AD100">
        <v>6221957664</v>
      </c>
      <c r="AE100" s="2">
        <v>44887</v>
      </c>
      <c r="AQ100">
        <v>100</v>
      </c>
      <c r="AR100">
        <v>98</v>
      </c>
      <c r="AS100">
        <v>2</v>
      </c>
      <c r="AT100" t="s">
        <v>3524</v>
      </c>
      <c r="AV100">
        <v>0</v>
      </c>
      <c r="AW100">
        <v>11</v>
      </c>
      <c r="AX100">
        <v>88</v>
      </c>
      <c r="AY100">
        <v>1</v>
      </c>
      <c r="AZ100">
        <v>190</v>
      </c>
      <c r="BA100">
        <v>8</v>
      </c>
      <c r="BB100">
        <v>9</v>
      </c>
      <c r="BC100">
        <v>82</v>
      </c>
      <c r="BD100">
        <v>1</v>
      </c>
      <c r="BE100">
        <v>176</v>
      </c>
      <c r="BF100">
        <v>0</v>
      </c>
      <c r="BG100">
        <v>92</v>
      </c>
      <c r="BH100">
        <v>8</v>
      </c>
      <c r="BI100">
        <v>0</v>
      </c>
      <c r="BJ100">
        <v>108</v>
      </c>
      <c r="BL100" t="s">
        <v>3762</v>
      </c>
      <c r="BM100" s="2">
        <v>45264</v>
      </c>
      <c r="BN100" t="s">
        <v>3531</v>
      </c>
    </row>
    <row r="101" spans="1:66">
      <c r="A101" t="s">
        <v>4588</v>
      </c>
      <c r="B101">
        <v>400018</v>
      </c>
      <c r="C101" t="b">
        <v>1</v>
      </c>
      <c r="D101" t="s">
        <v>4308</v>
      </c>
      <c r="E101" t="s">
        <v>141</v>
      </c>
      <c r="F101" s="6" t="s">
        <v>538</v>
      </c>
      <c r="G101" s="6" t="s">
        <v>79</v>
      </c>
      <c r="H101" s="6" t="b">
        <v>1</v>
      </c>
      <c r="I101" s="6">
        <v>3256</v>
      </c>
      <c r="J101" s="6" t="s">
        <v>67</v>
      </c>
      <c r="K101" s="6" t="s">
        <v>112</v>
      </c>
      <c r="L101">
        <v>327752</v>
      </c>
      <c r="M101" t="s">
        <v>539</v>
      </c>
      <c r="N101" t="s">
        <v>540</v>
      </c>
      <c r="O101" t="s">
        <v>541</v>
      </c>
      <c r="P101">
        <v>40</v>
      </c>
      <c r="Q101" s="6">
        <v>327753</v>
      </c>
      <c r="R101" s="6" t="s">
        <v>4592</v>
      </c>
      <c r="S101" s="6" t="s">
        <v>4593</v>
      </c>
      <c r="T101" s="6" t="s">
        <v>4594</v>
      </c>
      <c r="U101" s="6">
        <v>40</v>
      </c>
      <c r="V101" t="s">
        <v>130</v>
      </c>
      <c r="W101" t="s">
        <v>103</v>
      </c>
      <c r="X101">
        <v>400</v>
      </c>
      <c r="Y101" t="s">
        <v>3522</v>
      </c>
      <c r="Z101" t="s">
        <v>4049</v>
      </c>
      <c r="AA101">
        <v>400018</v>
      </c>
      <c r="AB101" t="e">
        <f>VLOOKUP(#REF!,#REF!,2,FALSE)</f>
        <v>#REF!</v>
      </c>
      <c r="AD101">
        <v>6220729193</v>
      </c>
      <c r="AE101" s="2">
        <v>45189</v>
      </c>
      <c r="AQ101">
        <v>98</v>
      </c>
      <c r="AR101">
        <v>95</v>
      </c>
      <c r="AS101">
        <v>5</v>
      </c>
      <c r="AT101" t="s">
        <v>3524</v>
      </c>
      <c r="AV101">
        <v>2</v>
      </c>
      <c r="AW101">
        <v>38</v>
      </c>
      <c r="AX101">
        <v>55</v>
      </c>
      <c r="AY101">
        <v>5</v>
      </c>
      <c r="AZ101">
        <v>163</v>
      </c>
      <c r="BA101">
        <v>2</v>
      </c>
      <c r="BB101">
        <v>38</v>
      </c>
      <c r="BC101">
        <v>55</v>
      </c>
      <c r="BD101">
        <v>5</v>
      </c>
      <c r="BE101">
        <v>163</v>
      </c>
      <c r="BF101">
        <v>2</v>
      </c>
      <c r="BG101">
        <v>55</v>
      </c>
      <c r="BH101">
        <v>40</v>
      </c>
      <c r="BI101">
        <v>3</v>
      </c>
      <c r="BJ101">
        <v>144</v>
      </c>
      <c r="BL101" t="s">
        <v>3624</v>
      </c>
      <c r="BM101" s="2">
        <v>45266</v>
      </c>
      <c r="BN101" t="s">
        <v>3531</v>
      </c>
    </row>
    <row r="102" spans="1:66">
      <c r="A102" t="s">
        <v>4588</v>
      </c>
      <c r="B102">
        <v>400018</v>
      </c>
      <c r="C102" t="b">
        <v>1</v>
      </c>
      <c r="D102" t="s">
        <v>4308</v>
      </c>
      <c r="E102" t="s">
        <v>141</v>
      </c>
      <c r="F102" s="6" t="s">
        <v>2828</v>
      </c>
      <c r="G102" s="6" t="s">
        <v>79</v>
      </c>
      <c r="H102" s="6" t="b">
        <v>1</v>
      </c>
      <c r="I102" s="6">
        <v>3239</v>
      </c>
      <c r="J102" s="6" t="s">
        <v>1167</v>
      </c>
      <c r="K102" s="6" t="s">
        <v>112</v>
      </c>
      <c r="L102">
        <v>327755</v>
      </c>
      <c r="M102" t="s">
        <v>2830</v>
      </c>
      <c r="N102" t="s">
        <v>2831</v>
      </c>
      <c r="O102" t="s">
        <v>2832</v>
      </c>
      <c r="P102">
        <v>40</v>
      </c>
      <c r="Q102" s="6">
        <v>327756</v>
      </c>
      <c r="R102" s="6" t="s">
        <v>4595</v>
      </c>
      <c r="S102" s="6" t="s">
        <v>4596</v>
      </c>
      <c r="T102" s="6" t="s">
        <v>4597</v>
      </c>
      <c r="U102" s="6">
        <v>40</v>
      </c>
      <c r="V102" t="s">
        <v>130</v>
      </c>
      <c r="W102" t="s">
        <v>103</v>
      </c>
      <c r="X102">
        <v>400</v>
      </c>
      <c r="Y102" t="s">
        <v>3522</v>
      </c>
      <c r="Z102" t="s">
        <v>4050</v>
      </c>
      <c r="AA102">
        <v>400018</v>
      </c>
      <c r="AB102" t="e">
        <f>VLOOKUP(#REF!,#REF!,2,FALSE)</f>
        <v>#REF!</v>
      </c>
      <c r="AD102">
        <v>6221210055</v>
      </c>
      <c r="AE102" s="2">
        <v>45236</v>
      </c>
      <c r="AQ102">
        <v>100</v>
      </c>
      <c r="AR102">
        <v>55</v>
      </c>
      <c r="AS102">
        <v>45</v>
      </c>
      <c r="AT102" t="s">
        <v>3524</v>
      </c>
      <c r="AV102">
        <v>1</v>
      </c>
      <c r="AW102">
        <v>4</v>
      </c>
      <c r="AX102">
        <v>95</v>
      </c>
      <c r="AY102">
        <v>0</v>
      </c>
      <c r="AZ102">
        <v>194</v>
      </c>
      <c r="BA102">
        <v>83</v>
      </c>
      <c r="BB102">
        <v>5</v>
      </c>
      <c r="BC102">
        <v>12</v>
      </c>
      <c r="BD102">
        <v>0</v>
      </c>
      <c r="BE102">
        <v>29</v>
      </c>
      <c r="BF102">
        <v>1</v>
      </c>
      <c r="BG102">
        <v>14</v>
      </c>
      <c r="BH102">
        <v>85</v>
      </c>
      <c r="BI102">
        <v>0</v>
      </c>
      <c r="BJ102">
        <v>184</v>
      </c>
      <c r="BL102" t="s">
        <v>3762</v>
      </c>
      <c r="BM102" s="2">
        <v>45264</v>
      </c>
      <c r="BN102" t="s">
        <v>3531</v>
      </c>
    </row>
    <row r="103" spans="1:66">
      <c r="A103" t="s">
        <v>4598</v>
      </c>
      <c r="B103">
        <v>400019</v>
      </c>
      <c r="C103" t="b">
        <v>0</v>
      </c>
      <c r="D103" t="s">
        <v>4270</v>
      </c>
      <c r="E103" t="s">
        <v>57</v>
      </c>
      <c r="F103" s="6" t="s">
        <v>543</v>
      </c>
      <c r="G103" s="6" t="s">
        <v>79</v>
      </c>
      <c r="H103" s="6" t="b">
        <v>1</v>
      </c>
      <c r="I103" s="6">
        <v>3239</v>
      </c>
      <c r="J103" s="6" t="s">
        <v>67</v>
      </c>
      <c r="K103" s="6" t="s">
        <v>112</v>
      </c>
      <c r="L103">
        <v>327885</v>
      </c>
      <c r="M103" t="s">
        <v>544</v>
      </c>
      <c r="N103" t="s">
        <v>545</v>
      </c>
      <c r="O103" t="s">
        <v>546</v>
      </c>
      <c r="P103">
        <v>40</v>
      </c>
      <c r="Q103" s="6">
        <v>327886</v>
      </c>
      <c r="R103" s="6" t="s">
        <v>4599</v>
      </c>
      <c r="S103" s="6" t="s">
        <v>4600</v>
      </c>
      <c r="T103" s="6" t="s">
        <v>4601</v>
      </c>
      <c r="U103" s="6">
        <v>40</v>
      </c>
      <c r="V103" t="s">
        <v>130</v>
      </c>
      <c r="W103" t="s">
        <v>103</v>
      </c>
      <c r="X103">
        <v>400</v>
      </c>
      <c r="Y103" t="s">
        <v>3522</v>
      </c>
      <c r="Z103" t="s">
        <v>4114</v>
      </c>
      <c r="AA103">
        <v>400019</v>
      </c>
      <c r="AB103" t="e">
        <f>VLOOKUP(#REF!,#REF!,2,FALSE)</f>
        <v>#REF!</v>
      </c>
      <c r="AD103">
        <v>6222174402</v>
      </c>
      <c r="AE103" s="2">
        <v>45223</v>
      </c>
      <c r="AQ103">
        <v>85</v>
      </c>
      <c r="AR103">
        <v>99</v>
      </c>
      <c r="AS103">
        <v>1</v>
      </c>
      <c r="AT103" t="s">
        <v>3524</v>
      </c>
      <c r="AV103">
        <v>1</v>
      </c>
      <c r="AW103">
        <v>1</v>
      </c>
      <c r="AX103">
        <v>5</v>
      </c>
      <c r="AY103">
        <v>93</v>
      </c>
      <c r="AZ103">
        <v>290</v>
      </c>
      <c r="BA103">
        <v>1</v>
      </c>
      <c r="BB103">
        <v>1</v>
      </c>
      <c r="BC103">
        <v>5</v>
      </c>
      <c r="BD103">
        <v>93</v>
      </c>
      <c r="BE103">
        <v>290</v>
      </c>
      <c r="BF103">
        <v>5</v>
      </c>
      <c r="BG103">
        <v>53</v>
      </c>
      <c r="BH103">
        <v>42</v>
      </c>
      <c r="BI103">
        <v>0</v>
      </c>
      <c r="BJ103">
        <v>137</v>
      </c>
      <c r="BL103" t="s">
        <v>3894</v>
      </c>
      <c r="BM103" s="2">
        <v>45298</v>
      </c>
      <c r="BN103" t="s">
        <v>3531</v>
      </c>
    </row>
    <row r="104" spans="1:66">
      <c r="A104" t="s">
        <v>4602</v>
      </c>
      <c r="B104">
        <v>400020</v>
      </c>
      <c r="C104" t="b">
        <v>0</v>
      </c>
      <c r="D104" t="s">
        <v>4270</v>
      </c>
      <c r="E104" t="s">
        <v>57</v>
      </c>
      <c r="F104" s="6" t="s">
        <v>548</v>
      </c>
      <c r="G104" s="6" t="s">
        <v>79</v>
      </c>
      <c r="H104" s="6" t="b">
        <v>1</v>
      </c>
      <c r="I104" s="6">
        <v>3239</v>
      </c>
      <c r="J104" s="6" t="s">
        <v>67</v>
      </c>
      <c r="K104" s="6" t="s">
        <v>69</v>
      </c>
      <c r="L104">
        <v>327894</v>
      </c>
      <c r="M104" t="s">
        <v>549</v>
      </c>
      <c r="N104" t="s">
        <v>550</v>
      </c>
      <c r="O104" t="s">
        <v>551</v>
      </c>
      <c r="P104">
        <v>40</v>
      </c>
      <c r="Q104" s="6">
        <v>327896</v>
      </c>
      <c r="R104" s="6" t="s">
        <v>4603</v>
      </c>
      <c r="S104" s="6" t="s">
        <v>4604</v>
      </c>
      <c r="T104" s="6" t="s">
        <v>4605</v>
      </c>
      <c r="U104" s="6">
        <v>40</v>
      </c>
      <c r="V104" t="s">
        <v>75</v>
      </c>
      <c r="W104" t="s">
        <v>103</v>
      </c>
      <c r="X104">
        <v>400</v>
      </c>
      <c r="Y104" t="s">
        <v>3522</v>
      </c>
      <c r="Z104" t="s">
        <v>4117</v>
      </c>
      <c r="AA104">
        <v>400020</v>
      </c>
      <c r="AB104" t="e">
        <f>VLOOKUP(#REF!,#REF!,2,FALSE)</f>
        <v>#REF!</v>
      </c>
      <c r="AD104">
        <v>6222071516</v>
      </c>
      <c r="AE104" s="2">
        <v>44616</v>
      </c>
      <c r="AQ104">
        <v>100</v>
      </c>
      <c r="AR104">
        <v>90</v>
      </c>
      <c r="AS104">
        <v>10</v>
      </c>
      <c r="AT104" t="s">
        <v>3524</v>
      </c>
      <c r="AV104">
        <v>10</v>
      </c>
      <c r="AW104">
        <v>40</v>
      </c>
      <c r="AX104">
        <v>50</v>
      </c>
      <c r="AY104">
        <v>0</v>
      </c>
      <c r="AZ104">
        <v>140</v>
      </c>
      <c r="BA104">
        <v>20</v>
      </c>
      <c r="BB104">
        <v>40</v>
      </c>
      <c r="BC104">
        <v>40</v>
      </c>
      <c r="BD104">
        <v>0</v>
      </c>
      <c r="BE104">
        <v>120</v>
      </c>
      <c r="BF104">
        <v>10</v>
      </c>
      <c r="BG104">
        <v>40</v>
      </c>
      <c r="BH104">
        <v>50</v>
      </c>
      <c r="BI104">
        <v>0</v>
      </c>
      <c r="BJ104">
        <v>140</v>
      </c>
      <c r="BL104" t="s">
        <v>3877</v>
      </c>
      <c r="BM104" s="2">
        <v>45302</v>
      </c>
      <c r="BN104" t="s">
        <v>3531</v>
      </c>
    </row>
    <row r="105" spans="1:66">
      <c r="A105" t="s">
        <v>4606</v>
      </c>
      <c r="B105">
        <v>400021</v>
      </c>
      <c r="C105" t="b">
        <v>0</v>
      </c>
      <c r="D105" t="s">
        <v>4308</v>
      </c>
      <c r="E105" t="s">
        <v>141</v>
      </c>
      <c r="F105" s="6" t="s">
        <v>553</v>
      </c>
      <c r="G105" s="6" t="s">
        <v>79</v>
      </c>
      <c r="H105" s="6" t="b">
        <v>1</v>
      </c>
      <c r="I105" s="6">
        <v>3239</v>
      </c>
      <c r="J105" s="6" t="s">
        <v>67</v>
      </c>
      <c r="K105" s="6" t="s">
        <v>112</v>
      </c>
      <c r="L105">
        <v>327826</v>
      </c>
      <c r="M105" t="s">
        <v>554</v>
      </c>
      <c r="N105" t="s">
        <v>555</v>
      </c>
      <c r="O105" t="s">
        <v>556</v>
      </c>
      <c r="P105">
        <v>40</v>
      </c>
      <c r="Q105" s="6">
        <v>327827</v>
      </c>
      <c r="R105" s="6" t="s">
        <v>4607</v>
      </c>
      <c r="S105" s="6" t="s">
        <v>4608</v>
      </c>
      <c r="T105" s="6" t="s">
        <v>4609</v>
      </c>
      <c r="U105" s="6">
        <v>40</v>
      </c>
      <c r="V105" t="s">
        <v>130</v>
      </c>
      <c r="W105" t="s">
        <v>103</v>
      </c>
      <c r="X105">
        <v>400</v>
      </c>
      <c r="Y105" t="s">
        <v>3522</v>
      </c>
      <c r="Z105" t="s">
        <v>4091</v>
      </c>
      <c r="AA105">
        <v>400021</v>
      </c>
      <c r="AB105" t="e">
        <f>VLOOKUP(#REF!,#REF!,2,FALSE)</f>
        <v>#REF!</v>
      </c>
      <c r="AD105">
        <v>6221243066</v>
      </c>
      <c r="AE105" s="2">
        <v>45246</v>
      </c>
      <c r="AQ105">
        <v>30</v>
      </c>
      <c r="AR105">
        <v>100</v>
      </c>
      <c r="AS105">
        <v>0</v>
      </c>
      <c r="AT105" t="s">
        <v>3524</v>
      </c>
      <c r="AV105">
        <v>10</v>
      </c>
      <c r="AW105">
        <v>10</v>
      </c>
      <c r="AX105">
        <v>80</v>
      </c>
      <c r="AY105">
        <v>0</v>
      </c>
      <c r="AZ105">
        <v>170</v>
      </c>
      <c r="BA105">
        <v>10</v>
      </c>
      <c r="BB105">
        <v>10</v>
      </c>
      <c r="BC105">
        <v>80</v>
      </c>
      <c r="BD105">
        <v>0</v>
      </c>
      <c r="BE105">
        <v>170</v>
      </c>
      <c r="BF105">
        <v>40</v>
      </c>
      <c r="BG105">
        <v>50</v>
      </c>
      <c r="BH105">
        <v>10</v>
      </c>
      <c r="BI105">
        <v>0</v>
      </c>
      <c r="BJ105">
        <v>70</v>
      </c>
      <c r="BL105" t="s">
        <v>4070</v>
      </c>
      <c r="BM105" s="2">
        <v>45268</v>
      </c>
      <c r="BN105" t="s">
        <v>3531</v>
      </c>
    </row>
    <row r="106" spans="1:66">
      <c r="A106" t="s">
        <v>4610</v>
      </c>
      <c r="B106">
        <v>401007</v>
      </c>
      <c r="C106" t="b">
        <v>0</v>
      </c>
      <c r="D106" t="s">
        <v>4308</v>
      </c>
      <c r="E106" t="s">
        <v>141</v>
      </c>
      <c r="F106" s="6" t="s">
        <v>558</v>
      </c>
      <c r="G106" s="6" t="s">
        <v>79</v>
      </c>
      <c r="H106" s="6" t="b">
        <v>1</v>
      </c>
      <c r="I106" s="6">
        <v>3239</v>
      </c>
      <c r="J106" s="6" t="s">
        <v>67</v>
      </c>
      <c r="K106" s="6" t="s">
        <v>112</v>
      </c>
      <c r="L106">
        <v>327529</v>
      </c>
      <c r="M106" t="s">
        <v>559</v>
      </c>
      <c r="N106" t="s">
        <v>560</v>
      </c>
      <c r="O106" t="s">
        <v>561</v>
      </c>
      <c r="P106">
        <v>40</v>
      </c>
      <c r="Q106" s="6">
        <v>327530</v>
      </c>
      <c r="R106" s="6" t="s">
        <v>4611</v>
      </c>
      <c r="S106" s="6" t="s">
        <v>4612</v>
      </c>
      <c r="T106" s="6" t="s">
        <v>4613</v>
      </c>
      <c r="U106" s="6">
        <v>40</v>
      </c>
      <c r="V106" t="s">
        <v>130</v>
      </c>
      <c r="W106" t="s">
        <v>103</v>
      </c>
      <c r="X106">
        <v>401</v>
      </c>
      <c r="Y106" t="s">
        <v>3522</v>
      </c>
      <c r="Z106" t="s">
        <v>3950</v>
      </c>
      <c r="AA106">
        <v>401007</v>
      </c>
      <c r="AB106" t="e">
        <f>VLOOKUP(#REF!,#REF!,2,FALSE)</f>
        <v>#REF!</v>
      </c>
      <c r="AC106" t="s">
        <v>3951</v>
      </c>
      <c r="AD106">
        <v>6220220326</v>
      </c>
      <c r="AE106" s="2">
        <v>45210</v>
      </c>
      <c r="AF106" t="s">
        <v>996</v>
      </c>
      <c r="AG106" t="s">
        <v>3527</v>
      </c>
      <c r="AH106" t="s">
        <v>906</v>
      </c>
      <c r="AI106" t="s">
        <v>268</v>
      </c>
      <c r="AJ106" t="s">
        <v>966</v>
      </c>
      <c r="AQ106">
        <v>60</v>
      </c>
      <c r="AR106">
        <v>100</v>
      </c>
      <c r="AS106">
        <v>0</v>
      </c>
      <c r="AT106" t="s">
        <v>3524</v>
      </c>
      <c r="AV106">
        <v>0</v>
      </c>
      <c r="AW106">
        <v>1</v>
      </c>
      <c r="AX106">
        <v>46</v>
      </c>
      <c r="AY106">
        <v>53</v>
      </c>
      <c r="AZ106">
        <v>252</v>
      </c>
      <c r="BA106">
        <v>0</v>
      </c>
      <c r="BB106">
        <v>1</v>
      </c>
      <c r="BC106">
        <v>46</v>
      </c>
      <c r="BD106">
        <v>53</v>
      </c>
      <c r="BE106">
        <v>252</v>
      </c>
      <c r="BF106">
        <v>2</v>
      </c>
      <c r="BG106">
        <v>73</v>
      </c>
      <c r="BH106">
        <v>25</v>
      </c>
      <c r="BI106">
        <v>0</v>
      </c>
      <c r="BJ106">
        <v>123</v>
      </c>
      <c r="BL106" t="s">
        <v>3762</v>
      </c>
      <c r="BM106" s="2">
        <v>45222</v>
      </c>
      <c r="BN106" t="s">
        <v>3531</v>
      </c>
    </row>
    <row r="107" spans="1:66">
      <c r="A107" t="s">
        <v>4610</v>
      </c>
      <c r="B107">
        <v>401007</v>
      </c>
      <c r="C107" t="b">
        <v>0</v>
      </c>
      <c r="D107" t="s">
        <v>4308</v>
      </c>
      <c r="E107" t="s">
        <v>141</v>
      </c>
      <c r="F107" s="6" t="s">
        <v>2862</v>
      </c>
      <c r="G107" s="6" t="s">
        <v>79</v>
      </c>
      <c r="H107" s="6" t="b">
        <v>0</v>
      </c>
      <c r="I107" s="6"/>
      <c r="J107" s="6" t="s">
        <v>67</v>
      </c>
      <c r="K107" s="6" t="s">
        <v>69</v>
      </c>
      <c r="L107">
        <v>327647</v>
      </c>
      <c r="M107" t="s">
        <v>2864</v>
      </c>
      <c r="N107" t="s">
        <v>2865</v>
      </c>
      <c r="O107" t="s">
        <v>2866</v>
      </c>
      <c r="P107">
        <v>40</v>
      </c>
      <c r="Q107" s="6">
        <v>327648</v>
      </c>
      <c r="R107" s="6" t="s">
        <v>4614</v>
      </c>
      <c r="S107" s="6" t="s">
        <v>4615</v>
      </c>
      <c r="T107" s="6" t="s">
        <v>4616</v>
      </c>
      <c r="U107" s="6">
        <v>40</v>
      </c>
      <c r="V107" t="s">
        <v>130</v>
      </c>
      <c r="W107" t="s">
        <v>103</v>
      </c>
      <c r="X107">
        <v>401</v>
      </c>
      <c r="Y107" t="s">
        <v>3522</v>
      </c>
      <c r="Z107" t="s">
        <v>4012</v>
      </c>
      <c r="AA107">
        <v>401007</v>
      </c>
      <c r="AB107" t="e">
        <f>VLOOKUP(#REF!,#REF!,2,FALSE)</f>
        <v>#REF!</v>
      </c>
      <c r="AC107" t="s">
        <v>3569</v>
      </c>
      <c r="AD107">
        <v>6220220308</v>
      </c>
      <c r="AE107" s="2">
        <v>45029</v>
      </c>
      <c r="AF107" t="s">
        <v>924</v>
      </c>
      <c r="AG107" t="s">
        <v>3527</v>
      </c>
      <c r="AH107" t="s">
        <v>906</v>
      </c>
      <c r="AI107" t="s">
        <v>658</v>
      </c>
      <c r="AJ107" t="s">
        <v>3691</v>
      </c>
      <c r="AQ107">
        <v>40</v>
      </c>
      <c r="AR107">
        <v>85</v>
      </c>
      <c r="AS107">
        <v>15</v>
      </c>
      <c r="AT107" t="s">
        <v>3524</v>
      </c>
      <c r="AV107">
        <v>0</v>
      </c>
      <c r="AW107">
        <v>5</v>
      </c>
      <c r="AX107">
        <v>25</v>
      </c>
      <c r="AY107">
        <v>70</v>
      </c>
      <c r="AZ107">
        <v>265</v>
      </c>
      <c r="BA107">
        <v>0</v>
      </c>
      <c r="BB107">
        <v>5</v>
      </c>
      <c r="BC107">
        <v>25</v>
      </c>
      <c r="BD107">
        <v>70</v>
      </c>
      <c r="BE107">
        <v>265</v>
      </c>
      <c r="BF107">
        <v>0</v>
      </c>
      <c r="BG107">
        <v>5</v>
      </c>
      <c r="BH107">
        <v>70</v>
      </c>
      <c r="BI107">
        <v>25</v>
      </c>
      <c r="BJ107">
        <v>220</v>
      </c>
      <c r="BL107" t="s">
        <v>3653</v>
      </c>
      <c r="BM107" s="2">
        <v>45245</v>
      </c>
      <c r="BN107" t="s">
        <v>3531</v>
      </c>
    </row>
    <row r="108" spans="1:66">
      <c r="A108" t="s">
        <v>4617</v>
      </c>
      <c r="B108">
        <v>401009</v>
      </c>
      <c r="C108" t="b">
        <v>0</v>
      </c>
      <c r="D108" t="s">
        <v>4277</v>
      </c>
      <c r="E108" t="s">
        <v>57</v>
      </c>
      <c r="F108" s="6" t="s">
        <v>2867</v>
      </c>
      <c r="G108" s="6" t="s">
        <v>79</v>
      </c>
      <c r="H108" s="6" t="b">
        <v>0</v>
      </c>
      <c r="I108" s="6"/>
      <c r="J108" s="6" t="s">
        <v>82</v>
      </c>
      <c r="K108" s="6" t="s">
        <v>82</v>
      </c>
      <c r="L108">
        <v>327504</v>
      </c>
      <c r="M108" t="s">
        <v>2869</v>
      </c>
      <c r="N108" t="s">
        <v>2870</v>
      </c>
      <c r="O108" t="s">
        <v>2871</v>
      </c>
      <c r="P108">
        <v>40</v>
      </c>
      <c r="Q108" s="6">
        <v>327505</v>
      </c>
      <c r="R108" s="6" t="s">
        <v>4618</v>
      </c>
      <c r="S108" s="6" t="s">
        <v>4619</v>
      </c>
      <c r="T108" s="6" t="s">
        <v>4620</v>
      </c>
      <c r="U108" s="6">
        <v>40</v>
      </c>
      <c r="V108" t="s">
        <v>130</v>
      </c>
      <c r="W108" t="s">
        <v>103</v>
      </c>
      <c r="X108">
        <v>401</v>
      </c>
      <c r="Y108" t="s">
        <v>3522</v>
      </c>
      <c r="Z108" t="s">
        <v>3937</v>
      </c>
      <c r="AA108">
        <v>401009</v>
      </c>
      <c r="AB108" t="e">
        <f>VLOOKUP(#REF!,#REF!,2,FALSE)</f>
        <v>#REF!</v>
      </c>
      <c r="AC108" t="s">
        <v>3564</v>
      </c>
      <c r="AD108">
        <v>6220220309</v>
      </c>
      <c r="AE108" s="2">
        <v>44981</v>
      </c>
      <c r="AF108" t="s">
        <v>975</v>
      </c>
      <c r="AG108" t="s">
        <v>3527</v>
      </c>
      <c r="AH108" t="s">
        <v>915</v>
      </c>
      <c r="AK108" t="s">
        <v>860</v>
      </c>
      <c r="AQ108">
        <v>7</v>
      </c>
      <c r="AR108">
        <v>95</v>
      </c>
      <c r="AS108">
        <v>5</v>
      </c>
      <c r="AT108" t="s">
        <v>3524</v>
      </c>
      <c r="AV108">
        <v>0</v>
      </c>
      <c r="AW108">
        <v>0</v>
      </c>
      <c r="AX108">
        <v>95</v>
      </c>
      <c r="AY108">
        <v>5</v>
      </c>
      <c r="AZ108">
        <v>205</v>
      </c>
      <c r="BA108">
        <v>0</v>
      </c>
      <c r="BB108">
        <v>0</v>
      </c>
      <c r="BC108">
        <v>95</v>
      </c>
      <c r="BD108">
        <v>5</v>
      </c>
      <c r="BE108">
        <v>205</v>
      </c>
      <c r="BF108">
        <v>15</v>
      </c>
      <c r="BG108">
        <v>70</v>
      </c>
      <c r="BH108">
        <v>15</v>
      </c>
      <c r="BI108">
        <v>0</v>
      </c>
      <c r="BJ108">
        <v>100</v>
      </c>
      <c r="BL108" t="s">
        <v>3642</v>
      </c>
      <c r="BM108" s="2">
        <v>45217</v>
      </c>
      <c r="BN108" t="s">
        <v>3531</v>
      </c>
    </row>
    <row r="109" spans="1:66">
      <c r="A109" t="s">
        <v>4617</v>
      </c>
      <c r="B109">
        <v>401009</v>
      </c>
      <c r="C109" t="b">
        <v>0</v>
      </c>
      <c r="D109" t="s">
        <v>4277</v>
      </c>
      <c r="E109" t="s">
        <v>57</v>
      </c>
      <c r="F109" s="6" t="s">
        <v>564</v>
      </c>
      <c r="G109" s="6" t="s">
        <v>79</v>
      </c>
      <c r="H109" s="6" t="b">
        <v>1</v>
      </c>
      <c r="I109" s="6">
        <v>3239</v>
      </c>
      <c r="J109" s="6" t="s">
        <v>67</v>
      </c>
      <c r="K109" s="6" t="s">
        <v>112</v>
      </c>
      <c r="L109">
        <v>327507</v>
      </c>
      <c r="M109" t="s">
        <v>565</v>
      </c>
      <c r="N109" t="s">
        <v>566</v>
      </c>
      <c r="O109" t="s">
        <v>567</v>
      </c>
      <c r="P109">
        <v>40</v>
      </c>
      <c r="Q109" s="6">
        <v>327508</v>
      </c>
      <c r="R109" s="6" t="s">
        <v>4621</v>
      </c>
      <c r="S109" s="6" t="s">
        <v>4622</v>
      </c>
      <c r="T109" s="6" t="s">
        <v>4623</v>
      </c>
      <c r="U109" s="6">
        <v>40</v>
      </c>
      <c r="V109" t="s">
        <v>130</v>
      </c>
      <c r="W109" t="s">
        <v>103</v>
      </c>
      <c r="X109">
        <v>401</v>
      </c>
      <c r="Y109" t="s">
        <v>3522</v>
      </c>
      <c r="Z109" t="s">
        <v>3938</v>
      </c>
      <c r="AA109">
        <v>401009</v>
      </c>
      <c r="AB109" t="e">
        <f>VLOOKUP(#REF!,#REF!,2,FALSE)</f>
        <v>#REF!</v>
      </c>
      <c r="AC109" t="s">
        <v>3939</v>
      </c>
      <c r="AD109">
        <v>6220220323</v>
      </c>
      <c r="AE109" s="2">
        <v>45195</v>
      </c>
      <c r="AF109" t="s">
        <v>975</v>
      </c>
      <c r="AG109" t="s">
        <v>3527</v>
      </c>
      <c r="AH109" t="s">
        <v>906</v>
      </c>
      <c r="AI109" t="s">
        <v>83</v>
      </c>
      <c r="AJ109" t="s">
        <v>907</v>
      </c>
      <c r="AQ109">
        <v>35</v>
      </c>
      <c r="AR109">
        <v>98</v>
      </c>
      <c r="AS109">
        <v>2</v>
      </c>
      <c r="AT109" t="s">
        <v>3524</v>
      </c>
      <c r="AV109">
        <v>0</v>
      </c>
      <c r="AW109">
        <v>20</v>
      </c>
      <c r="AX109">
        <v>50</v>
      </c>
      <c r="AY109">
        <v>30</v>
      </c>
      <c r="AZ109">
        <v>210</v>
      </c>
      <c r="BA109">
        <v>0</v>
      </c>
      <c r="BB109">
        <v>20</v>
      </c>
      <c r="BC109">
        <v>50</v>
      </c>
      <c r="BD109">
        <v>30</v>
      </c>
      <c r="BE109">
        <v>210</v>
      </c>
      <c r="BF109">
        <v>0</v>
      </c>
      <c r="BG109">
        <v>80</v>
      </c>
      <c r="BH109">
        <v>20</v>
      </c>
      <c r="BI109">
        <v>0</v>
      </c>
      <c r="BJ109">
        <v>120</v>
      </c>
      <c r="BL109" t="s">
        <v>3642</v>
      </c>
      <c r="BM109" s="2">
        <v>45214</v>
      </c>
      <c r="BN109" t="s">
        <v>3531</v>
      </c>
    </row>
    <row r="110" spans="1:66">
      <c r="A110" t="s">
        <v>4624</v>
      </c>
      <c r="B110">
        <v>401010</v>
      </c>
      <c r="C110" t="b">
        <v>0</v>
      </c>
      <c r="D110" t="s">
        <v>4308</v>
      </c>
      <c r="E110" t="s">
        <v>141</v>
      </c>
      <c r="F110" s="6" t="s">
        <v>569</v>
      </c>
      <c r="G110" s="6" t="s">
        <v>79</v>
      </c>
      <c r="H110" s="6" t="b">
        <v>1</v>
      </c>
      <c r="I110" s="6">
        <v>3239</v>
      </c>
      <c r="J110" s="6" t="s">
        <v>67</v>
      </c>
      <c r="K110" s="6" t="s">
        <v>112</v>
      </c>
      <c r="L110">
        <v>327616</v>
      </c>
      <c r="M110" t="s">
        <v>570</v>
      </c>
      <c r="N110" t="s">
        <v>571</v>
      </c>
      <c r="O110" t="s">
        <v>572</v>
      </c>
      <c r="P110">
        <v>40</v>
      </c>
      <c r="Q110" s="6">
        <v>327617</v>
      </c>
      <c r="R110" s="6" t="s">
        <v>4625</v>
      </c>
      <c r="S110" s="6" t="s">
        <v>4626</v>
      </c>
      <c r="T110" s="6" t="s">
        <v>4627</v>
      </c>
      <c r="U110" s="6">
        <v>40</v>
      </c>
      <c r="V110" t="s">
        <v>130</v>
      </c>
      <c r="W110" t="s">
        <v>103</v>
      </c>
      <c r="X110">
        <v>401</v>
      </c>
      <c r="Y110" t="s">
        <v>3522</v>
      </c>
      <c r="Z110" t="s">
        <v>3991</v>
      </c>
      <c r="AA110">
        <v>401010</v>
      </c>
      <c r="AB110" t="e">
        <f>VLOOKUP(#REF!,#REF!,2,FALSE)</f>
        <v>#REF!</v>
      </c>
      <c r="AC110" t="s">
        <v>3564</v>
      </c>
      <c r="AD110">
        <v>6220220327</v>
      </c>
      <c r="AE110" s="2">
        <v>45210</v>
      </c>
      <c r="AF110" t="s">
        <v>924</v>
      </c>
      <c r="AG110" t="s">
        <v>3527</v>
      </c>
      <c r="AH110" t="s">
        <v>915</v>
      </c>
      <c r="AJ110" t="s">
        <v>966</v>
      </c>
      <c r="AK110" t="s">
        <v>173</v>
      </c>
      <c r="AQ110">
        <v>100</v>
      </c>
      <c r="AR110">
        <v>95</v>
      </c>
      <c r="AS110">
        <v>5</v>
      </c>
      <c r="AT110" t="s">
        <v>3524</v>
      </c>
      <c r="AV110">
        <v>50</v>
      </c>
      <c r="AW110">
        <v>30</v>
      </c>
      <c r="AX110">
        <v>20</v>
      </c>
      <c r="AY110">
        <v>0</v>
      </c>
      <c r="AZ110">
        <v>70</v>
      </c>
      <c r="BA110">
        <v>50</v>
      </c>
      <c r="BB110">
        <v>30</v>
      </c>
      <c r="BC110">
        <v>20</v>
      </c>
      <c r="BD110">
        <v>0</v>
      </c>
      <c r="BE110">
        <v>70</v>
      </c>
      <c r="BF110">
        <v>50</v>
      </c>
      <c r="BG110">
        <v>40</v>
      </c>
      <c r="BH110">
        <v>10</v>
      </c>
      <c r="BI110">
        <v>0</v>
      </c>
      <c r="BJ110">
        <v>60</v>
      </c>
      <c r="BL110" t="s">
        <v>3702</v>
      </c>
      <c r="BM110" s="2">
        <v>45239</v>
      </c>
      <c r="BN110" t="s">
        <v>3531</v>
      </c>
    </row>
    <row r="111" spans="1:66">
      <c r="A111" t="s">
        <v>4628</v>
      </c>
      <c r="B111">
        <v>401011</v>
      </c>
      <c r="C111" t="b">
        <v>0</v>
      </c>
      <c r="D111" t="s">
        <v>4277</v>
      </c>
      <c r="E111" t="s">
        <v>57</v>
      </c>
      <c r="F111" s="6" t="s">
        <v>574</v>
      </c>
      <c r="G111" s="6" t="s">
        <v>79</v>
      </c>
      <c r="H111" s="6" t="b">
        <v>1</v>
      </c>
      <c r="I111" s="6">
        <v>3239</v>
      </c>
      <c r="J111" s="6" t="s">
        <v>67</v>
      </c>
      <c r="K111" s="6" t="s">
        <v>112</v>
      </c>
      <c r="L111">
        <v>327820</v>
      </c>
      <c r="M111" t="s">
        <v>575</v>
      </c>
      <c r="N111" t="s">
        <v>576</v>
      </c>
      <c r="O111" t="s">
        <v>577</v>
      </c>
      <c r="P111">
        <v>40</v>
      </c>
      <c r="Q111" s="6">
        <v>327821</v>
      </c>
      <c r="R111" s="6" t="s">
        <v>4629</v>
      </c>
      <c r="S111" s="6" t="s">
        <v>4630</v>
      </c>
      <c r="T111" s="6" t="s">
        <v>4631</v>
      </c>
      <c r="U111" s="6">
        <v>40</v>
      </c>
      <c r="V111" t="s">
        <v>130</v>
      </c>
      <c r="W111" t="s">
        <v>198</v>
      </c>
      <c r="X111">
        <v>401</v>
      </c>
      <c r="Y111" t="s">
        <v>3522</v>
      </c>
      <c r="Z111" t="s">
        <v>4088</v>
      </c>
      <c r="AA111">
        <v>401011</v>
      </c>
      <c r="AB111" t="e">
        <f>VLOOKUP(#REF!,#REF!,2,FALSE)</f>
        <v>#REF!</v>
      </c>
      <c r="AC111" t="s">
        <v>3564</v>
      </c>
      <c r="AD111">
        <v>6220154051</v>
      </c>
      <c r="AE111" s="2">
        <v>45239</v>
      </c>
      <c r="AF111" t="s">
        <v>975</v>
      </c>
      <c r="AG111" t="s">
        <v>3527</v>
      </c>
      <c r="AH111" t="s">
        <v>915</v>
      </c>
      <c r="AJ111" t="s">
        <v>907</v>
      </c>
      <c r="AK111" t="s">
        <v>83</v>
      </c>
      <c r="AL111" s="2">
        <v>45239</v>
      </c>
      <c r="AQ111">
        <v>40</v>
      </c>
      <c r="AR111">
        <v>99</v>
      </c>
      <c r="AS111">
        <v>1</v>
      </c>
      <c r="AT111" t="s">
        <v>3545</v>
      </c>
      <c r="AV111">
        <v>2</v>
      </c>
      <c r="AW111">
        <v>32</v>
      </c>
      <c r="AX111">
        <v>46</v>
      </c>
      <c r="AY111">
        <v>20</v>
      </c>
      <c r="AZ111">
        <v>184</v>
      </c>
      <c r="BA111">
        <v>5</v>
      </c>
      <c r="BB111">
        <v>30</v>
      </c>
      <c r="BC111">
        <v>45</v>
      </c>
      <c r="BD111">
        <v>20</v>
      </c>
      <c r="BE111">
        <v>180</v>
      </c>
      <c r="BF111">
        <v>24</v>
      </c>
      <c r="BG111">
        <v>65</v>
      </c>
      <c r="BH111">
        <v>10</v>
      </c>
      <c r="BI111">
        <v>1</v>
      </c>
      <c r="BJ111">
        <v>88</v>
      </c>
      <c r="BL111" t="s">
        <v>3894</v>
      </c>
      <c r="BM111" s="2">
        <v>45298</v>
      </c>
      <c r="BN111" t="s">
        <v>3531</v>
      </c>
    </row>
    <row r="112" spans="1:66">
      <c r="A112" t="s">
        <v>4628</v>
      </c>
      <c r="B112">
        <v>401011</v>
      </c>
      <c r="C112" t="b">
        <v>0</v>
      </c>
      <c r="D112" t="s">
        <v>4277</v>
      </c>
      <c r="E112" t="s">
        <v>57</v>
      </c>
      <c r="F112" s="6" t="s">
        <v>2872</v>
      </c>
      <c r="G112" s="6" t="s">
        <v>79</v>
      </c>
      <c r="H112" s="6" t="b">
        <v>0</v>
      </c>
      <c r="I112" s="6"/>
      <c r="J112" s="6" t="s">
        <v>82</v>
      </c>
      <c r="K112" s="6" t="s">
        <v>82</v>
      </c>
      <c r="L112">
        <v>327888</v>
      </c>
      <c r="M112" t="s">
        <v>2874</v>
      </c>
      <c r="N112" t="s">
        <v>2875</v>
      </c>
      <c r="O112" t="s">
        <v>2876</v>
      </c>
      <c r="P112">
        <v>40</v>
      </c>
      <c r="Q112" s="6">
        <v>327889</v>
      </c>
      <c r="R112" s="6" t="s">
        <v>4632</v>
      </c>
      <c r="S112" s="6" t="s">
        <v>4633</v>
      </c>
      <c r="T112" s="6" t="s">
        <v>4634</v>
      </c>
      <c r="U112" s="6">
        <v>40</v>
      </c>
      <c r="V112" t="s">
        <v>130</v>
      </c>
      <c r="W112" t="s">
        <v>103</v>
      </c>
      <c r="X112">
        <v>401</v>
      </c>
      <c r="Y112" t="s">
        <v>3522</v>
      </c>
      <c r="Z112" t="s">
        <v>4115</v>
      </c>
      <c r="AA112">
        <v>401011</v>
      </c>
      <c r="AB112" t="e">
        <f>VLOOKUP(#REF!,#REF!,2,FALSE)</f>
        <v>#REF!</v>
      </c>
      <c r="AC112" t="s">
        <v>3564</v>
      </c>
      <c r="AD112">
        <v>6220220311</v>
      </c>
      <c r="AE112" s="2">
        <v>44893</v>
      </c>
      <c r="AF112" t="s">
        <v>975</v>
      </c>
      <c r="AG112" t="s">
        <v>3527</v>
      </c>
      <c r="AH112" t="s">
        <v>915</v>
      </c>
      <c r="AJ112" t="s">
        <v>907</v>
      </c>
      <c r="AK112" t="s">
        <v>83</v>
      </c>
      <c r="AQ112">
        <v>5</v>
      </c>
      <c r="AR112">
        <v>99</v>
      </c>
      <c r="AS112">
        <v>1</v>
      </c>
      <c r="AT112" t="s">
        <v>3545</v>
      </c>
      <c r="AV112">
        <v>2</v>
      </c>
      <c r="AW112">
        <v>58</v>
      </c>
      <c r="AX112">
        <v>25</v>
      </c>
      <c r="AY112">
        <v>15</v>
      </c>
      <c r="AZ112">
        <v>153</v>
      </c>
      <c r="BA112">
        <v>45</v>
      </c>
      <c r="BB112">
        <v>15</v>
      </c>
      <c r="BC112">
        <v>25</v>
      </c>
      <c r="BD112">
        <v>15</v>
      </c>
      <c r="BE112">
        <v>110</v>
      </c>
      <c r="BF112">
        <v>4</v>
      </c>
      <c r="BG112">
        <v>93</v>
      </c>
      <c r="BH112">
        <v>3</v>
      </c>
      <c r="BI112">
        <v>0</v>
      </c>
      <c r="BJ112">
        <v>99</v>
      </c>
      <c r="BL112" t="s">
        <v>3894</v>
      </c>
      <c r="BM112" s="2">
        <v>45298</v>
      </c>
      <c r="BN112" t="s">
        <v>3531</v>
      </c>
    </row>
    <row r="113" spans="1:66">
      <c r="A113" t="s">
        <v>4635</v>
      </c>
      <c r="B113">
        <v>402002</v>
      </c>
      <c r="C113" t="b">
        <v>0</v>
      </c>
      <c r="D113" t="s">
        <v>4270</v>
      </c>
      <c r="E113" t="s">
        <v>57</v>
      </c>
      <c r="F113" s="6" t="s">
        <v>579</v>
      </c>
      <c r="G113" s="6" t="s">
        <v>79</v>
      </c>
      <c r="H113" s="6" t="b">
        <v>1</v>
      </c>
      <c r="I113" s="6">
        <v>3239</v>
      </c>
      <c r="J113" s="6" t="s">
        <v>67</v>
      </c>
      <c r="K113" s="6" t="s">
        <v>69</v>
      </c>
      <c r="L113">
        <v>331226</v>
      </c>
      <c r="M113" t="s">
        <v>580</v>
      </c>
      <c r="N113" t="s">
        <v>581</v>
      </c>
      <c r="O113" t="s">
        <v>582</v>
      </c>
      <c r="P113">
        <v>40</v>
      </c>
      <c r="Q113" s="6">
        <v>331227</v>
      </c>
      <c r="R113" s="6" t="s">
        <v>4636</v>
      </c>
      <c r="S113" s="6" t="s">
        <v>4637</v>
      </c>
      <c r="T113" s="6" t="s">
        <v>4638</v>
      </c>
      <c r="U113" s="6">
        <v>40</v>
      </c>
      <c r="V113" t="s">
        <v>75</v>
      </c>
      <c r="W113" t="s">
        <v>186</v>
      </c>
      <c r="X113">
        <v>402</v>
      </c>
      <c r="Y113" t="s">
        <v>3522</v>
      </c>
      <c r="Z113">
        <v>2.3E+44</v>
      </c>
      <c r="AA113">
        <v>402002</v>
      </c>
      <c r="AB113" t="e">
        <f>VLOOKUP(#REF!,#REF!,2,FALSE)</f>
        <v>#REF!</v>
      </c>
      <c r="AD113">
        <v>6220220346</v>
      </c>
      <c r="AE113" s="2">
        <v>45084</v>
      </c>
      <c r="AF113" t="s">
        <v>926</v>
      </c>
      <c r="AG113" t="s">
        <v>3527</v>
      </c>
      <c r="AH113" t="s">
        <v>906</v>
      </c>
      <c r="AI113" t="s">
        <v>83</v>
      </c>
      <c r="AJ113" t="s">
        <v>907</v>
      </c>
      <c r="AL113" s="2">
        <v>45110</v>
      </c>
    </row>
    <row r="114" spans="1:66">
      <c r="A114" t="s">
        <v>4639</v>
      </c>
      <c r="B114">
        <v>402004</v>
      </c>
      <c r="C114" t="b">
        <v>0</v>
      </c>
      <c r="D114" t="s">
        <v>4270</v>
      </c>
      <c r="E114" t="s">
        <v>57</v>
      </c>
      <c r="F114" s="6" t="s">
        <v>2878</v>
      </c>
      <c r="G114" s="6" t="s">
        <v>1120</v>
      </c>
      <c r="H114" s="6" t="b">
        <v>1</v>
      </c>
      <c r="I114" s="6">
        <v>3239</v>
      </c>
      <c r="J114" s="6" t="s">
        <v>67</v>
      </c>
      <c r="K114" s="6" t="s">
        <v>69</v>
      </c>
      <c r="L114">
        <v>330660</v>
      </c>
      <c r="M114" t="s">
        <v>2880</v>
      </c>
      <c r="N114" t="s">
        <v>2881</v>
      </c>
      <c r="O114" t="s">
        <v>2882</v>
      </c>
      <c r="P114">
        <v>40</v>
      </c>
      <c r="Q114" s="6">
        <v>330661</v>
      </c>
      <c r="R114" s="6" t="s">
        <v>4640</v>
      </c>
      <c r="S114" s="6" t="s">
        <v>4641</v>
      </c>
      <c r="T114" s="6" t="s">
        <v>4642</v>
      </c>
      <c r="U114" s="6">
        <v>40</v>
      </c>
      <c r="V114" t="s">
        <v>130</v>
      </c>
      <c r="W114" t="s">
        <v>186</v>
      </c>
      <c r="X114">
        <v>402</v>
      </c>
      <c r="Y114" t="s">
        <v>3522</v>
      </c>
      <c r="Z114" t="s">
        <v>4643</v>
      </c>
      <c r="AA114">
        <v>402004</v>
      </c>
      <c r="AB114" t="e">
        <f>VLOOKUP(#REF!,#REF!,2,FALSE)</f>
        <v>#REF!</v>
      </c>
      <c r="AD114">
        <v>6220220349</v>
      </c>
      <c r="AE114" s="2">
        <v>44602</v>
      </c>
      <c r="AF114" t="s">
        <v>926</v>
      </c>
      <c r="AG114" t="s">
        <v>3527</v>
      </c>
      <c r="AH114" t="s">
        <v>915</v>
      </c>
      <c r="AJ114" t="s">
        <v>907</v>
      </c>
      <c r="AK114" t="s">
        <v>860</v>
      </c>
    </row>
    <row r="115" spans="1:66">
      <c r="A115" t="s">
        <v>4644</v>
      </c>
      <c r="B115">
        <v>402009</v>
      </c>
      <c r="C115" t="b">
        <v>0</v>
      </c>
      <c r="D115" t="s">
        <v>4270</v>
      </c>
      <c r="E115" t="s">
        <v>57</v>
      </c>
      <c r="F115" s="6" t="s">
        <v>590</v>
      </c>
      <c r="G115" s="6" t="s">
        <v>79</v>
      </c>
      <c r="H115" s="6" t="b">
        <v>1</v>
      </c>
      <c r="I115" s="6">
        <v>3239</v>
      </c>
      <c r="J115" s="6" t="s">
        <v>67</v>
      </c>
      <c r="K115" s="6" t="s">
        <v>112</v>
      </c>
      <c r="L115">
        <v>327590</v>
      </c>
      <c r="M115" t="s">
        <v>591</v>
      </c>
      <c r="N115" t="s">
        <v>592</v>
      </c>
      <c r="O115" t="s">
        <v>593</v>
      </c>
      <c r="P115">
        <v>40</v>
      </c>
      <c r="Q115" s="6">
        <v>327591</v>
      </c>
      <c r="R115" s="6" t="s">
        <v>4645</v>
      </c>
      <c r="S115" s="6" t="s">
        <v>4646</v>
      </c>
      <c r="T115" s="6" t="s">
        <v>4647</v>
      </c>
      <c r="U115" s="6">
        <v>40</v>
      </c>
      <c r="V115" t="s">
        <v>130</v>
      </c>
      <c r="W115" t="s">
        <v>103</v>
      </c>
      <c r="X115">
        <v>402</v>
      </c>
      <c r="Y115" t="s">
        <v>3522</v>
      </c>
      <c r="Z115" t="s">
        <v>3977</v>
      </c>
      <c r="AA115">
        <v>402009</v>
      </c>
      <c r="AB115" t="e">
        <f>VLOOKUP(#REF!,#REF!,2,FALSE)</f>
        <v>#REF!</v>
      </c>
      <c r="AD115">
        <v>6220220361</v>
      </c>
      <c r="AE115" s="2">
        <v>45218</v>
      </c>
      <c r="AF115" t="s">
        <v>926</v>
      </c>
      <c r="AG115" t="s">
        <v>3527</v>
      </c>
      <c r="AH115" t="s">
        <v>451</v>
      </c>
      <c r="AI115" t="s">
        <v>83</v>
      </c>
      <c r="AJ115" t="s">
        <v>907</v>
      </c>
      <c r="AK115" t="s">
        <v>1003</v>
      </c>
      <c r="AQ115">
        <v>90</v>
      </c>
      <c r="AR115">
        <v>35</v>
      </c>
      <c r="AS115">
        <v>65</v>
      </c>
      <c r="AT115" t="s">
        <v>3524</v>
      </c>
      <c r="AV115">
        <v>10</v>
      </c>
      <c r="AW115">
        <v>50</v>
      </c>
      <c r="AX115">
        <v>40</v>
      </c>
      <c r="AY115">
        <v>0</v>
      </c>
      <c r="AZ115">
        <v>130</v>
      </c>
      <c r="BA115">
        <v>10</v>
      </c>
      <c r="BB115">
        <v>50</v>
      </c>
      <c r="BC115">
        <v>40</v>
      </c>
      <c r="BD115">
        <v>0</v>
      </c>
      <c r="BE115">
        <v>130</v>
      </c>
      <c r="BF115">
        <v>10</v>
      </c>
      <c r="BG115">
        <v>60</v>
      </c>
      <c r="BH115">
        <v>30</v>
      </c>
      <c r="BI115">
        <v>0</v>
      </c>
      <c r="BJ115">
        <v>120</v>
      </c>
      <c r="BL115" t="s">
        <v>3702</v>
      </c>
      <c r="BM115" s="2">
        <v>45239</v>
      </c>
      <c r="BN115" t="s">
        <v>3531</v>
      </c>
    </row>
    <row r="116" spans="1:66">
      <c r="A116" t="s">
        <v>4648</v>
      </c>
      <c r="B116">
        <v>402010</v>
      </c>
      <c r="C116" t="b">
        <v>0</v>
      </c>
      <c r="D116" t="s">
        <v>4270</v>
      </c>
      <c r="E116" t="s">
        <v>57</v>
      </c>
      <c r="F116" s="6" t="s">
        <v>595</v>
      </c>
      <c r="G116" s="6" t="s">
        <v>79</v>
      </c>
      <c r="H116" s="6" t="b">
        <v>1</v>
      </c>
      <c r="I116" s="6">
        <v>3239</v>
      </c>
      <c r="J116" s="6" t="s">
        <v>67</v>
      </c>
      <c r="K116" s="6" t="s">
        <v>112</v>
      </c>
      <c r="L116">
        <v>327613</v>
      </c>
      <c r="M116" t="s">
        <v>596</v>
      </c>
      <c r="N116" t="s">
        <v>597</v>
      </c>
      <c r="O116" t="s">
        <v>598</v>
      </c>
      <c r="P116">
        <v>40</v>
      </c>
      <c r="Q116" s="6">
        <v>327614</v>
      </c>
      <c r="R116" s="6" t="s">
        <v>4649</v>
      </c>
      <c r="S116" s="6" t="s">
        <v>4650</v>
      </c>
      <c r="T116" s="6" t="s">
        <v>4651</v>
      </c>
      <c r="U116" s="6">
        <v>40</v>
      </c>
      <c r="V116" t="s">
        <v>130</v>
      </c>
      <c r="W116" t="s">
        <v>103</v>
      </c>
      <c r="X116">
        <v>402</v>
      </c>
      <c r="Y116" t="s">
        <v>3522</v>
      </c>
      <c r="Z116">
        <v>2.3E+66</v>
      </c>
      <c r="AA116">
        <v>402010</v>
      </c>
      <c r="AB116" t="e">
        <f>VLOOKUP(#REF!,#REF!,2,FALSE)</f>
        <v>#REF!</v>
      </c>
      <c r="AD116">
        <v>6220220364</v>
      </c>
      <c r="AE116" s="2">
        <v>45219</v>
      </c>
      <c r="AF116" t="s">
        <v>926</v>
      </c>
      <c r="AG116" t="s">
        <v>3527</v>
      </c>
      <c r="AH116" t="s">
        <v>915</v>
      </c>
      <c r="AJ116" t="s">
        <v>907</v>
      </c>
      <c r="AK116" t="s">
        <v>600</v>
      </c>
      <c r="AQ116">
        <v>6</v>
      </c>
      <c r="AR116">
        <v>97</v>
      </c>
      <c r="AS116">
        <v>3</v>
      </c>
      <c r="AT116" t="s">
        <v>3524</v>
      </c>
      <c r="AV116">
        <v>0</v>
      </c>
      <c r="AW116">
        <v>9</v>
      </c>
      <c r="AX116">
        <v>90</v>
      </c>
      <c r="AY116">
        <v>1</v>
      </c>
      <c r="AZ116">
        <v>192</v>
      </c>
      <c r="BA116">
        <v>3</v>
      </c>
      <c r="BB116">
        <v>9</v>
      </c>
      <c r="BC116">
        <v>87</v>
      </c>
      <c r="BD116">
        <v>1</v>
      </c>
      <c r="BE116">
        <v>186</v>
      </c>
      <c r="BF116">
        <v>52</v>
      </c>
      <c r="BG116">
        <v>45</v>
      </c>
      <c r="BH116">
        <v>3</v>
      </c>
      <c r="BI116">
        <v>0</v>
      </c>
      <c r="BJ116">
        <v>51</v>
      </c>
      <c r="BL116" t="s">
        <v>3894</v>
      </c>
      <c r="BM116" s="2">
        <v>45242</v>
      </c>
      <c r="BN116" t="s">
        <v>3531</v>
      </c>
    </row>
    <row r="117" spans="1:66">
      <c r="A117" t="s">
        <v>4652</v>
      </c>
      <c r="B117">
        <v>404002</v>
      </c>
      <c r="C117" t="b">
        <v>0</v>
      </c>
      <c r="D117" t="s">
        <v>4270</v>
      </c>
      <c r="E117" t="s">
        <v>57</v>
      </c>
      <c r="F117" s="6" t="s">
        <v>601</v>
      </c>
      <c r="G117" s="6" t="s">
        <v>79</v>
      </c>
      <c r="H117" s="6" t="b">
        <v>1</v>
      </c>
      <c r="I117" s="6">
        <v>3239</v>
      </c>
      <c r="J117" s="6" t="s">
        <v>67</v>
      </c>
      <c r="K117" s="6" t="s">
        <v>69</v>
      </c>
      <c r="L117">
        <v>330650</v>
      </c>
      <c r="M117" t="s">
        <v>602</v>
      </c>
      <c r="N117" t="s">
        <v>603</v>
      </c>
      <c r="O117" t="s">
        <v>604</v>
      </c>
      <c r="P117">
        <v>40</v>
      </c>
      <c r="Q117" s="6">
        <v>330651</v>
      </c>
      <c r="R117" s="6" t="s">
        <v>4653</v>
      </c>
      <c r="S117" s="6" t="s">
        <v>4654</v>
      </c>
      <c r="T117" s="6" t="s">
        <v>4655</v>
      </c>
      <c r="U117" s="6">
        <v>40</v>
      </c>
      <c r="V117" t="s">
        <v>75</v>
      </c>
      <c r="W117" t="s">
        <v>186</v>
      </c>
      <c r="X117">
        <v>404</v>
      </c>
      <c r="Y117" t="s">
        <v>3522</v>
      </c>
      <c r="Z117" t="s">
        <v>4656</v>
      </c>
      <c r="AA117">
        <v>404002</v>
      </c>
      <c r="AB117" t="e">
        <f>VLOOKUP(#REF!,#REF!,2,FALSE)</f>
        <v>#REF!</v>
      </c>
      <c r="AC117" t="s">
        <v>3966</v>
      </c>
      <c r="AD117">
        <v>6221446984</v>
      </c>
      <c r="AE117" s="2">
        <v>45078</v>
      </c>
      <c r="AF117" t="s">
        <v>926</v>
      </c>
      <c r="AG117" t="s">
        <v>3527</v>
      </c>
      <c r="AH117" t="s">
        <v>915</v>
      </c>
      <c r="AJ117" t="s">
        <v>907</v>
      </c>
      <c r="AK117" t="s">
        <v>600</v>
      </c>
      <c r="AL117" s="2">
        <v>45155</v>
      </c>
    </row>
    <row r="118" spans="1:66">
      <c r="A118" t="s">
        <v>4657</v>
      </c>
      <c r="B118">
        <v>404004</v>
      </c>
      <c r="C118" t="b">
        <v>0</v>
      </c>
      <c r="D118" t="s">
        <v>4270</v>
      </c>
      <c r="E118" t="s">
        <v>57</v>
      </c>
      <c r="F118" s="6" t="s">
        <v>2883</v>
      </c>
      <c r="G118" s="6" t="s">
        <v>79</v>
      </c>
      <c r="H118" s="6" t="b">
        <v>0</v>
      </c>
      <c r="I118" s="6"/>
      <c r="J118" s="6" t="s">
        <v>67</v>
      </c>
      <c r="K118" s="6" t="s">
        <v>69</v>
      </c>
      <c r="L118">
        <v>327567</v>
      </c>
      <c r="M118" t="s">
        <v>2886</v>
      </c>
      <c r="N118" t="s">
        <v>2887</v>
      </c>
      <c r="O118" t="s">
        <v>2888</v>
      </c>
      <c r="P118">
        <v>40</v>
      </c>
      <c r="Q118" s="6">
        <v>327568</v>
      </c>
      <c r="R118" s="6" t="s">
        <v>4658</v>
      </c>
      <c r="S118" s="6" t="s">
        <v>4659</v>
      </c>
      <c r="T118" s="6" t="s">
        <v>4660</v>
      </c>
      <c r="U118" s="6">
        <v>40</v>
      </c>
      <c r="V118" t="s">
        <v>130</v>
      </c>
      <c r="W118" t="s">
        <v>103</v>
      </c>
      <c r="X118">
        <v>404</v>
      </c>
      <c r="Y118" t="s">
        <v>3522</v>
      </c>
      <c r="Z118" t="s">
        <v>3968</v>
      </c>
      <c r="AA118">
        <v>404004</v>
      </c>
      <c r="AB118" t="e">
        <f>VLOOKUP(#REF!,#REF!,2,FALSE)</f>
        <v>#REF!</v>
      </c>
      <c r="AC118" t="s">
        <v>3966</v>
      </c>
      <c r="AD118">
        <v>6221467499</v>
      </c>
      <c r="AE118" s="2">
        <v>43278</v>
      </c>
      <c r="AF118" t="s">
        <v>3967</v>
      </c>
      <c r="AG118" t="s">
        <v>3527</v>
      </c>
      <c r="AH118" t="s">
        <v>906</v>
      </c>
      <c r="AI118" t="s">
        <v>83</v>
      </c>
      <c r="AJ118" t="s">
        <v>907</v>
      </c>
      <c r="AQ118">
        <v>50</v>
      </c>
      <c r="AR118">
        <v>99</v>
      </c>
      <c r="AS118">
        <v>1</v>
      </c>
      <c r="AT118" t="s">
        <v>3524</v>
      </c>
      <c r="AV118">
        <v>36</v>
      </c>
      <c r="AW118">
        <v>45</v>
      </c>
      <c r="AX118">
        <v>17</v>
      </c>
      <c r="AY118">
        <v>2</v>
      </c>
      <c r="AZ118">
        <v>85</v>
      </c>
      <c r="BA118">
        <v>36</v>
      </c>
      <c r="BB118">
        <v>45</v>
      </c>
      <c r="BC118">
        <v>17</v>
      </c>
      <c r="BD118">
        <v>2</v>
      </c>
      <c r="BE118">
        <v>85</v>
      </c>
      <c r="BF118">
        <v>97</v>
      </c>
      <c r="BG118">
        <v>2</v>
      </c>
      <c r="BH118">
        <v>1</v>
      </c>
      <c r="BI118">
        <v>0</v>
      </c>
      <c r="BJ118">
        <v>4</v>
      </c>
      <c r="BL118" t="s">
        <v>3894</v>
      </c>
      <c r="BM118" s="2">
        <v>45242</v>
      </c>
      <c r="BN118" t="s">
        <v>3531</v>
      </c>
    </row>
    <row r="119" spans="1:66">
      <c r="A119" t="s">
        <v>4657</v>
      </c>
      <c r="B119">
        <v>404004</v>
      </c>
      <c r="C119" t="b">
        <v>0</v>
      </c>
      <c r="D119" t="s">
        <v>4270</v>
      </c>
      <c r="E119" t="s">
        <v>57</v>
      </c>
      <c r="F119" s="6" t="s">
        <v>607</v>
      </c>
      <c r="G119" s="6" t="s">
        <v>79</v>
      </c>
      <c r="H119" s="6" t="b">
        <v>1</v>
      </c>
      <c r="I119" s="6">
        <v>3239</v>
      </c>
      <c r="J119" s="6" t="s">
        <v>67</v>
      </c>
      <c r="K119" s="6" t="s">
        <v>112</v>
      </c>
      <c r="L119">
        <v>327663</v>
      </c>
      <c r="M119" t="s">
        <v>608</v>
      </c>
      <c r="N119" t="s">
        <v>609</v>
      </c>
      <c r="O119" t="s">
        <v>610</v>
      </c>
      <c r="P119">
        <v>40</v>
      </c>
      <c r="Q119" s="6">
        <v>327664</v>
      </c>
      <c r="R119" s="6" t="s">
        <v>4661</v>
      </c>
      <c r="S119" s="6" t="s">
        <v>4662</v>
      </c>
      <c r="T119" s="6" t="s">
        <v>4663</v>
      </c>
      <c r="U119" s="6">
        <v>40</v>
      </c>
      <c r="V119" t="s">
        <v>130</v>
      </c>
      <c r="W119" t="s">
        <v>103</v>
      </c>
      <c r="X119">
        <v>404</v>
      </c>
      <c r="Y119" t="s">
        <v>3522</v>
      </c>
      <c r="Z119" t="s">
        <v>4019</v>
      </c>
      <c r="AA119">
        <v>404004</v>
      </c>
      <c r="AB119" t="e">
        <f>VLOOKUP(#REF!,#REF!,2,FALSE)</f>
        <v>#REF!</v>
      </c>
      <c r="AC119" t="s">
        <v>3966</v>
      </c>
      <c r="AD119">
        <v>6221095216</v>
      </c>
      <c r="AE119" s="2">
        <v>45224</v>
      </c>
      <c r="AF119" t="s">
        <v>1007</v>
      </c>
      <c r="AG119" t="s">
        <v>3527</v>
      </c>
      <c r="AH119" t="s">
        <v>915</v>
      </c>
      <c r="AJ119" t="s">
        <v>907</v>
      </c>
      <c r="AK119" t="s">
        <v>468</v>
      </c>
      <c r="AQ119">
        <v>100</v>
      </c>
      <c r="AR119">
        <v>100</v>
      </c>
      <c r="AS119">
        <v>0</v>
      </c>
      <c r="AT119" t="s">
        <v>3524</v>
      </c>
      <c r="AV119">
        <v>1</v>
      </c>
      <c r="AW119">
        <v>70</v>
      </c>
      <c r="AX119">
        <v>27</v>
      </c>
      <c r="AY119">
        <v>2</v>
      </c>
      <c r="AZ119">
        <v>130</v>
      </c>
      <c r="BA119">
        <v>1</v>
      </c>
      <c r="BB119">
        <v>70</v>
      </c>
      <c r="BC119">
        <v>27</v>
      </c>
      <c r="BD119">
        <v>2</v>
      </c>
      <c r="BE119">
        <v>130</v>
      </c>
      <c r="BF119">
        <v>28</v>
      </c>
      <c r="BG119">
        <v>67</v>
      </c>
      <c r="BH119">
        <v>5</v>
      </c>
      <c r="BI119">
        <v>0</v>
      </c>
      <c r="BJ119">
        <v>77</v>
      </c>
      <c r="BL119" t="s">
        <v>3762</v>
      </c>
      <c r="BM119" s="2">
        <v>45243</v>
      </c>
      <c r="BN119" t="s">
        <v>3531</v>
      </c>
    </row>
    <row r="120" spans="1:66">
      <c r="A120" t="s">
        <v>4664</v>
      </c>
      <c r="B120">
        <v>404006</v>
      </c>
      <c r="C120" t="b">
        <v>0</v>
      </c>
      <c r="D120" t="s">
        <v>4270</v>
      </c>
      <c r="E120" t="s">
        <v>57</v>
      </c>
      <c r="F120" s="6" t="s">
        <v>612</v>
      </c>
      <c r="G120" s="6" t="s">
        <v>79</v>
      </c>
      <c r="H120" s="6" t="b">
        <v>1</v>
      </c>
      <c r="I120" s="6">
        <v>3239</v>
      </c>
      <c r="J120" s="6" t="s">
        <v>67</v>
      </c>
      <c r="K120" s="6" t="s">
        <v>112</v>
      </c>
      <c r="L120">
        <v>327693</v>
      </c>
      <c r="M120" t="s">
        <v>613</v>
      </c>
      <c r="N120" t="s">
        <v>614</v>
      </c>
      <c r="O120" t="s">
        <v>615</v>
      </c>
      <c r="P120">
        <v>40</v>
      </c>
      <c r="Q120" s="6">
        <v>327694</v>
      </c>
      <c r="R120" s="6" t="s">
        <v>4665</v>
      </c>
      <c r="S120" s="6" t="s">
        <v>4666</v>
      </c>
      <c r="T120" s="6" t="s">
        <v>4667</v>
      </c>
      <c r="U120" s="6">
        <v>40</v>
      </c>
      <c r="V120" t="s">
        <v>130</v>
      </c>
      <c r="W120" t="s">
        <v>103</v>
      </c>
      <c r="X120">
        <v>404</v>
      </c>
      <c r="Y120" t="s">
        <v>3522</v>
      </c>
      <c r="Z120" t="s">
        <v>4025</v>
      </c>
      <c r="AA120">
        <v>404006</v>
      </c>
      <c r="AB120" t="e">
        <f>VLOOKUP(#REF!,#REF!,2,FALSE)</f>
        <v>#REF!</v>
      </c>
      <c r="AC120" t="s">
        <v>4002</v>
      </c>
      <c r="AD120">
        <v>6221883877</v>
      </c>
      <c r="AE120" s="2">
        <v>45238</v>
      </c>
      <c r="AF120" t="s">
        <v>1007</v>
      </c>
      <c r="AG120" t="s">
        <v>3527</v>
      </c>
      <c r="AH120" t="s">
        <v>915</v>
      </c>
      <c r="AJ120" t="s">
        <v>1009</v>
      </c>
      <c r="AK120" t="s">
        <v>83</v>
      </c>
      <c r="AQ120">
        <v>50</v>
      </c>
      <c r="AR120">
        <v>100</v>
      </c>
      <c r="AS120">
        <v>0</v>
      </c>
      <c r="AT120" t="s">
        <v>3545</v>
      </c>
      <c r="AV120">
        <v>0</v>
      </c>
      <c r="AW120">
        <v>20</v>
      </c>
      <c r="AX120">
        <v>75</v>
      </c>
      <c r="AY120">
        <v>5</v>
      </c>
      <c r="AZ120">
        <v>185</v>
      </c>
      <c r="BA120">
        <v>0</v>
      </c>
      <c r="BB120">
        <v>20</v>
      </c>
      <c r="BC120">
        <v>75</v>
      </c>
      <c r="BD120">
        <v>5</v>
      </c>
      <c r="BE120">
        <v>185</v>
      </c>
      <c r="BF120">
        <v>72</v>
      </c>
      <c r="BG120">
        <v>25</v>
      </c>
      <c r="BH120">
        <v>3</v>
      </c>
      <c r="BI120">
        <v>0</v>
      </c>
      <c r="BJ120">
        <v>31</v>
      </c>
      <c r="BL120" t="s">
        <v>3660</v>
      </c>
      <c r="BM120" s="2">
        <v>45250</v>
      </c>
      <c r="BN120" t="s">
        <v>3531</v>
      </c>
    </row>
    <row r="121" spans="1:66">
      <c r="A121" t="s">
        <v>4664</v>
      </c>
      <c r="B121">
        <v>404006</v>
      </c>
      <c r="C121" t="b">
        <v>0</v>
      </c>
      <c r="D121" t="s">
        <v>4270</v>
      </c>
      <c r="E121" t="s">
        <v>57</v>
      </c>
      <c r="F121" s="6" t="s">
        <v>2889</v>
      </c>
      <c r="G121" s="6" t="s">
        <v>79</v>
      </c>
      <c r="H121" s="6" t="b">
        <v>0</v>
      </c>
      <c r="I121" s="6"/>
      <c r="J121" s="6" t="s">
        <v>67</v>
      </c>
      <c r="K121" s="6" t="s">
        <v>69</v>
      </c>
      <c r="L121">
        <v>327699</v>
      </c>
      <c r="M121" t="s">
        <v>2891</v>
      </c>
      <c r="N121" t="s">
        <v>2892</v>
      </c>
      <c r="O121" t="s">
        <v>2893</v>
      </c>
      <c r="P121">
        <v>40</v>
      </c>
      <c r="Q121" s="6">
        <v>327700</v>
      </c>
      <c r="R121" s="6" t="s">
        <v>4668</v>
      </c>
      <c r="S121" s="6" t="s">
        <v>4669</v>
      </c>
      <c r="T121" s="6" t="s">
        <v>4670</v>
      </c>
      <c r="U121" s="6">
        <v>40</v>
      </c>
      <c r="V121" t="s">
        <v>130</v>
      </c>
      <c r="W121" t="s">
        <v>103</v>
      </c>
      <c r="X121">
        <v>404</v>
      </c>
      <c r="Y121" t="s">
        <v>3522</v>
      </c>
      <c r="Z121" t="s">
        <v>4027</v>
      </c>
      <c r="AA121">
        <v>404006</v>
      </c>
      <c r="AB121" t="e">
        <f>VLOOKUP(#REF!,#REF!,2,FALSE)</f>
        <v>#REF!</v>
      </c>
      <c r="AC121" t="s">
        <v>4028</v>
      </c>
      <c r="AD121">
        <v>6221883875</v>
      </c>
      <c r="AE121" s="2">
        <v>44712</v>
      </c>
      <c r="AF121" t="s">
        <v>924</v>
      </c>
      <c r="AG121" t="s">
        <v>3527</v>
      </c>
      <c r="AH121" t="s">
        <v>906</v>
      </c>
      <c r="AI121" t="s">
        <v>83</v>
      </c>
      <c r="AJ121" t="s">
        <v>907</v>
      </c>
      <c r="AQ121">
        <v>100</v>
      </c>
      <c r="AR121">
        <v>100</v>
      </c>
      <c r="AS121">
        <v>0</v>
      </c>
      <c r="AT121" t="s">
        <v>3524</v>
      </c>
      <c r="AV121">
        <v>10</v>
      </c>
      <c r="AW121">
        <v>30</v>
      </c>
      <c r="AX121">
        <v>55</v>
      </c>
      <c r="AY121">
        <v>5</v>
      </c>
      <c r="AZ121">
        <v>155</v>
      </c>
      <c r="BA121">
        <v>10</v>
      </c>
      <c r="BB121">
        <v>30</v>
      </c>
      <c r="BC121">
        <v>55</v>
      </c>
      <c r="BD121">
        <v>5</v>
      </c>
      <c r="BE121">
        <v>155</v>
      </c>
      <c r="BF121">
        <v>60</v>
      </c>
      <c r="BG121">
        <v>40</v>
      </c>
      <c r="BH121">
        <v>0</v>
      </c>
      <c r="BI121">
        <v>0</v>
      </c>
      <c r="BJ121">
        <v>40</v>
      </c>
      <c r="BL121" t="s">
        <v>3660</v>
      </c>
      <c r="BM121" s="2">
        <v>45251</v>
      </c>
      <c r="BN121" t="s">
        <v>3531</v>
      </c>
    </row>
    <row r="122" spans="1:66">
      <c r="A122" t="s">
        <v>4671</v>
      </c>
      <c r="B122">
        <v>404008</v>
      </c>
      <c r="C122" t="b">
        <v>0</v>
      </c>
      <c r="D122" t="s">
        <v>4270</v>
      </c>
      <c r="E122" t="s">
        <v>57</v>
      </c>
      <c r="F122" s="6" t="s">
        <v>617</v>
      </c>
      <c r="G122" s="6" t="s">
        <v>79</v>
      </c>
      <c r="H122" s="6" t="b">
        <v>1</v>
      </c>
      <c r="I122" s="6">
        <v>3239</v>
      </c>
      <c r="J122" s="6" t="s">
        <v>67</v>
      </c>
      <c r="K122" s="6" t="s">
        <v>69</v>
      </c>
      <c r="L122">
        <v>327717</v>
      </c>
      <c r="M122" t="s">
        <v>618</v>
      </c>
      <c r="N122" t="s">
        <v>619</v>
      </c>
      <c r="O122" t="s">
        <v>620</v>
      </c>
      <c r="P122">
        <v>40</v>
      </c>
      <c r="Q122" s="6">
        <v>327718</v>
      </c>
      <c r="R122" s="6" t="s">
        <v>4672</v>
      </c>
      <c r="S122" s="6" t="s">
        <v>4673</v>
      </c>
      <c r="T122" s="6" t="s">
        <v>4674</v>
      </c>
      <c r="U122" s="6">
        <v>40</v>
      </c>
      <c r="V122" t="s">
        <v>130</v>
      </c>
      <c r="W122" t="s">
        <v>103</v>
      </c>
      <c r="X122">
        <v>404</v>
      </c>
      <c r="Y122" t="s">
        <v>3522</v>
      </c>
      <c r="Z122" t="s">
        <v>4035</v>
      </c>
      <c r="AA122">
        <v>404008</v>
      </c>
      <c r="AB122" t="e">
        <f>VLOOKUP(#REF!,#REF!,2,FALSE)</f>
        <v>#REF!</v>
      </c>
      <c r="AC122" t="s">
        <v>4002</v>
      </c>
      <c r="AD122">
        <v>6221883873</v>
      </c>
      <c r="AE122" s="2">
        <v>45113</v>
      </c>
      <c r="AF122" t="s">
        <v>979</v>
      </c>
      <c r="AG122" t="s">
        <v>3527</v>
      </c>
      <c r="AH122" t="s">
        <v>915</v>
      </c>
      <c r="AJ122" t="s">
        <v>1011</v>
      </c>
      <c r="AK122" t="s">
        <v>83</v>
      </c>
      <c r="AQ122">
        <v>35</v>
      </c>
      <c r="AR122">
        <v>100</v>
      </c>
      <c r="AS122">
        <v>0</v>
      </c>
      <c r="AT122" t="s">
        <v>3524</v>
      </c>
      <c r="AV122">
        <v>49</v>
      </c>
      <c r="AW122">
        <v>35</v>
      </c>
      <c r="AX122">
        <v>15</v>
      </c>
      <c r="AY122">
        <v>1</v>
      </c>
      <c r="AZ122">
        <v>68</v>
      </c>
      <c r="BA122">
        <v>79</v>
      </c>
      <c r="BB122">
        <v>5</v>
      </c>
      <c r="BC122">
        <v>15</v>
      </c>
      <c r="BD122">
        <v>1</v>
      </c>
      <c r="BE122">
        <v>38</v>
      </c>
      <c r="BF122">
        <v>65</v>
      </c>
      <c r="BG122">
        <v>35</v>
      </c>
      <c r="BH122">
        <v>0</v>
      </c>
      <c r="BI122">
        <v>0</v>
      </c>
      <c r="BJ122">
        <v>35</v>
      </c>
      <c r="BL122" t="s">
        <v>3653</v>
      </c>
      <c r="BM122" s="2">
        <v>45259</v>
      </c>
      <c r="BN122" t="s">
        <v>3531</v>
      </c>
    </row>
    <row r="123" spans="1:66">
      <c r="A123" t="s">
        <v>4675</v>
      </c>
      <c r="B123">
        <v>405003</v>
      </c>
      <c r="C123" t="b">
        <v>0</v>
      </c>
      <c r="D123" t="s">
        <v>4277</v>
      </c>
      <c r="E123" t="s">
        <v>57</v>
      </c>
      <c r="F123" s="6" t="s">
        <v>623</v>
      </c>
      <c r="G123" s="6" t="s">
        <v>79</v>
      </c>
      <c r="H123" s="6" t="b">
        <v>1</v>
      </c>
      <c r="I123" s="6">
        <v>3239</v>
      </c>
      <c r="J123" s="6" t="s">
        <v>67</v>
      </c>
      <c r="K123" s="6" t="s">
        <v>112</v>
      </c>
      <c r="L123">
        <v>327761</v>
      </c>
      <c r="M123" t="s">
        <v>624</v>
      </c>
      <c r="N123" t="s">
        <v>625</v>
      </c>
      <c r="O123" t="s">
        <v>626</v>
      </c>
      <c r="P123">
        <v>40</v>
      </c>
      <c r="Q123" s="6">
        <v>327762</v>
      </c>
      <c r="R123" s="6" t="s">
        <v>4676</v>
      </c>
      <c r="S123" s="6" t="s">
        <v>4677</v>
      </c>
      <c r="T123" s="6" t="s">
        <v>4678</v>
      </c>
      <c r="U123" s="6">
        <v>40</v>
      </c>
      <c r="V123" t="s">
        <v>130</v>
      </c>
      <c r="W123" t="s">
        <v>103</v>
      </c>
      <c r="X123">
        <v>405</v>
      </c>
      <c r="Y123" t="s">
        <v>3522</v>
      </c>
      <c r="Z123" t="s">
        <v>4055</v>
      </c>
      <c r="AA123">
        <v>405003</v>
      </c>
      <c r="AB123" t="e">
        <f>VLOOKUP(#REF!,#REF!,2,FALSE)</f>
        <v>#REF!</v>
      </c>
      <c r="AC123" t="s">
        <v>4056</v>
      </c>
      <c r="AD123">
        <v>6221961614</v>
      </c>
      <c r="AE123" s="2">
        <v>45251</v>
      </c>
      <c r="AF123" t="s">
        <v>1013</v>
      </c>
      <c r="AG123" t="s">
        <v>3527</v>
      </c>
      <c r="AH123" t="s">
        <v>915</v>
      </c>
      <c r="AK123" t="s">
        <v>173</v>
      </c>
      <c r="AQ123">
        <v>100</v>
      </c>
      <c r="AR123">
        <v>90</v>
      </c>
      <c r="AS123">
        <v>10</v>
      </c>
      <c r="AT123" t="s">
        <v>3524</v>
      </c>
      <c r="AV123">
        <v>2</v>
      </c>
      <c r="AW123">
        <v>30</v>
      </c>
      <c r="AX123">
        <v>65</v>
      </c>
      <c r="AY123">
        <v>3</v>
      </c>
      <c r="AZ123">
        <v>169</v>
      </c>
      <c r="BA123">
        <v>2</v>
      </c>
      <c r="BB123">
        <v>35</v>
      </c>
      <c r="BC123">
        <v>60</v>
      </c>
      <c r="BD123">
        <v>3</v>
      </c>
      <c r="BE123">
        <v>164</v>
      </c>
      <c r="BF123">
        <v>2</v>
      </c>
      <c r="BG123">
        <v>56</v>
      </c>
      <c r="BH123">
        <v>40</v>
      </c>
      <c r="BI123">
        <v>2</v>
      </c>
      <c r="BJ123">
        <v>142</v>
      </c>
      <c r="BL123" t="s">
        <v>3624</v>
      </c>
      <c r="BM123" s="2">
        <v>45266</v>
      </c>
      <c r="BN123" t="s">
        <v>3531</v>
      </c>
    </row>
    <row r="124" spans="1:66">
      <c r="A124" t="s">
        <v>4675</v>
      </c>
      <c r="B124">
        <v>405003</v>
      </c>
      <c r="C124" t="b">
        <v>0</v>
      </c>
      <c r="D124" t="s">
        <v>4277</v>
      </c>
      <c r="E124" t="s">
        <v>57</v>
      </c>
      <c r="F124" s="6" t="s">
        <v>2914</v>
      </c>
      <c r="G124" s="6" t="s">
        <v>79</v>
      </c>
      <c r="H124" s="6" t="b">
        <v>0</v>
      </c>
      <c r="I124" s="6"/>
      <c r="J124" s="6" t="s">
        <v>67</v>
      </c>
      <c r="K124" s="6" t="s">
        <v>69</v>
      </c>
      <c r="L124">
        <v>327848</v>
      </c>
      <c r="M124" t="s">
        <v>2917</v>
      </c>
      <c r="N124" t="s">
        <v>2918</v>
      </c>
      <c r="O124" t="s">
        <v>2919</v>
      </c>
      <c r="P124">
        <v>40</v>
      </c>
      <c r="Q124" s="6">
        <v>327849</v>
      </c>
      <c r="R124" s="6" t="s">
        <v>4679</v>
      </c>
      <c r="S124" s="6" t="s">
        <v>4680</v>
      </c>
      <c r="T124" s="6" t="s">
        <v>4681</v>
      </c>
      <c r="U124" s="6">
        <v>40</v>
      </c>
      <c r="V124" t="s">
        <v>75</v>
      </c>
      <c r="W124" t="s">
        <v>103</v>
      </c>
      <c r="X124">
        <v>405</v>
      </c>
      <c r="Y124" t="s">
        <v>3522</v>
      </c>
      <c r="Z124" t="s">
        <v>4096</v>
      </c>
      <c r="AA124">
        <v>405003</v>
      </c>
      <c r="AB124" t="e">
        <f>VLOOKUP(#REF!,#REF!,2,FALSE)</f>
        <v>#REF!</v>
      </c>
      <c r="AD124">
        <v>6221961608</v>
      </c>
      <c r="AE124" s="2">
        <v>44585</v>
      </c>
      <c r="AF124" t="s">
        <v>1068</v>
      </c>
      <c r="AG124" t="s">
        <v>936</v>
      </c>
      <c r="AH124" t="s">
        <v>915</v>
      </c>
      <c r="AK124" t="s">
        <v>173</v>
      </c>
      <c r="AL124" s="2">
        <v>45253</v>
      </c>
      <c r="AQ124">
        <v>90</v>
      </c>
      <c r="AR124">
        <v>85</v>
      </c>
      <c r="AS124">
        <v>15</v>
      </c>
      <c r="AT124" t="s">
        <v>3524</v>
      </c>
      <c r="AV124">
        <v>19</v>
      </c>
      <c r="AW124">
        <v>50</v>
      </c>
      <c r="AX124">
        <v>25</v>
      </c>
      <c r="AY124">
        <v>6</v>
      </c>
      <c r="AZ124">
        <v>118</v>
      </c>
      <c r="BA124">
        <v>29</v>
      </c>
      <c r="BB124">
        <v>40</v>
      </c>
      <c r="BC124">
        <v>25</v>
      </c>
      <c r="BD124">
        <v>6</v>
      </c>
      <c r="BE124">
        <v>108</v>
      </c>
      <c r="BF124">
        <v>30</v>
      </c>
      <c r="BG124">
        <v>65</v>
      </c>
      <c r="BH124">
        <v>5</v>
      </c>
      <c r="BI124">
        <v>0</v>
      </c>
      <c r="BJ124">
        <v>75</v>
      </c>
      <c r="BL124" t="s">
        <v>3894</v>
      </c>
      <c r="BM124" s="2">
        <v>45298</v>
      </c>
      <c r="BN124" t="s">
        <v>3531</v>
      </c>
    </row>
    <row r="125" spans="1:66">
      <c r="A125" t="s">
        <v>4682</v>
      </c>
      <c r="B125">
        <v>408004</v>
      </c>
      <c r="C125" t="b">
        <v>0</v>
      </c>
      <c r="D125" t="s">
        <v>4270</v>
      </c>
      <c r="E125" t="s">
        <v>57</v>
      </c>
      <c r="F125" s="6" t="s">
        <v>629</v>
      </c>
      <c r="G125" s="6" t="s">
        <v>79</v>
      </c>
      <c r="H125" s="6" t="b">
        <v>1</v>
      </c>
      <c r="I125" s="6">
        <v>3239</v>
      </c>
      <c r="J125" s="6" t="s">
        <v>67</v>
      </c>
      <c r="K125" s="6" t="s">
        <v>112</v>
      </c>
      <c r="L125" s="6">
        <v>327586</v>
      </c>
      <c r="M125" s="6" t="s">
        <v>630</v>
      </c>
      <c r="N125" s="6" t="s">
        <v>631</v>
      </c>
      <c r="O125" s="6" t="s">
        <v>632</v>
      </c>
      <c r="P125" s="6">
        <v>40</v>
      </c>
      <c r="Q125" s="6">
        <v>327587</v>
      </c>
      <c r="R125" s="6" t="s">
        <v>4683</v>
      </c>
      <c r="S125" s="6" t="s">
        <v>4684</v>
      </c>
      <c r="T125" s="6" t="s">
        <v>4685</v>
      </c>
      <c r="U125" s="6">
        <v>40</v>
      </c>
      <c r="AB125" t="e">
        <f>VLOOKUP(#REF!,#REF!,2,FALSE)</f>
        <v>#REF!</v>
      </c>
    </row>
    <row r="126" spans="1:66">
      <c r="A126" t="s">
        <v>4686</v>
      </c>
      <c r="B126">
        <v>408005</v>
      </c>
      <c r="C126" t="b">
        <v>0</v>
      </c>
      <c r="D126" t="s">
        <v>4270</v>
      </c>
      <c r="E126" t="s">
        <v>57</v>
      </c>
      <c r="F126" s="6" t="s">
        <v>636</v>
      </c>
      <c r="G126" s="6" t="s">
        <v>79</v>
      </c>
      <c r="H126" s="6" t="b">
        <v>1</v>
      </c>
      <c r="I126" s="6">
        <v>3239</v>
      </c>
      <c r="J126" s="6" t="s">
        <v>67</v>
      </c>
      <c r="K126" s="6" t="s">
        <v>112</v>
      </c>
      <c r="L126" s="6">
        <v>327675</v>
      </c>
      <c r="M126" s="6" t="s">
        <v>637</v>
      </c>
      <c r="N126" s="6" t="s">
        <v>638</v>
      </c>
      <c r="O126" s="6" t="s">
        <v>639</v>
      </c>
      <c r="P126" s="6">
        <v>40</v>
      </c>
      <c r="Q126" s="6">
        <v>327676</v>
      </c>
      <c r="R126" s="6" t="s">
        <v>4687</v>
      </c>
      <c r="S126" s="6" t="s">
        <v>4688</v>
      </c>
      <c r="T126" s="6" t="s">
        <v>4689</v>
      </c>
      <c r="U126" s="6">
        <v>40</v>
      </c>
      <c r="AB126" t="e">
        <f>VLOOKUP(#REF!,#REF!,2,FALSE)</f>
        <v>#REF!</v>
      </c>
    </row>
    <row r="127" spans="1:66">
      <c r="A127" t="s">
        <v>4690</v>
      </c>
      <c r="B127">
        <v>408009</v>
      </c>
      <c r="C127" t="b">
        <v>0</v>
      </c>
      <c r="D127" t="s">
        <v>4270</v>
      </c>
      <c r="E127" t="s">
        <v>57</v>
      </c>
      <c r="F127" s="6" t="s">
        <v>641</v>
      </c>
      <c r="G127" s="6" t="s">
        <v>79</v>
      </c>
      <c r="H127" s="6" t="b">
        <v>1</v>
      </c>
      <c r="I127" s="6">
        <v>3239</v>
      </c>
      <c r="J127" s="6" t="s">
        <v>67</v>
      </c>
      <c r="K127" s="6" t="s">
        <v>112</v>
      </c>
      <c r="L127" s="6">
        <v>327672</v>
      </c>
      <c r="M127" s="6" t="s">
        <v>642</v>
      </c>
      <c r="N127" s="6" t="s">
        <v>643</v>
      </c>
      <c r="O127" s="6" t="s">
        <v>644</v>
      </c>
      <c r="P127" s="6">
        <v>40</v>
      </c>
      <c r="Q127" s="6">
        <v>327673</v>
      </c>
      <c r="R127" s="6" t="s">
        <v>4691</v>
      </c>
      <c r="S127" s="6" t="s">
        <v>4692</v>
      </c>
      <c r="T127" s="6" t="s">
        <v>4693</v>
      </c>
      <c r="U127" s="6">
        <v>40</v>
      </c>
      <c r="AB127" t="e">
        <f>VLOOKUP(#REF!,#REF!,2,FALSE)</f>
        <v>#REF!</v>
      </c>
    </row>
    <row r="128" spans="1:66">
      <c r="A128" t="s">
        <v>4694</v>
      </c>
      <c r="B128">
        <v>409004</v>
      </c>
      <c r="C128" t="b">
        <v>1</v>
      </c>
      <c r="D128" t="s">
        <v>4308</v>
      </c>
      <c r="E128" t="s">
        <v>141</v>
      </c>
      <c r="F128" s="6" t="s">
        <v>3013</v>
      </c>
      <c r="G128" s="6" t="s">
        <v>79</v>
      </c>
      <c r="H128" s="6" t="b">
        <v>1</v>
      </c>
      <c r="I128" s="6">
        <v>3256</v>
      </c>
      <c r="J128" s="6" t="s">
        <v>67</v>
      </c>
      <c r="K128" s="6" t="s">
        <v>112</v>
      </c>
      <c r="L128">
        <v>327350</v>
      </c>
      <c r="M128" t="s">
        <v>3014</v>
      </c>
      <c r="N128" t="s">
        <v>3015</v>
      </c>
      <c r="O128" t="s">
        <v>3016</v>
      </c>
      <c r="P128">
        <v>40</v>
      </c>
      <c r="Q128" s="6">
        <v>327352</v>
      </c>
      <c r="R128" s="6" t="s">
        <v>4695</v>
      </c>
      <c r="S128" s="6" t="s">
        <v>4696</v>
      </c>
      <c r="T128" s="6" t="s">
        <v>4697</v>
      </c>
      <c r="U128" s="6">
        <v>40</v>
      </c>
      <c r="V128" t="s">
        <v>75</v>
      </c>
      <c r="W128" t="s">
        <v>103</v>
      </c>
      <c r="X128">
        <v>409</v>
      </c>
      <c r="Y128" t="s">
        <v>3522</v>
      </c>
      <c r="Z128">
        <v>6220922812</v>
      </c>
      <c r="AA128">
        <v>409004</v>
      </c>
      <c r="AB128" t="e">
        <f>VLOOKUP(#REF!,#REF!,2,FALSE)</f>
        <v>#REF!</v>
      </c>
      <c r="AD128">
        <v>6220922812</v>
      </c>
      <c r="AE128" s="2">
        <v>44529</v>
      </c>
      <c r="AF128" t="s">
        <v>981</v>
      </c>
      <c r="AG128" t="s">
        <v>3527</v>
      </c>
      <c r="AH128" t="s">
        <v>915</v>
      </c>
      <c r="AJ128" t="s">
        <v>966</v>
      </c>
      <c r="AK128" t="s">
        <v>3795</v>
      </c>
      <c r="AL128" s="2">
        <v>45161</v>
      </c>
      <c r="AQ128">
        <v>90</v>
      </c>
      <c r="AR128">
        <v>100</v>
      </c>
      <c r="AS128">
        <v>0</v>
      </c>
      <c r="AT128" t="s">
        <v>3524</v>
      </c>
      <c r="AV128">
        <v>20</v>
      </c>
      <c r="AW128">
        <v>75</v>
      </c>
      <c r="AX128">
        <v>5</v>
      </c>
      <c r="AY128">
        <v>0</v>
      </c>
      <c r="AZ128">
        <v>85</v>
      </c>
      <c r="BA128">
        <v>30</v>
      </c>
      <c r="BB128">
        <v>65</v>
      </c>
      <c r="BC128">
        <v>5</v>
      </c>
      <c r="BD128">
        <v>0</v>
      </c>
      <c r="BE128">
        <v>75</v>
      </c>
      <c r="BF128">
        <v>20</v>
      </c>
      <c r="BG128">
        <v>75</v>
      </c>
      <c r="BH128">
        <v>5</v>
      </c>
      <c r="BI128">
        <v>0</v>
      </c>
      <c r="BJ128">
        <v>85</v>
      </c>
      <c r="BL128" t="s">
        <v>3877</v>
      </c>
      <c r="BM128" s="2">
        <v>45268</v>
      </c>
      <c r="BN128" t="s">
        <v>3531</v>
      </c>
    </row>
    <row r="129" spans="1:66">
      <c r="A129" t="s">
        <v>4694</v>
      </c>
      <c r="B129">
        <v>409004</v>
      </c>
      <c r="C129" t="b">
        <v>1</v>
      </c>
      <c r="D129" t="s">
        <v>4308</v>
      </c>
      <c r="E129" t="s">
        <v>141</v>
      </c>
      <c r="F129" s="6" t="s">
        <v>871</v>
      </c>
      <c r="G129" s="6" t="s">
        <v>79</v>
      </c>
      <c r="H129" s="6" t="b">
        <v>1</v>
      </c>
      <c r="I129" s="6">
        <v>3239</v>
      </c>
      <c r="J129" s="6" t="s">
        <v>1167</v>
      </c>
      <c r="K129" s="6" t="s">
        <v>112</v>
      </c>
      <c r="L129">
        <v>327465</v>
      </c>
      <c r="M129" t="s">
        <v>3005</v>
      </c>
      <c r="N129" t="s">
        <v>3006</v>
      </c>
      <c r="O129" t="s">
        <v>3007</v>
      </c>
      <c r="P129">
        <v>40</v>
      </c>
      <c r="Q129" s="6">
        <v>327466</v>
      </c>
      <c r="R129" s="6" t="s">
        <v>4698</v>
      </c>
      <c r="S129" s="6" t="s">
        <v>4699</v>
      </c>
      <c r="T129" s="6" t="s">
        <v>4700</v>
      </c>
      <c r="U129" s="6">
        <v>40</v>
      </c>
      <c r="V129" t="s">
        <v>75</v>
      </c>
      <c r="W129" t="s">
        <v>103</v>
      </c>
      <c r="X129">
        <v>409</v>
      </c>
      <c r="Y129" t="s">
        <v>3522</v>
      </c>
      <c r="Z129" t="s">
        <v>3921</v>
      </c>
      <c r="AA129">
        <v>409004</v>
      </c>
      <c r="AB129" t="e">
        <f>VLOOKUP(#REF!,#REF!,2,FALSE)</f>
        <v>#REF!</v>
      </c>
      <c r="AC129" t="s">
        <v>3569</v>
      </c>
      <c r="AD129">
        <v>6221123115</v>
      </c>
      <c r="AE129" s="2">
        <v>45182</v>
      </c>
      <c r="AF129" t="s">
        <v>1075</v>
      </c>
      <c r="AG129" t="s">
        <v>3527</v>
      </c>
      <c r="AH129" t="s">
        <v>915</v>
      </c>
      <c r="AJ129" t="s">
        <v>966</v>
      </c>
      <c r="AK129" t="s">
        <v>206</v>
      </c>
      <c r="AL129" s="2">
        <v>45189</v>
      </c>
      <c r="AQ129">
        <v>100</v>
      </c>
      <c r="AR129">
        <v>100</v>
      </c>
      <c r="AS129">
        <v>0</v>
      </c>
      <c r="AT129" t="s">
        <v>3524</v>
      </c>
      <c r="AV129">
        <v>0</v>
      </c>
      <c r="AW129">
        <v>97</v>
      </c>
      <c r="AX129">
        <v>3</v>
      </c>
      <c r="AY129">
        <v>0</v>
      </c>
      <c r="AZ129">
        <v>103</v>
      </c>
      <c r="BA129">
        <v>40</v>
      </c>
      <c r="BB129">
        <v>56</v>
      </c>
      <c r="BC129">
        <v>4</v>
      </c>
      <c r="BD129">
        <v>0</v>
      </c>
      <c r="BE129">
        <v>64</v>
      </c>
      <c r="BF129">
        <v>15</v>
      </c>
      <c r="BG129">
        <v>80</v>
      </c>
      <c r="BH129">
        <v>5</v>
      </c>
      <c r="BI129">
        <v>0</v>
      </c>
      <c r="BJ129">
        <v>90</v>
      </c>
      <c r="BL129" t="s">
        <v>3762</v>
      </c>
      <c r="BM129" s="2">
        <v>45198</v>
      </c>
      <c r="BN129" t="s">
        <v>3531</v>
      </c>
    </row>
    <row r="130" spans="1:66">
      <c r="A130" t="s">
        <v>4701</v>
      </c>
      <c r="B130">
        <v>409005</v>
      </c>
      <c r="C130" t="b">
        <v>1</v>
      </c>
      <c r="D130" t="s">
        <v>4308</v>
      </c>
      <c r="E130" t="s">
        <v>141</v>
      </c>
      <c r="F130" s="6" t="s">
        <v>646</v>
      </c>
      <c r="G130" s="6" t="s">
        <v>79</v>
      </c>
      <c r="H130" s="6" t="b">
        <v>1</v>
      </c>
      <c r="I130" s="6">
        <v>3256</v>
      </c>
      <c r="J130" s="6" t="s">
        <v>67</v>
      </c>
      <c r="K130" s="6" t="s">
        <v>112</v>
      </c>
      <c r="L130">
        <v>264573</v>
      </c>
      <c r="M130" t="s">
        <v>647</v>
      </c>
      <c r="N130" t="s">
        <v>648</v>
      </c>
      <c r="O130" t="s">
        <v>649</v>
      </c>
      <c r="P130">
        <v>40</v>
      </c>
      <c r="Q130" s="6">
        <v>264574</v>
      </c>
      <c r="R130" s="6" t="s">
        <v>4702</v>
      </c>
      <c r="S130" s="6" t="s">
        <v>4703</v>
      </c>
      <c r="T130" s="6" t="s">
        <v>4704</v>
      </c>
      <c r="U130" s="6">
        <v>40</v>
      </c>
      <c r="V130" t="s">
        <v>75</v>
      </c>
      <c r="W130" t="s">
        <v>103</v>
      </c>
      <c r="X130">
        <v>409</v>
      </c>
      <c r="Y130" t="s">
        <v>3522</v>
      </c>
      <c r="Z130">
        <v>6220157958</v>
      </c>
      <c r="AA130">
        <v>409005</v>
      </c>
      <c r="AB130" t="e">
        <f>VLOOKUP(#REF!,#REF!,2,FALSE)</f>
        <v>#REF!</v>
      </c>
      <c r="AC130" t="s">
        <v>3878</v>
      </c>
      <c r="AD130">
        <v>6220157958</v>
      </c>
      <c r="AE130" s="2">
        <v>45070</v>
      </c>
      <c r="AF130" t="s">
        <v>1018</v>
      </c>
      <c r="AG130" t="s">
        <v>3527</v>
      </c>
      <c r="AH130" t="s">
        <v>915</v>
      </c>
      <c r="AJ130" t="s">
        <v>966</v>
      </c>
      <c r="AK130" t="s">
        <v>173</v>
      </c>
      <c r="AL130" s="2">
        <v>45111</v>
      </c>
      <c r="AQ130">
        <v>90</v>
      </c>
      <c r="AR130">
        <v>95</v>
      </c>
      <c r="AS130">
        <v>5</v>
      </c>
      <c r="AT130" t="s">
        <v>3524</v>
      </c>
      <c r="AV130">
        <v>3</v>
      </c>
      <c r="AW130">
        <v>5</v>
      </c>
      <c r="AX130">
        <v>22</v>
      </c>
      <c r="AY130">
        <v>70</v>
      </c>
      <c r="AZ130">
        <v>259</v>
      </c>
      <c r="BA130">
        <v>3</v>
      </c>
      <c r="BB130">
        <v>5</v>
      </c>
      <c r="BC130">
        <v>22</v>
      </c>
      <c r="BD130">
        <v>70</v>
      </c>
      <c r="BE130">
        <v>259</v>
      </c>
      <c r="BF130">
        <v>0</v>
      </c>
      <c r="BG130">
        <v>100</v>
      </c>
      <c r="BH130">
        <v>0</v>
      </c>
      <c r="BI130">
        <v>0</v>
      </c>
      <c r="BJ130">
        <v>100</v>
      </c>
      <c r="BL130" t="s">
        <v>3653</v>
      </c>
      <c r="BM130" s="2">
        <v>45169</v>
      </c>
      <c r="BN130" t="s">
        <v>3531</v>
      </c>
    </row>
    <row r="131" spans="1:66">
      <c r="A131" t="s">
        <v>4701</v>
      </c>
      <c r="B131">
        <v>409005</v>
      </c>
      <c r="C131" t="b">
        <v>1</v>
      </c>
      <c r="D131" t="s">
        <v>4308</v>
      </c>
      <c r="E131" t="s">
        <v>141</v>
      </c>
      <c r="F131" s="6" t="s">
        <v>3018</v>
      </c>
      <c r="G131" s="6" t="s">
        <v>79</v>
      </c>
      <c r="H131" s="6" t="b">
        <v>1</v>
      </c>
      <c r="I131" s="6">
        <v>3239</v>
      </c>
      <c r="J131" s="6" t="s">
        <v>1167</v>
      </c>
      <c r="K131" s="6" t="s">
        <v>112</v>
      </c>
      <c r="L131">
        <v>264575</v>
      </c>
      <c r="M131" t="s">
        <v>3020</v>
      </c>
      <c r="N131" t="s">
        <v>3021</v>
      </c>
      <c r="O131" t="s">
        <v>3022</v>
      </c>
      <c r="P131">
        <v>40</v>
      </c>
      <c r="Q131" s="6">
        <v>264576</v>
      </c>
      <c r="R131" s="6" t="s">
        <v>4705</v>
      </c>
      <c r="S131" s="6" t="s">
        <v>4706</v>
      </c>
      <c r="T131" s="6" t="s">
        <v>4707</v>
      </c>
      <c r="U131" s="6">
        <v>40</v>
      </c>
      <c r="V131" t="s">
        <v>75</v>
      </c>
      <c r="W131" t="s">
        <v>103</v>
      </c>
      <c r="X131">
        <v>409</v>
      </c>
      <c r="Y131" t="s">
        <v>3522</v>
      </c>
      <c r="Z131">
        <v>6220965338</v>
      </c>
      <c r="AA131">
        <v>409005</v>
      </c>
      <c r="AB131" t="e">
        <f>VLOOKUP(#REF!,#REF!,2,FALSE)</f>
        <v>#REF!</v>
      </c>
      <c r="AC131" t="s">
        <v>3879</v>
      </c>
      <c r="AD131">
        <v>6220965338</v>
      </c>
      <c r="AE131" s="2">
        <v>45103</v>
      </c>
      <c r="AF131" t="s">
        <v>1018</v>
      </c>
      <c r="AG131" t="s">
        <v>3527</v>
      </c>
      <c r="AH131" t="s">
        <v>915</v>
      </c>
      <c r="AJ131" t="s">
        <v>966</v>
      </c>
      <c r="AK131" t="s">
        <v>173</v>
      </c>
      <c r="AL131" s="2">
        <v>45110</v>
      </c>
      <c r="AQ131">
        <v>55</v>
      </c>
      <c r="AR131">
        <v>97</v>
      </c>
      <c r="AS131">
        <v>3</v>
      </c>
      <c r="AT131" t="s">
        <v>3545</v>
      </c>
      <c r="AV131">
        <v>0</v>
      </c>
      <c r="AW131">
        <v>2</v>
      </c>
      <c r="AX131">
        <v>97</v>
      </c>
      <c r="AY131">
        <v>1</v>
      </c>
      <c r="AZ131">
        <v>199</v>
      </c>
      <c r="BA131">
        <v>2</v>
      </c>
      <c r="BB131">
        <v>4</v>
      </c>
      <c r="BC131">
        <v>93</v>
      </c>
      <c r="BD131">
        <v>1</v>
      </c>
      <c r="BE131">
        <v>193</v>
      </c>
      <c r="BF131">
        <v>70</v>
      </c>
      <c r="BG131">
        <v>25</v>
      </c>
      <c r="BH131">
        <v>5</v>
      </c>
      <c r="BI131">
        <v>0</v>
      </c>
      <c r="BJ131">
        <v>35</v>
      </c>
      <c r="BL131" t="s">
        <v>3640</v>
      </c>
      <c r="BM131" s="2">
        <v>45168</v>
      </c>
      <c r="BN131" t="s">
        <v>3531</v>
      </c>
    </row>
    <row r="132" spans="1:66">
      <c r="A132" t="s">
        <v>4708</v>
      </c>
      <c r="B132">
        <v>409009</v>
      </c>
      <c r="C132" t="b">
        <v>1</v>
      </c>
      <c r="D132" t="s">
        <v>4308</v>
      </c>
      <c r="E132" t="s">
        <v>141</v>
      </c>
      <c r="F132" s="6" t="s">
        <v>653</v>
      </c>
      <c r="G132" s="6" t="s">
        <v>79</v>
      </c>
      <c r="H132" s="6" t="b">
        <v>1</v>
      </c>
      <c r="I132" s="6">
        <v>3256</v>
      </c>
      <c r="J132" s="6" t="s">
        <v>67</v>
      </c>
      <c r="K132" s="6" t="s">
        <v>112</v>
      </c>
      <c r="L132">
        <v>235068</v>
      </c>
      <c r="M132" t="s">
        <v>654</v>
      </c>
      <c r="N132" t="s">
        <v>655</v>
      </c>
      <c r="O132" t="s">
        <v>656</v>
      </c>
      <c r="P132">
        <v>40</v>
      </c>
      <c r="Q132" s="6">
        <v>235069</v>
      </c>
      <c r="R132" s="6" t="s">
        <v>4709</v>
      </c>
      <c r="S132" s="6" t="s">
        <v>4710</v>
      </c>
      <c r="T132" s="6" t="s">
        <v>4711</v>
      </c>
      <c r="U132" s="6">
        <v>40</v>
      </c>
      <c r="V132" t="s">
        <v>75</v>
      </c>
      <c r="W132" t="s">
        <v>103</v>
      </c>
      <c r="X132">
        <v>409</v>
      </c>
      <c r="Y132" t="s">
        <v>3522</v>
      </c>
      <c r="Z132">
        <v>6220965419</v>
      </c>
      <c r="AA132">
        <v>409009</v>
      </c>
      <c r="AB132" t="e">
        <f>VLOOKUP(#REF!,#REF!,2,FALSE)</f>
        <v>#REF!</v>
      </c>
      <c r="AC132" t="s">
        <v>3880</v>
      </c>
      <c r="AD132">
        <v>6220965419</v>
      </c>
      <c r="AE132" s="2">
        <v>45072</v>
      </c>
      <c r="AF132" t="s">
        <v>1018</v>
      </c>
      <c r="AG132" t="s">
        <v>3527</v>
      </c>
      <c r="AH132" t="s">
        <v>906</v>
      </c>
      <c r="AI132" t="s">
        <v>658</v>
      </c>
      <c r="AJ132" t="s">
        <v>966</v>
      </c>
      <c r="AL132" s="2">
        <v>45110</v>
      </c>
      <c r="AQ132">
        <v>95</v>
      </c>
      <c r="AR132">
        <v>95</v>
      </c>
      <c r="AS132">
        <v>5</v>
      </c>
      <c r="AT132" t="s">
        <v>3524</v>
      </c>
      <c r="AV132">
        <v>0</v>
      </c>
      <c r="AW132">
        <v>15</v>
      </c>
      <c r="AX132">
        <v>15</v>
      </c>
      <c r="AY132">
        <v>70</v>
      </c>
      <c r="AZ132">
        <v>255</v>
      </c>
      <c r="BA132">
        <v>5</v>
      </c>
      <c r="BB132">
        <v>10</v>
      </c>
      <c r="BC132">
        <v>15</v>
      </c>
      <c r="BD132">
        <v>70</v>
      </c>
      <c r="BE132">
        <v>250</v>
      </c>
      <c r="BF132">
        <v>0</v>
      </c>
      <c r="BG132">
        <v>64</v>
      </c>
      <c r="BH132">
        <v>35</v>
      </c>
      <c r="BI132">
        <v>1</v>
      </c>
      <c r="BJ132">
        <v>137</v>
      </c>
      <c r="BL132" t="s">
        <v>3653</v>
      </c>
      <c r="BM132" s="2">
        <v>45166</v>
      </c>
      <c r="BN132" t="s">
        <v>3531</v>
      </c>
    </row>
    <row r="133" spans="1:66">
      <c r="A133" t="s">
        <v>4708</v>
      </c>
      <c r="B133">
        <v>409009</v>
      </c>
      <c r="C133" t="b">
        <v>1</v>
      </c>
      <c r="D133" t="s">
        <v>4308</v>
      </c>
      <c r="E133" t="s">
        <v>141</v>
      </c>
      <c r="F133" s="6" t="s">
        <v>3028</v>
      </c>
      <c r="G133" s="6" t="s">
        <v>79</v>
      </c>
      <c r="H133" s="6" t="b">
        <v>1</v>
      </c>
      <c r="I133" s="6">
        <v>3239</v>
      </c>
      <c r="J133" s="6" t="s">
        <v>1167</v>
      </c>
      <c r="K133" s="6" t="s">
        <v>112</v>
      </c>
      <c r="L133">
        <v>327322</v>
      </c>
      <c r="M133" t="s">
        <v>3030</v>
      </c>
      <c r="N133" t="s">
        <v>3031</v>
      </c>
      <c r="O133" t="s">
        <v>3032</v>
      </c>
      <c r="P133">
        <v>40</v>
      </c>
      <c r="Q133" s="6">
        <v>327323</v>
      </c>
      <c r="R133" s="6" t="s">
        <v>4712</v>
      </c>
      <c r="S133" s="6" t="s">
        <v>4713</v>
      </c>
      <c r="T133" s="6" t="s">
        <v>4714</v>
      </c>
      <c r="U133" s="6">
        <v>40</v>
      </c>
      <c r="V133" t="s">
        <v>75</v>
      </c>
      <c r="W133" t="s">
        <v>103</v>
      </c>
      <c r="X133">
        <v>409</v>
      </c>
      <c r="Y133" t="s">
        <v>3522</v>
      </c>
      <c r="Z133">
        <v>6220965337</v>
      </c>
      <c r="AA133">
        <v>409009</v>
      </c>
      <c r="AB133" t="e">
        <f>VLOOKUP(#REF!,#REF!,2,FALSE)</f>
        <v>#REF!</v>
      </c>
      <c r="AC133" t="s">
        <v>3862</v>
      </c>
      <c r="AD133">
        <v>6220965337</v>
      </c>
      <c r="AE133" s="2">
        <v>45107</v>
      </c>
      <c r="AF133" t="s">
        <v>1018</v>
      </c>
      <c r="AG133" t="s">
        <v>3527</v>
      </c>
      <c r="AH133" t="s">
        <v>906</v>
      </c>
      <c r="AI133" t="s">
        <v>658</v>
      </c>
      <c r="AJ133" t="s">
        <v>966</v>
      </c>
      <c r="AL133" s="2">
        <v>45156</v>
      </c>
      <c r="AQ133">
        <v>90</v>
      </c>
      <c r="AR133">
        <v>95</v>
      </c>
      <c r="AS133">
        <v>5</v>
      </c>
      <c r="AT133" t="s">
        <v>3545</v>
      </c>
      <c r="AV133">
        <v>2</v>
      </c>
      <c r="AW133">
        <v>58</v>
      </c>
      <c r="AX133">
        <v>35</v>
      </c>
      <c r="AY133">
        <v>5</v>
      </c>
      <c r="AZ133">
        <v>143</v>
      </c>
      <c r="BA133">
        <v>80</v>
      </c>
      <c r="BB133">
        <v>10</v>
      </c>
      <c r="BC133">
        <v>9</v>
      </c>
      <c r="BD133">
        <v>1</v>
      </c>
      <c r="BE133">
        <v>31</v>
      </c>
      <c r="BF133">
        <v>2</v>
      </c>
      <c r="BG133">
        <v>58</v>
      </c>
      <c r="BH133">
        <v>35</v>
      </c>
      <c r="BI133">
        <v>5</v>
      </c>
      <c r="BJ133">
        <v>143</v>
      </c>
      <c r="BL133" t="s">
        <v>3877</v>
      </c>
      <c r="BM133" s="2">
        <v>45268</v>
      </c>
      <c r="BN133" t="s">
        <v>3531</v>
      </c>
    </row>
    <row r="134" spans="1:66">
      <c r="A134" t="s">
        <v>4715</v>
      </c>
      <c r="B134">
        <v>409011</v>
      </c>
      <c r="C134" t="b">
        <v>0</v>
      </c>
      <c r="D134" t="s">
        <v>4270</v>
      </c>
      <c r="E134" t="s">
        <v>57</v>
      </c>
      <c r="F134" s="6" t="s">
        <v>659</v>
      </c>
      <c r="G134" s="6" t="s">
        <v>79</v>
      </c>
      <c r="H134" s="6" t="b">
        <v>1</v>
      </c>
      <c r="I134" s="6">
        <v>3239</v>
      </c>
      <c r="J134" s="6" t="s">
        <v>67</v>
      </c>
      <c r="K134" s="6" t="s">
        <v>69</v>
      </c>
      <c r="L134">
        <v>219705</v>
      </c>
      <c r="M134" t="s">
        <v>660</v>
      </c>
      <c r="N134" t="s">
        <v>661</v>
      </c>
      <c r="O134" t="s">
        <v>662</v>
      </c>
      <c r="P134">
        <v>40</v>
      </c>
      <c r="Q134" s="6">
        <v>219706</v>
      </c>
      <c r="R134" s="6" t="s">
        <v>4716</v>
      </c>
      <c r="S134" s="6" t="s">
        <v>4717</v>
      </c>
      <c r="T134" s="6" t="s">
        <v>4718</v>
      </c>
      <c r="U134" s="6">
        <v>40</v>
      </c>
      <c r="AB134" t="e">
        <f>VLOOKUP(#REF!,#REF!,2,FALSE)</f>
        <v>#REF!</v>
      </c>
    </row>
    <row r="135" spans="1:66">
      <c r="A135" t="s">
        <v>4719</v>
      </c>
      <c r="B135">
        <v>409030</v>
      </c>
      <c r="C135" t="b">
        <v>0</v>
      </c>
      <c r="D135" t="s">
        <v>4308</v>
      </c>
      <c r="E135" t="s">
        <v>141</v>
      </c>
      <c r="F135" s="6" t="s">
        <v>3085</v>
      </c>
      <c r="G135" s="6" t="s">
        <v>79</v>
      </c>
      <c r="H135" s="6" t="b">
        <v>0</v>
      </c>
      <c r="I135" s="6"/>
      <c r="J135" s="6" t="s">
        <v>67</v>
      </c>
      <c r="K135" s="6" t="s">
        <v>69</v>
      </c>
      <c r="L135">
        <v>225388</v>
      </c>
      <c r="M135" t="s">
        <v>3087</v>
      </c>
      <c r="N135" t="s">
        <v>3088</v>
      </c>
      <c r="O135" t="s">
        <v>3089</v>
      </c>
      <c r="P135">
        <v>40</v>
      </c>
      <c r="Q135" s="6">
        <v>225389</v>
      </c>
      <c r="R135" s="6" t="s">
        <v>4720</v>
      </c>
      <c r="S135" s="6" t="s">
        <v>4721</v>
      </c>
      <c r="T135" s="6" t="s">
        <v>4722</v>
      </c>
      <c r="U135" s="6">
        <v>40</v>
      </c>
      <c r="V135" t="s">
        <v>75</v>
      </c>
      <c r="W135" t="s">
        <v>103</v>
      </c>
      <c r="X135">
        <v>409</v>
      </c>
      <c r="Y135" t="s">
        <v>3522</v>
      </c>
      <c r="Z135" t="s">
        <v>3766</v>
      </c>
      <c r="AA135">
        <v>409030</v>
      </c>
      <c r="AB135" t="e">
        <f>VLOOKUP(#REF!,#REF!,2,FALSE)</f>
        <v>#REF!</v>
      </c>
      <c r="AC135" t="s">
        <v>3767</v>
      </c>
      <c r="AD135">
        <v>6220922983</v>
      </c>
      <c r="AE135" s="2">
        <v>44089</v>
      </c>
      <c r="AF135" t="s">
        <v>981</v>
      </c>
      <c r="AG135" t="s">
        <v>3527</v>
      </c>
      <c r="AH135" t="s">
        <v>906</v>
      </c>
      <c r="AI135" t="s">
        <v>658</v>
      </c>
      <c r="AJ135" t="s">
        <v>966</v>
      </c>
      <c r="AL135" s="2">
        <v>45098</v>
      </c>
      <c r="AQ135">
        <v>20</v>
      </c>
      <c r="AR135">
        <v>99</v>
      </c>
      <c r="AS135">
        <v>1</v>
      </c>
      <c r="AT135" t="s">
        <v>3545</v>
      </c>
      <c r="AV135">
        <v>0</v>
      </c>
      <c r="AW135">
        <v>30</v>
      </c>
      <c r="AX135">
        <v>70</v>
      </c>
      <c r="AY135">
        <v>0</v>
      </c>
      <c r="AZ135">
        <v>170</v>
      </c>
      <c r="BA135">
        <v>75</v>
      </c>
      <c r="BB135">
        <v>10</v>
      </c>
      <c r="BC135">
        <v>15</v>
      </c>
      <c r="BD135">
        <v>0</v>
      </c>
      <c r="BE135">
        <v>40</v>
      </c>
      <c r="BF135">
        <v>0</v>
      </c>
      <c r="BG135">
        <v>60</v>
      </c>
      <c r="BH135">
        <v>40</v>
      </c>
      <c r="BI135">
        <v>0</v>
      </c>
      <c r="BJ135">
        <v>140</v>
      </c>
      <c r="BL135" t="s">
        <v>3720</v>
      </c>
      <c r="BM135" s="2">
        <v>45114</v>
      </c>
      <c r="BN135" t="s">
        <v>3531</v>
      </c>
    </row>
    <row r="136" spans="1:66">
      <c r="A136" t="s">
        <v>4719</v>
      </c>
      <c r="B136">
        <v>409030</v>
      </c>
      <c r="C136" t="b">
        <v>0</v>
      </c>
      <c r="D136" t="s">
        <v>4308</v>
      </c>
      <c r="E136" t="s">
        <v>141</v>
      </c>
      <c r="F136" s="6" t="s">
        <v>665</v>
      </c>
      <c r="G136" s="6" t="s">
        <v>79</v>
      </c>
      <c r="H136" s="6" t="b">
        <v>1</v>
      </c>
      <c r="I136" s="6">
        <v>3239</v>
      </c>
      <c r="J136" s="6" t="s">
        <v>67</v>
      </c>
      <c r="K136" s="6" t="s">
        <v>112</v>
      </c>
      <c r="L136">
        <v>235075</v>
      </c>
      <c r="M136" t="s">
        <v>666</v>
      </c>
      <c r="N136" t="s">
        <v>667</v>
      </c>
      <c r="O136" t="s">
        <v>668</v>
      </c>
      <c r="P136">
        <v>40</v>
      </c>
      <c r="Q136" s="6">
        <v>235076</v>
      </c>
      <c r="R136" s="6" t="s">
        <v>4723</v>
      </c>
      <c r="S136" s="6" t="s">
        <v>4724</v>
      </c>
      <c r="T136" s="6" t="s">
        <v>4725</v>
      </c>
      <c r="U136" s="6">
        <v>40</v>
      </c>
      <c r="V136" t="s">
        <v>75</v>
      </c>
      <c r="W136" t="s">
        <v>103</v>
      </c>
      <c r="X136">
        <v>409</v>
      </c>
      <c r="Y136" t="s">
        <v>3522</v>
      </c>
      <c r="Z136">
        <v>6220965420</v>
      </c>
      <c r="AA136">
        <v>409030</v>
      </c>
      <c r="AB136" t="e">
        <f>VLOOKUP(#REF!,#REF!,2,FALSE)</f>
        <v>#REF!</v>
      </c>
      <c r="AC136" t="s">
        <v>3890</v>
      </c>
      <c r="AD136">
        <v>6220965420</v>
      </c>
      <c r="AE136" s="2">
        <v>45112</v>
      </c>
      <c r="AF136" t="s">
        <v>1018</v>
      </c>
      <c r="AG136" t="s">
        <v>3527</v>
      </c>
      <c r="AH136" t="s">
        <v>906</v>
      </c>
      <c r="AI136" t="s">
        <v>658</v>
      </c>
      <c r="AJ136" t="s">
        <v>966</v>
      </c>
      <c r="AL136" s="2">
        <v>45140</v>
      </c>
      <c r="AQ136">
        <v>90</v>
      </c>
      <c r="AR136">
        <v>80</v>
      </c>
      <c r="AS136">
        <v>20</v>
      </c>
      <c r="AT136" t="s">
        <v>3524</v>
      </c>
      <c r="AV136">
        <v>0</v>
      </c>
      <c r="AW136">
        <v>67</v>
      </c>
      <c r="AX136">
        <v>25</v>
      </c>
      <c r="AY136">
        <v>8</v>
      </c>
      <c r="AZ136">
        <v>141</v>
      </c>
      <c r="BA136">
        <v>62</v>
      </c>
      <c r="BB136">
        <v>5</v>
      </c>
      <c r="BC136">
        <v>25</v>
      </c>
      <c r="BD136">
        <v>8</v>
      </c>
      <c r="BE136">
        <v>79</v>
      </c>
      <c r="BF136">
        <v>0</v>
      </c>
      <c r="BG136">
        <v>95</v>
      </c>
      <c r="BH136">
        <v>5</v>
      </c>
      <c r="BI136">
        <v>0</v>
      </c>
      <c r="BJ136">
        <v>105</v>
      </c>
      <c r="BL136" t="s">
        <v>3653</v>
      </c>
      <c r="BM136" s="2">
        <v>45166</v>
      </c>
      <c r="BN136" t="s">
        <v>3531</v>
      </c>
    </row>
    <row r="137" spans="1:66">
      <c r="A137" t="s">
        <v>4726</v>
      </c>
      <c r="B137">
        <v>409035</v>
      </c>
      <c r="C137" t="b">
        <v>0</v>
      </c>
      <c r="D137" t="s">
        <v>4270</v>
      </c>
      <c r="E137" t="s">
        <v>57</v>
      </c>
      <c r="F137" s="6" t="s">
        <v>670</v>
      </c>
      <c r="G137" s="6" t="s">
        <v>79</v>
      </c>
      <c r="H137" s="6" t="b">
        <v>1</v>
      </c>
      <c r="I137" s="6">
        <v>3239</v>
      </c>
      <c r="J137" s="6" t="s">
        <v>67</v>
      </c>
      <c r="K137" s="6" t="s">
        <v>69</v>
      </c>
      <c r="L137">
        <v>331316</v>
      </c>
      <c r="M137" t="s">
        <v>671</v>
      </c>
      <c r="N137" t="s">
        <v>672</v>
      </c>
      <c r="O137" t="s">
        <v>673</v>
      </c>
      <c r="P137">
        <v>40</v>
      </c>
      <c r="Q137" s="6">
        <v>331317</v>
      </c>
      <c r="R137" s="6" t="s">
        <v>4727</v>
      </c>
      <c r="S137" s="6" t="s">
        <v>4728</v>
      </c>
      <c r="T137" s="6" t="s">
        <v>4729</v>
      </c>
      <c r="U137" s="6">
        <v>40</v>
      </c>
      <c r="V137" t="s">
        <v>75</v>
      </c>
      <c r="W137" t="s">
        <v>186</v>
      </c>
      <c r="X137">
        <v>409</v>
      </c>
      <c r="Y137" t="s">
        <v>3522</v>
      </c>
      <c r="Z137" t="s">
        <v>4730</v>
      </c>
      <c r="AA137">
        <v>409035</v>
      </c>
      <c r="AB137" t="e">
        <f>VLOOKUP(#REF!,#REF!,2,FALSE)</f>
        <v>#REF!</v>
      </c>
      <c r="AC137">
        <v>6221123133</v>
      </c>
      <c r="AD137">
        <v>6221123133</v>
      </c>
      <c r="AE137" s="2">
        <v>44396</v>
      </c>
      <c r="AF137" t="s">
        <v>924</v>
      </c>
      <c r="AG137" t="s">
        <v>3527</v>
      </c>
      <c r="AH137" t="s">
        <v>915</v>
      </c>
      <c r="AJ137" t="s">
        <v>907</v>
      </c>
      <c r="AK137" t="s">
        <v>173</v>
      </c>
      <c r="AL137" s="2">
        <v>45125</v>
      </c>
    </row>
    <row r="138" spans="1:66">
      <c r="A138" t="s">
        <v>4731</v>
      </c>
      <c r="B138">
        <v>409036</v>
      </c>
      <c r="C138" t="b">
        <v>1</v>
      </c>
      <c r="D138" t="s">
        <v>4308</v>
      </c>
      <c r="E138" t="s">
        <v>141</v>
      </c>
      <c r="F138" s="6" t="s">
        <v>3095</v>
      </c>
      <c r="G138" s="6" t="s">
        <v>79</v>
      </c>
      <c r="H138" s="6" t="b">
        <v>0</v>
      </c>
      <c r="I138" s="6"/>
      <c r="J138" s="6" t="s">
        <v>67</v>
      </c>
      <c r="K138" s="6" t="s">
        <v>69</v>
      </c>
      <c r="L138">
        <v>235059</v>
      </c>
      <c r="M138" t="s">
        <v>3097</v>
      </c>
      <c r="N138" t="s">
        <v>3098</v>
      </c>
      <c r="O138" t="s">
        <v>3099</v>
      </c>
      <c r="P138">
        <v>40</v>
      </c>
      <c r="Q138" s="6">
        <v>235060</v>
      </c>
      <c r="R138" s="6" t="s">
        <v>4732</v>
      </c>
      <c r="S138" s="6" t="s">
        <v>4733</v>
      </c>
      <c r="T138" s="6" t="s">
        <v>4734</v>
      </c>
      <c r="U138" s="6">
        <v>40</v>
      </c>
      <c r="V138" t="s">
        <v>75</v>
      </c>
      <c r="W138" t="s">
        <v>103</v>
      </c>
      <c r="X138">
        <v>409</v>
      </c>
      <c r="Y138" t="s">
        <v>3522</v>
      </c>
      <c r="Z138" t="s">
        <v>3861</v>
      </c>
      <c r="AA138">
        <v>409036</v>
      </c>
      <c r="AB138" t="e">
        <f>VLOOKUP(#REF!,#REF!,2,FALSE)</f>
        <v>#REF!</v>
      </c>
      <c r="AC138" t="s">
        <v>3862</v>
      </c>
      <c r="AD138">
        <v>6221123130</v>
      </c>
      <c r="AE138" s="2">
        <v>44683</v>
      </c>
      <c r="AF138" t="s">
        <v>924</v>
      </c>
      <c r="AG138" t="s">
        <v>3527</v>
      </c>
      <c r="AH138" t="s">
        <v>906</v>
      </c>
      <c r="AI138" t="s">
        <v>268</v>
      </c>
      <c r="AJ138" t="s">
        <v>966</v>
      </c>
      <c r="AL138" s="2">
        <v>45152</v>
      </c>
      <c r="AQ138">
        <v>30</v>
      </c>
      <c r="AR138">
        <v>95</v>
      </c>
      <c r="AS138">
        <v>5</v>
      </c>
      <c r="AT138" t="s">
        <v>3524</v>
      </c>
      <c r="AV138">
        <v>0</v>
      </c>
      <c r="AW138">
        <v>20</v>
      </c>
      <c r="AX138">
        <v>80</v>
      </c>
      <c r="AY138">
        <v>0</v>
      </c>
      <c r="AZ138">
        <v>180</v>
      </c>
      <c r="BA138">
        <v>0</v>
      </c>
      <c r="BB138">
        <v>20</v>
      </c>
      <c r="BC138">
        <v>80</v>
      </c>
      <c r="BD138">
        <v>0</v>
      </c>
      <c r="BE138">
        <v>180</v>
      </c>
      <c r="BF138">
        <v>100</v>
      </c>
      <c r="BG138">
        <v>0</v>
      </c>
      <c r="BH138">
        <v>0</v>
      </c>
      <c r="BI138">
        <v>0</v>
      </c>
      <c r="BJ138">
        <v>0</v>
      </c>
      <c r="BL138" t="s">
        <v>3642</v>
      </c>
      <c r="BM138" s="2">
        <v>45159</v>
      </c>
      <c r="BN138" t="s">
        <v>3531</v>
      </c>
    </row>
    <row r="139" spans="1:66">
      <c r="A139" t="s">
        <v>4731</v>
      </c>
      <c r="B139">
        <v>409036</v>
      </c>
      <c r="C139" t="b">
        <v>1</v>
      </c>
      <c r="D139" t="s">
        <v>4308</v>
      </c>
      <c r="E139" t="s">
        <v>141</v>
      </c>
      <c r="F139" s="6" t="s">
        <v>3090</v>
      </c>
      <c r="G139" s="6" t="s">
        <v>79</v>
      </c>
      <c r="H139" s="6" t="b">
        <v>1</v>
      </c>
      <c r="I139" s="6">
        <v>3239</v>
      </c>
      <c r="J139" s="6" t="s">
        <v>1167</v>
      </c>
      <c r="K139" s="6" t="s">
        <v>112</v>
      </c>
      <c r="L139">
        <v>327558</v>
      </c>
      <c r="M139" t="s">
        <v>3092</v>
      </c>
      <c r="N139" t="s">
        <v>3093</v>
      </c>
      <c r="O139" t="s">
        <v>3094</v>
      </c>
      <c r="P139">
        <v>40</v>
      </c>
      <c r="Q139" s="6">
        <v>327559</v>
      </c>
      <c r="R139" s="6" t="s">
        <v>4735</v>
      </c>
      <c r="S139" s="6" t="s">
        <v>4736</v>
      </c>
      <c r="T139" s="6" t="s">
        <v>4737</v>
      </c>
      <c r="U139" s="6">
        <v>40</v>
      </c>
      <c r="V139" t="s">
        <v>75</v>
      </c>
      <c r="W139" t="s">
        <v>103</v>
      </c>
      <c r="X139">
        <v>409</v>
      </c>
      <c r="Y139" t="s">
        <v>3522</v>
      </c>
      <c r="Z139" t="s">
        <v>3962</v>
      </c>
      <c r="AA139">
        <v>409036</v>
      </c>
      <c r="AB139" t="e">
        <f>VLOOKUP(#REF!,#REF!,2,FALSE)</f>
        <v>#REF!</v>
      </c>
      <c r="AC139" t="s">
        <v>3963</v>
      </c>
      <c r="AD139">
        <v>6220941335</v>
      </c>
      <c r="AE139" s="2">
        <v>45183</v>
      </c>
      <c r="AF139" t="s">
        <v>1018</v>
      </c>
      <c r="AG139" t="s">
        <v>3527</v>
      </c>
      <c r="AH139" t="s">
        <v>915</v>
      </c>
      <c r="AJ139" t="s">
        <v>966</v>
      </c>
      <c r="AK139" t="s">
        <v>173</v>
      </c>
      <c r="AL139" s="2">
        <v>45219</v>
      </c>
      <c r="AQ139">
        <v>25</v>
      </c>
      <c r="AR139">
        <v>100</v>
      </c>
      <c r="AS139">
        <v>0</v>
      </c>
      <c r="AT139" t="s">
        <v>3545</v>
      </c>
      <c r="AV139">
        <v>1</v>
      </c>
      <c r="AW139">
        <v>2</v>
      </c>
      <c r="AX139">
        <v>57</v>
      </c>
      <c r="AY139">
        <v>40</v>
      </c>
      <c r="AZ139">
        <v>236</v>
      </c>
      <c r="BA139">
        <v>1</v>
      </c>
      <c r="BB139">
        <v>2</v>
      </c>
      <c r="BC139">
        <v>57</v>
      </c>
      <c r="BD139">
        <v>40</v>
      </c>
      <c r="BE139">
        <v>236</v>
      </c>
      <c r="BF139">
        <v>5</v>
      </c>
      <c r="BG139">
        <v>93</v>
      </c>
      <c r="BH139">
        <v>2</v>
      </c>
      <c r="BI139">
        <v>0</v>
      </c>
      <c r="BJ139">
        <v>97</v>
      </c>
      <c r="BL139" t="s">
        <v>3660</v>
      </c>
      <c r="BM139" s="2">
        <v>45225</v>
      </c>
      <c r="BN139" t="s">
        <v>3531</v>
      </c>
    </row>
    <row r="140" spans="1:66">
      <c r="A140" t="s">
        <v>4731</v>
      </c>
      <c r="B140">
        <v>409036</v>
      </c>
      <c r="C140" t="b">
        <v>1</v>
      </c>
      <c r="D140" t="s">
        <v>4308</v>
      </c>
      <c r="E140" t="s">
        <v>141</v>
      </c>
      <c r="F140" s="6" t="s">
        <v>676</v>
      </c>
      <c r="G140" s="6" t="s">
        <v>79</v>
      </c>
      <c r="H140" s="6" t="b">
        <v>1</v>
      </c>
      <c r="I140" s="6">
        <v>3256</v>
      </c>
      <c r="J140" s="6" t="s">
        <v>67</v>
      </c>
      <c r="K140" s="6" t="s">
        <v>112</v>
      </c>
      <c r="L140">
        <v>327842</v>
      </c>
      <c r="M140" t="s">
        <v>677</v>
      </c>
      <c r="N140" t="s">
        <v>678</v>
      </c>
      <c r="O140" t="s">
        <v>679</v>
      </c>
      <c r="P140">
        <v>40</v>
      </c>
      <c r="Q140" s="6">
        <v>327843</v>
      </c>
      <c r="R140" s="6" t="s">
        <v>4738</v>
      </c>
      <c r="S140" s="6" t="s">
        <v>4739</v>
      </c>
      <c r="T140" s="6" t="s">
        <v>4740</v>
      </c>
      <c r="U140" s="6">
        <v>40</v>
      </c>
      <c r="V140" t="s">
        <v>75</v>
      </c>
      <c r="W140" t="s">
        <v>103</v>
      </c>
      <c r="X140">
        <v>409</v>
      </c>
      <c r="Y140" t="s">
        <v>3522</v>
      </c>
      <c r="Z140">
        <v>6220965421</v>
      </c>
      <c r="AA140">
        <v>409036</v>
      </c>
      <c r="AB140" t="e">
        <f>VLOOKUP(#REF!,#REF!,2,FALSE)</f>
        <v>#REF!</v>
      </c>
      <c r="AD140">
        <v>6220965421</v>
      </c>
      <c r="AE140" s="2">
        <v>45134</v>
      </c>
      <c r="AG140" t="s">
        <v>3527</v>
      </c>
      <c r="AQ140">
        <v>50</v>
      </c>
      <c r="AR140">
        <v>100</v>
      </c>
      <c r="AS140">
        <v>0</v>
      </c>
      <c r="AT140" t="s">
        <v>3524</v>
      </c>
      <c r="AV140">
        <v>15</v>
      </c>
      <c r="AW140">
        <v>25</v>
      </c>
      <c r="AX140">
        <v>50</v>
      </c>
      <c r="AY140">
        <v>10</v>
      </c>
      <c r="AZ140">
        <v>155</v>
      </c>
      <c r="BA140">
        <v>15</v>
      </c>
      <c r="BB140">
        <v>25</v>
      </c>
      <c r="BC140">
        <v>50</v>
      </c>
      <c r="BD140">
        <v>10</v>
      </c>
      <c r="BE140">
        <v>155</v>
      </c>
      <c r="BF140">
        <v>20</v>
      </c>
      <c r="BG140">
        <v>77</v>
      </c>
      <c r="BH140">
        <v>3</v>
      </c>
      <c r="BI140">
        <v>0</v>
      </c>
      <c r="BJ140">
        <v>83</v>
      </c>
      <c r="BL140" t="s">
        <v>3660</v>
      </c>
      <c r="BM140" s="2">
        <v>45271</v>
      </c>
      <c r="BN140" t="s">
        <v>3531</v>
      </c>
    </row>
    <row r="141" spans="1:66">
      <c r="A141" t="s">
        <v>4741</v>
      </c>
      <c r="B141">
        <v>409038</v>
      </c>
      <c r="C141" t="b">
        <v>1</v>
      </c>
      <c r="D141" t="s">
        <v>4308</v>
      </c>
      <c r="E141" t="s">
        <v>141</v>
      </c>
      <c r="F141" s="6" t="s">
        <v>681</v>
      </c>
      <c r="G141" s="6" t="s">
        <v>79</v>
      </c>
      <c r="H141" s="6" t="b">
        <v>0</v>
      </c>
      <c r="I141" s="6"/>
      <c r="J141" s="6" t="s">
        <v>67</v>
      </c>
      <c r="K141" s="6" t="s">
        <v>112</v>
      </c>
      <c r="L141">
        <v>264614</v>
      </c>
      <c r="M141" t="s">
        <v>682</v>
      </c>
      <c r="N141" t="s">
        <v>683</v>
      </c>
      <c r="O141" t="s">
        <v>684</v>
      </c>
      <c r="P141">
        <v>40</v>
      </c>
      <c r="Q141" s="6">
        <v>264615</v>
      </c>
      <c r="R141" s="6" t="s">
        <v>4742</v>
      </c>
      <c r="S141" s="6" t="s">
        <v>4743</v>
      </c>
      <c r="T141" s="6" t="s">
        <v>4744</v>
      </c>
      <c r="U141" s="6">
        <v>40</v>
      </c>
      <c r="V141" t="s">
        <v>75</v>
      </c>
      <c r="W141" t="s">
        <v>103</v>
      </c>
      <c r="X141">
        <v>409</v>
      </c>
      <c r="Y141" t="s">
        <v>3522</v>
      </c>
      <c r="Z141" t="s">
        <v>3908</v>
      </c>
      <c r="AA141">
        <v>409038</v>
      </c>
      <c r="AB141" t="e">
        <f>VLOOKUP(#REF!,#REF!,2,FALSE)</f>
        <v>#REF!</v>
      </c>
      <c r="AC141" t="s">
        <v>3909</v>
      </c>
      <c r="AD141">
        <v>6221123138</v>
      </c>
      <c r="AE141" s="2">
        <v>45140</v>
      </c>
      <c r="AF141" t="s">
        <v>926</v>
      </c>
      <c r="AG141" t="s">
        <v>3527</v>
      </c>
      <c r="AH141" t="s">
        <v>906</v>
      </c>
      <c r="AI141" t="s">
        <v>658</v>
      </c>
      <c r="AJ141" t="s">
        <v>966</v>
      </c>
      <c r="AL141" s="2">
        <v>45180</v>
      </c>
      <c r="AQ141">
        <v>50</v>
      </c>
      <c r="AR141">
        <v>95</v>
      </c>
      <c r="AS141">
        <v>5</v>
      </c>
      <c r="AT141" t="s">
        <v>3524</v>
      </c>
      <c r="AV141">
        <v>1</v>
      </c>
      <c r="AW141">
        <v>4</v>
      </c>
      <c r="AX141">
        <v>85</v>
      </c>
      <c r="AY141">
        <v>10</v>
      </c>
      <c r="AZ141">
        <v>204</v>
      </c>
      <c r="BA141">
        <v>1</v>
      </c>
      <c r="BB141">
        <v>4</v>
      </c>
      <c r="BC141">
        <v>85</v>
      </c>
      <c r="BD141">
        <v>10</v>
      </c>
      <c r="BE141">
        <v>204</v>
      </c>
      <c r="BF141">
        <v>70</v>
      </c>
      <c r="BG141">
        <v>30</v>
      </c>
      <c r="BH141">
        <v>0</v>
      </c>
      <c r="BI141">
        <v>0</v>
      </c>
      <c r="BJ141">
        <v>30</v>
      </c>
      <c r="BL141" t="s">
        <v>3642</v>
      </c>
      <c r="BM141" s="2">
        <v>45184</v>
      </c>
      <c r="BN141" t="s">
        <v>3531</v>
      </c>
    </row>
    <row r="142" spans="1:66">
      <c r="A142" t="s">
        <v>4741</v>
      </c>
      <c r="B142">
        <v>409038</v>
      </c>
      <c r="C142" t="b">
        <v>1</v>
      </c>
      <c r="D142" t="s">
        <v>4308</v>
      </c>
      <c r="E142" t="s">
        <v>141</v>
      </c>
      <c r="F142" s="6" t="s">
        <v>3105</v>
      </c>
      <c r="G142" s="6" t="s">
        <v>79</v>
      </c>
      <c r="H142" s="6" t="b">
        <v>1</v>
      </c>
      <c r="I142" s="6">
        <v>3256</v>
      </c>
      <c r="J142" s="6" t="s">
        <v>67</v>
      </c>
      <c r="K142" s="6" t="s">
        <v>112</v>
      </c>
      <c r="L142">
        <v>264617</v>
      </c>
      <c r="M142" t="s">
        <v>3106</v>
      </c>
      <c r="N142" t="s">
        <v>3107</v>
      </c>
      <c r="O142" t="s">
        <v>3108</v>
      </c>
      <c r="P142">
        <v>40</v>
      </c>
      <c r="Q142" s="6">
        <v>264618</v>
      </c>
      <c r="R142" s="6" t="s">
        <v>4745</v>
      </c>
      <c r="S142" s="6" t="s">
        <v>4746</v>
      </c>
      <c r="T142" s="6" t="s">
        <v>4747</v>
      </c>
      <c r="U142" s="6">
        <v>40</v>
      </c>
      <c r="V142" t="s">
        <v>75</v>
      </c>
      <c r="W142" t="s">
        <v>103</v>
      </c>
      <c r="X142">
        <v>409</v>
      </c>
      <c r="Y142" t="s">
        <v>3522</v>
      </c>
      <c r="Z142" t="s">
        <v>3910</v>
      </c>
      <c r="AA142">
        <v>409038</v>
      </c>
      <c r="AB142" t="e">
        <f>VLOOKUP(#REF!,#REF!,2,FALSE)</f>
        <v>#REF!</v>
      </c>
      <c r="AC142" t="s">
        <v>3880</v>
      </c>
      <c r="AD142">
        <v>6220941374</v>
      </c>
      <c r="AE142" s="2">
        <v>45140</v>
      </c>
      <c r="AF142" t="s">
        <v>1018</v>
      </c>
      <c r="AG142" t="s">
        <v>3527</v>
      </c>
      <c r="AH142" t="s">
        <v>906</v>
      </c>
      <c r="AI142" t="s">
        <v>658</v>
      </c>
      <c r="AJ142" t="s">
        <v>966</v>
      </c>
      <c r="AL142" s="2">
        <v>45181</v>
      </c>
      <c r="AQ142">
        <v>25</v>
      </c>
      <c r="AR142">
        <v>100</v>
      </c>
      <c r="AS142">
        <v>0</v>
      </c>
      <c r="AT142" t="s">
        <v>3524</v>
      </c>
      <c r="AV142">
        <v>0</v>
      </c>
      <c r="AW142">
        <v>52</v>
      </c>
      <c r="AX142">
        <v>48</v>
      </c>
      <c r="AY142">
        <v>0</v>
      </c>
      <c r="AZ142">
        <v>148</v>
      </c>
      <c r="BA142">
        <v>25</v>
      </c>
      <c r="BB142">
        <v>30</v>
      </c>
      <c r="BC142">
        <v>45</v>
      </c>
      <c r="BD142">
        <v>0</v>
      </c>
      <c r="BE142">
        <v>120</v>
      </c>
      <c r="BF142">
        <v>0</v>
      </c>
      <c r="BG142">
        <v>100</v>
      </c>
      <c r="BH142">
        <v>0</v>
      </c>
      <c r="BI142">
        <v>0</v>
      </c>
      <c r="BJ142">
        <v>100</v>
      </c>
      <c r="BL142" t="s">
        <v>3762</v>
      </c>
      <c r="BM142" s="2">
        <v>45187</v>
      </c>
      <c r="BN142" t="s">
        <v>3531</v>
      </c>
    </row>
    <row r="143" spans="1:66">
      <c r="A143" t="s">
        <v>4741</v>
      </c>
      <c r="B143">
        <v>409038</v>
      </c>
      <c r="C143" t="b">
        <v>1</v>
      </c>
      <c r="D143" t="s">
        <v>4308</v>
      </c>
      <c r="E143" t="s">
        <v>141</v>
      </c>
      <c r="F143" s="6" t="s">
        <v>3100</v>
      </c>
      <c r="G143" s="6" t="s">
        <v>1120</v>
      </c>
      <c r="H143" s="6" t="b">
        <v>1</v>
      </c>
      <c r="I143" s="6">
        <v>3239</v>
      </c>
      <c r="J143" s="6" t="s">
        <v>1167</v>
      </c>
      <c r="K143" s="6" t="s">
        <v>112</v>
      </c>
      <c r="L143">
        <v>327532</v>
      </c>
      <c r="M143" t="s">
        <v>3102</v>
      </c>
      <c r="N143" t="s">
        <v>3103</v>
      </c>
      <c r="O143" t="s">
        <v>3104</v>
      </c>
      <c r="P143">
        <v>40</v>
      </c>
      <c r="Q143" s="6">
        <v>327533</v>
      </c>
      <c r="R143" s="6" t="s">
        <v>4748</v>
      </c>
      <c r="S143" s="6" t="s">
        <v>4749</v>
      </c>
      <c r="T143" s="6" t="s">
        <v>4750</v>
      </c>
      <c r="U143" s="6">
        <v>40</v>
      </c>
      <c r="V143" t="s">
        <v>75</v>
      </c>
      <c r="W143" t="s">
        <v>103</v>
      </c>
      <c r="X143">
        <v>409</v>
      </c>
      <c r="Y143" t="s">
        <v>3522</v>
      </c>
      <c r="Z143" t="s">
        <v>3952</v>
      </c>
      <c r="AA143">
        <v>409038</v>
      </c>
      <c r="AB143" t="e">
        <f>VLOOKUP(#REF!,#REF!,2,FALSE)</f>
        <v>#REF!</v>
      </c>
      <c r="AC143" t="s">
        <v>3953</v>
      </c>
      <c r="AD143">
        <v>6221123113</v>
      </c>
      <c r="AE143" s="2">
        <v>45195</v>
      </c>
      <c r="AF143" t="s">
        <v>1018</v>
      </c>
      <c r="AG143" t="s">
        <v>3527</v>
      </c>
      <c r="AH143" t="s">
        <v>906</v>
      </c>
      <c r="AI143" t="s">
        <v>658</v>
      </c>
      <c r="AJ143" t="s">
        <v>966</v>
      </c>
      <c r="AL143" s="2">
        <v>45215</v>
      </c>
      <c r="AU143" t="s">
        <v>3954</v>
      </c>
      <c r="BK143" t="s">
        <v>3954</v>
      </c>
      <c r="BL143" t="s">
        <v>3762</v>
      </c>
      <c r="BM143" s="2">
        <v>45222</v>
      </c>
      <c r="BN143" t="s">
        <v>3538</v>
      </c>
    </row>
    <row r="144" spans="1:66">
      <c r="A144" t="s">
        <v>4751</v>
      </c>
      <c r="B144">
        <v>409039</v>
      </c>
      <c r="C144" t="b">
        <v>0</v>
      </c>
      <c r="D144" t="s">
        <v>4277</v>
      </c>
      <c r="E144" t="s">
        <v>57</v>
      </c>
      <c r="F144" s="6" t="s">
        <v>686</v>
      </c>
      <c r="G144" s="6" t="s">
        <v>79</v>
      </c>
      <c r="H144" s="6" t="b">
        <v>1</v>
      </c>
      <c r="I144" s="6">
        <v>3239</v>
      </c>
      <c r="J144" s="6" t="s">
        <v>67</v>
      </c>
      <c r="K144" s="6" t="s">
        <v>69</v>
      </c>
      <c r="L144">
        <v>331387</v>
      </c>
      <c r="M144" t="s">
        <v>687</v>
      </c>
      <c r="N144" t="s">
        <v>688</v>
      </c>
      <c r="O144" t="s">
        <v>689</v>
      </c>
      <c r="P144">
        <v>40</v>
      </c>
      <c r="Q144" s="6">
        <v>331388</v>
      </c>
      <c r="R144" s="6" t="s">
        <v>4752</v>
      </c>
      <c r="S144" s="6" t="s">
        <v>4753</v>
      </c>
      <c r="T144" s="6" t="s">
        <v>4754</v>
      </c>
      <c r="U144" s="6">
        <v>40</v>
      </c>
      <c r="V144" t="s">
        <v>75</v>
      </c>
      <c r="W144" t="s">
        <v>90</v>
      </c>
      <c r="X144">
        <v>409</v>
      </c>
      <c r="Y144" t="s">
        <v>3522</v>
      </c>
      <c r="Z144" t="s">
        <v>4755</v>
      </c>
      <c r="AA144">
        <v>409039</v>
      </c>
      <c r="AB144" t="e">
        <f>VLOOKUP(#REF!,#REF!,2,FALSE)</f>
        <v>#REF!</v>
      </c>
      <c r="AD144">
        <v>6221123136</v>
      </c>
      <c r="AE144" s="2">
        <v>44440</v>
      </c>
      <c r="AF144" t="s">
        <v>4130</v>
      </c>
      <c r="AG144" t="s">
        <v>3527</v>
      </c>
      <c r="AH144" t="s">
        <v>915</v>
      </c>
      <c r="AJ144" t="s">
        <v>907</v>
      </c>
      <c r="AK144" t="s">
        <v>133</v>
      </c>
      <c r="AL144" s="2">
        <v>45138</v>
      </c>
    </row>
    <row r="145" spans="1:66">
      <c r="A145" t="s">
        <v>4756</v>
      </c>
      <c r="B145">
        <v>409042</v>
      </c>
      <c r="C145" t="b">
        <v>1</v>
      </c>
      <c r="D145" t="s">
        <v>4308</v>
      </c>
      <c r="E145" t="s">
        <v>141</v>
      </c>
      <c r="F145" s="6" t="s">
        <v>3114</v>
      </c>
      <c r="G145" s="6" t="s">
        <v>79</v>
      </c>
      <c r="H145" s="6" t="b">
        <v>0</v>
      </c>
      <c r="I145" s="6"/>
      <c r="J145" s="6" t="s">
        <v>67</v>
      </c>
      <c r="K145" s="6" t="s">
        <v>69</v>
      </c>
      <c r="L145">
        <v>235053</v>
      </c>
      <c r="M145" t="s">
        <v>3116</v>
      </c>
      <c r="N145" t="s">
        <v>3117</v>
      </c>
      <c r="O145" t="s">
        <v>3118</v>
      </c>
      <c r="P145">
        <v>40</v>
      </c>
      <c r="Q145" s="6">
        <v>235054</v>
      </c>
      <c r="R145" s="6" t="s">
        <v>4757</v>
      </c>
      <c r="S145" s="6" t="s">
        <v>4758</v>
      </c>
      <c r="T145" s="6" t="s">
        <v>4759</v>
      </c>
      <c r="U145" s="6">
        <v>40</v>
      </c>
      <c r="V145" t="s">
        <v>75</v>
      </c>
      <c r="W145" t="s">
        <v>103</v>
      </c>
      <c r="X145">
        <v>409</v>
      </c>
      <c r="Y145" t="s">
        <v>3522</v>
      </c>
      <c r="Z145" t="s">
        <v>3860</v>
      </c>
      <c r="AA145">
        <v>409042</v>
      </c>
      <c r="AB145" t="e">
        <f>VLOOKUP(#REF!,#REF!,2,FALSE)</f>
        <v>#REF!</v>
      </c>
      <c r="AC145" t="s">
        <v>3569</v>
      </c>
      <c r="AD145">
        <v>6221123139</v>
      </c>
      <c r="AE145" s="2">
        <v>44603</v>
      </c>
      <c r="AF145" t="s">
        <v>975</v>
      </c>
      <c r="AG145" t="s">
        <v>3527</v>
      </c>
      <c r="AH145" t="s">
        <v>906</v>
      </c>
      <c r="AI145" t="s">
        <v>152</v>
      </c>
      <c r="AJ145" t="s">
        <v>966</v>
      </c>
      <c r="AL145" s="2">
        <v>45148</v>
      </c>
      <c r="AQ145">
        <v>85</v>
      </c>
      <c r="AR145">
        <v>85</v>
      </c>
      <c r="AS145">
        <v>15</v>
      </c>
      <c r="AT145" t="s">
        <v>3524</v>
      </c>
      <c r="AV145">
        <v>5</v>
      </c>
      <c r="AW145">
        <v>10</v>
      </c>
      <c r="AX145">
        <v>60</v>
      </c>
      <c r="AY145">
        <v>25</v>
      </c>
      <c r="AZ145">
        <v>205</v>
      </c>
      <c r="BA145">
        <v>5</v>
      </c>
      <c r="BB145">
        <v>10</v>
      </c>
      <c r="BC145">
        <v>60</v>
      </c>
      <c r="BD145">
        <v>25</v>
      </c>
      <c r="BE145">
        <v>205</v>
      </c>
      <c r="BF145">
        <v>5</v>
      </c>
      <c r="BG145">
        <v>10</v>
      </c>
      <c r="BH145">
        <v>70</v>
      </c>
      <c r="BI145">
        <v>15</v>
      </c>
      <c r="BJ145">
        <v>195</v>
      </c>
      <c r="BL145" t="s">
        <v>3702</v>
      </c>
      <c r="BM145" s="2">
        <v>45162</v>
      </c>
      <c r="BN145" t="s">
        <v>3531</v>
      </c>
    </row>
    <row r="146" spans="1:66">
      <c r="A146" t="s">
        <v>4756</v>
      </c>
      <c r="B146">
        <v>409042</v>
      </c>
      <c r="C146" t="b">
        <v>1</v>
      </c>
      <c r="D146" t="s">
        <v>4308</v>
      </c>
      <c r="E146" t="s">
        <v>141</v>
      </c>
      <c r="F146" s="6" t="s">
        <v>3109</v>
      </c>
      <c r="G146" s="6" t="s">
        <v>79</v>
      </c>
      <c r="H146" s="6" t="b">
        <v>1</v>
      </c>
      <c r="I146" s="6">
        <v>3239</v>
      </c>
      <c r="J146" s="6" t="s">
        <v>1167</v>
      </c>
      <c r="K146" s="6" t="s">
        <v>112</v>
      </c>
      <c r="L146">
        <v>327482</v>
      </c>
      <c r="M146" t="s">
        <v>3111</v>
      </c>
      <c r="N146" t="s">
        <v>3112</v>
      </c>
      <c r="O146" t="s">
        <v>3113</v>
      </c>
      <c r="P146">
        <v>40</v>
      </c>
      <c r="Q146" s="6">
        <v>327483</v>
      </c>
      <c r="R146" s="6" t="s">
        <v>4760</v>
      </c>
      <c r="S146" s="6" t="s">
        <v>4761</v>
      </c>
      <c r="T146" s="6" t="s">
        <v>4762</v>
      </c>
      <c r="U146" s="6">
        <v>40</v>
      </c>
      <c r="V146" t="s">
        <v>75</v>
      </c>
      <c r="W146" t="s">
        <v>103</v>
      </c>
      <c r="X146">
        <v>409</v>
      </c>
      <c r="Y146" t="s">
        <v>3522</v>
      </c>
      <c r="Z146" t="s">
        <v>3927</v>
      </c>
      <c r="AA146">
        <v>409042</v>
      </c>
      <c r="AB146" t="e">
        <f>VLOOKUP(#REF!,#REF!,2,FALSE)</f>
        <v>#REF!</v>
      </c>
      <c r="AC146" t="s">
        <v>3880</v>
      </c>
      <c r="AD146">
        <v>6220965339</v>
      </c>
      <c r="AE146" s="2">
        <v>45188</v>
      </c>
      <c r="AF146" t="s">
        <v>1018</v>
      </c>
      <c r="AG146" t="s">
        <v>3527</v>
      </c>
      <c r="AH146" t="s">
        <v>915</v>
      </c>
      <c r="AJ146" t="s">
        <v>966</v>
      </c>
      <c r="AK146" t="s">
        <v>173</v>
      </c>
      <c r="AL146" s="2">
        <v>45198</v>
      </c>
      <c r="AQ146">
        <v>100</v>
      </c>
      <c r="AR146">
        <v>100</v>
      </c>
      <c r="AS146">
        <v>0</v>
      </c>
      <c r="AT146" t="s">
        <v>3524</v>
      </c>
      <c r="AV146">
        <v>0</v>
      </c>
      <c r="AW146">
        <v>10</v>
      </c>
      <c r="AX146">
        <v>75</v>
      </c>
      <c r="AY146">
        <v>15</v>
      </c>
      <c r="AZ146">
        <v>205</v>
      </c>
      <c r="BA146">
        <v>0</v>
      </c>
      <c r="BB146">
        <v>10</v>
      </c>
      <c r="BC146">
        <v>75</v>
      </c>
      <c r="BD146">
        <v>15</v>
      </c>
      <c r="BE146">
        <v>205</v>
      </c>
      <c r="BF146">
        <v>0</v>
      </c>
      <c r="BG146">
        <v>90</v>
      </c>
      <c r="BH146">
        <v>10</v>
      </c>
      <c r="BI146">
        <v>0</v>
      </c>
      <c r="BJ146">
        <v>110</v>
      </c>
      <c r="BL146" t="s">
        <v>3653</v>
      </c>
      <c r="BM146" s="2">
        <v>45208</v>
      </c>
      <c r="BN146" t="s">
        <v>3531</v>
      </c>
    </row>
    <row r="147" spans="1:66">
      <c r="A147" t="s">
        <v>4756</v>
      </c>
      <c r="B147">
        <v>409042</v>
      </c>
      <c r="C147" t="b">
        <v>1</v>
      </c>
      <c r="D147" t="s">
        <v>4308</v>
      </c>
      <c r="E147" t="s">
        <v>141</v>
      </c>
      <c r="F147" s="6" t="s">
        <v>693</v>
      </c>
      <c r="G147" s="6" t="s">
        <v>79</v>
      </c>
      <c r="H147" s="6" t="b">
        <v>1</v>
      </c>
      <c r="I147" s="6">
        <v>3256</v>
      </c>
      <c r="J147" s="6" t="s">
        <v>67</v>
      </c>
      <c r="K147" s="6" t="s">
        <v>112</v>
      </c>
      <c r="L147">
        <v>327845</v>
      </c>
      <c r="M147" t="s">
        <v>694</v>
      </c>
      <c r="N147" t="s">
        <v>695</v>
      </c>
      <c r="O147" t="s">
        <v>696</v>
      </c>
      <c r="P147">
        <v>40</v>
      </c>
      <c r="Q147" s="6">
        <v>327846</v>
      </c>
      <c r="R147" s="6" t="s">
        <v>4763</v>
      </c>
      <c r="S147" s="6" t="s">
        <v>4764</v>
      </c>
      <c r="T147" s="6" t="s">
        <v>4765</v>
      </c>
      <c r="U147" s="6">
        <v>40</v>
      </c>
      <c r="V147" t="s">
        <v>75</v>
      </c>
      <c r="W147" t="s">
        <v>103</v>
      </c>
      <c r="X147">
        <v>409</v>
      </c>
      <c r="Y147" t="s">
        <v>3522</v>
      </c>
      <c r="Z147">
        <v>6220941375</v>
      </c>
      <c r="AA147">
        <v>409042</v>
      </c>
      <c r="AB147" t="e">
        <f>VLOOKUP(#REF!,#REF!,2,FALSE)</f>
        <v>#REF!</v>
      </c>
      <c r="AD147">
        <v>6220941375</v>
      </c>
      <c r="AE147" s="2">
        <v>45160</v>
      </c>
      <c r="AG147" t="s">
        <v>3527</v>
      </c>
      <c r="AQ147">
        <v>100</v>
      </c>
      <c r="AR147">
        <v>5</v>
      </c>
      <c r="AS147">
        <v>95</v>
      </c>
      <c r="AT147" t="s">
        <v>3545</v>
      </c>
      <c r="AV147">
        <v>3</v>
      </c>
      <c r="AW147">
        <v>20</v>
      </c>
      <c r="AX147">
        <v>75</v>
      </c>
      <c r="AY147">
        <v>2</v>
      </c>
      <c r="AZ147">
        <v>176</v>
      </c>
      <c r="BA147">
        <v>8</v>
      </c>
      <c r="BB147">
        <v>15</v>
      </c>
      <c r="BC147">
        <v>75</v>
      </c>
      <c r="BD147">
        <v>2</v>
      </c>
      <c r="BE147">
        <v>171</v>
      </c>
      <c r="BF147">
        <v>70</v>
      </c>
      <c r="BG147">
        <v>30</v>
      </c>
      <c r="BH147">
        <v>0</v>
      </c>
      <c r="BI147">
        <v>0</v>
      </c>
      <c r="BJ147">
        <v>30</v>
      </c>
      <c r="BL147" t="s">
        <v>3660</v>
      </c>
      <c r="BM147" s="2">
        <v>45271</v>
      </c>
      <c r="BN147" t="s">
        <v>3531</v>
      </c>
    </row>
    <row r="148" spans="1:66">
      <c r="A148" t="s">
        <v>4766</v>
      </c>
      <c r="B148">
        <v>409046</v>
      </c>
      <c r="C148" t="b">
        <v>0</v>
      </c>
      <c r="D148" t="s">
        <v>4308</v>
      </c>
      <c r="E148" t="s">
        <v>141</v>
      </c>
      <c r="F148" s="6" t="s">
        <v>3119</v>
      </c>
      <c r="G148" s="6" t="s">
        <v>79</v>
      </c>
      <c r="H148" s="6" t="b">
        <v>0</v>
      </c>
      <c r="I148" s="6"/>
      <c r="J148" s="6" t="s">
        <v>67</v>
      </c>
      <c r="K148" s="6" t="s">
        <v>69</v>
      </c>
      <c r="L148">
        <v>326636</v>
      </c>
      <c r="M148" t="s">
        <v>3121</v>
      </c>
      <c r="N148" t="s">
        <v>3122</v>
      </c>
      <c r="O148" t="s">
        <v>3123</v>
      </c>
      <c r="P148">
        <v>40</v>
      </c>
      <c r="Q148" s="6">
        <v>326634</v>
      </c>
      <c r="R148" s="6" t="s">
        <v>4767</v>
      </c>
      <c r="S148" s="6" t="s">
        <v>4768</v>
      </c>
      <c r="T148" s="6" t="s">
        <v>4769</v>
      </c>
      <c r="U148" s="6">
        <v>40</v>
      </c>
      <c r="V148" t="s">
        <v>75</v>
      </c>
      <c r="W148" t="s">
        <v>103</v>
      </c>
      <c r="X148">
        <v>409</v>
      </c>
      <c r="Y148" t="s">
        <v>3522</v>
      </c>
      <c r="Z148" t="s">
        <v>3920</v>
      </c>
      <c r="AA148">
        <v>409046</v>
      </c>
      <c r="AB148" t="e">
        <f>VLOOKUP(#REF!,#REF!,2,FALSE)</f>
        <v>#REF!</v>
      </c>
      <c r="AC148" t="s">
        <v>3569</v>
      </c>
      <c r="AD148">
        <v>6221123129</v>
      </c>
      <c r="AE148" s="2">
        <v>44833</v>
      </c>
      <c r="AF148" t="s">
        <v>975</v>
      </c>
      <c r="AG148" t="s">
        <v>3527</v>
      </c>
      <c r="AH148" t="s">
        <v>906</v>
      </c>
      <c r="AI148" t="s">
        <v>152</v>
      </c>
      <c r="AJ148" t="s">
        <v>919</v>
      </c>
      <c r="AQ148">
        <v>85</v>
      </c>
      <c r="AR148">
        <v>100</v>
      </c>
      <c r="AS148">
        <v>0</v>
      </c>
      <c r="AT148" t="s">
        <v>3545</v>
      </c>
      <c r="AV148">
        <v>3</v>
      </c>
      <c r="AW148">
        <v>21</v>
      </c>
      <c r="AX148">
        <v>70</v>
      </c>
      <c r="AY148">
        <v>6</v>
      </c>
      <c r="AZ148">
        <v>179</v>
      </c>
      <c r="BA148">
        <v>33</v>
      </c>
      <c r="BB148">
        <v>31</v>
      </c>
      <c r="BC148">
        <v>29</v>
      </c>
      <c r="BD148">
        <v>7</v>
      </c>
      <c r="BE148">
        <v>110</v>
      </c>
      <c r="BF148">
        <v>2</v>
      </c>
      <c r="BG148">
        <v>52</v>
      </c>
      <c r="BH148">
        <v>46</v>
      </c>
      <c r="BI148">
        <v>0</v>
      </c>
      <c r="BJ148">
        <v>144</v>
      </c>
      <c r="BL148" t="s">
        <v>3762</v>
      </c>
      <c r="BM148" s="2">
        <v>45198</v>
      </c>
      <c r="BN148" t="s">
        <v>3531</v>
      </c>
    </row>
    <row r="149" spans="1:66">
      <c r="A149" t="s">
        <v>4766</v>
      </c>
      <c r="B149">
        <v>409046</v>
      </c>
      <c r="C149" t="b">
        <v>0</v>
      </c>
      <c r="D149" t="s">
        <v>4308</v>
      </c>
      <c r="E149" t="s">
        <v>141</v>
      </c>
      <c r="F149" s="6" t="s">
        <v>698</v>
      </c>
      <c r="G149" s="6" t="s">
        <v>79</v>
      </c>
      <c r="H149" s="6" t="b">
        <v>1</v>
      </c>
      <c r="I149" s="6">
        <v>3239</v>
      </c>
      <c r="J149" s="6" t="s">
        <v>67</v>
      </c>
      <c r="K149" s="6" t="s">
        <v>112</v>
      </c>
      <c r="L149">
        <v>327708</v>
      </c>
      <c r="M149" t="s">
        <v>699</v>
      </c>
      <c r="N149" t="s">
        <v>700</v>
      </c>
      <c r="O149" t="s">
        <v>701</v>
      </c>
      <c r="P149">
        <v>40</v>
      </c>
      <c r="Q149" s="6">
        <v>327709</v>
      </c>
      <c r="R149" s="6" t="s">
        <v>4770</v>
      </c>
      <c r="S149" s="6" t="s">
        <v>4771</v>
      </c>
      <c r="T149" s="6" t="s">
        <v>4772</v>
      </c>
      <c r="U149" s="6">
        <v>40</v>
      </c>
      <c r="V149" t="s">
        <v>75</v>
      </c>
      <c r="W149" t="s">
        <v>103</v>
      </c>
      <c r="X149">
        <v>409</v>
      </c>
      <c r="Y149" t="s">
        <v>3522</v>
      </c>
      <c r="Z149" t="s">
        <v>4032</v>
      </c>
      <c r="AA149">
        <v>409046</v>
      </c>
      <c r="AB149" t="e">
        <f>VLOOKUP(#REF!,#REF!,2,FALSE)</f>
        <v>#REF!</v>
      </c>
      <c r="AC149" t="s">
        <v>3569</v>
      </c>
      <c r="AD149">
        <v>6220220410</v>
      </c>
      <c r="AE149" s="2">
        <v>45176</v>
      </c>
      <c r="AF149" t="s">
        <v>975</v>
      </c>
      <c r="AG149" t="s">
        <v>3527</v>
      </c>
      <c r="AH149" t="s">
        <v>1025</v>
      </c>
      <c r="AI149" t="s">
        <v>152</v>
      </c>
      <c r="AJ149" t="s">
        <v>919</v>
      </c>
      <c r="AK149" t="s">
        <v>152</v>
      </c>
      <c r="AL149" s="2">
        <v>45245</v>
      </c>
      <c r="AQ149">
        <v>60</v>
      </c>
      <c r="AR149">
        <v>100</v>
      </c>
      <c r="AS149">
        <v>0</v>
      </c>
      <c r="AT149" t="s">
        <v>3524</v>
      </c>
      <c r="AV149">
        <v>10</v>
      </c>
      <c r="AW149">
        <v>35</v>
      </c>
      <c r="AX149">
        <v>50</v>
      </c>
      <c r="AY149">
        <v>5</v>
      </c>
      <c r="AZ149">
        <v>150</v>
      </c>
      <c r="BA149">
        <v>10</v>
      </c>
      <c r="BB149">
        <v>35</v>
      </c>
      <c r="BC149">
        <v>50</v>
      </c>
      <c r="BD149">
        <v>5</v>
      </c>
      <c r="BE149">
        <v>150</v>
      </c>
      <c r="BF149">
        <v>15</v>
      </c>
      <c r="BG149">
        <v>81</v>
      </c>
      <c r="BH149">
        <v>4</v>
      </c>
      <c r="BI149">
        <v>0</v>
      </c>
      <c r="BJ149">
        <v>89</v>
      </c>
      <c r="BL149" t="s">
        <v>3660</v>
      </c>
      <c r="BM149" s="2">
        <v>45252</v>
      </c>
      <c r="BN149" t="s">
        <v>3531</v>
      </c>
    </row>
    <row r="150" spans="1:66">
      <c r="A150" t="s">
        <v>4773</v>
      </c>
      <c r="B150">
        <v>409049</v>
      </c>
      <c r="C150" t="b">
        <v>0</v>
      </c>
      <c r="D150" t="s">
        <v>4270</v>
      </c>
      <c r="E150" t="s">
        <v>57</v>
      </c>
      <c r="F150" s="6" t="s">
        <v>3124</v>
      </c>
      <c r="G150" s="6" t="s">
        <v>79</v>
      </c>
      <c r="H150" s="6" t="b">
        <v>1</v>
      </c>
      <c r="I150" s="6">
        <v>3239</v>
      </c>
      <c r="J150" s="6" t="s">
        <v>67</v>
      </c>
      <c r="K150" s="6" t="s">
        <v>112</v>
      </c>
      <c r="L150">
        <v>327619</v>
      </c>
      <c r="M150" t="s">
        <v>3126</v>
      </c>
      <c r="N150" t="s">
        <v>3127</v>
      </c>
      <c r="O150" t="s">
        <v>3128</v>
      </c>
      <c r="P150">
        <v>40</v>
      </c>
      <c r="Q150" s="6"/>
      <c r="R150" s="6"/>
      <c r="S150" s="6"/>
      <c r="T150" s="6"/>
      <c r="U150" s="6"/>
      <c r="V150" t="s">
        <v>130</v>
      </c>
      <c r="W150" t="s">
        <v>103</v>
      </c>
      <c r="X150">
        <v>409</v>
      </c>
      <c r="Y150" t="s">
        <v>3522</v>
      </c>
      <c r="Z150" t="s">
        <v>3992</v>
      </c>
      <c r="AA150">
        <v>409049</v>
      </c>
      <c r="AB150" t="e">
        <f>VLOOKUP(#REF!,#REF!,2,FALSE)</f>
        <v>#REF!</v>
      </c>
      <c r="AC150" t="s">
        <v>3993</v>
      </c>
      <c r="AD150">
        <v>6220220411</v>
      </c>
      <c r="AE150" s="2">
        <v>45216</v>
      </c>
      <c r="AF150" t="s">
        <v>924</v>
      </c>
      <c r="AG150" t="s">
        <v>3527</v>
      </c>
      <c r="AH150" t="s">
        <v>906</v>
      </c>
      <c r="AI150" t="s">
        <v>83</v>
      </c>
      <c r="AJ150" t="s">
        <v>916</v>
      </c>
      <c r="AQ150">
        <v>90</v>
      </c>
      <c r="AR150">
        <v>99</v>
      </c>
      <c r="AS150">
        <v>1</v>
      </c>
      <c r="AT150" t="s">
        <v>3545</v>
      </c>
      <c r="AV150">
        <v>2</v>
      </c>
      <c r="AW150">
        <v>2</v>
      </c>
      <c r="AX150">
        <v>95</v>
      </c>
      <c r="AY150">
        <v>1</v>
      </c>
      <c r="AZ150">
        <v>195</v>
      </c>
      <c r="BA150">
        <v>2</v>
      </c>
      <c r="BB150">
        <v>2</v>
      </c>
      <c r="BC150">
        <v>95</v>
      </c>
      <c r="BD150">
        <v>1</v>
      </c>
      <c r="BE150">
        <v>195</v>
      </c>
      <c r="BF150">
        <v>25</v>
      </c>
      <c r="BG150">
        <v>72</v>
      </c>
      <c r="BH150">
        <v>3</v>
      </c>
      <c r="BI150">
        <v>0</v>
      </c>
      <c r="BJ150">
        <v>78</v>
      </c>
      <c r="BL150" t="s">
        <v>3894</v>
      </c>
      <c r="BM150" s="2">
        <v>45242</v>
      </c>
      <c r="BN150" t="s">
        <v>3531</v>
      </c>
    </row>
    <row r="151" spans="1:66">
      <c r="A151" t="s">
        <v>4774</v>
      </c>
      <c r="B151">
        <v>409052</v>
      </c>
      <c r="C151" t="b">
        <v>0</v>
      </c>
      <c r="D151" t="s">
        <v>4277</v>
      </c>
      <c r="E151" t="s">
        <v>57</v>
      </c>
      <c r="F151" s="6" t="s">
        <v>710</v>
      </c>
      <c r="G151" s="6" t="s">
        <v>79</v>
      </c>
      <c r="H151" s="6" t="b">
        <v>1</v>
      </c>
      <c r="I151" s="6">
        <v>3239</v>
      </c>
      <c r="J151" s="6" t="s">
        <v>67</v>
      </c>
      <c r="K151" s="6" t="s">
        <v>112</v>
      </c>
      <c r="L151">
        <v>327702</v>
      </c>
      <c r="M151" t="s">
        <v>711</v>
      </c>
      <c r="N151" t="s">
        <v>712</v>
      </c>
      <c r="O151" t="s">
        <v>713</v>
      </c>
      <c r="P151">
        <v>40</v>
      </c>
      <c r="Q151" s="6">
        <v>327703</v>
      </c>
      <c r="R151" s="6" t="s">
        <v>4775</v>
      </c>
      <c r="S151" s="6" t="s">
        <v>4776</v>
      </c>
      <c r="T151" s="6" t="s">
        <v>4777</v>
      </c>
      <c r="U151" s="6">
        <v>40</v>
      </c>
      <c r="V151" t="s">
        <v>75</v>
      </c>
      <c r="W151" t="s">
        <v>103</v>
      </c>
      <c r="X151">
        <v>409</v>
      </c>
      <c r="Y151" t="s">
        <v>3522</v>
      </c>
      <c r="Z151" t="s">
        <v>4029</v>
      </c>
      <c r="AA151">
        <v>409052</v>
      </c>
      <c r="AB151" t="e">
        <f>VLOOKUP(#REF!,#REF!,2,FALSE)</f>
        <v>#REF!</v>
      </c>
      <c r="AC151" t="s">
        <v>4030</v>
      </c>
      <c r="AD151">
        <v>6220220413</v>
      </c>
      <c r="AE151" s="2">
        <v>45222</v>
      </c>
      <c r="AF151" t="s">
        <v>924</v>
      </c>
      <c r="AG151" t="s">
        <v>3527</v>
      </c>
      <c r="AH151" t="s">
        <v>915</v>
      </c>
      <c r="AJ151" t="s">
        <v>907</v>
      </c>
      <c r="AK151" t="s">
        <v>173</v>
      </c>
      <c r="AL151" s="2">
        <v>45243</v>
      </c>
      <c r="AQ151">
        <v>80</v>
      </c>
      <c r="AR151">
        <v>70</v>
      </c>
      <c r="AS151">
        <v>30</v>
      </c>
      <c r="AT151" t="s">
        <v>3524</v>
      </c>
      <c r="AV151">
        <v>0</v>
      </c>
      <c r="AW151">
        <v>5</v>
      </c>
      <c r="AX151">
        <v>85</v>
      </c>
      <c r="AY151">
        <v>10</v>
      </c>
      <c r="AZ151">
        <v>205</v>
      </c>
      <c r="BA151">
        <v>0</v>
      </c>
      <c r="BB151">
        <v>5</v>
      </c>
      <c r="BC151">
        <v>85</v>
      </c>
      <c r="BD151">
        <v>10</v>
      </c>
      <c r="BE151">
        <v>205</v>
      </c>
      <c r="BF151">
        <v>60</v>
      </c>
      <c r="BG151">
        <v>35</v>
      </c>
      <c r="BH151">
        <v>5</v>
      </c>
      <c r="BI151">
        <v>0</v>
      </c>
      <c r="BJ151">
        <v>45</v>
      </c>
      <c r="BL151" t="s">
        <v>3660</v>
      </c>
      <c r="BM151" s="2">
        <v>45251</v>
      </c>
      <c r="BN151" t="s">
        <v>3531</v>
      </c>
    </row>
    <row r="152" spans="1:66">
      <c r="A152" t="s">
        <v>4774</v>
      </c>
      <c r="B152">
        <v>409052</v>
      </c>
      <c r="C152" t="b">
        <v>0</v>
      </c>
      <c r="D152" t="s">
        <v>4277</v>
      </c>
      <c r="E152" t="s">
        <v>57</v>
      </c>
      <c r="F152" s="6" t="s">
        <v>3129</v>
      </c>
      <c r="G152" s="6" t="s">
        <v>79</v>
      </c>
      <c r="H152" s="6" t="b">
        <v>0</v>
      </c>
      <c r="I152" s="6"/>
      <c r="J152" s="6" t="s">
        <v>67</v>
      </c>
      <c r="K152" s="6" t="s">
        <v>69</v>
      </c>
      <c r="L152">
        <v>327705</v>
      </c>
      <c r="M152" t="s">
        <v>3131</v>
      </c>
      <c r="N152" t="s">
        <v>3132</v>
      </c>
      <c r="O152" t="s">
        <v>3133</v>
      </c>
      <c r="P152">
        <v>40</v>
      </c>
      <c r="Q152" s="6">
        <v>327706</v>
      </c>
      <c r="R152" s="6" t="s">
        <v>4778</v>
      </c>
      <c r="S152" s="6" t="s">
        <v>4779</v>
      </c>
      <c r="T152" s="6" t="s">
        <v>4780</v>
      </c>
      <c r="U152" s="6">
        <v>40</v>
      </c>
      <c r="V152" t="s">
        <v>75</v>
      </c>
      <c r="W152" t="s">
        <v>103</v>
      </c>
      <c r="X152">
        <v>409</v>
      </c>
      <c r="Y152" t="s">
        <v>3522</v>
      </c>
      <c r="Z152" t="s">
        <v>4031</v>
      </c>
      <c r="AA152">
        <v>409052</v>
      </c>
      <c r="AB152" t="e">
        <f>VLOOKUP(#REF!,#REF!,2,FALSE)</f>
        <v>#REF!</v>
      </c>
      <c r="AC152" t="s">
        <v>3564</v>
      </c>
      <c r="AD152">
        <v>6221123135</v>
      </c>
      <c r="AE152" s="2">
        <v>45071</v>
      </c>
      <c r="AF152" t="s">
        <v>924</v>
      </c>
      <c r="AG152" t="s">
        <v>3527</v>
      </c>
      <c r="AH152" t="s">
        <v>915</v>
      </c>
      <c r="AJ152" t="s">
        <v>907</v>
      </c>
      <c r="AK152" t="s">
        <v>173</v>
      </c>
      <c r="AL152" s="2">
        <v>45243</v>
      </c>
      <c r="AQ152">
        <v>25</v>
      </c>
      <c r="AR152">
        <v>100</v>
      </c>
      <c r="AS152">
        <v>0</v>
      </c>
      <c r="AT152" t="s">
        <v>3524</v>
      </c>
      <c r="AV152">
        <v>1</v>
      </c>
      <c r="AW152">
        <v>14</v>
      </c>
      <c r="AX152">
        <v>70</v>
      </c>
      <c r="AY152">
        <v>15</v>
      </c>
      <c r="AZ152">
        <v>199</v>
      </c>
      <c r="BA152">
        <v>0</v>
      </c>
      <c r="BB152">
        <v>15</v>
      </c>
      <c r="BC152">
        <v>70</v>
      </c>
      <c r="BD152">
        <v>15</v>
      </c>
      <c r="BE152">
        <v>200</v>
      </c>
      <c r="BF152">
        <v>1</v>
      </c>
      <c r="BG152">
        <v>94</v>
      </c>
      <c r="BH152">
        <v>5</v>
      </c>
      <c r="BI152">
        <v>0</v>
      </c>
      <c r="BJ152">
        <v>104</v>
      </c>
      <c r="BL152" t="s">
        <v>3660</v>
      </c>
      <c r="BM152" s="2">
        <v>45251</v>
      </c>
      <c r="BN152" t="s">
        <v>3531</v>
      </c>
    </row>
    <row r="153" spans="1:66">
      <c r="A153" t="s">
        <v>4781</v>
      </c>
      <c r="B153">
        <v>409054</v>
      </c>
      <c r="C153" t="b">
        <v>0</v>
      </c>
      <c r="D153" t="s">
        <v>4270</v>
      </c>
      <c r="E153" t="s">
        <v>57</v>
      </c>
      <c r="F153" s="6" t="s">
        <v>715</v>
      </c>
      <c r="G153" s="6" t="s">
        <v>79</v>
      </c>
      <c r="H153" s="6" t="b">
        <v>1</v>
      </c>
      <c r="I153" s="6">
        <v>3239</v>
      </c>
      <c r="J153" s="6" t="s">
        <v>67</v>
      </c>
      <c r="K153" s="6" t="s">
        <v>112</v>
      </c>
      <c r="L153">
        <v>327746</v>
      </c>
      <c r="M153" t="s">
        <v>716</v>
      </c>
      <c r="N153" t="s">
        <v>717</v>
      </c>
      <c r="O153" t="s">
        <v>718</v>
      </c>
      <c r="P153">
        <v>40</v>
      </c>
      <c r="Q153" s="6">
        <v>327747</v>
      </c>
      <c r="R153" s="6" t="s">
        <v>4782</v>
      </c>
      <c r="S153" s="6" t="s">
        <v>4783</v>
      </c>
      <c r="T153" s="6" t="s">
        <v>4784</v>
      </c>
      <c r="U153" s="6">
        <v>40</v>
      </c>
      <c r="V153" t="s">
        <v>75</v>
      </c>
      <c r="W153" t="s">
        <v>103</v>
      </c>
      <c r="X153">
        <v>409</v>
      </c>
      <c r="Y153" t="s">
        <v>3522</v>
      </c>
      <c r="Z153" t="s">
        <v>4047</v>
      </c>
      <c r="AA153">
        <v>409054</v>
      </c>
      <c r="AB153" t="e">
        <f>VLOOKUP(#REF!,#REF!,2,FALSE)</f>
        <v>#REF!</v>
      </c>
      <c r="AC153" t="s">
        <v>3564</v>
      </c>
      <c r="AD153">
        <v>6220220412</v>
      </c>
      <c r="AE153" s="2">
        <v>45230</v>
      </c>
      <c r="AF153" t="s">
        <v>924</v>
      </c>
      <c r="AG153" t="s">
        <v>3527</v>
      </c>
      <c r="AH153" t="s">
        <v>915</v>
      </c>
      <c r="AJ153" t="s">
        <v>907</v>
      </c>
      <c r="AK153" t="s">
        <v>164</v>
      </c>
      <c r="AL153" s="2">
        <v>45250</v>
      </c>
      <c r="AQ153">
        <v>80</v>
      </c>
      <c r="AR153">
        <v>97</v>
      </c>
      <c r="AS153">
        <v>3</v>
      </c>
      <c r="AT153" t="s">
        <v>3524</v>
      </c>
      <c r="AV153">
        <v>0</v>
      </c>
      <c r="AW153">
        <v>3</v>
      </c>
      <c r="AX153">
        <v>51</v>
      </c>
      <c r="AY153">
        <v>46</v>
      </c>
      <c r="AZ153">
        <v>243</v>
      </c>
      <c r="BA153">
        <v>5</v>
      </c>
      <c r="BB153">
        <v>3</v>
      </c>
      <c r="BC153">
        <v>47</v>
      </c>
      <c r="BD153">
        <v>45</v>
      </c>
      <c r="BE153">
        <v>232</v>
      </c>
      <c r="BF153">
        <v>1</v>
      </c>
      <c r="BG153">
        <v>86</v>
      </c>
      <c r="BH153">
        <v>12</v>
      </c>
      <c r="BI153">
        <v>1</v>
      </c>
      <c r="BJ153">
        <v>113</v>
      </c>
      <c r="BL153" t="s">
        <v>3762</v>
      </c>
      <c r="BM153" s="2">
        <v>45274</v>
      </c>
      <c r="BN153" t="s">
        <v>3531</v>
      </c>
    </row>
    <row r="154" spans="1:66">
      <c r="A154" t="s">
        <v>4781</v>
      </c>
      <c r="B154">
        <v>409054</v>
      </c>
      <c r="C154" t="b">
        <v>0</v>
      </c>
      <c r="D154" t="s">
        <v>4270</v>
      </c>
      <c r="E154" t="s">
        <v>57</v>
      </c>
      <c r="F154" s="6" t="s">
        <v>3143</v>
      </c>
      <c r="G154" s="6" t="s">
        <v>79</v>
      </c>
      <c r="H154" s="6" t="b">
        <v>0</v>
      </c>
      <c r="I154" s="6"/>
      <c r="J154" s="6" t="s">
        <v>67</v>
      </c>
      <c r="K154" s="6" t="s">
        <v>69</v>
      </c>
      <c r="L154">
        <v>327814</v>
      </c>
      <c r="M154" t="s">
        <v>3145</v>
      </c>
      <c r="N154" t="s">
        <v>3146</v>
      </c>
      <c r="O154" t="s">
        <v>3147</v>
      </c>
      <c r="P154">
        <v>40</v>
      </c>
      <c r="Q154" s="6">
        <v>327815</v>
      </c>
      <c r="R154" s="6" t="s">
        <v>4785</v>
      </c>
      <c r="S154" s="6" t="s">
        <v>4786</v>
      </c>
      <c r="T154" s="6" t="s">
        <v>4787</v>
      </c>
      <c r="U154" s="6">
        <v>40</v>
      </c>
      <c r="V154" t="s">
        <v>130</v>
      </c>
      <c r="W154" t="s">
        <v>103</v>
      </c>
      <c r="X154">
        <v>409</v>
      </c>
      <c r="Y154" t="s">
        <v>3522</v>
      </c>
      <c r="Z154">
        <v>2266513</v>
      </c>
      <c r="AA154">
        <v>409054</v>
      </c>
      <c r="AB154" t="e">
        <f>VLOOKUP(#REF!,#REF!,2,FALSE)</f>
        <v>#REF!</v>
      </c>
      <c r="AC154" t="s">
        <v>4085</v>
      </c>
      <c r="AD154">
        <v>6220922990</v>
      </c>
      <c r="AE154" s="2">
        <v>44831</v>
      </c>
      <c r="AF154" t="s">
        <v>924</v>
      </c>
      <c r="AG154" t="s">
        <v>3527</v>
      </c>
      <c r="AH154" t="s">
        <v>906</v>
      </c>
      <c r="AI154" t="s">
        <v>83</v>
      </c>
      <c r="AJ154" t="s">
        <v>907</v>
      </c>
      <c r="AQ154">
        <v>30</v>
      </c>
      <c r="AR154">
        <v>60</v>
      </c>
      <c r="AS154">
        <v>40</v>
      </c>
      <c r="AT154" t="s">
        <v>3545</v>
      </c>
      <c r="AV154">
        <v>0</v>
      </c>
      <c r="AW154">
        <v>20</v>
      </c>
      <c r="AX154">
        <v>75</v>
      </c>
      <c r="AY154">
        <v>5</v>
      </c>
      <c r="AZ154">
        <v>185</v>
      </c>
      <c r="BA154">
        <v>10</v>
      </c>
      <c r="BB154">
        <v>10</v>
      </c>
      <c r="BC154">
        <v>75</v>
      </c>
      <c r="BD154">
        <v>5</v>
      </c>
      <c r="BE154">
        <v>175</v>
      </c>
      <c r="BF154">
        <v>0</v>
      </c>
      <c r="BG154">
        <v>90</v>
      </c>
      <c r="BH154">
        <v>10</v>
      </c>
      <c r="BI154">
        <v>0</v>
      </c>
      <c r="BJ154">
        <v>110</v>
      </c>
      <c r="BL154" t="s">
        <v>4070</v>
      </c>
      <c r="BM154" s="2">
        <v>45268</v>
      </c>
      <c r="BN154" t="s">
        <v>3531</v>
      </c>
    </row>
    <row r="155" spans="1:66">
      <c r="A155" t="s">
        <v>4788</v>
      </c>
      <c r="B155">
        <v>409055</v>
      </c>
      <c r="C155" t="b">
        <v>0</v>
      </c>
      <c r="D155" t="s">
        <v>4277</v>
      </c>
      <c r="E155" t="s">
        <v>57</v>
      </c>
      <c r="F155" s="6" t="s">
        <v>3148</v>
      </c>
      <c r="G155" s="6" t="s">
        <v>1120</v>
      </c>
      <c r="H155" s="6" t="b">
        <v>1</v>
      </c>
      <c r="I155" s="6">
        <v>3239</v>
      </c>
      <c r="J155" s="6" t="s">
        <v>67</v>
      </c>
      <c r="K155" s="6" t="s">
        <v>112</v>
      </c>
      <c r="L155">
        <v>327788</v>
      </c>
      <c r="M155" t="s">
        <v>3150</v>
      </c>
      <c r="N155" t="s">
        <v>3151</v>
      </c>
      <c r="O155" t="s">
        <v>3152</v>
      </c>
      <c r="P155">
        <v>40</v>
      </c>
      <c r="Q155" s="6">
        <v>327789</v>
      </c>
      <c r="R155" s="6" t="s">
        <v>4789</v>
      </c>
      <c r="S155" s="6" t="s">
        <v>4790</v>
      </c>
      <c r="T155" s="6" t="s">
        <v>4791</v>
      </c>
      <c r="U155" s="6">
        <v>40</v>
      </c>
      <c r="V155" t="s">
        <v>130</v>
      </c>
      <c r="W155" t="s">
        <v>103</v>
      </c>
      <c r="X155">
        <v>409</v>
      </c>
      <c r="Y155" t="s">
        <v>3549</v>
      </c>
      <c r="Z155" t="s">
        <v>4066</v>
      </c>
      <c r="AA155">
        <v>409055</v>
      </c>
      <c r="AB155" t="e">
        <f>VLOOKUP(#REF!,#REF!,2,FALSE)</f>
        <v>#REF!</v>
      </c>
      <c r="AC155" t="s">
        <v>4067</v>
      </c>
      <c r="AD155">
        <v>6222089420</v>
      </c>
      <c r="AE155" s="2">
        <v>45245</v>
      </c>
      <c r="AF155" t="s">
        <v>924</v>
      </c>
      <c r="AG155" t="s">
        <v>3527</v>
      </c>
      <c r="AH155" t="s">
        <v>906</v>
      </c>
      <c r="AI155" t="s">
        <v>83</v>
      </c>
      <c r="AJ155" t="s">
        <v>907</v>
      </c>
      <c r="AU155" t="s">
        <v>4068</v>
      </c>
      <c r="BK155" t="s">
        <v>4069</v>
      </c>
      <c r="BL155" t="s">
        <v>4070</v>
      </c>
      <c r="BM155" s="2">
        <v>45275</v>
      </c>
    </row>
    <row r="156" spans="1:66">
      <c r="A156" t="s">
        <v>4792</v>
      </c>
      <c r="B156">
        <v>409056</v>
      </c>
      <c r="C156" t="b">
        <v>0</v>
      </c>
      <c r="D156" t="s">
        <v>4277</v>
      </c>
      <c r="E156" t="s">
        <v>57</v>
      </c>
      <c r="F156" s="6" t="s">
        <v>3153</v>
      </c>
      <c r="G156" s="6" t="s">
        <v>79</v>
      </c>
      <c r="H156" s="6" t="b">
        <v>1</v>
      </c>
      <c r="I156" s="6">
        <v>3239</v>
      </c>
      <c r="J156" s="6" t="s">
        <v>67</v>
      </c>
      <c r="K156" s="6" t="s">
        <v>69</v>
      </c>
      <c r="L156">
        <v>327802</v>
      </c>
      <c r="M156" t="s">
        <v>3155</v>
      </c>
      <c r="N156" t="s">
        <v>3156</v>
      </c>
      <c r="O156" t="s">
        <v>3157</v>
      </c>
      <c r="P156">
        <v>40</v>
      </c>
      <c r="Q156" s="6">
        <v>327803</v>
      </c>
      <c r="R156" s="6" t="s">
        <v>4793</v>
      </c>
      <c r="S156" s="6" t="s">
        <v>4794</v>
      </c>
      <c r="T156" s="6" t="s">
        <v>4795</v>
      </c>
      <c r="U156" s="6">
        <v>40</v>
      </c>
      <c r="V156" t="s">
        <v>75</v>
      </c>
      <c r="W156" t="s">
        <v>103</v>
      </c>
      <c r="X156">
        <v>409</v>
      </c>
      <c r="Y156" t="s">
        <v>3522</v>
      </c>
      <c r="Z156" t="s">
        <v>4080</v>
      </c>
      <c r="AA156">
        <v>409056</v>
      </c>
      <c r="AB156" t="e">
        <f>VLOOKUP(#REF!,#REF!,2,FALSE)</f>
        <v>#REF!</v>
      </c>
      <c r="AC156" t="s">
        <v>4081</v>
      </c>
      <c r="AD156">
        <v>6220922998</v>
      </c>
      <c r="AE156" s="2">
        <v>45035</v>
      </c>
      <c r="AF156" t="s">
        <v>924</v>
      </c>
      <c r="AG156" t="s">
        <v>3527</v>
      </c>
      <c r="AH156" t="s">
        <v>906</v>
      </c>
      <c r="AI156" t="s">
        <v>83</v>
      </c>
      <c r="AJ156" t="s">
        <v>907</v>
      </c>
      <c r="AQ156">
        <v>100</v>
      </c>
      <c r="AR156">
        <v>83</v>
      </c>
      <c r="AS156">
        <v>17</v>
      </c>
      <c r="AT156" t="s">
        <v>3545</v>
      </c>
      <c r="AV156">
        <v>97</v>
      </c>
      <c r="AW156">
        <v>2</v>
      </c>
      <c r="AX156">
        <v>1</v>
      </c>
      <c r="AY156">
        <v>0</v>
      </c>
      <c r="AZ156">
        <v>4</v>
      </c>
      <c r="BA156">
        <v>98</v>
      </c>
      <c r="BB156">
        <v>1</v>
      </c>
      <c r="BC156">
        <v>1</v>
      </c>
      <c r="BD156">
        <v>0</v>
      </c>
      <c r="BE156">
        <v>3</v>
      </c>
      <c r="BF156">
        <v>97</v>
      </c>
      <c r="BG156">
        <v>2</v>
      </c>
      <c r="BH156">
        <v>1</v>
      </c>
      <c r="BI156">
        <v>0</v>
      </c>
      <c r="BJ156">
        <v>4</v>
      </c>
      <c r="BL156" t="s">
        <v>3762</v>
      </c>
      <c r="BM156" s="2">
        <v>45274</v>
      </c>
      <c r="BN156" t="s">
        <v>3531</v>
      </c>
    </row>
    <row r="157" spans="1:66">
      <c r="A157" t="s">
        <v>4792</v>
      </c>
      <c r="B157">
        <v>409056</v>
      </c>
      <c r="C157" t="b">
        <v>0</v>
      </c>
      <c r="D157" t="s">
        <v>4277</v>
      </c>
      <c r="E157" t="s">
        <v>57</v>
      </c>
      <c r="F157" s="6" t="s">
        <v>720</v>
      </c>
      <c r="G157" s="6" t="s">
        <v>79</v>
      </c>
      <c r="H157" s="6" t="b">
        <v>1</v>
      </c>
      <c r="I157" s="6">
        <v>3256</v>
      </c>
      <c r="J157" s="6" t="s">
        <v>67</v>
      </c>
      <c r="K157" s="6" t="s">
        <v>112</v>
      </c>
      <c r="L157">
        <v>327876</v>
      </c>
      <c r="M157" t="s">
        <v>721</v>
      </c>
      <c r="N157" t="s">
        <v>722</v>
      </c>
      <c r="O157" t="s">
        <v>723</v>
      </c>
      <c r="P157">
        <v>40</v>
      </c>
      <c r="Q157" s="6">
        <v>327877</v>
      </c>
      <c r="R157" s="6" t="s">
        <v>4796</v>
      </c>
      <c r="S157" s="6" t="s">
        <v>4797</v>
      </c>
      <c r="T157" s="6" t="s">
        <v>4798</v>
      </c>
      <c r="U157" s="6">
        <v>40</v>
      </c>
      <c r="V157" t="s">
        <v>75</v>
      </c>
      <c r="W157" t="s">
        <v>103</v>
      </c>
      <c r="X157">
        <v>409</v>
      </c>
      <c r="Y157" t="s">
        <v>3522</v>
      </c>
      <c r="Z157" t="s">
        <v>4109</v>
      </c>
      <c r="AA157">
        <v>409056</v>
      </c>
      <c r="AB157" t="e">
        <f>VLOOKUP(#REF!,#REF!,2,FALSE)</f>
        <v>#REF!</v>
      </c>
      <c r="AC157" t="s">
        <v>4110</v>
      </c>
      <c r="AD157">
        <v>6222089419</v>
      </c>
      <c r="AE157" s="2">
        <v>45239</v>
      </c>
      <c r="AF157" t="s">
        <v>975</v>
      </c>
      <c r="AG157" t="s">
        <v>3527</v>
      </c>
      <c r="AH157" t="s">
        <v>906</v>
      </c>
      <c r="AI157" t="s">
        <v>83</v>
      </c>
      <c r="AJ157" t="s">
        <v>907</v>
      </c>
      <c r="AL157" s="2">
        <v>45273</v>
      </c>
      <c r="AQ157">
        <v>10</v>
      </c>
      <c r="AR157">
        <v>97</v>
      </c>
      <c r="AS157">
        <v>3</v>
      </c>
      <c r="AT157" t="s">
        <v>3545</v>
      </c>
      <c r="AV157">
        <v>30</v>
      </c>
      <c r="AW157">
        <v>20</v>
      </c>
      <c r="AX157">
        <v>30</v>
      </c>
      <c r="AY157">
        <v>20</v>
      </c>
      <c r="AZ157">
        <v>140</v>
      </c>
      <c r="BA157">
        <v>35</v>
      </c>
      <c r="BB157">
        <v>15</v>
      </c>
      <c r="BC157">
        <v>30</v>
      </c>
      <c r="BD157">
        <v>20</v>
      </c>
      <c r="BE157">
        <v>135</v>
      </c>
      <c r="BF157">
        <v>45</v>
      </c>
      <c r="BG157">
        <v>50</v>
      </c>
      <c r="BH157">
        <v>5</v>
      </c>
      <c r="BI157">
        <v>0</v>
      </c>
      <c r="BJ157">
        <v>60</v>
      </c>
      <c r="BL157" t="s">
        <v>3894</v>
      </c>
      <c r="BM157" s="2">
        <v>45298</v>
      </c>
      <c r="BN157" t="s">
        <v>3531</v>
      </c>
    </row>
    <row r="158" spans="1:66">
      <c r="A158" t="s">
        <v>4799</v>
      </c>
      <c r="B158">
        <v>409057</v>
      </c>
      <c r="C158" t="b">
        <v>0</v>
      </c>
      <c r="D158" t="s">
        <v>4277</v>
      </c>
      <c r="E158" t="s">
        <v>57</v>
      </c>
      <c r="F158" s="6" t="s">
        <v>725</v>
      </c>
      <c r="G158" s="6" t="s">
        <v>79</v>
      </c>
      <c r="H158" s="6" t="b">
        <v>1</v>
      </c>
      <c r="I158" s="6">
        <v>3256</v>
      </c>
      <c r="J158" s="6" t="s">
        <v>67</v>
      </c>
      <c r="K158" s="6" t="s">
        <v>112</v>
      </c>
      <c r="L158">
        <v>327823</v>
      </c>
      <c r="M158" t="s">
        <v>726</v>
      </c>
      <c r="N158" t="s">
        <v>727</v>
      </c>
      <c r="O158" t="s">
        <v>728</v>
      </c>
      <c r="P158">
        <v>40</v>
      </c>
      <c r="Q158" s="6">
        <v>327824</v>
      </c>
      <c r="R158" s="6" t="s">
        <v>4800</v>
      </c>
      <c r="S158" s="6" t="s">
        <v>4801</v>
      </c>
      <c r="T158" s="6" t="s">
        <v>4802</v>
      </c>
      <c r="U158" s="6">
        <v>40</v>
      </c>
      <c r="V158" t="s">
        <v>75</v>
      </c>
      <c r="W158" t="s">
        <v>198</v>
      </c>
      <c r="X158">
        <v>409</v>
      </c>
      <c r="Y158" t="s">
        <v>3522</v>
      </c>
      <c r="Z158" t="s">
        <v>4089</v>
      </c>
      <c r="AA158">
        <v>409057</v>
      </c>
      <c r="AB158" t="e">
        <f>VLOOKUP(#REF!,#REF!,2,FALSE)</f>
        <v>#REF!</v>
      </c>
      <c r="AC158" t="s">
        <v>4090</v>
      </c>
      <c r="AD158">
        <v>6222089417</v>
      </c>
      <c r="AE158" s="2">
        <v>45254</v>
      </c>
      <c r="AF158" t="s">
        <v>926</v>
      </c>
      <c r="AG158" t="s">
        <v>3527</v>
      </c>
      <c r="AH158" t="s">
        <v>915</v>
      </c>
      <c r="AJ158" t="s">
        <v>907</v>
      </c>
      <c r="AK158" t="s">
        <v>173</v>
      </c>
      <c r="AL158" s="2">
        <v>45254</v>
      </c>
      <c r="AQ158">
        <v>70</v>
      </c>
      <c r="AR158">
        <v>95</v>
      </c>
      <c r="AS158">
        <v>5</v>
      </c>
      <c r="AT158" t="s">
        <v>3524</v>
      </c>
      <c r="AV158">
        <v>20</v>
      </c>
      <c r="AW158">
        <v>50</v>
      </c>
      <c r="AX158">
        <v>30</v>
      </c>
      <c r="AY158">
        <v>0</v>
      </c>
      <c r="AZ158">
        <v>110</v>
      </c>
      <c r="BA158">
        <v>40</v>
      </c>
      <c r="BB158">
        <v>30</v>
      </c>
      <c r="BC158">
        <v>30</v>
      </c>
      <c r="BD158">
        <v>0</v>
      </c>
      <c r="BE158">
        <v>90</v>
      </c>
      <c r="BF158">
        <v>20</v>
      </c>
      <c r="BG158">
        <v>70</v>
      </c>
      <c r="BH158">
        <v>10</v>
      </c>
      <c r="BI158">
        <v>0</v>
      </c>
      <c r="BJ158">
        <v>90</v>
      </c>
      <c r="BL158" t="s">
        <v>4070</v>
      </c>
      <c r="BM158" s="2">
        <v>45268</v>
      </c>
      <c r="BN158" t="s">
        <v>3531</v>
      </c>
    </row>
    <row r="159" spans="1:66">
      <c r="A159" t="s">
        <v>4799</v>
      </c>
      <c r="B159">
        <v>409057</v>
      </c>
      <c r="C159" t="b">
        <v>0</v>
      </c>
      <c r="D159" t="s">
        <v>4277</v>
      </c>
      <c r="E159" t="s">
        <v>57</v>
      </c>
      <c r="F159" s="6" t="s">
        <v>3158</v>
      </c>
      <c r="G159" s="6" t="s">
        <v>79</v>
      </c>
      <c r="H159" s="6" t="b">
        <v>1</v>
      </c>
      <c r="I159" s="6">
        <v>3239</v>
      </c>
      <c r="J159" s="6" t="s">
        <v>67</v>
      </c>
      <c r="K159" s="6" t="s">
        <v>69</v>
      </c>
      <c r="L159">
        <v>327872</v>
      </c>
      <c r="M159" t="s">
        <v>3160</v>
      </c>
      <c r="N159" t="s">
        <v>3161</v>
      </c>
      <c r="O159" t="s">
        <v>3162</v>
      </c>
      <c r="P159">
        <v>40</v>
      </c>
      <c r="Q159" s="6">
        <v>327873</v>
      </c>
      <c r="R159" s="6" t="s">
        <v>4803</v>
      </c>
      <c r="S159" s="6" t="s">
        <v>4804</v>
      </c>
      <c r="T159" s="6" t="s">
        <v>4805</v>
      </c>
      <c r="U159" s="6">
        <v>40</v>
      </c>
      <c r="V159" t="s">
        <v>130</v>
      </c>
      <c r="W159" t="s">
        <v>103</v>
      </c>
      <c r="X159">
        <v>409</v>
      </c>
      <c r="Y159" t="s">
        <v>3522</v>
      </c>
      <c r="Z159" t="s">
        <v>4107</v>
      </c>
      <c r="AA159">
        <v>409057</v>
      </c>
      <c r="AB159" t="e">
        <f>VLOOKUP(#REF!,#REF!,2,FALSE)</f>
        <v>#REF!</v>
      </c>
      <c r="AC159" t="s">
        <v>4108</v>
      </c>
      <c r="AD159">
        <v>6222089416</v>
      </c>
      <c r="AE159" s="2">
        <v>44904</v>
      </c>
      <c r="AF159" t="s">
        <v>924</v>
      </c>
      <c r="AG159" t="s">
        <v>3527</v>
      </c>
      <c r="AH159" t="s">
        <v>906</v>
      </c>
      <c r="AI159" t="s">
        <v>83</v>
      </c>
      <c r="AJ159" t="s">
        <v>907</v>
      </c>
      <c r="AQ159">
        <v>60</v>
      </c>
      <c r="AR159">
        <v>97</v>
      </c>
      <c r="AS159">
        <v>3</v>
      </c>
      <c r="AT159" t="s">
        <v>3524</v>
      </c>
      <c r="AV159">
        <v>10</v>
      </c>
      <c r="AW159">
        <v>15</v>
      </c>
      <c r="AX159">
        <v>60</v>
      </c>
      <c r="AY159">
        <v>15</v>
      </c>
      <c r="AZ159">
        <v>180</v>
      </c>
      <c r="BA159">
        <v>12</v>
      </c>
      <c r="BB159">
        <v>13</v>
      </c>
      <c r="BC159">
        <v>60</v>
      </c>
      <c r="BD159">
        <v>15</v>
      </c>
      <c r="BE159">
        <v>178</v>
      </c>
      <c r="BF159">
        <v>21</v>
      </c>
      <c r="BG159">
        <v>70</v>
      </c>
      <c r="BH159">
        <v>8</v>
      </c>
      <c r="BI159">
        <v>1</v>
      </c>
      <c r="BJ159">
        <v>89</v>
      </c>
      <c r="BL159" t="s">
        <v>3894</v>
      </c>
      <c r="BM159" s="2">
        <v>45298</v>
      </c>
      <c r="BN159" t="s">
        <v>3531</v>
      </c>
    </row>
    <row r="160" spans="1:66">
      <c r="A160" t="s">
        <v>4806</v>
      </c>
      <c r="B160">
        <v>501001</v>
      </c>
      <c r="C160" t="b">
        <v>0</v>
      </c>
      <c r="D160" t="s">
        <v>4277</v>
      </c>
      <c r="E160" t="s">
        <v>57</v>
      </c>
      <c r="F160" s="6" t="s">
        <v>730</v>
      </c>
      <c r="G160" s="6" t="s">
        <v>79</v>
      </c>
      <c r="H160" s="6" t="b">
        <v>1</v>
      </c>
      <c r="I160" s="6">
        <v>3239</v>
      </c>
      <c r="J160" s="6" t="s">
        <v>67</v>
      </c>
      <c r="K160" s="6" t="s">
        <v>112</v>
      </c>
      <c r="L160">
        <v>219685</v>
      </c>
      <c r="M160" t="s">
        <v>731</v>
      </c>
      <c r="N160" t="s">
        <v>732</v>
      </c>
      <c r="O160" t="s">
        <v>733</v>
      </c>
      <c r="P160">
        <v>40</v>
      </c>
      <c r="Q160" s="6">
        <v>219686</v>
      </c>
      <c r="R160" s="6" t="s">
        <v>4807</v>
      </c>
      <c r="S160" s="6" t="s">
        <v>4808</v>
      </c>
      <c r="T160" s="6" t="s">
        <v>4809</v>
      </c>
      <c r="U160" s="6">
        <v>40</v>
      </c>
      <c r="V160" t="s">
        <v>75</v>
      </c>
      <c r="W160" t="s">
        <v>90</v>
      </c>
      <c r="X160">
        <v>501</v>
      </c>
      <c r="Y160" t="s">
        <v>3522</v>
      </c>
      <c r="Z160" t="s">
        <v>4810</v>
      </c>
      <c r="AA160">
        <v>501001</v>
      </c>
      <c r="AB160" t="e">
        <f>VLOOKUP(#REF!,#REF!,2,FALSE)</f>
        <v>#REF!</v>
      </c>
      <c r="AD160">
        <v>6604408831</v>
      </c>
      <c r="AE160" s="2">
        <v>45055</v>
      </c>
      <c r="AF160" t="s">
        <v>926</v>
      </c>
      <c r="AG160" t="s">
        <v>3527</v>
      </c>
      <c r="AH160" t="s">
        <v>906</v>
      </c>
      <c r="AI160" t="s">
        <v>83</v>
      </c>
      <c r="AJ160" t="s">
        <v>907</v>
      </c>
      <c r="AL160" s="2">
        <v>45062</v>
      </c>
    </row>
    <row r="161" spans="1:66">
      <c r="A161" t="s">
        <v>4811</v>
      </c>
      <c r="B161">
        <v>501002</v>
      </c>
      <c r="C161" t="b">
        <v>0</v>
      </c>
      <c r="D161" t="s">
        <v>4277</v>
      </c>
      <c r="E161" t="s">
        <v>57</v>
      </c>
      <c r="F161" s="6" t="s">
        <v>737</v>
      </c>
      <c r="G161" s="6" t="s">
        <v>79</v>
      </c>
      <c r="H161" s="6" t="b">
        <v>1</v>
      </c>
      <c r="I161" s="6">
        <v>3239</v>
      </c>
      <c r="J161" s="6" t="s">
        <v>67</v>
      </c>
      <c r="K161" s="6" t="s">
        <v>112</v>
      </c>
      <c r="L161">
        <v>219696</v>
      </c>
      <c r="M161" t="s">
        <v>738</v>
      </c>
      <c r="N161" t="s">
        <v>739</v>
      </c>
      <c r="O161" t="s">
        <v>740</v>
      </c>
      <c r="P161">
        <v>40</v>
      </c>
      <c r="Q161" s="6">
        <v>219697</v>
      </c>
      <c r="R161" s="6" t="s">
        <v>4812</v>
      </c>
      <c r="S161" s="6" t="s">
        <v>4813</v>
      </c>
      <c r="T161" s="6" t="s">
        <v>4814</v>
      </c>
      <c r="U161" s="6">
        <v>40</v>
      </c>
      <c r="V161" t="s">
        <v>75</v>
      </c>
      <c r="W161" t="s">
        <v>90</v>
      </c>
      <c r="X161">
        <v>501</v>
      </c>
      <c r="Y161" t="s">
        <v>3522</v>
      </c>
      <c r="Z161" t="s">
        <v>4815</v>
      </c>
      <c r="AA161">
        <v>501002</v>
      </c>
      <c r="AB161" t="e">
        <f>VLOOKUP(#REF!,#REF!,2,FALSE)</f>
        <v>#REF!</v>
      </c>
      <c r="AD161">
        <v>6604408834</v>
      </c>
      <c r="AE161" s="2">
        <v>45057</v>
      </c>
      <c r="AF161" t="s">
        <v>926</v>
      </c>
      <c r="AG161" t="s">
        <v>3527</v>
      </c>
      <c r="AH161" t="s">
        <v>906</v>
      </c>
      <c r="AI161" t="s">
        <v>83</v>
      </c>
      <c r="AJ161" t="s">
        <v>907</v>
      </c>
      <c r="AL161" s="2">
        <v>45063</v>
      </c>
    </row>
    <row r="162" spans="1:66">
      <c r="A162" t="s">
        <v>4816</v>
      </c>
      <c r="B162">
        <v>504006</v>
      </c>
      <c r="C162" t="b">
        <v>0</v>
      </c>
      <c r="D162" t="s">
        <v>4308</v>
      </c>
      <c r="E162" t="s">
        <v>141</v>
      </c>
      <c r="F162" s="6" t="s">
        <v>742</v>
      </c>
      <c r="G162" s="6" t="s">
        <v>79</v>
      </c>
      <c r="H162" s="6" t="b">
        <v>1</v>
      </c>
      <c r="I162" s="6">
        <v>3239</v>
      </c>
      <c r="J162" s="6" t="s">
        <v>67</v>
      </c>
      <c r="K162" s="6" t="s">
        <v>69</v>
      </c>
      <c r="L162">
        <v>219699</v>
      </c>
      <c r="M162" t="s">
        <v>743</v>
      </c>
      <c r="N162" t="s">
        <v>744</v>
      </c>
      <c r="O162" t="s">
        <v>745</v>
      </c>
      <c r="P162">
        <v>40</v>
      </c>
      <c r="Q162" s="6">
        <v>219700</v>
      </c>
      <c r="R162" s="6" t="s">
        <v>4817</v>
      </c>
      <c r="S162" s="6" t="s">
        <v>4818</v>
      </c>
      <c r="T162" s="6" t="s">
        <v>4819</v>
      </c>
      <c r="U162" s="6">
        <v>40</v>
      </c>
      <c r="V162" t="s">
        <v>75</v>
      </c>
      <c r="W162" t="s">
        <v>279</v>
      </c>
      <c r="X162">
        <v>504</v>
      </c>
      <c r="Y162" t="s">
        <v>3522</v>
      </c>
      <c r="Z162" t="s">
        <v>4820</v>
      </c>
      <c r="AA162">
        <v>504006</v>
      </c>
      <c r="AB162" t="e">
        <f>VLOOKUP(#REF!,#REF!,2,FALSE)</f>
        <v>#REF!</v>
      </c>
      <c r="AC162" t="s">
        <v>4821</v>
      </c>
      <c r="AD162">
        <v>6604408873</v>
      </c>
      <c r="AE162" s="2">
        <v>45041</v>
      </c>
      <c r="AF162" t="s">
        <v>926</v>
      </c>
      <c r="AG162" t="s">
        <v>3527</v>
      </c>
      <c r="AH162" t="s">
        <v>915</v>
      </c>
      <c r="AJ162" t="s">
        <v>941</v>
      </c>
      <c r="AK162" t="s">
        <v>173</v>
      </c>
      <c r="AL162" s="2">
        <v>45063</v>
      </c>
    </row>
    <row r="163" spans="1:66">
      <c r="A163" t="s">
        <v>4822</v>
      </c>
      <c r="B163">
        <v>504009</v>
      </c>
      <c r="C163" t="b">
        <v>0</v>
      </c>
      <c r="D163" t="s">
        <v>4277</v>
      </c>
      <c r="E163" t="s">
        <v>57</v>
      </c>
      <c r="F163" s="6" t="s">
        <v>749</v>
      </c>
      <c r="G163" s="6" t="s">
        <v>79</v>
      </c>
      <c r="H163" s="6" t="b">
        <v>1</v>
      </c>
      <c r="I163" s="6">
        <v>3239</v>
      </c>
      <c r="J163" s="6" t="s">
        <v>67</v>
      </c>
      <c r="K163" s="6" t="s">
        <v>69</v>
      </c>
      <c r="L163">
        <v>327650</v>
      </c>
      <c r="M163" t="s">
        <v>750</v>
      </c>
      <c r="N163" t="s">
        <v>751</v>
      </c>
      <c r="O163" t="s">
        <v>752</v>
      </c>
      <c r="P163">
        <v>40</v>
      </c>
      <c r="Q163" s="6">
        <v>327651</v>
      </c>
      <c r="R163" s="6" t="s">
        <v>4823</v>
      </c>
      <c r="S163" s="6" t="s">
        <v>4824</v>
      </c>
      <c r="T163" s="6" t="s">
        <v>4825</v>
      </c>
      <c r="U163" s="6">
        <v>40</v>
      </c>
      <c r="V163" t="s">
        <v>75</v>
      </c>
      <c r="W163" t="s">
        <v>103</v>
      </c>
      <c r="X163">
        <v>504</v>
      </c>
      <c r="Y163" t="s">
        <v>3522</v>
      </c>
      <c r="Z163" t="s">
        <v>4013</v>
      </c>
      <c r="AA163">
        <v>504009</v>
      </c>
      <c r="AB163" t="e">
        <f>VLOOKUP(#REF!,#REF!,2,FALSE)</f>
        <v>#REF!</v>
      </c>
      <c r="AC163" t="s">
        <v>4014</v>
      </c>
      <c r="AD163">
        <v>6604408888</v>
      </c>
      <c r="AE163" s="2">
        <v>45166</v>
      </c>
      <c r="AF163" t="s">
        <v>926</v>
      </c>
      <c r="AG163" t="s">
        <v>3527</v>
      </c>
      <c r="AH163" t="s">
        <v>915</v>
      </c>
      <c r="AJ163" t="s">
        <v>907</v>
      </c>
      <c r="AK163" t="s">
        <v>173</v>
      </c>
      <c r="AL163" s="2">
        <v>45232</v>
      </c>
      <c r="AQ163">
        <v>100</v>
      </c>
      <c r="AR163">
        <v>45</v>
      </c>
      <c r="AS163">
        <v>55</v>
      </c>
      <c r="AT163" t="s">
        <v>3524</v>
      </c>
      <c r="AV163">
        <v>3</v>
      </c>
      <c r="AW163">
        <v>19</v>
      </c>
      <c r="AX163">
        <v>63</v>
      </c>
      <c r="AY163">
        <v>15</v>
      </c>
      <c r="AZ163">
        <v>190</v>
      </c>
      <c r="BA163">
        <v>3</v>
      </c>
      <c r="BB163">
        <v>20</v>
      </c>
      <c r="BC163">
        <v>62</v>
      </c>
      <c r="BD163">
        <v>15</v>
      </c>
      <c r="BE163">
        <v>189</v>
      </c>
      <c r="BF163">
        <v>68</v>
      </c>
      <c r="BG163">
        <v>25</v>
      </c>
      <c r="BH163">
        <v>7</v>
      </c>
      <c r="BI163">
        <v>0</v>
      </c>
      <c r="BJ163">
        <v>39</v>
      </c>
      <c r="BL163" t="s">
        <v>3894</v>
      </c>
      <c r="BM163" s="2">
        <v>45251</v>
      </c>
      <c r="BN163" t="s">
        <v>3531</v>
      </c>
    </row>
    <row r="164" spans="1:66">
      <c r="A164" t="s">
        <v>4826</v>
      </c>
      <c r="B164">
        <v>505007</v>
      </c>
      <c r="C164" t="b">
        <v>0</v>
      </c>
      <c r="D164" t="s">
        <v>4270</v>
      </c>
      <c r="E164" t="s">
        <v>57</v>
      </c>
      <c r="F164" s="6"/>
      <c r="G164" s="6" t="e">
        <v>#N/A</v>
      </c>
      <c r="H164" s="6" t="b">
        <v>0</v>
      </c>
      <c r="I164" s="6"/>
      <c r="J164" s="6" t="e">
        <v>#N/A</v>
      </c>
      <c r="K164" s="6" t="e">
        <v>#N/A</v>
      </c>
      <c r="Q164" s="6"/>
      <c r="R164" s="6"/>
      <c r="S164" s="6"/>
      <c r="T164" s="6"/>
      <c r="U164" s="6"/>
      <c r="V164" t="s">
        <v>75</v>
      </c>
      <c r="W164" t="s">
        <v>186</v>
      </c>
      <c r="X164">
        <v>505</v>
      </c>
      <c r="Y164" t="s">
        <v>3522</v>
      </c>
      <c r="Z164" t="s">
        <v>4827</v>
      </c>
      <c r="AA164">
        <v>505007</v>
      </c>
      <c r="AB164" t="e">
        <f>VLOOKUP(#REF!,#REF!,2,FALSE)</f>
        <v>#REF!</v>
      </c>
      <c r="AD164">
        <v>6604412240</v>
      </c>
      <c r="AE164" s="2">
        <v>45034</v>
      </c>
      <c r="AF164" t="s">
        <v>924</v>
      </c>
      <c r="AG164" t="s">
        <v>3527</v>
      </c>
      <c r="AH164" t="s">
        <v>906</v>
      </c>
      <c r="AI164" t="s">
        <v>83</v>
      </c>
      <c r="AJ164" t="s">
        <v>1053</v>
      </c>
      <c r="AL164" s="2">
        <v>45058</v>
      </c>
    </row>
    <row r="165" spans="1:66">
      <c r="A165" t="s">
        <v>4828</v>
      </c>
      <c r="B165">
        <v>505009</v>
      </c>
      <c r="C165" t="b">
        <v>0</v>
      </c>
      <c r="D165" t="s">
        <v>4270</v>
      </c>
      <c r="E165" t="s">
        <v>57</v>
      </c>
      <c r="F165" s="6" t="s">
        <v>754</v>
      </c>
      <c r="G165" s="6" t="s">
        <v>79</v>
      </c>
      <c r="H165" s="6" t="b">
        <v>1</v>
      </c>
      <c r="I165" s="6">
        <v>3239</v>
      </c>
      <c r="J165" s="6" t="s">
        <v>67</v>
      </c>
      <c r="K165" s="6" t="s">
        <v>69</v>
      </c>
      <c r="L165">
        <v>330968</v>
      </c>
      <c r="M165" t="s">
        <v>755</v>
      </c>
      <c r="N165" t="s">
        <v>756</v>
      </c>
      <c r="O165" t="s">
        <v>757</v>
      </c>
      <c r="P165">
        <v>40</v>
      </c>
      <c r="Q165" s="6">
        <v>330969</v>
      </c>
      <c r="R165" s="6" t="s">
        <v>4829</v>
      </c>
      <c r="S165" s="6" t="s">
        <v>4830</v>
      </c>
      <c r="T165" s="6" t="s">
        <v>4831</v>
      </c>
      <c r="U165" s="6">
        <v>40</v>
      </c>
      <c r="V165" t="s">
        <v>75</v>
      </c>
      <c r="W165" t="s">
        <v>186</v>
      </c>
      <c r="X165">
        <v>505</v>
      </c>
      <c r="Y165" t="s">
        <v>3522</v>
      </c>
      <c r="Z165" t="s">
        <v>4832</v>
      </c>
      <c r="AA165">
        <v>505009</v>
      </c>
      <c r="AB165" t="e">
        <f>VLOOKUP(#REF!,#REF!,2,FALSE)</f>
        <v>#REF!</v>
      </c>
      <c r="AD165">
        <v>6604412245</v>
      </c>
      <c r="AE165" s="2">
        <v>45043</v>
      </c>
      <c r="AF165" t="s">
        <v>924</v>
      </c>
      <c r="AG165" t="s">
        <v>3527</v>
      </c>
      <c r="AH165" t="s">
        <v>906</v>
      </c>
      <c r="AI165" t="s">
        <v>83</v>
      </c>
      <c r="AJ165" t="s">
        <v>1053</v>
      </c>
      <c r="AL165" s="2">
        <v>45064</v>
      </c>
    </row>
    <row r="166" spans="1:66">
      <c r="A166" t="s">
        <v>4833</v>
      </c>
      <c r="B166">
        <v>505038</v>
      </c>
      <c r="C166" t="b">
        <v>0</v>
      </c>
      <c r="D166" t="s">
        <v>4270</v>
      </c>
      <c r="E166" t="s">
        <v>57</v>
      </c>
      <c r="F166" s="6" t="s">
        <v>760</v>
      </c>
      <c r="G166" s="6" t="s">
        <v>79</v>
      </c>
      <c r="H166" s="6" t="b">
        <v>1</v>
      </c>
      <c r="I166" s="6">
        <v>3239</v>
      </c>
      <c r="J166" s="6" t="s">
        <v>67</v>
      </c>
      <c r="K166" s="6" t="s">
        <v>112</v>
      </c>
      <c r="L166">
        <v>327782</v>
      </c>
      <c r="M166" t="s">
        <v>761</v>
      </c>
      <c r="N166" t="s">
        <v>762</v>
      </c>
      <c r="O166" t="s">
        <v>763</v>
      </c>
      <c r="P166">
        <v>40</v>
      </c>
      <c r="Q166" s="6">
        <v>327783</v>
      </c>
      <c r="R166" s="6" t="s">
        <v>4834</v>
      </c>
      <c r="S166" s="6" t="s">
        <v>4835</v>
      </c>
      <c r="T166" s="6" t="s">
        <v>4836</v>
      </c>
      <c r="U166" s="6">
        <v>40</v>
      </c>
      <c r="V166" t="s">
        <v>75</v>
      </c>
      <c r="W166" t="s">
        <v>103</v>
      </c>
      <c r="X166">
        <v>505</v>
      </c>
      <c r="Y166" t="s">
        <v>3522</v>
      </c>
      <c r="Z166" t="s">
        <v>4064</v>
      </c>
      <c r="AA166">
        <v>505038</v>
      </c>
      <c r="AB166" t="e">
        <f>VLOOKUP(#REF!,#REF!,2,FALSE)</f>
        <v>#REF!</v>
      </c>
      <c r="AD166">
        <v>6604884427</v>
      </c>
      <c r="AE166" s="2">
        <v>45232</v>
      </c>
      <c r="AF166" t="s">
        <v>1037</v>
      </c>
      <c r="AQ166">
        <v>33</v>
      </c>
      <c r="AR166">
        <v>99</v>
      </c>
      <c r="AS166">
        <v>1</v>
      </c>
      <c r="AT166" t="s">
        <v>3524</v>
      </c>
      <c r="AV166">
        <v>0</v>
      </c>
      <c r="AW166">
        <v>9</v>
      </c>
      <c r="AX166">
        <v>86</v>
      </c>
      <c r="AY166">
        <v>5</v>
      </c>
      <c r="AZ166">
        <v>196</v>
      </c>
      <c r="BA166">
        <v>1</v>
      </c>
      <c r="BB166">
        <v>8</v>
      </c>
      <c r="BC166">
        <v>86</v>
      </c>
      <c r="BD166">
        <v>5</v>
      </c>
      <c r="BE166">
        <v>195</v>
      </c>
      <c r="BF166">
        <v>0</v>
      </c>
      <c r="BG166">
        <v>83</v>
      </c>
      <c r="BH166">
        <v>16</v>
      </c>
      <c r="BI166">
        <v>1</v>
      </c>
      <c r="BJ166">
        <v>118</v>
      </c>
      <c r="BL166" t="s">
        <v>3762</v>
      </c>
      <c r="BM166" s="2">
        <v>45265</v>
      </c>
      <c r="BN166" t="s">
        <v>3531</v>
      </c>
    </row>
    <row r="167" spans="1:66">
      <c r="A167" t="s">
        <v>4837</v>
      </c>
      <c r="B167">
        <v>505043</v>
      </c>
      <c r="C167" t="b">
        <v>0</v>
      </c>
      <c r="D167" t="s">
        <v>4270</v>
      </c>
      <c r="E167" t="s">
        <v>57</v>
      </c>
      <c r="F167" s="6" t="s">
        <v>765</v>
      </c>
      <c r="G167" s="6" t="s">
        <v>79</v>
      </c>
      <c r="H167" s="6" t="b">
        <v>1</v>
      </c>
      <c r="I167" s="6">
        <v>3239</v>
      </c>
      <c r="J167" s="6" t="s">
        <v>67</v>
      </c>
      <c r="K167" s="6" t="s">
        <v>112</v>
      </c>
      <c r="L167">
        <v>327785</v>
      </c>
      <c r="M167" t="s">
        <v>766</v>
      </c>
      <c r="N167" t="s">
        <v>767</v>
      </c>
      <c r="O167" t="s">
        <v>768</v>
      </c>
      <c r="P167">
        <v>40</v>
      </c>
      <c r="Q167" s="6">
        <v>327786</v>
      </c>
      <c r="R167" s="6" t="s">
        <v>4838</v>
      </c>
      <c r="S167" s="6" t="s">
        <v>4839</v>
      </c>
      <c r="T167" s="6" t="s">
        <v>4840</v>
      </c>
      <c r="U167" s="6">
        <v>40</v>
      </c>
      <c r="V167" t="s">
        <v>75</v>
      </c>
      <c r="W167" t="s">
        <v>103</v>
      </c>
      <c r="X167">
        <v>505</v>
      </c>
      <c r="Y167" t="s">
        <v>3522</v>
      </c>
      <c r="Z167" t="s">
        <v>4065</v>
      </c>
      <c r="AA167">
        <v>505043</v>
      </c>
      <c r="AB167" t="e">
        <f>VLOOKUP(#REF!,#REF!,2,FALSE)</f>
        <v>#REF!</v>
      </c>
      <c r="AD167">
        <v>6604884428</v>
      </c>
      <c r="AE167" s="2">
        <v>45230</v>
      </c>
      <c r="AF167" t="s">
        <v>924</v>
      </c>
      <c r="AQ167">
        <v>40</v>
      </c>
      <c r="AR167">
        <v>100</v>
      </c>
      <c r="AS167">
        <v>0</v>
      </c>
      <c r="AT167" t="s">
        <v>3524</v>
      </c>
      <c r="AV167">
        <v>0</v>
      </c>
      <c r="AW167">
        <v>32</v>
      </c>
      <c r="AX167">
        <v>61</v>
      </c>
      <c r="AY167">
        <v>7</v>
      </c>
      <c r="AZ167">
        <v>175</v>
      </c>
      <c r="BA167">
        <v>20</v>
      </c>
      <c r="BB167">
        <v>29</v>
      </c>
      <c r="BC167">
        <v>42</v>
      </c>
      <c r="BD167">
        <v>9</v>
      </c>
      <c r="BE167">
        <v>140</v>
      </c>
      <c r="BF167">
        <v>1</v>
      </c>
      <c r="BG167">
        <v>97</v>
      </c>
      <c r="BH167">
        <v>2</v>
      </c>
      <c r="BI167">
        <v>0</v>
      </c>
      <c r="BJ167">
        <v>101</v>
      </c>
      <c r="BL167" t="s">
        <v>3762</v>
      </c>
      <c r="BM167" s="2">
        <v>45264</v>
      </c>
      <c r="BN167" t="s">
        <v>3531</v>
      </c>
    </row>
    <row r="168" spans="1:66">
      <c r="A168" t="s">
        <v>4841</v>
      </c>
      <c r="B168">
        <v>505088</v>
      </c>
      <c r="C168" t="b">
        <v>0</v>
      </c>
      <c r="D168" t="s">
        <v>4270</v>
      </c>
      <c r="E168" t="s">
        <v>57</v>
      </c>
      <c r="F168" s="6" t="s">
        <v>770</v>
      </c>
      <c r="G168" s="6" t="s">
        <v>79</v>
      </c>
      <c r="H168" s="6" t="b">
        <v>1</v>
      </c>
      <c r="I168" s="6">
        <v>3239</v>
      </c>
      <c r="J168" s="6" t="s">
        <v>67</v>
      </c>
      <c r="K168" s="6" t="s">
        <v>112</v>
      </c>
      <c r="L168">
        <v>327690</v>
      </c>
      <c r="M168" t="s">
        <v>771</v>
      </c>
      <c r="N168" t="s">
        <v>772</v>
      </c>
      <c r="O168" t="s">
        <v>773</v>
      </c>
      <c r="P168">
        <v>40</v>
      </c>
      <c r="Q168" s="6">
        <v>327691</v>
      </c>
      <c r="R168" s="6" t="s">
        <v>4842</v>
      </c>
      <c r="S168" s="6" t="s">
        <v>4843</v>
      </c>
      <c r="T168" s="6" t="s">
        <v>4844</v>
      </c>
      <c r="U168" s="6">
        <v>40</v>
      </c>
      <c r="V168" t="s">
        <v>75</v>
      </c>
      <c r="W168" t="s">
        <v>103</v>
      </c>
      <c r="X168">
        <v>505</v>
      </c>
      <c r="Y168" t="s">
        <v>3522</v>
      </c>
      <c r="Z168" t="s">
        <v>4024</v>
      </c>
      <c r="AA168">
        <v>505088</v>
      </c>
      <c r="AB168" t="e">
        <f>VLOOKUP(#REF!,#REF!,2,FALSE)</f>
        <v>#REF!</v>
      </c>
      <c r="AD168">
        <v>6604412256</v>
      </c>
      <c r="AE168" s="2">
        <v>45232</v>
      </c>
      <c r="AF168" t="s">
        <v>924</v>
      </c>
      <c r="AQ168">
        <v>98</v>
      </c>
      <c r="AR168">
        <v>100</v>
      </c>
      <c r="AS168">
        <v>0</v>
      </c>
      <c r="AT168" t="s">
        <v>3524</v>
      </c>
      <c r="AV168">
        <v>0</v>
      </c>
      <c r="AW168">
        <v>0</v>
      </c>
      <c r="AX168">
        <v>1</v>
      </c>
      <c r="AY168">
        <v>99</v>
      </c>
      <c r="AZ168">
        <v>299</v>
      </c>
      <c r="BA168">
        <v>0</v>
      </c>
      <c r="BB168">
        <v>0</v>
      </c>
      <c r="BC168">
        <v>1</v>
      </c>
      <c r="BD168">
        <v>99</v>
      </c>
      <c r="BE168">
        <v>299</v>
      </c>
      <c r="BF168">
        <v>1</v>
      </c>
      <c r="BG168">
        <v>19</v>
      </c>
      <c r="BH168">
        <v>80</v>
      </c>
      <c r="BI168">
        <v>0</v>
      </c>
      <c r="BJ168">
        <v>179</v>
      </c>
      <c r="BL168" t="s">
        <v>3660</v>
      </c>
      <c r="BM168" s="2">
        <v>45250</v>
      </c>
      <c r="BN168" t="s">
        <v>3531</v>
      </c>
    </row>
    <row r="169" spans="1:66">
      <c r="A169" t="s">
        <v>4845</v>
      </c>
      <c r="B169">
        <v>505089</v>
      </c>
      <c r="C169" t="b">
        <v>0</v>
      </c>
      <c r="D169" t="s">
        <v>4277</v>
      </c>
      <c r="E169" t="s">
        <v>57</v>
      </c>
      <c r="F169" s="6" t="s">
        <v>775</v>
      </c>
      <c r="G169" s="6" t="s">
        <v>79</v>
      </c>
      <c r="H169" s="6" t="b">
        <v>1</v>
      </c>
      <c r="I169" s="6">
        <v>3239</v>
      </c>
      <c r="J169" s="6" t="s">
        <v>67</v>
      </c>
      <c r="K169" s="6" t="s">
        <v>112</v>
      </c>
      <c r="L169">
        <v>327726</v>
      </c>
      <c r="M169" t="s">
        <v>776</v>
      </c>
      <c r="N169" t="s">
        <v>777</v>
      </c>
      <c r="O169" t="s">
        <v>778</v>
      </c>
      <c r="P169">
        <v>40</v>
      </c>
      <c r="Q169" s="6">
        <v>327727</v>
      </c>
      <c r="R169" s="6" t="s">
        <v>4846</v>
      </c>
      <c r="S169" s="6" t="s">
        <v>4847</v>
      </c>
      <c r="T169" s="6" t="s">
        <v>4848</v>
      </c>
      <c r="U169" s="6">
        <v>40</v>
      </c>
      <c r="V169" t="s">
        <v>75</v>
      </c>
      <c r="W169" t="s">
        <v>103</v>
      </c>
      <c r="X169">
        <v>505</v>
      </c>
      <c r="Y169" t="s">
        <v>3522</v>
      </c>
      <c r="Z169" t="s">
        <v>4037</v>
      </c>
      <c r="AA169">
        <v>505089</v>
      </c>
      <c r="AB169" t="e">
        <f>VLOOKUP(#REF!,#REF!,2,FALSE)</f>
        <v>#REF!</v>
      </c>
      <c r="AD169">
        <v>6604884426</v>
      </c>
      <c r="AE169" s="2">
        <v>45231</v>
      </c>
      <c r="AF169" t="s">
        <v>924</v>
      </c>
      <c r="AQ169">
        <v>10</v>
      </c>
      <c r="AR169">
        <v>100</v>
      </c>
      <c r="AS169">
        <v>0</v>
      </c>
      <c r="AT169" t="s">
        <v>3524</v>
      </c>
      <c r="AV169">
        <v>20</v>
      </c>
      <c r="AW169">
        <v>76</v>
      </c>
      <c r="AX169">
        <v>4</v>
      </c>
      <c r="AY169">
        <v>0</v>
      </c>
      <c r="AZ169">
        <v>84</v>
      </c>
      <c r="BA169">
        <v>98</v>
      </c>
      <c r="BB169">
        <v>1</v>
      </c>
      <c r="BC169">
        <v>1</v>
      </c>
      <c r="BD169">
        <v>0</v>
      </c>
      <c r="BE169">
        <v>3</v>
      </c>
      <c r="BF169">
        <v>20</v>
      </c>
      <c r="BG169">
        <v>76</v>
      </c>
      <c r="BH169">
        <v>4</v>
      </c>
      <c r="BI169">
        <v>0</v>
      </c>
      <c r="BJ169">
        <v>84</v>
      </c>
      <c r="BL169" t="s">
        <v>3660</v>
      </c>
      <c r="BM169" s="2">
        <v>45252</v>
      </c>
      <c r="BN169" t="s">
        <v>3531</v>
      </c>
    </row>
    <row r="170" spans="1:66">
      <c r="A170" t="s">
        <v>4849</v>
      </c>
      <c r="B170">
        <v>508015</v>
      </c>
      <c r="C170" t="b">
        <v>0</v>
      </c>
      <c r="D170" t="s">
        <v>4277</v>
      </c>
      <c r="E170" t="s">
        <v>57</v>
      </c>
      <c r="F170" s="6" t="s">
        <v>780</v>
      </c>
      <c r="G170" s="6" t="s">
        <v>79</v>
      </c>
      <c r="H170" s="6" t="b">
        <v>1</v>
      </c>
      <c r="I170" s="6">
        <v>3239</v>
      </c>
      <c r="J170" s="6" t="s">
        <v>67</v>
      </c>
      <c r="K170" s="6" t="s">
        <v>112</v>
      </c>
      <c r="L170">
        <v>327638</v>
      </c>
      <c r="M170" t="s">
        <v>781</v>
      </c>
      <c r="N170" t="s">
        <v>782</v>
      </c>
      <c r="O170" t="s">
        <v>783</v>
      </c>
      <c r="P170">
        <v>40</v>
      </c>
      <c r="Q170" s="6">
        <v>327639</v>
      </c>
      <c r="R170" s="6" t="s">
        <v>4850</v>
      </c>
      <c r="S170" s="6" t="s">
        <v>4851</v>
      </c>
      <c r="T170" s="6" t="s">
        <v>4852</v>
      </c>
      <c r="U170" s="6">
        <v>40</v>
      </c>
      <c r="V170" t="s">
        <v>75</v>
      </c>
      <c r="W170" t="s">
        <v>103</v>
      </c>
      <c r="X170">
        <v>508</v>
      </c>
      <c r="Y170" t="s">
        <v>3522</v>
      </c>
      <c r="Z170" t="s">
        <v>4005</v>
      </c>
      <c r="AA170">
        <v>508015</v>
      </c>
      <c r="AB170" t="e">
        <f>VLOOKUP(#REF!,#REF!,2,FALSE)</f>
        <v>#REF!</v>
      </c>
      <c r="AD170">
        <v>6604503266</v>
      </c>
      <c r="AE170" s="2">
        <v>45154</v>
      </c>
      <c r="AQ170">
        <v>10</v>
      </c>
      <c r="AR170">
        <v>100</v>
      </c>
      <c r="AS170">
        <v>0</v>
      </c>
      <c r="AT170" t="s">
        <v>3545</v>
      </c>
      <c r="AV170">
        <v>10</v>
      </c>
      <c r="AW170">
        <v>5</v>
      </c>
      <c r="AX170">
        <v>82</v>
      </c>
      <c r="AY170">
        <v>3</v>
      </c>
      <c r="AZ170">
        <v>178</v>
      </c>
      <c r="BA170">
        <v>10</v>
      </c>
      <c r="BB170">
        <v>5</v>
      </c>
      <c r="BC170">
        <v>82</v>
      </c>
      <c r="BD170">
        <v>3</v>
      </c>
      <c r="BE170">
        <v>178</v>
      </c>
      <c r="BF170">
        <v>5</v>
      </c>
      <c r="BG170">
        <v>95</v>
      </c>
      <c r="BH170">
        <v>0</v>
      </c>
      <c r="BI170">
        <v>0</v>
      </c>
      <c r="BJ170">
        <v>95</v>
      </c>
      <c r="BL170" t="s">
        <v>3653</v>
      </c>
      <c r="BM170" s="2">
        <v>45246</v>
      </c>
      <c r="BN170" t="s">
        <v>3531</v>
      </c>
    </row>
    <row r="171" spans="1:66">
      <c r="A171" t="s">
        <v>4853</v>
      </c>
      <c r="B171">
        <v>508016</v>
      </c>
      <c r="C171" t="b">
        <v>0</v>
      </c>
      <c r="D171" t="s">
        <v>4277</v>
      </c>
      <c r="E171" t="s">
        <v>57</v>
      </c>
      <c r="F171" s="6" t="s">
        <v>786</v>
      </c>
      <c r="G171" s="6" t="s">
        <v>79</v>
      </c>
      <c r="H171" s="6" t="b">
        <v>1</v>
      </c>
      <c r="I171" s="6">
        <v>3239</v>
      </c>
      <c r="J171" s="6" t="s">
        <v>67</v>
      </c>
      <c r="K171" s="6" t="s">
        <v>112</v>
      </c>
      <c r="L171">
        <v>327687</v>
      </c>
      <c r="M171" t="s">
        <v>787</v>
      </c>
      <c r="N171" t="s">
        <v>788</v>
      </c>
      <c r="O171" t="s">
        <v>789</v>
      </c>
      <c r="P171">
        <v>40</v>
      </c>
      <c r="Q171" s="6">
        <v>327688</v>
      </c>
      <c r="R171" s="6" t="s">
        <v>4854</v>
      </c>
      <c r="S171" s="6" t="s">
        <v>4855</v>
      </c>
      <c r="T171" s="6" t="s">
        <v>4856</v>
      </c>
      <c r="U171" s="6">
        <v>40</v>
      </c>
      <c r="V171" t="s">
        <v>75</v>
      </c>
      <c r="W171" t="s">
        <v>103</v>
      </c>
      <c r="X171">
        <v>508</v>
      </c>
      <c r="Y171" t="s">
        <v>3522</v>
      </c>
      <c r="Z171" t="s">
        <v>4023</v>
      </c>
      <c r="AA171">
        <v>508016</v>
      </c>
      <c r="AB171" t="e">
        <f>VLOOKUP(#REF!,#REF!,2,FALSE)</f>
        <v>#REF!</v>
      </c>
      <c r="AD171">
        <v>6604969285</v>
      </c>
      <c r="AE171" s="2">
        <v>45232</v>
      </c>
      <c r="AQ171">
        <v>75</v>
      </c>
      <c r="AR171">
        <v>100</v>
      </c>
      <c r="AS171">
        <v>0</v>
      </c>
      <c r="AT171" t="s">
        <v>3545</v>
      </c>
      <c r="AV171">
        <v>5</v>
      </c>
      <c r="AW171">
        <v>15</v>
      </c>
      <c r="AX171">
        <v>50</v>
      </c>
      <c r="AY171">
        <v>30</v>
      </c>
      <c r="AZ171">
        <v>205</v>
      </c>
      <c r="BA171">
        <v>5</v>
      </c>
      <c r="BB171">
        <v>15</v>
      </c>
      <c r="BC171">
        <v>50</v>
      </c>
      <c r="BD171">
        <v>30</v>
      </c>
      <c r="BE171">
        <v>205</v>
      </c>
      <c r="BF171">
        <v>0</v>
      </c>
      <c r="BG171">
        <v>95</v>
      </c>
      <c r="BH171">
        <v>5</v>
      </c>
      <c r="BI171">
        <v>0</v>
      </c>
      <c r="BJ171">
        <v>105</v>
      </c>
      <c r="BL171" t="s">
        <v>3660</v>
      </c>
      <c r="BM171" s="2">
        <v>45252</v>
      </c>
      <c r="BN171" t="s">
        <v>3531</v>
      </c>
    </row>
    <row r="172" spans="1:66">
      <c r="A172" t="s">
        <v>4857</v>
      </c>
      <c r="B172">
        <v>600001</v>
      </c>
      <c r="C172" t="b">
        <v>0</v>
      </c>
      <c r="D172" t="s">
        <v>4270</v>
      </c>
      <c r="E172" t="s">
        <v>57</v>
      </c>
      <c r="F172" s="6" t="s">
        <v>3325</v>
      </c>
      <c r="G172" s="6" t="s">
        <v>79</v>
      </c>
      <c r="H172" s="6" t="b">
        <v>1</v>
      </c>
      <c r="I172" s="6">
        <v>3239</v>
      </c>
      <c r="J172" s="6" t="s">
        <v>67</v>
      </c>
      <c r="K172" s="6" t="s">
        <v>69</v>
      </c>
      <c r="L172" s="6">
        <v>327678</v>
      </c>
      <c r="M172" s="6" t="s">
        <v>3327</v>
      </c>
      <c r="N172" s="6" t="s">
        <v>3328</v>
      </c>
      <c r="O172" s="6" t="s">
        <v>3329</v>
      </c>
      <c r="P172" s="6">
        <v>40</v>
      </c>
      <c r="Q172" s="6">
        <v>327679</v>
      </c>
      <c r="R172" s="6" t="s">
        <v>4858</v>
      </c>
      <c r="S172" s="6" t="s">
        <v>4859</v>
      </c>
      <c r="T172" s="6" t="s">
        <v>4860</v>
      </c>
      <c r="U172" s="6">
        <v>40</v>
      </c>
      <c r="AB172" t="e">
        <f>VLOOKUP(#REF!,#REF!,2,FALSE)</f>
        <v>#REF!</v>
      </c>
    </row>
    <row r="173" spans="1:66">
      <c r="A173" t="s">
        <v>4861</v>
      </c>
      <c r="B173">
        <v>601002</v>
      </c>
      <c r="C173" t="b">
        <v>0</v>
      </c>
      <c r="D173" t="s">
        <v>4277</v>
      </c>
      <c r="E173" t="s">
        <v>57</v>
      </c>
      <c r="F173" s="6" t="s">
        <v>798</v>
      </c>
      <c r="G173" s="6" t="s">
        <v>79</v>
      </c>
      <c r="H173" s="6" t="b">
        <v>1</v>
      </c>
      <c r="I173" s="6">
        <v>3239</v>
      </c>
      <c r="J173" s="6" t="s">
        <v>67</v>
      </c>
      <c r="K173" s="6" t="s">
        <v>69</v>
      </c>
      <c r="L173">
        <v>327861</v>
      </c>
      <c r="M173" t="s">
        <v>799</v>
      </c>
      <c r="N173" t="s">
        <v>800</v>
      </c>
      <c r="O173" t="s">
        <v>801</v>
      </c>
      <c r="P173">
        <v>40</v>
      </c>
      <c r="Q173" s="6">
        <v>327862</v>
      </c>
      <c r="R173" s="6" t="s">
        <v>4862</v>
      </c>
      <c r="S173" s="6" t="s">
        <v>4863</v>
      </c>
      <c r="T173" s="6" t="s">
        <v>4864</v>
      </c>
      <c r="U173" s="6">
        <v>40</v>
      </c>
      <c r="V173" t="s">
        <v>130</v>
      </c>
      <c r="W173" t="s">
        <v>103</v>
      </c>
      <c r="X173">
        <v>601</v>
      </c>
      <c r="Y173" t="s">
        <v>3522</v>
      </c>
      <c r="Z173" t="s">
        <v>4100</v>
      </c>
      <c r="AA173">
        <v>601002</v>
      </c>
      <c r="AB173" t="e">
        <f>VLOOKUP(#REF!,#REF!,2,FALSE)</f>
        <v>#REF!</v>
      </c>
      <c r="AD173">
        <v>6221564377</v>
      </c>
      <c r="AE173" s="2">
        <v>44049</v>
      </c>
      <c r="AF173" t="s">
        <v>1045</v>
      </c>
      <c r="AG173" t="s">
        <v>3527</v>
      </c>
      <c r="AH173" t="s">
        <v>915</v>
      </c>
      <c r="AJ173" t="s">
        <v>1046</v>
      </c>
      <c r="AQ173">
        <v>10</v>
      </c>
      <c r="AR173">
        <v>100</v>
      </c>
      <c r="AS173">
        <v>0</v>
      </c>
      <c r="AT173" t="s">
        <v>3545</v>
      </c>
      <c r="AV173">
        <v>25</v>
      </c>
      <c r="AW173">
        <v>5</v>
      </c>
      <c r="AX173">
        <v>20</v>
      </c>
      <c r="AY173">
        <v>50</v>
      </c>
      <c r="AZ173">
        <v>195</v>
      </c>
      <c r="BA173">
        <v>25</v>
      </c>
      <c r="BB173">
        <v>5</v>
      </c>
      <c r="BC173">
        <v>20</v>
      </c>
      <c r="BD173">
        <v>50</v>
      </c>
      <c r="BE173">
        <v>195</v>
      </c>
      <c r="BF173">
        <v>65</v>
      </c>
      <c r="BG173">
        <v>30</v>
      </c>
      <c r="BH173">
        <v>4</v>
      </c>
      <c r="BI173">
        <v>1</v>
      </c>
      <c r="BJ173">
        <v>41</v>
      </c>
      <c r="BL173" t="s">
        <v>3660</v>
      </c>
      <c r="BM173" s="2">
        <v>45300</v>
      </c>
      <c r="BN173" t="s">
        <v>3531</v>
      </c>
    </row>
    <row r="174" spans="1:66">
      <c r="A174" t="s">
        <v>4865</v>
      </c>
      <c r="B174">
        <v>606001</v>
      </c>
      <c r="C174" t="b">
        <v>1</v>
      </c>
      <c r="D174" t="s">
        <v>4308</v>
      </c>
      <c r="E174" t="s">
        <v>141</v>
      </c>
      <c r="F174" s="6" t="s">
        <v>3354</v>
      </c>
      <c r="G174" s="6" t="s">
        <v>79</v>
      </c>
      <c r="H174" s="6" t="b">
        <v>0</v>
      </c>
      <c r="I174" s="6"/>
      <c r="J174" s="6" t="s">
        <v>67</v>
      </c>
      <c r="K174" s="6" t="s">
        <v>69</v>
      </c>
      <c r="L174">
        <v>327945</v>
      </c>
      <c r="M174" t="s">
        <v>3356</v>
      </c>
      <c r="N174" t="s">
        <v>3357</v>
      </c>
      <c r="O174" t="s">
        <v>3358</v>
      </c>
      <c r="P174">
        <v>40</v>
      </c>
      <c r="Q174" s="6">
        <v>327946</v>
      </c>
      <c r="R174" s="6" t="s">
        <v>4866</v>
      </c>
      <c r="S174" s="6" t="s">
        <v>4867</v>
      </c>
      <c r="T174" s="6" t="s">
        <v>4868</v>
      </c>
      <c r="U174" s="6">
        <v>40</v>
      </c>
      <c r="V174" t="s">
        <v>130</v>
      </c>
      <c r="W174" t="s">
        <v>103</v>
      </c>
      <c r="X174">
        <v>606</v>
      </c>
      <c r="Y174" t="s">
        <v>3522</v>
      </c>
      <c r="Z174" t="s">
        <v>4135</v>
      </c>
      <c r="AA174">
        <v>606001</v>
      </c>
      <c r="AB174" t="e">
        <f>VLOOKUP(#REF!,#REF!,2,FALSE)</f>
        <v>#REF!</v>
      </c>
      <c r="AD174">
        <v>6220158014</v>
      </c>
      <c r="AE174" s="2">
        <v>44812</v>
      </c>
      <c r="AF174" t="s">
        <v>924</v>
      </c>
      <c r="AG174" t="s">
        <v>3527</v>
      </c>
      <c r="AH174" t="s">
        <v>906</v>
      </c>
      <c r="AJ174" t="s">
        <v>1048</v>
      </c>
      <c r="AQ174">
        <v>100</v>
      </c>
      <c r="AR174">
        <v>100</v>
      </c>
      <c r="AS174">
        <v>0</v>
      </c>
      <c r="AT174" t="s">
        <v>3524</v>
      </c>
      <c r="AV174">
        <v>10</v>
      </c>
      <c r="AW174">
        <v>20</v>
      </c>
      <c r="AX174">
        <v>65</v>
      </c>
      <c r="AY174">
        <v>5</v>
      </c>
      <c r="AZ174">
        <v>165</v>
      </c>
      <c r="BA174">
        <v>10</v>
      </c>
      <c r="BB174">
        <v>20</v>
      </c>
      <c r="BC174">
        <v>65</v>
      </c>
      <c r="BD174">
        <v>5</v>
      </c>
      <c r="BE174">
        <v>165</v>
      </c>
      <c r="BF174">
        <v>95</v>
      </c>
      <c r="BG174">
        <v>5</v>
      </c>
      <c r="BH174">
        <v>0</v>
      </c>
      <c r="BI174">
        <v>0</v>
      </c>
      <c r="BJ174">
        <v>5</v>
      </c>
      <c r="BL174" t="s">
        <v>3674</v>
      </c>
      <c r="BM174" s="2">
        <v>45313</v>
      </c>
      <c r="BN174" t="s">
        <v>3531</v>
      </c>
    </row>
    <row r="175" spans="1:66">
      <c r="A175" t="s">
        <v>4865</v>
      </c>
      <c r="B175">
        <v>606001</v>
      </c>
      <c r="C175" t="b">
        <v>1</v>
      </c>
      <c r="D175" t="s">
        <v>4308</v>
      </c>
      <c r="E175" t="s">
        <v>141</v>
      </c>
      <c r="F175" s="6" t="s">
        <v>804</v>
      </c>
      <c r="G175" s="6" t="s">
        <v>79</v>
      </c>
      <c r="H175" s="6" t="b">
        <v>1</v>
      </c>
      <c r="I175" s="6">
        <v>3256</v>
      </c>
      <c r="J175" s="6" t="s">
        <v>67</v>
      </c>
      <c r="K175" s="6" t="s">
        <v>112</v>
      </c>
      <c r="L175">
        <v>327951</v>
      </c>
      <c r="M175" t="s">
        <v>805</v>
      </c>
      <c r="N175" t="s">
        <v>806</v>
      </c>
      <c r="O175" t="s">
        <v>807</v>
      </c>
      <c r="P175">
        <v>40</v>
      </c>
      <c r="Q175" s="6">
        <v>327952</v>
      </c>
      <c r="R175" s="6" t="s">
        <v>4869</v>
      </c>
      <c r="S175" s="6" t="s">
        <v>4870</v>
      </c>
      <c r="T175" s="6" t="s">
        <v>4871</v>
      </c>
      <c r="U175" s="6">
        <v>40</v>
      </c>
      <c r="V175" t="s">
        <v>130</v>
      </c>
      <c r="W175" t="s">
        <v>103</v>
      </c>
      <c r="X175">
        <v>606</v>
      </c>
      <c r="Y175" t="s">
        <v>3522</v>
      </c>
      <c r="Z175" t="s">
        <v>4136</v>
      </c>
      <c r="AA175">
        <v>606001</v>
      </c>
      <c r="AB175" t="e">
        <f>VLOOKUP(#REF!,#REF!,2,FALSE)</f>
        <v>#REF!</v>
      </c>
      <c r="AD175">
        <v>6220158022</v>
      </c>
      <c r="AE175" s="2">
        <v>45275</v>
      </c>
      <c r="AF175" t="s">
        <v>924</v>
      </c>
      <c r="AG175" t="s">
        <v>3527</v>
      </c>
      <c r="AH175" t="s">
        <v>915</v>
      </c>
      <c r="AJ175" t="s">
        <v>1048</v>
      </c>
      <c r="AQ175">
        <v>100</v>
      </c>
      <c r="AR175">
        <v>95</v>
      </c>
      <c r="AS175">
        <v>5</v>
      </c>
      <c r="AT175" t="s">
        <v>3524</v>
      </c>
      <c r="AV175">
        <v>10</v>
      </c>
      <c r="AW175">
        <v>5</v>
      </c>
      <c r="AX175">
        <v>85</v>
      </c>
      <c r="AY175">
        <v>0</v>
      </c>
      <c r="AZ175">
        <v>175</v>
      </c>
      <c r="BA175">
        <v>15</v>
      </c>
      <c r="BB175">
        <v>10</v>
      </c>
      <c r="BC175">
        <v>75</v>
      </c>
      <c r="BD175">
        <v>0</v>
      </c>
      <c r="BE175">
        <v>160</v>
      </c>
      <c r="BF175">
        <v>90</v>
      </c>
      <c r="BG175">
        <v>5</v>
      </c>
      <c r="BH175">
        <v>5</v>
      </c>
      <c r="BI175">
        <v>0</v>
      </c>
      <c r="BJ175">
        <v>15</v>
      </c>
      <c r="BL175" t="s">
        <v>3674</v>
      </c>
      <c r="BM175" s="2">
        <v>45313</v>
      </c>
      <c r="BN175" t="s">
        <v>3531</v>
      </c>
    </row>
    <row r="176" spans="1:66">
      <c r="A176" t="s">
        <v>4865</v>
      </c>
      <c r="B176">
        <v>606001</v>
      </c>
      <c r="C176" t="b">
        <v>1</v>
      </c>
      <c r="D176" t="s">
        <v>4308</v>
      </c>
      <c r="E176" t="s">
        <v>141</v>
      </c>
      <c r="F176" s="6" t="s">
        <v>3349</v>
      </c>
      <c r="G176" s="6" t="s">
        <v>79</v>
      </c>
      <c r="H176" s="6" t="b">
        <v>1</v>
      </c>
      <c r="I176" s="6">
        <v>3239</v>
      </c>
      <c r="J176" s="6" t="s">
        <v>1167</v>
      </c>
      <c r="K176" s="6" t="s">
        <v>112</v>
      </c>
      <c r="L176">
        <v>327954</v>
      </c>
      <c r="M176" t="s">
        <v>3351</v>
      </c>
      <c r="N176" t="s">
        <v>3352</v>
      </c>
      <c r="O176" t="s">
        <v>3353</v>
      </c>
      <c r="P176">
        <v>40</v>
      </c>
      <c r="Q176" s="6">
        <v>327955</v>
      </c>
      <c r="R176" s="6" t="s">
        <v>4872</v>
      </c>
      <c r="S176" s="6" t="s">
        <v>4873</v>
      </c>
      <c r="T176" s="6" t="s">
        <v>4874</v>
      </c>
      <c r="U176" s="6">
        <v>40</v>
      </c>
      <c r="V176" t="s">
        <v>130</v>
      </c>
      <c r="W176" t="s">
        <v>103</v>
      </c>
      <c r="X176">
        <v>606</v>
      </c>
      <c r="Y176" t="s">
        <v>3522</v>
      </c>
      <c r="Z176" t="s">
        <v>4137</v>
      </c>
      <c r="AA176">
        <v>606001</v>
      </c>
      <c r="AB176" t="e">
        <f>VLOOKUP(#REF!,#REF!,2,FALSE)</f>
        <v>#REF!</v>
      </c>
      <c r="AD176">
        <v>6221910027</v>
      </c>
      <c r="AE176" s="2">
        <v>45275</v>
      </c>
      <c r="AF176" t="s">
        <v>924</v>
      </c>
      <c r="AG176" t="s">
        <v>3527</v>
      </c>
      <c r="AH176" t="s">
        <v>915</v>
      </c>
      <c r="AJ176" t="s">
        <v>1048</v>
      </c>
      <c r="AQ176">
        <v>10</v>
      </c>
      <c r="AR176">
        <v>100</v>
      </c>
      <c r="AS176">
        <v>0</v>
      </c>
      <c r="AT176" t="s">
        <v>4138</v>
      </c>
      <c r="AV176">
        <v>2</v>
      </c>
      <c r="AW176">
        <v>3</v>
      </c>
      <c r="AX176">
        <v>40</v>
      </c>
      <c r="AY176">
        <v>55</v>
      </c>
      <c r="AZ176">
        <v>248</v>
      </c>
      <c r="BA176">
        <v>2</v>
      </c>
      <c r="BB176">
        <v>3</v>
      </c>
      <c r="BC176">
        <v>40</v>
      </c>
      <c r="BD176">
        <v>55</v>
      </c>
      <c r="BE176">
        <v>248</v>
      </c>
      <c r="BF176">
        <v>65</v>
      </c>
      <c r="BG176">
        <v>10</v>
      </c>
      <c r="BH176">
        <v>25</v>
      </c>
      <c r="BI176">
        <v>0</v>
      </c>
      <c r="BJ176">
        <v>60</v>
      </c>
      <c r="BL176" t="s">
        <v>3674</v>
      </c>
      <c r="BM176" s="2">
        <v>45313</v>
      </c>
      <c r="BN176" t="s">
        <v>3531</v>
      </c>
    </row>
    <row r="177" spans="1:66">
      <c r="A177" t="s">
        <v>4875</v>
      </c>
      <c r="B177">
        <v>606002</v>
      </c>
      <c r="C177" t="b">
        <v>0</v>
      </c>
      <c r="D177" t="s">
        <v>4270</v>
      </c>
      <c r="E177" t="s">
        <v>57</v>
      </c>
      <c r="F177" s="6" t="s">
        <v>3359</v>
      </c>
      <c r="G177" s="6" t="s">
        <v>79</v>
      </c>
      <c r="H177" s="6" t="b">
        <v>1</v>
      </c>
      <c r="I177" s="6">
        <v>3239</v>
      </c>
      <c r="J177" s="6" t="s">
        <v>67</v>
      </c>
      <c r="K177" s="6" t="s">
        <v>69</v>
      </c>
      <c r="L177">
        <v>327574</v>
      </c>
      <c r="M177" t="s">
        <v>3361</v>
      </c>
      <c r="N177" t="s">
        <v>3362</v>
      </c>
      <c r="O177" t="s">
        <v>3363</v>
      </c>
      <c r="P177">
        <v>40</v>
      </c>
      <c r="Q177" s="6">
        <v>327575</v>
      </c>
      <c r="R177" s="6" t="s">
        <v>4876</v>
      </c>
      <c r="S177" s="6" t="s">
        <v>4877</v>
      </c>
      <c r="T177" s="6" t="s">
        <v>4878</v>
      </c>
      <c r="U177" s="6">
        <v>40</v>
      </c>
      <c r="V177" t="s">
        <v>130</v>
      </c>
      <c r="W177" t="s">
        <v>103</v>
      </c>
      <c r="X177">
        <v>606</v>
      </c>
      <c r="Y177" t="s">
        <v>3522</v>
      </c>
      <c r="Z177" t="s">
        <v>3970</v>
      </c>
      <c r="AA177">
        <v>606002</v>
      </c>
      <c r="AB177" t="e">
        <f>VLOOKUP(#REF!,#REF!,2,FALSE)</f>
        <v>#REF!</v>
      </c>
      <c r="AD177">
        <v>6220158013</v>
      </c>
      <c r="AE177" s="2">
        <v>45112</v>
      </c>
      <c r="AF177" t="s">
        <v>3971</v>
      </c>
      <c r="AG177" t="s">
        <v>3527</v>
      </c>
      <c r="AH177" t="s">
        <v>1025</v>
      </c>
      <c r="AI177" t="s">
        <v>83</v>
      </c>
      <c r="AJ177" t="s">
        <v>916</v>
      </c>
      <c r="AK177" t="s">
        <v>83</v>
      </c>
      <c r="AQ177">
        <v>90</v>
      </c>
      <c r="AR177">
        <v>45</v>
      </c>
      <c r="AS177">
        <v>55</v>
      </c>
      <c r="AT177" t="s">
        <v>3524</v>
      </c>
      <c r="AV177">
        <v>40</v>
      </c>
      <c r="AW177">
        <v>40</v>
      </c>
      <c r="AX177">
        <v>20</v>
      </c>
      <c r="AY177">
        <v>0</v>
      </c>
      <c r="AZ177">
        <v>80</v>
      </c>
      <c r="BA177">
        <v>40</v>
      </c>
      <c r="BB177">
        <v>40</v>
      </c>
      <c r="BC177">
        <v>20</v>
      </c>
      <c r="BD177">
        <v>0</v>
      </c>
      <c r="BE177">
        <v>80</v>
      </c>
      <c r="BF177">
        <v>65</v>
      </c>
      <c r="BG177">
        <v>35</v>
      </c>
      <c r="BH177">
        <v>0</v>
      </c>
      <c r="BI177">
        <v>0</v>
      </c>
      <c r="BJ177">
        <v>35</v>
      </c>
      <c r="BL177" t="s">
        <v>3702</v>
      </c>
      <c r="BM177" s="2">
        <v>45239</v>
      </c>
      <c r="BN177" t="s">
        <v>3531</v>
      </c>
    </row>
    <row r="178" spans="1:66">
      <c r="A178" t="s">
        <v>4879</v>
      </c>
      <c r="B178">
        <v>606003</v>
      </c>
      <c r="C178" t="b">
        <v>0</v>
      </c>
      <c r="D178" t="s">
        <v>4277</v>
      </c>
      <c r="E178" t="s">
        <v>57</v>
      </c>
      <c r="F178" s="6" t="s">
        <v>815</v>
      </c>
      <c r="G178" s="6" t="s">
        <v>79</v>
      </c>
      <c r="H178" s="6" t="b">
        <v>1</v>
      </c>
      <c r="I178" s="6">
        <v>3239</v>
      </c>
      <c r="J178" s="6" t="s">
        <v>67</v>
      </c>
      <c r="K178" s="6" t="s">
        <v>112</v>
      </c>
      <c r="L178" s="6">
        <v>327948</v>
      </c>
      <c r="M178" s="6" t="s">
        <v>816</v>
      </c>
      <c r="N178" s="6" t="s">
        <v>817</v>
      </c>
      <c r="O178" s="6" t="s">
        <v>818</v>
      </c>
      <c r="P178" s="6">
        <v>40</v>
      </c>
      <c r="Q178" s="6">
        <v>327949</v>
      </c>
      <c r="R178" s="6" t="s">
        <v>4880</v>
      </c>
      <c r="S178" s="6" t="s">
        <v>4881</v>
      </c>
      <c r="T178" s="6" t="s">
        <v>4882</v>
      </c>
      <c r="U178" s="6">
        <v>40</v>
      </c>
      <c r="AB178" t="e">
        <f>VLOOKUP(#REF!,#REF!,2,FALSE)</f>
        <v>#REF!</v>
      </c>
    </row>
    <row r="179" spans="1:66">
      <c r="A179" t="s">
        <v>4883</v>
      </c>
      <c r="B179">
        <v>606004</v>
      </c>
      <c r="C179" t="b">
        <v>0</v>
      </c>
      <c r="D179" t="s">
        <v>4277</v>
      </c>
      <c r="E179" t="s">
        <v>57</v>
      </c>
      <c r="F179" s="6" t="s">
        <v>820</v>
      </c>
      <c r="G179" s="6" t="s">
        <v>79</v>
      </c>
      <c r="H179" s="6" t="b">
        <v>1</v>
      </c>
      <c r="I179" s="6">
        <v>3239</v>
      </c>
      <c r="J179" s="6" t="s">
        <v>67</v>
      </c>
      <c r="K179" s="6" t="s">
        <v>69</v>
      </c>
      <c r="L179">
        <v>327995</v>
      </c>
      <c r="M179" t="s">
        <v>821</v>
      </c>
      <c r="N179" t="s">
        <v>822</v>
      </c>
      <c r="O179" t="s">
        <v>823</v>
      </c>
      <c r="P179">
        <v>40</v>
      </c>
      <c r="Q179" s="6">
        <v>327996</v>
      </c>
      <c r="R179" s="6" t="s">
        <v>4884</v>
      </c>
      <c r="S179" s="6" t="s">
        <v>4885</v>
      </c>
      <c r="T179" s="6" t="s">
        <v>4886</v>
      </c>
      <c r="U179" s="6">
        <v>40</v>
      </c>
      <c r="V179" t="s">
        <v>130</v>
      </c>
      <c r="W179" t="s">
        <v>103</v>
      </c>
      <c r="X179">
        <v>606</v>
      </c>
      <c r="Y179" t="s">
        <v>3522</v>
      </c>
      <c r="Z179" t="s">
        <v>4161</v>
      </c>
      <c r="AA179">
        <v>606004</v>
      </c>
      <c r="AB179" t="e">
        <f>VLOOKUP(#REF!,#REF!,2,FALSE)</f>
        <v>#REF!</v>
      </c>
      <c r="AD179">
        <v>6221916403</v>
      </c>
      <c r="AE179" s="2">
        <v>45306</v>
      </c>
      <c r="AF179" t="s">
        <v>1052</v>
      </c>
      <c r="AG179" t="s">
        <v>3527</v>
      </c>
      <c r="AH179" t="s">
        <v>906</v>
      </c>
      <c r="AI179" t="s">
        <v>83</v>
      </c>
      <c r="AJ179" t="s">
        <v>1053</v>
      </c>
      <c r="AQ179">
        <v>10</v>
      </c>
      <c r="AR179">
        <v>90</v>
      </c>
      <c r="AS179">
        <v>10</v>
      </c>
      <c r="AT179" t="s">
        <v>3524</v>
      </c>
      <c r="AV179">
        <v>50</v>
      </c>
      <c r="AW179">
        <v>40</v>
      </c>
      <c r="AX179">
        <v>10</v>
      </c>
      <c r="AY179">
        <v>0</v>
      </c>
      <c r="AZ179">
        <v>60</v>
      </c>
      <c r="BA179">
        <v>70</v>
      </c>
      <c r="BB179">
        <v>25</v>
      </c>
      <c r="BC179">
        <v>5</v>
      </c>
      <c r="BD179">
        <v>0</v>
      </c>
      <c r="BE179">
        <v>35</v>
      </c>
      <c r="BF179">
        <v>50</v>
      </c>
      <c r="BG179">
        <v>40</v>
      </c>
      <c r="BH179">
        <v>10</v>
      </c>
      <c r="BI179">
        <v>0</v>
      </c>
      <c r="BJ179">
        <v>60</v>
      </c>
      <c r="BK179" t="s">
        <v>4162</v>
      </c>
      <c r="BL179" t="s">
        <v>3702</v>
      </c>
      <c r="BM179" s="2">
        <v>45324</v>
      </c>
      <c r="BN179" t="s">
        <v>3531</v>
      </c>
    </row>
    <row r="180" spans="1:66">
      <c r="A180" t="s">
        <v>4887</v>
      </c>
      <c r="B180">
        <v>609001</v>
      </c>
      <c r="C180" t="b">
        <v>0</v>
      </c>
      <c r="D180" t="s">
        <v>4270</v>
      </c>
      <c r="E180" t="s">
        <v>57</v>
      </c>
      <c r="F180" s="6" t="s">
        <v>3384</v>
      </c>
      <c r="G180" s="6" t="s">
        <v>79</v>
      </c>
      <c r="H180" s="6" t="b">
        <v>1</v>
      </c>
      <c r="I180" s="6">
        <v>3239</v>
      </c>
      <c r="J180" s="6" t="s">
        <v>67</v>
      </c>
      <c r="K180" s="6" t="s">
        <v>69</v>
      </c>
      <c r="L180" s="6">
        <v>327561</v>
      </c>
      <c r="M180" s="6" t="s">
        <v>3386</v>
      </c>
      <c r="N180" s="6" t="s">
        <v>3387</v>
      </c>
      <c r="O180" s="6" t="s">
        <v>3388</v>
      </c>
      <c r="P180" s="6">
        <v>40</v>
      </c>
      <c r="Q180" s="6">
        <v>327562</v>
      </c>
      <c r="R180" s="6" t="s">
        <v>4888</v>
      </c>
      <c r="S180" s="6" t="s">
        <v>4889</v>
      </c>
      <c r="T180" s="6" t="s">
        <v>4890</v>
      </c>
      <c r="U180" s="6">
        <v>40</v>
      </c>
      <c r="AB180" t="e">
        <f>VLOOKUP(#REF!,#REF!,2,FALSE)</f>
        <v>#REF!</v>
      </c>
    </row>
    <row r="181" spans="1:66">
      <c r="A181" t="s">
        <v>4891</v>
      </c>
      <c r="B181">
        <v>609004</v>
      </c>
      <c r="C181" t="b">
        <v>0</v>
      </c>
      <c r="D181" t="s">
        <v>4270</v>
      </c>
      <c r="E181" t="s">
        <v>57</v>
      </c>
      <c r="F181" s="6" t="s">
        <v>831</v>
      </c>
      <c r="G181" s="6" t="s">
        <v>79</v>
      </c>
      <c r="H181" s="6" t="b">
        <v>1</v>
      </c>
      <c r="I181" s="6">
        <v>3239</v>
      </c>
      <c r="J181" s="6" t="s">
        <v>67</v>
      </c>
      <c r="K181" s="6" t="s">
        <v>112</v>
      </c>
      <c r="L181">
        <v>327975</v>
      </c>
      <c r="M181" t="s">
        <v>832</v>
      </c>
      <c r="N181" t="s">
        <v>833</v>
      </c>
      <c r="O181" t="s">
        <v>834</v>
      </c>
      <c r="P181">
        <v>40</v>
      </c>
      <c r="Q181" s="6">
        <v>327976</v>
      </c>
      <c r="R181" s="6" t="s">
        <v>4892</v>
      </c>
      <c r="S181" s="6" t="s">
        <v>4893</v>
      </c>
      <c r="T181" s="6" t="s">
        <v>4894</v>
      </c>
      <c r="U181" s="6">
        <v>40</v>
      </c>
      <c r="V181" t="s">
        <v>75</v>
      </c>
      <c r="W181" t="s">
        <v>103</v>
      </c>
      <c r="X181">
        <v>609</v>
      </c>
      <c r="Y181" t="s">
        <v>3522</v>
      </c>
      <c r="Z181" t="s">
        <v>4148</v>
      </c>
      <c r="AA181">
        <v>609004</v>
      </c>
      <c r="AB181" t="e">
        <f>VLOOKUP(#REF!,#REF!,2,FALSE)</f>
        <v>#REF!</v>
      </c>
      <c r="AD181">
        <v>6221564196</v>
      </c>
      <c r="AE181" s="2">
        <v>45224</v>
      </c>
      <c r="AL181" s="2">
        <v>45230</v>
      </c>
      <c r="AQ181">
        <v>30</v>
      </c>
      <c r="AR181">
        <v>70</v>
      </c>
      <c r="AS181">
        <v>30</v>
      </c>
      <c r="AT181" t="s">
        <v>3524</v>
      </c>
      <c r="AV181">
        <v>5</v>
      </c>
      <c r="AW181">
        <v>5</v>
      </c>
      <c r="AX181">
        <v>80</v>
      </c>
      <c r="AY181">
        <v>10</v>
      </c>
      <c r="AZ181">
        <v>195</v>
      </c>
      <c r="BA181">
        <v>5</v>
      </c>
      <c r="BB181">
        <v>5</v>
      </c>
      <c r="BC181">
        <v>80</v>
      </c>
      <c r="BD181">
        <v>10</v>
      </c>
      <c r="BE181">
        <v>195</v>
      </c>
      <c r="BF181">
        <v>5</v>
      </c>
      <c r="BG181">
        <v>75</v>
      </c>
      <c r="BH181">
        <v>20</v>
      </c>
      <c r="BI181">
        <v>0</v>
      </c>
      <c r="BJ181">
        <v>115</v>
      </c>
      <c r="BL181" t="s">
        <v>4070</v>
      </c>
      <c r="BM181" s="2">
        <v>45308</v>
      </c>
      <c r="BN181" t="s">
        <v>3531</v>
      </c>
    </row>
    <row r="182" spans="1:66">
      <c r="A182" t="s">
        <v>4891</v>
      </c>
      <c r="B182">
        <v>609004</v>
      </c>
      <c r="C182" t="b">
        <v>0</v>
      </c>
      <c r="D182" t="s">
        <v>4270</v>
      </c>
      <c r="E182" t="s">
        <v>57</v>
      </c>
      <c r="F182" s="6" t="s">
        <v>3389</v>
      </c>
      <c r="G182" s="6" t="s">
        <v>1120</v>
      </c>
      <c r="H182" s="6" t="b">
        <v>0</v>
      </c>
      <c r="I182" s="6"/>
      <c r="J182" s="6" t="s">
        <v>67</v>
      </c>
      <c r="K182" s="6" t="s">
        <v>69</v>
      </c>
      <c r="L182">
        <v>327983</v>
      </c>
      <c r="M182" t="s">
        <v>3391</v>
      </c>
      <c r="N182" t="s">
        <v>3392</v>
      </c>
      <c r="O182" t="s">
        <v>3393</v>
      </c>
      <c r="P182">
        <v>40</v>
      </c>
      <c r="Q182" s="6">
        <v>327984</v>
      </c>
      <c r="R182" s="6" t="s">
        <v>4895</v>
      </c>
      <c r="S182" s="6" t="s">
        <v>4896</v>
      </c>
      <c r="T182" s="6" t="s">
        <v>4897</v>
      </c>
      <c r="U182" s="6">
        <v>40</v>
      </c>
      <c r="V182" t="s">
        <v>75</v>
      </c>
      <c r="W182" t="s">
        <v>103</v>
      </c>
      <c r="X182">
        <v>609</v>
      </c>
      <c r="Y182" t="s">
        <v>3549</v>
      </c>
      <c r="Z182" t="s">
        <v>4152</v>
      </c>
      <c r="AA182">
        <v>609004</v>
      </c>
      <c r="AB182" t="e">
        <f>VLOOKUP(#REF!,#REF!,2,FALSE)</f>
        <v>#REF!</v>
      </c>
      <c r="AD182">
        <v>6221564193</v>
      </c>
      <c r="AE182" s="2">
        <v>44851</v>
      </c>
      <c r="AU182" t="s">
        <v>4153</v>
      </c>
      <c r="BK182" t="s">
        <v>4154</v>
      </c>
      <c r="BL182" t="s">
        <v>4070</v>
      </c>
      <c r="BM182" s="2">
        <v>45314</v>
      </c>
    </row>
    <row r="183" spans="1:66">
      <c r="A183" t="s">
        <v>4898</v>
      </c>
      <c r="B183">
        <v>609005</v>
      </c>
      <c r="C183" t="b">
        <v>0</v>
      </c>
      <c r="D183" t="s">
        <v>4270</v>
      </c>
      <c r="E183" t="s">
        <v>57</v>
      </c>
      <c r="F183" s="6" t="s">
        <v>848</v>
      </c>
      <c r="G183" s="6" t="s">
        <v>79</v>
      </c>
      <c r="H183" s="6" t="b">
        <v>1</v>
      </c>
      <c r="I183" s="6">
        <v>3239</v>
      </c>
      <c r="J183" s="6">
        <v>0</v>
      </c>
      <c r="K183" s="6">
        <v>0</v>
      </c>
      <c r="L183" s="6">
        <v>337131</v>
      </c>
      <c r="M183" s="6" t="s">
        <v>849</v>
      </c>
      <c r="N183" s="6" t="s">
        <v>850</v>
      </c>
      <c r="O183" s="6" t="s">
        <v>3394</v>
      </c>
      <c r="P183" s="6">
        <v>40</v>
      </c>
      <c r="Q183" s="6">
        <v>337132</v>
      </c>
      <c r="R183" s="6" t="s">
        <v>4899</v>
      </c>
      <c r="S183" s="6" t="s">
        <v>4900</v>
      </c>
      <c r="T183" s="6" t="s">
        <v>4901</v>
      </c>
      <c r="U183" s="6">
        <v>40</v>
      </c>
      <c r="AB183" t="e">
        <f>VLOOKUP(#REF!,#REF!,2,FALSE)</f>
        <v>#REF!</v>
      </c>
    </row>
  </sheetData>
  <conditionalFormatting sqref="B1:C1048576">
    <cfRule type="duplicateValues" dxfId="188" priority="8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C14C-F542-4BAD-A488-C25FE8836583}">
  <dimension ref="A1:G157"/>
  <sheetViews>
    <sheetView topLeftCell="A120" workbookViewId="0">
      <selection activeCell="A152" sqref="A152"/>
    </sheetView>
  </sheetViews>
  <sheetFormatPr defaultColWidth="8.85546875" defaultRowHeight="15"/>
  <cols>
    <col min="1" max="1" width="16.140625" bestFit="1" customWidth="1"/>
  </cols>
  <sheetData>
    <row r="1" spans="1:7">
      <c r="A1" s="53" t="s">
        <v>4163</v>
      </c>
      <c r="B1" s="53" t="s">
        <v>4164</v>
      </c>
      <c r="C1" s="53"/>
      <c r="D1" s="53" t="s">
        <v>8</v>
      </c>
      <c r="E1" s="53" t="s">
        <v>9</v>
      </c>
      <c r="F1" s="53" t="s">
        <v>4902</v>
      </c>
      <c r="G1" s="54"/>
    </row>
    <row r="2" spans="1:7">
      <c r="A2" s="54" t="s">
        <v>4269</v>
      </c>
      <c r="B2" s="54" t="s">
        <v>4903</v>
      </c>
      <c r="C2" s="54">
        <f>INT(B2)</f>
        <v>102006</v>
      </c>
      <c r="D2" s="54">
        <v>1</v>
      </c>
      <c r="E2" s="54">
        <v>1</v>
      </c>
      <c r="F2" s="54">
        <v>1</v>
      </c>
      <c r="G2" s="54"/>
    </row>
    <row r="3" spans="1:7">
      <c r="A3" s="54" t="s">
        <v>4276</v>
      </c>
      <c r="B3" s="54" t="s">
        <v>4904</v>
      </c>
      <c r="C3" s="54">
        <f t="shared" ref="C3:C66" si="0">INT(B3)</f>
        <v>102016</v>
      </c>
      <c r="D3" s="54" t="s">
        <v>4905</v>
      </c>
      <c r="E3" s="54" t="s">
        <v>4905</v>
      </c>
      <c r="F3" s="54" t="s">
        <v>4905</v>
      </c>
      <c r="G3" s="54"/>
    </row>
    <row r="4" spans="1:7">
      <c r="A4" s="54" t="s">
        <v>4282</v>
      </c>
      <c r="B4" s="54" t="s">
        <v>4906</v>
      </c>
      <c r="C4" s="54">
        <f t="shared" si="0"/>
        <v>102021</v>
      </c>
      <c r="D4" s="54">
        <v>2</v>
      </c>
      <c r="E4" s="54">
        <v>2</v>
      </c>
      <c r="F4" s="54">
        <v>2</v>
      </c>
      <c r="G4" s="54" t="s">
        <v>4907</v>
      </c>
    </row>
    <row r="5" spans="1:7">
      <c r="A5" s="54" t="s">
        <v>4284</v>
      </c>
      <c r="B5" s="54" t="s">
        <v>4908</v>
      </c>
      <c r="C5" s="54">
        <f t="shared" si="0"/>
        <v>102028</v>
      </c>
      <c r="D5" s="54">
        <v>1</v>
      </c>
      <c r="E5" s="54">
        <v>2</v>
      </c>
      <c r="F5" s="54">
        <v>3</v>
      </c>
      <c r="G5" s="54"/>
    </row>
    <row r="6" spans="1:7">
      <c r="A6" s="54" t="s">
        <v>4288</v>
      </c>
      <c r="B6" s="54" t="s">
        <v>4909</v>
      </c>
      <c r="C6" s="54">
        <f t="shared" si="0"/>
        <v>104011</v>
      </c>
      <c r="D6" s="54">
        <v>2</v>
      </c>
      <c r="E6" s="54">
        <v>2</v>
      </c>
      <c r="F6" s="54">
        <v>2</v>
      </c>
      <c r="G6" s="54"/>
    </row>
    <row r="7" spans="1:7">
      <c r="A7" s="54" t="s">
        <v>4292</v>
      </c>
      <c r="B7" s="54" t="s">
        <v>4910</v>
      </c>
      <c r="C7" s="54">
        <f t="shared" si="0"/>
        <v>104027</v>
      </c>
      <c r="D7" s="54" t="s">
        <v>4905</v>
      </c>
      <c r="E7" s="54" t="s">
        <v>4905</v>
      </c>
      <c r="F7" s="54" t="s">
        <v>4905</v>
      </c>
      <c r="G7" s="54"/>
    </row>
    <row r="8" spans="1:7">
      <c r="A8" s="54" t="s">
        <v>4296</v>
      </c>
      <c r="B8" s="54" t="s">
        <v>4911</v>
      </c>
      <c r="C8" s="54">
        <f t="shared" si="0"/>
        <v>104028</v>
      </c>
      <c r="D8" s="54">
        <v>1</v>
      </c>
      <c r="E8" s="54">
        <v>2</v>
      </c>
      <c r="F8" s="54">
        <v>3</v>
      </c>
      <c r="G8" s="54"/>
    </row>
    <row r="9" spans="1:7">
      <c r="A9" s="54" t="s">
        <v>4303</v>
      </c>
      <c r="B9" s="54" t="s">
        <v>4912</v>
      </c>
      <c r="C9" s="54">
        <f t="shared" si="0"/>
        <v>104031</v>
      </c>
      <c r="D9" s="54">
        <v>2</v>
      </c>
      <c r="E9" s="54">
        <v>2</v>
      </c>
      <c r="F9" s="54">
        <v>2</v>
      </c>
      <c r="G9" s="54"/>
    </row>
    <row r="10" spans="1:7">
      <c r="A10" s="54" t="s">
        <v>4307</v>
      </c>
      <c r="B10" s="54" t="s">
        <v>4913</v>
      </c>
      <c r="C10" s="54">
        <f t="shared" si="0"/>
        <v>106019</v>
      </c>
      <c r="D10" s="54">
        <v>2</v>
      </c>
      <c r="E10" s="54">
        <v>2</v>
      </c>
      <c r="F10" s="54">
        <v>2</v>
      </c>
      <c r="G10" s="54"/>
    </row>
    <row r="11" spans="1:7">
      <c r="A11" s="54" t="s">
        <v>4312</v>
      </c>
      <c r="B11" s="54" t="s">
        <v>4914</v>
      </c>
      <c r="C11" s="54">
        <f t="shared" si="0"/>
        <v>106020</v>
      </c>
      <c r="D11" s="54">
        <v>2</v>
      </c>
      <c r="E11" s="54">
        <v>2</v>
      </c>
      <c r="F11" s="54">
        <v>2</v>
      </c>
      <c r="G11" s="54"/>
    </row>
    <row r="12" spans="1:7">
      <c r="A12" s="54" t="s">
        <v>4915</v>
      </c>
      <c r="B12" s="54" t="s">
        <v>4916</v>
      </c>
      <c r="C12" s="54">
        <f t="shared" si="0"/>
        <v>106021</v>
      </c>
      <c r="D12" s="54">
        <v>1</v>
      </c>
      <c r="E12" s="54">
        <v>1</v>
      </c>
      <c r="F12" s="54">
        <v>1</v>
      </c>
      <c r="G12" s="54"/>
    </row>
    <row r="13" spans="1:7">
      <c r="A13" s="54" t="s">
        <v>4316</v>
      </c>
      <c r="B13" s="54" t="s">
        <v>4917</v>
      </c>
      <c r="C13" s="54">
        <f t="shared" si="0"/>
        <v>107006</v>
      </c>
      <c r="D13" s="54">
        <v>2</v>
      </c>
      <c r="E13" s="54">
        <v>2</v>
      </c>
      <c r="F13" s="54">
        <v>2</v>
      </c>
      <c r="G13" s="54"/>
    </row>
    <row r="14" spans="1:7">
      <c r="A14" s="54" t="s">
        <v>4319</v>
      </c>
      <c r="B14" s="54" t="s">
        <v>4918</v>
      </c>
      <c r="C14" s="54">
        <f t="shared" si="0"/>
        <v>107009</v>
      </c>
      <c r="D14" s="54">
        <v>1</v>
      </c>
      <c r="E14" s="54">
        <v>2</v>
      </c>
      <c r="F14" s="54">
        <v>3</v>
      </c>
      <c r="G14" s="54"/>
    </row>
    <row r="15" spans="1:7">
      <c r="A15" s="54" t="s">
        <v>4323</v>
      </c>
      <c r="B15" s="54" t="s">
        <v>4919</v>
      </c>
      <c r="C15" s="54">
        <f t="shared" si="0"/>
        <v>107012</v>
      </c>
      <c r="D15" s="54" t="s">
        <v>4905</v>
      </c>
      <c r="E15" s="54" t="s">
        <v>4905</v>
      </c>
      <c r="F15" s="54" t="s">
        <v>4905</v>
      </c>
      <c r="G15" s="54"/>
    </row>
    <row r="16" spans="1:7">
      <c r="A16" s="54" t="s">
        <v>4920</v>
      </c>
      <c r="B16" s="54" t="s">
        <v>4921</v>
      </c>
      <c r="C16" s="54">
        <f t="shared" si="0"/>
        <v>107013</v>
      </c>
      <c r="D16" s="54">
        <v>1</v>
      </c>
      <c r="E16" s="54">
        <v>2</v>
      </c>
      <c r="F16" s="54">
        <v>3</v>
      </c>
      <c r="G16" s="54"/>
    </row>
    <row r="17" spans="1:7">
      <c r="A17" s="54" t="s">
        <v>4330</v>
      </c>
      <c r="B17" s="54" t="s">
        <v>4922</v>
      </c>
      <c r="C17" s="54">
        <f t="shared" si="0"/>
        <v>109023</v>
      </c>
      <c r="D17" s="54">
        <v>1</v>
      </c>
      <c r="E17" s="54">
        <v>1</v>
      </c>
      <c r="F17" s="54">
        <v>1</v>
      </c>
      <c r="G17" s="54"/>
    </row>
    <row r="18" spans="1:7">
      <c r="A18" s="54" t="s">
        <v>4337</v>
      </c>
      <c r="B18" s="54" t="s">
        <v>4923</v>
      </c>
      <c r="C18" s="54">
        <f t="shared" si="0"/>
        <v>115015</v>
      </c>
      <c r="D18" s="54">
        <v>1</v>
      </c>
      <c r="E18" s="54">
        <v>1</v>
      </c>
      <c r="F18" s="54">
        <v>1</v>
      </c>
      <c r="G18" s="54"/>
    </row>
    <row r="19" spans="1:7">
      <c r="A19" s="54" t="s">
        <v>4341</v>
      </c>
      <c r="B19" s="54" t="s">
        <v>4924</v>
      </c>
      <c r="C19" s="54">
        <f t="shared" si="0"/>
        <v>115016</v>
      </c>
      <c r="D19" s="54">
        <v>2</v>
      </c>
      <c r="E19" s="54">
        <v>2</v>
      </c>
      <c r="F19" s="54">
        <v>2</v>
      </c>
      <c r="G19" s="54"/>
    </row>
    <row r="20" spans="1:7">
      <c r="A20" s="54" t="s">
        <v>4345</v>
      </c>
      <c r="B20" s="54" t="s">
        <v>4925</v>
      </c>
      <c r="C20" s="54">
        <f t="shared" si="0"/>
        <v>115017</v>
      </c>
      <c r="D20" s="54">
        <v>1</v>
      </c>
      <c r="E20" s="54">
        <v>1</v>
      </c>
      <c r="F20" s="54">
        <v>1</v>
      </c>
      <c r="G20" s="54"/>
    </row>
    <row r="21" spans="1:7">
      <c r="A21" s="54" t="s">
        <v>4355</v>
      </c>
      <c r="B21" s="54" t="s">
        <v>4926</v>
      </c>
      <c r="C21" s="54">
        <f t="shared" si="0"/>
        <v>117002</v>
      </c>
      <c r="D21" s="54">
        <v>2</v>
      </c>
      <c r="E21" s="54">
        <v>2</v>
      </c>
      <c r="F21" s="54">
        <v>2</v>
      </c>
      <c r="G21" s="54"/>
    </row>
    <row r="22" spans="1:7">
      <c r="A22" s="54" t="s">
        <v>4359</v>
      </c>
      <c r="B22" s="54" t="s">
        <v>4927</v>
      </c>
      <c r="C22" s="54">
        <f t="shared" si="0"/>
        <v>200016</v>
      </c>
      <c r="D22" s="54">
        <v>1</v>
      </c>
      <c r="E22" s="54">
        <v>1</v>
      </c>
      <c r="F22" s="54">
        <v>1</v>
      </c>
      <c r="G22" s="54"/>
    </row>
    <row r="23" spans="1:7">
      <c r="A23" s="54" t="s">
        <v>4366</v>
      </c>
      <c r="B23" s="54" t="s">
        <v>4928</v>
      </c>
      <c r="C23" s="54">
        <f t="shared" si="0"/>
        <v>200017</v>
      </c>
      <c r="D23" s="54">
        <v>2</v>
      </c>
      <c r="E23" s="54">
        <v>2</v>
      </c>
      <c r="F23" s="54">
        <v>2</v>
      </c>
      <c r="G23" s="54"/>
    </row>
    <row r="24" spans="1:7">
      <c r="A24" s="54" t="s">
        <v>4370</v>
      </c>
      <c r="B24" s="54" t="s">
        <v>4929</v>
      </c>
      <c r="C24" s="54">
        <f t="shared" si="0"/>
        <v>201023</v>
      </c>
      <c r="D24" s="54">
        <v>1</v>
      </c>
      <c r="E24" s="54">
        <v>1</v>
      </c>
      <c r="F24" s="54">
        <v>1</v>
      </c>
      <c r="G24" s="54"/>
    </row>
    <row r="25" spans="1:7">
      <c r="A25" s="54" t="s">
        <v>4375</v>
      </c>
      <c r="B25" s="54" t="s">
        <v>4930</v>
      </c>
      <c r="C25" s="54">
        <f t="shared" si="0"/>
        <v>201031</v>
      </c>
      <c r="D25" s="54">
        <v>2</v>
      </c>
      <c r="E25" s="54">
        <v>2</v>
      </c>
      <c r="F25" s="54">
        <v>2</v>
      </c>
      <c r="G25" s="54"/>
    </row>
    <row r="26" spans="1:7">
      <c r="A26" s="54" t="s">
        <v>4379</v>
      </c>
      <c r="B26" s="54" t="s">
        <v>4931</v>
      </c>
      <c r="C26" s="54">
        <f t="shared" si="0"/>
        <v>201032</v>
      </c>
      <c r="D26" s="54">
        <v>1</v>
      </c>
      <c r="E26" s="54">
        <v>1</v>
      </c>
      <c r="F26" s="54">
        <v>1</v>
      </c>
      <c r="G26" s="54"/>
    </row>
    <row r="27" spans="1:7">
      <c r="A27" s="54" t="s">
        <v>4386</v>
      </c>
      <c r="B27" s="54" t="s">
        <v>4932</v>
      </c>
      <c r="C27" s="54">
        <f t="shared" si="0"/>
        <v>201033</v>
      </c>
      <c r="D27" s="54">
        <v>1</v>
      </c>
      <c r="E27" s="54">
        <v>2</v>
      </c>
      <c r="F27" s="54">
        <v>3</v>
      </c>
      <c r="G27" s="54"/>
    </row>
    <row r="28" spans="1:7">
      <c r="A28" s="54" t="s">
        <v>4390</v>
      </c>
      <c r="B28" s="54" t="s">
        <v>4933</v>
      </c>
      <c r="C28" s="54">
        <f t="shared" si="0"/>
        <v>201038</v>
      </c>
      <c r="D28" s="54">
        <v>2</v>
      </c>
      <c r="E28" s="54">
        <v>2</v>
      </c>
      <c r="F28" s="54">
        <v>2</v>
      </c>
      <c r="G28" s="54"/>
    </row>
    <row r="29" spans="1:7">
      <c r="A29" s="54" t="s">
        <v>4397</v>
      </c>
      <c r="B29" s="54" t="s">
        <v>4934</v>
      </c>
      <c r="C29" s="54">
        <f t="shared" si="0"/>
        <v>201042</v>
      </c>
      <c r="D29" s="54">
        <v>1</v>
      </c>
      <c r="E29" s="54">
        <v>1</v>
      </c>
      <c r="F29" s="54">
        <v>1</v>
      </c>
      <c r="G29" s="54"/>
    </row>
    <row r="30" spans="1:7">
      <c r="A30" s="54" t="s">
        <v>4935</v>
      </c>
      <c r="B30" s="54" t="s">
        <v>4936</v>
      </c>
      <c r="C30" s="54">
        <f t="shared" si="0"/>
        <v>202013</v>
      </c>
      <c r="D30" s="54">
        <v>1</v>
      </c>
      <c r="E30" s="54">
        <v>1</v>
      </c>
      <c r="F30" s="54">
        <v>1</v>
      </c>
      <c r="G30" s="54" t="s">
        <v>4937</v>
      </c>
    </row>
    <row r="31" spans="1:7">
      <c r="A31" s="54" t="s">
        <v>4404</v>
      </c>
      <c r="B31" s="54" t="s">
        <v>4938</v>
      </c>
      <c r="C31" s="54">
        <f t="shared" si="0"/>
        <v>203005</v>
      </c>
      <c r="D31" s="54">
        <v>1</v>
      </c>
      <c r="E31" s="54">
        <v>1</v>
      </c>
      <c r="F31" s="54">
        <v>1</v>
      </c>
      <c r="G31" s="54"/>
    </row>
    <row r="32" spans="1:7">
      <c r="A32" s="54" t="s">
        <v>4408</v>
      </c>
      <c r="B32" s="54" t="s">
        <v>4939</v>
      </c>
      <c r="C32" s="54">
        <f t="shared" si="0"/>
        <v>203011</v>
      </c>
      <c r="D32" s="54">
        <v>1</v>
      </c>
      <c r="E32" s="54">
        <v>1</v>
      </c>
      <c r="F32" s="54">
        <v>1</v>
      </c>
      <c r="G32" s="54"/>
    </row>
    <row r="33" spans="1:7">
      <c r="A33" s="54" t="s">
        <v>4415</v>
      </c>
      <c r="B33" s="54" t="s">
        <v>4940</v>
      </c>
      <c r="C33" s="54">
        <f t="shared" si="0"/>
        <v>204002</v>
      </c>
      <c r="D33" s="54">
        <v>1</v>
      </c>
      <c r="E33" s="54">
        <v>1</v>
      </c>
      <c r="F33" s="54">
        <v>1</v>
      </c>
      <c r="G33" s="54"/>
    </row>
    <row r="34" spans="1:7">
      <c r="A34" s="54" t="s">
        <v>4421</v>
      </c>
      <c r="B34" s="54" t="s">
        <v>4941</v>
      </c>
      <c r="C34" s="54">
        <f t="shared" si="0"/>
        <v>205003</v>
      </c>
      <c r="D34" s="54">
        <v>1</v>
      </c>
      <c r="E34" s="54">
        <v>2</v>
      </c>
      <c r="F34" s="54">
        <v>3</v>
      </c>
      <c r="G34" s="54"/>
    </row>
    <row r="35" spans="1:7">
      <c r="A35" s="54" t="s">
        <v>4427</v>
      </c>
      <c r="B35" s="54" t="s">
        <v>4942</v>
      </c>
      <c r="C35" s="54">
        <f t="shared" si="0"/>
        <v>205006</v>
      </c>
      <c r="D35" s="54">
        <v>1</v>
      </c>
      <c r="E35" s="54">
        <v>2</v>
      </c>
      <c r="F35" s="54">
        <v>3</v>
      </c>
      <c r="G35" s="54"/>
    </row>
    <row r="36" spans="1:7">
      <c r="A36" s="54" t="s">
        <v>4943</v>
      </c>
      <c r="B36" s="54" t="s">
        <v>4944</v>
      </c>
      <c r="C36" s="54">
        <f t="shared" si="0"/>
        <v>206001</v>
      </c>
      <c r="D36" s="54">
        <v>1</v>
      </c>
      <c r="E36" s="54">
        <v>1</v>
      </c>
      <c r="F36" s="54">
        <v>1</v>
      </c>
      <c r="G36" s="54"/>
    </row>
    <row r="37" spans="1:7">
      <c r="A37" s="54" t="s">
        <v>4945</v>
      </c>
      <c r="B37" s="54" t="s">
        <v>4946</v>
      </c>
      <c r="C37" s="54">
        <f t="shared" si="0"/>
        <v>206002</v>
      </c>
      <c r="D37" s="54">
        <v>2</v>
      </c>
      <c r="E37" s="54">
        <v>2</v>
      </c>
      <c r="F37" s="54">
        <v>2</v>
      </c>
      <c r="G37" s="54" t="s">
        <v>4907</v>
      </c>
    </row>
    <row r="38" spans="1:7">
      <c r="A38" s="54" t="s">
        <v>4434</v>
      </c>
      <c r="B38" s="54" t="s">
        <v>4947</v>
      </c>
      <c r="C38" s="54">
        <f t="shared" si="0"/>
        <v>206003</v>
      </c>
      <c r="D38" s="54">
        <v>2</v>
      </c>
      <c r="E38" s="54">
        <v>2</v>
      </c>
      <c r="F38" s="54">
        <v>2</v>
      </c>
      <c r="G38" s="54"/>
    </row>
    <row r="39" spans="1:7">
      <c r="A39" s="54" t="s">
        <v>4440</v>
      </c>
      <c r="B39" s="54" t="s">
        <v>4948</v>
      </c>
      <c r="C39" s="54">
        <f t="shared" si="0"/>
        <v>206004</v>
      </c>
      <c r="D39" s="54">
        <v>2</v>
      </c>
      <c r="E39" s="54">
        <v>2</v>
      </c>
      <c r="F39" s="54">
        <v>2</v>
      </c>
      <c r="G39" s="54"/>
    </row>
    <row r="40" spans="1:7">
      <c r="A40" s="54" t="s">
        <v>4445</v>
      </c>
      <c r="B40" s="54" t="s">
        <v>4949</v>
      </c>
      <c r="C40" s="54">
        <f t="shared" si="0"/>
        <v>206006</v>
      </c>
      <c r="D40" s="54">
        <v>2</v>
      </c>
      <c r="E40" s="54">
        <v>2</v>
      </c>
      <c r="F40" s="54">
        <v>2</v>
      </c>
      <c r="G40" s="54"/>
    </row>
    <row r="41" spans="1:7">
      <c r="A41" s="54" t="s">
        <v>4451</v>
      </c>
      <c r="B41" s="54" t="s">
        <v>4950</v>
      </c>
      <c r="C41" s="54">
        <f t="shared" si="0"/>
        <v>207004</v>
      </c>
      <c r="D41" s="54">
        <v>1</v>
      </c>
      <c r="E41" s="54">
        <v>1</v>
      </c>
      <c r="F41" s="54">
        <v>1</v>
      </c>
      <c r="G41" s="54" t="s">
        <v>4907</v>
      </c>
    </row>
    <row r="42" spans="1:7">
      <c r="A42" s="54" t="s">
        <v>4452</v>
      </c>
      <c r="B42" s="54" t="s">
        <v>4951</v>
      </c>
      <c r="C42" s="54">
        <f t="shared" si="0"/>
        <v>207007</v>
      </c>
      <c r="D42" s="54">
        <v>2</v>
      </c>
      <c r="E42" s="54">
        <v>2</v>
      </c>
      <c r="F42" s="54">
        <v>2</v>
      </c>
      <c r="G42" s="54"/>
    </row>
    <row r="43" spans="1:7">
      <c r="A43" s="54" t="s">
        <v>4457</v>
      </c>
      <c r="B43" s="54" t="s">
        <v>4952</v>
      </c>
      <c r="C43" s="54">
        <f t="shared" si="0"/>
        <v>209001</v>
      </c>
      <c r="D43" s="54">
        <v>1</v>
      </c>
      <c r="E43" s="54">
        <v>1</v>
      </c>
      <c r="F43" s="54">
        <v>1</v>
      </c>
      <c r="G43" s="54"/>
    </row>
    <row r="44" spans="1:7">
      <c r="A44" s="54" t="s">
        <v>4461</v>
      </c>
      <c r="B44" s="54" t="s">
        <v>4953</v>
      </c>
      <c r="C44" s="54">
        <f t="shared" si="0"/>
        <v>209007</v>
      </c>
      <c r="D44" s="54">
        <v>2</v>
      </c>
      <c r="E44" s="54">
        <v>2</v>
      </c>
      <c r="F44" s="54">
        <v>2</v>
      </c>
      <c r="G44" s="54"/>
    </row>
    <row r="45" spans="1:7">
      <c r="A45" s="54" t="s">
        <v>4465</v>
      </c>
      <c r="B45" s="54" t="s">
        <v>4954</v>
      </c>
      <c r="C45" s="54">
        <f t="shared" si="0"/>
        <v>300004</v>
      </c>
      <c r="D45" s="54">
        <v>2</v>
      </c>
      <c r="E45" s="54">
        <v>2</v>
      </c>
      <c r="F45" s="54">
        <v>2</v>
      </c>
      <c r="G45" s="54"/>
    </row>
    <row r="46" spans="1:7">
      <c r="A46" s="54" t="s">
        <v>4471</v>
      </c>
      <c r="B46" s="54" t="s">
        <v>4955</v>
      </c>
      <c r="C46" s="54">
        <f t="shared" si="0"/>
        <v>301008</v>
      </c>
      <c r="D46" s="54">
        <v>2</v>
      </c>
      <c r="E46" s="54">
        <v>2</v>
      </c>
      <c r="F46" s="54">
        <v>2</v>
      </c>
      <c r="G46" s="54"/>
    </row>
    <row r="47" spans="1:7">
      <c r="A47" s="54" t="s">
        <v>4476</v>
      </c>
      <c r="B47" s="54" t="s">
        <v>4956</v>
      </c>
      <c r="C47" s="54">
        <f t="shared" si="0"/>
        <v>301016</v>
      </c>
      <c r="D47" s="54">
        <v>2</v>
      </c>
      <c r="E47" s="54">
        <v>2</v>
      </c>
      <c r="F47" s="54">
        <v>2</v>
      </c>
      <c r="G47" s="54"/>
    </row>
    <row r="48" spans="1:7">
      <c r="A48" s="54" t="s">
        <v>4481</v>
      </c>
      <c r="B48" s="54" t="s">
        <v>4957</v>
      </c>
      <c r="C48" s="54">
        <f t="shared" si="0"/>
        <v>301023</v>
      </c>
      <c r="D48" s="54" t="s">
        <v>4905</v>
      </c>
      <c r="E48" s="54" t="s">
        <v>4905</v>
      </c>
      <c r="F48" s="54" t="s">
        <v>4905</v>
      </c>
      <c r="G48" s="54" t="s">
        <v>4958</v>
      </c>
    </row>
    <row r="49" spans="1:7">
      <c r="A49" s="54" t="s">
        <v>4959</v>
      </c>
      <c r="B49" s="54" t="s">
        <v>4960</v>
      </c>
      <c r="C49" s="54">
        <f t="shared" si="0"/>
        <v>301039</v>
      </c>
      <c r="D49" s="54">
        <v>1</v>
      </c>
      <c r="E49" s="54">
        <v>1</v>
      </c>
      <c r="F49" s="54">
        <v>1</v>
      </c>
      <c r="G49" s="54"/>
    </row>
    <row r="50" spans="1:7">
      <c r="A50" s="54" t="s">
        <v>4485</v>
      </c>
      <c r="B50" s="54" t="s">
        <v>4961</v>
      </c>
      <c r="C50" s="54">
        <f t="shared" si="0"/>
        <v>301040</v>
      </c>
      <c r="D50" s="54">
        <v>1</v>
      </c>
      <c r="E50" s="54">
        <v>2</v>
      </c>
      <c r="F50" s="54">
        <v>3</v>
      </c>
      <c r="G50" s="54"/>
    </row>
    <row r="51" spans="1:7">
      <c r="A51" s="54" t="s">
        <v>4495</v>
      </c>
      <c r="B51" s="54" t="s">
        <v>4962</v>
      </c>
      <c r="C51" s="54">
        <f t="shared" si="0"/>
        <v>302002</v>
      </c>
      <c r="D51" s="54">
        <v>1</v>
      </c>
      <c r="E51" s="54">
        <v>1</v>
      </c>
      <c r="F51" s="54">
        <v>1</v>
      </c>
      <c r="G51" s="54"/>
    </row>
    <row r="52" spans="1:7">
      <c r="A52" s="54" t="s">
        <v>4499</v>
      </c>
      <c r="B52" s="54" t="s">
        <v>4963</v>
      </c>
      <c r="C52" s="54">
        <f t="shared" si="0"/>
        <v>302006</v>
      </c>
      <c r="D52" s="54">
        <v>1</v>
      </c>
      <c r="E52" s="54">
        <v>1</v>
      </c>
      <c r="F52" s="54">
        <v>1</v>
      </c>
      <c r="G52" s="54"/>
    </row>
    <row r="53" spans="1:7">
      <c r="A53" s="54" t="s">
        <v>4503</v>
      </c>
      <c r="B53" s="54" t="s">
        <v>4964</v>
      </c>
      <c r="C53" s="54">
        <f t="shared" si="0"/>
        <v>302007</v>
      </c>
      <c r="D53" s="54">
        <v>2</v>
      </c>
      <c r="E53" s="54">
        <v>2</v>
      </c>
      <c r="F53" s="54">
        <v>2</v>
      </c>
      <c r="G53" s="54"/>
    </row>
    <row r="54" spans="1:7">
      <c r="A54" s="54" t="s">
        <v>4509</v>
      </c>
      <c r="B54" s="54" t="s">
        <v>4965</v>
      </c>
      <c r="C54" s="54">
        <f t="shared" si="0"/>
        <v>302016</v>
      </c>
      <c r="D54" s="54" t="s">
        <v>4905</v>
      </c>
      <c r="E54" s="54" t="s">
        <v>4905</v>
      </c>
      <c r="F54" s="54" t="s">
        <v>4905</v>
      </c>
      <c r="G54" s="54"/>
    </row>
    <row r="55" spans="1:7">
      <c r="A55" s="54" t="s">
        <v>4966</v>
      </c>
      <c r="B55" s="54" t="s">
        <v>4967</v>
      </c>
      <c r="C55" s="54">
        <f t="shared" si="0"/>
        <v>303001</v>
      </c>
      <c r="D55" s="54">
        <v>1</v>
      </c>
      <c r="E55" s="54">
        <v>2</v>
      </c>
      <c r="F55" s="54">
        <v>3</v>
      </c>
      <c r="G55" s="54"/>
    </row>
    <row r="56" spans="1:7">
      <c r="A56" s="54" t="s">
        <v>4513</v>
      </c>
      <c r="B56" s="54" t="s">
        <v>4968</v>
      </c>
      <c r="C56" s="54">
        <f t="shared" si="0"/>
        <v>303002</v>
      </c>
      <c r="D56" s="54" t="s">
        <v>4905</v>
      </c>
      <c r="E56" s="54" t="s">
        <v>4905</v>
      </c>
      <c r="F56" s="54" t="s">
        <v>4905</v>
      </c>
      <c r="G56" s="54"/>
    </row>
    <row r="57" spans="1:7">
      <c r="A57" s="54" t="s">
        <v>4969</v>
      </c>
      <c r="B57" s="54" t="s">
        <v>4970</v>
      </c>
      <c r="C57" s="54">
        <f t="shared" si="0"/>
        <v>303009</v>
      </c>
      <c r="D57" s="54">
        <v>1</v>
      </c>
      <c r="E57" s="54">
        <v>1</v>
      </c>
      <c r="F57" s="54">
        <v>1</v>
      </c>
      <c r="G57" s="54"/>
    </row>
    <row r="58" spans="1:7">
      <c r="A58" s="54" t="s">
        <v>4518</v>
      </c>
      <c r="B58" s="54" t="s">
        <v>4971</v>
      </c>
      <c r="C58" s="54">
        <f t="shared" si="0"/>
        <v>303013</v>
      </c>
      <c r="D58" s="54">
        <v>1</v>
      </c>
      <c r="E58" s="54">
        <v>1</v>
      </c>
      <c r="F58" s="54">
        <v>1</v>
      </c>
      <c r="G58" s="54"/>
    </row>
    <row r="59" spans="1:7">
      <c r="A59" s="54" t="s">
        <v>4525</v>
      </c>
      <c r="B59" s="54" t="s">
        <v>4972</v>
      </c>
      <c r="C59" s="54">
        <f t="shared" si="0"/>
        <v>303014</v>
      </c>
      <c r="D59" s="54">
        <v>1</v>
      </c>
      <c r="E59" s="54">
        <v>2</v>
      </c>
      <c r="F59" s="54">
        <v>3</v>
      </c>
      <c r="G59" s="54"/>
    </row>
    <row r="60" spans="1:7">
      <c r="A60" s="54" t="s">
        <v>4535</v>
      </c>
      <c r="B60" s="54" t="s">
        <v>4973</v>
      </c>
      <c r="C60" s="54">
        <f t="shared" si="0"/>
        <v>304017</v>
      </c>
      <c r="D60" s="54">
        <v>1</v>
      </c>
      <c r="E60" s="54">
        <v>2</v>
      </c>
      <c r="F60" s="54">
        <v>3</v>
      </c>
      <c r="G60" s="54"/>
    </row>
    <row r="61" spans="1:7">
      <c r="A61" s="54" t="s">
        <v>4536</v>
      </c>
      <c r="B61" s="54" t="s">
        <v>4974</v>
      </c>
      <c r="C61" s="54">
        <f t="shared" si="0"/>
        <v>304018</v>
      </c>
      <c r="D61" s="54">
        <v>2</v>
      </c>
      <c r="E61" s="54">
        <v>2</v>
      </c>
      <c r="F61" s="54">
        <v>2</v>
      </c>
      <c r="G61" s="54"/>
    </row>
    <row r="62" spans="1:7">
      <c r="A62" s="54" t="s">
        <v>4540</v>
      </c>
      <c r="B62" s="54" t="s">
        <v>4975</v>
      </c>
      <c r="C62" s="54">
        <f t="shared" si="0"/>
        <v>304019</v>
      </c>
      <c r="D62" s="54" t="s">
        <v>4905</v>
      </c>
      <c r="E62" s="54" t="s">
        <v>4905</v>
      </c>
      <c r="F62" s="54" t="s">
        <v>4905</v>
      </c>
      <c r="G62" s="54"/>
    </row>
    <row r="63" spans="1:7">
      <c r="A63" s="54" t="s">
        <v>4976</v>
      </c>
      <c r="B63" s="54" t="s">
        <v>4977</v>
      </c>
      <c r="C63" s="54">
        <f t="shared" si="0"/>
        <v>304020</v>
      </c>
      <c r="D63" s="54">
        <v>2</v>
      </c>
      <c r="E63" s="54">
        <v>2</v>
      </c>
      <c r="F63" s="54">
        <v>2</v>
      </c>
      <c r="G63" s="54"/>
    </row>
    <row r="64" spans="1:7">
      <c r="A64" s="54" t="s">
        <v>4544</v>
      </c>
      <c r="B64" s="54" t="s">
        <v>4978</v>
      </c>
      <c r="C64" s="54">
        <f t="shared" si="0"/>
        <v>400005</v>
      </c>
      <c r="D64" s="54">
        <v>1</v>
      </c>
      <c r="E64" s="54">
        <v>1</v>
      </c>
      <c r="F64" s="54">
        <v>1</v>
      </c>
      <c r="G64" s="54"/>
    </row>
    <row r="65" spans="1:7">
      <c r="A65" s="54" t="s">
        <v>4551</v>
      </c>
      <c r="B65" s="54" t="s">
        <v>4979</v>
      </c>
      <c r="C65" s="54">
        <f t="shared" si="0"/>
        <v>400007</v>
      </c>
      <c r="D65" s="54">
        <v>1</v>
      </c>
      <c r="E65" s="54">
        <v>1</v>
      </c>
      <c r="F65" s="54">
        <v>1</v>
      </c>
      <c r="G65" s="54"/>
    </row>
    <row r="66" spans="1:7">
      <c r="A66" s="54" t="s">
        <v>4555</v>
      </c>
      <c r="B66" s="54" t="s">
        <v>4980</v>
      </c>
      <c r="C66" s="54">
        <f t="shared" si="0"/>
        <v>400009</v>
      </c>
      <c r="D66" s="54">
        <v>1</v>
      </c>
      <c r="E66" s="54">
        <v>1</v>
      </c>
      <c r="F66" s="54">
        <v>1</v>
      </c>
      <c r="G66" s="54"/>
    </row>
    <row r="67" spans="1:7">
      <c r="A67" s="54" t="s">
        <v>4561</v>
      </c>
      <c r="B67" s="54" t="s">
        <v>4981</v>
      </c>
      <c r="C67" s="54">
        <f t="shared" ref="C67:C130" si="1">INT(B67)</f>
        <v>400012</v>
      </c>
      <c r="D67" s="54">
        <v>1</v>
      </c>
      <c r="E67" s="54">
        <v>1</v>
      </c>
      <c r="F67" s="54">
        <v>1</v>
      </c>
      <c r="G67" s="54"/>
    </row>
    <row r="68" spans="1:7">
      <c r="A68" s="54" t="s">
        <v>4565</v>
      </c>
      <c r="B68" s="54" t="s">
        <v>4982</v>
      </c>
      <c r="C68" s="54">
        <f t="shared" si="1"/>
        <v>400013</v>
      </c>
      <c r="D68" s="54">
        <v>2</v>
      </c>
      <c r="E68" s="54">
        <v>2</v>
      </c>
      <c r="F68" s="54">
        <v>2</v>
      </c>
      <c r="G68" s="54"/>
    </row>
    <row r="69" spans="1:7">
      <c r="A69" s="54" t="s">
        <v>4569</v>
      </c>
      <c r="B69" s="54" t="s">
        <v>4983</v>
      </c>
      <c r="C69" s="54">
        <f t="shared" si="1"/>
        <v>400014</v>
      </c>
      <c r="D69" s="54">
        <v>1</v>
      </c>
      <c r="E69" s="54">
        <v>1</v>
      </c>
      <c r="F69" s="54">
        <v>1</v>
      </c>
      <c r="G69" s="54"/>
    </row>
    <row r="70" spans="1:7">
      <c r="A70" s="54" t="s">
        <v>4579</v>
      </c>
      <c r="B70" s="54" t="s">
        <v>4984</v>
      </c>
      <c r="C70" s="54">
        <f t="shared" si="1"/>
        <v>400015</v>
      </c>
      <c r="D70" s="54">
        <v>1</v>
      </c>
      <c r="E70" s="54">
        <v>1</v>
      </c>
      <c r="F70" s="54">
        <v>1</v>
      </c>
      <c r="G70" s="54"/>
    </row>
    <row r="71" spans="1:7">
      <c r="A71" s="54" t="s">
        <v>4583</v>
      </c>
      <c r="B71" s="54" t="s">
        <v>4985</v>
      </c>
      <c r="C71" s="54">
        <f t="shared" si="1"/>
        <v>400016</v>
      </c>
      <c r="D71" s="54">
        <v>2</v>
      </c>
      <c r="E71" s="54">
        <v>2</v>
      </c>
      <c r="F71" s="54">
        <v>2</v>
      </c>
      <c r="G71" s="54"/>
    </row>
    <row r="72" spans="1:7">
      <c r="A72" s="54" t="s">
        <v>4588</v>
      </c>
      <c r="B72" s="54" t="s">
        <v>4986</v>
      </c>
      <c r="C72" s="54">
        <f t="shared" si="1"/>
        <v>400018</v>
      </c>
      <c r="D72" s="54">
        <v>1</v>
      </c>
      <c r="E72" s="54">
        <v>1</v>
      </c>
      <c r="F72" s="54">
        <v>1</v>
      </c>
      <c r="G72" s="54"/>
    </row>
    <row r="73" spans="1:7">
      <c r="A73" s="54" t="s">
        <v>4598</v>
      </c>
      <c r="B73" s="54" t="s">
        <v>4987</v>
      </c>
      <c r="C73" s="54">
        <f t="shared" si="1"/>
        <v>400019</v>
      </c>
      <c r="D73" s="54">
        <v>2</v>
      </c>
      <c r="E73" s="54">
        <v>2</v>
      </c>
      <c r="F73" s="54">
        <v>2</v>
      </c>
      <c r="G73" s="54"/>
    </row>
    <row r="74" spans="1:7">
      <c r="A74" s="54" t="s">
        <v>4602</v>
      </c>
      <c r="B74" s="54" t="s">
        <v>4988</v>
      </c>
      <c r="C74" s="54">
        <f t="shared" si="1"/>
        <v>400020</v>
      </c>
      <c r="D74" s="54">
        <v>2</v>
      </c>
      <c r="E74" s="54">
        <v>2</v>
      </c>
      <c r="F74" s="54">
        <v>2</v>
      </c>
      <c r="G74" s="54"/>
    </row>
    <row r="75" spans="1:7">
      <c r="A75" s="54" t="s">
        <v>4606</v>
      </c>
      <c r="B75" s="54" t="s">
        <v>4989</v>
      </c>
      <c r="C75" s="54">
        <f t="shared" si="1"/>
        <v>400021</v>
      </c>
      <c r="D75" s="54">
        <v>1</v>
      </c>
      <c r="E75" s="54">
        <v>2</v>
      </c>
      <c r="F75" s="54">
        <v>3</v>
      </c>
      <c r="G75" s="54"/>
    </row>
    <row r="76" spans="1:7">
      <c r="A76" s="54" t="s">
        <v>4990</v>
      </c>
      <c r="B76" s="54" t="s">
        <v>4991</v>
      </c>
      <c r="C76" s="54">
        <f t="shared" si="1"/>
        <v>401002</v>
      </c>
      <c r="D76" s="54">
        <v>1</v>
      </c>
      <c r="E76" s="54">
        <v>1</v>
      </c>
      <c r="F76" s="54">
        <v>1</v>
      </c>
      <c r="G76" s="54" t="s">
        <v>4992</v>
      </c>
    </row>
    <row r="77" spans="1:7">
      <c r="A77" s="54" t="s">
        <v>4610</v>
      </c>
      <c r="B77" s="54" t="s">
        <v>4993</v>
      </c>
      <c r="C77" s="54">
        <f t="shared" si="1"/>
        <v>401007</v>
      </c>
      <c r="D77" s="54">
        <v>1</v>
      </c>
      <c r="E77" s="54">
        <v>1</v>
      </c>
      <c r="F77" s="54">
        <v>1</v>
      </c>
      <c r="G77" s="54"/>
    </row>
    <row r="78" spans="1:7">
      <c r="A78" s="54" t="s">
        <v>4617</v>
      </c>
      <c r="B78" s="54" t="s">
        <v>4994</v>
      </c>
      <c r="C78" s="54">
        <f t="shared" si="1"/>
        <v>401009</v>
      </c>
      <c r="D78" s="54">
        <v>2</v>
      </c>
      <c r="E78" s="54">
        <v>2</v>
      </c>
      <c r="F78" s="54">
        <v>2</v>
      </c>
      <c r="G78" s="54"/>
    </row>
    <row r="79" spans="1:7">
      <c r="A79" s="54" t="s">
        <v>4624</v>
      </c>
      <c r="B79" s="54" t="s">
        <v>4995</v>
      </c>
      <c r="C79" s="54">
        <f t="shared" si="1"/>
        <v>401010</v>
      </c>
      <c r="D79" s="54">
        <v>1</v>
      </c>
      <c r="E79" s="54">
        <v>1</v>
      </c>
      <c r="F79" s="54">
        <v>1</v>
      </c>
      <c r="G79" s="54"/>
    </row>
    <row r="80" spans="1:7">
      <c r="A80" s="54" t="s">
        <v>4628</v>
      </c>
      <c r="B80" s="54" t="s">
        <v>4996</v>
      </c>
      <c r="C80" s="54">
        <f t="shared" si="1"/>
        <v>401011</v>
      </c>
      <c r="D80" s="54">
        <v>1</v>
      </c>
      <c r="E80" s="54">
        <v>2</v>
      </c>
      <c r="F80" s="54">
        <v>3</v>
      </c>
      <c r="G80" s="54"/>
    </row>
    <row r="81" spans="1:7">
      <c r="A81" s="54" t="s">
        <v>4635</v>
      </c>
      <c r="B81" s="54" t="s">
        <v>4997</v>
      </c>
      <c r="C81" s="54">
        <f t="shared" si="1"/>
        <v>402002</v>
      </c>
      <c r="D81" s="54">
        <v>1</v>
      </c>
      <c r="E81" s="54">
        <v>1</v>
      </c>
      <c r="F81" s="54">
        <v>1</v>
      </c>
      <c r="G81" s="54"/>
    </row>
    <row r="82" spans="1:7">
      <c r="A82" s="54" t="s">
        <v>4639</v>
      </c>
      <c r="B82" s="54" t="s">
        <v>4998</v>
      </c>
      <c r="C82" s="54">
        <f t="shared" si="1"/>
        <v>402004</v>
      </c>
      <c r="D82" s="54">
        <v>2</v>
      </c>
      <c r="E82" s="54">
        <v>2</v>
      </c>
      <c r="F82" s="54">
        <v>2</v>
      </c>
      <c r="G82" s="54"/>
    </row>
    <row r="83" spans="1:7">
      <c r="A83" s="54" t="s">
        <v>4644</v>
      </c>
      <c r="B83" s="54" t="s">
        <v>4999</v>
      </c>
      <c r="C83" s="54">
        <f t="shared" si="1"/>
        <v>402009</v>
      </c>
      <c r="D83" s="54">
        <v>2</v>
      </c>
      <c r="E83" s="54">
        <v>2</v>
      </c>
      <c r="F83" s="54">
        <v>2</v>
      </c>
      <c r="G83" s="54"/>
    </row>
    <row r="84" spans="1:7">
      <c r="A84" s="54" t="s">
        <v>4648</v>
      </c>
      <c r="B84" s="54" t="s">
        <v>5000</v>
      </c>
      <c r="C84" s="54">
        <f t="shared" si="1"/>
        <v>402010</v>
      </c>
      <c r="D84" s="54">
        <v>1</v>
      </c>
      <c r="E84" s="54">
        <v>1</v>
      </c>
      <c r="F84" s="54">
        <v>1</v>
      </c>
      <c r="G84" s="54"/>
    </row>
    <row r="85" spans="1:7">
      <c r="A85" s="54" t="s">
        <v>4652</v>
      </c>
      <c r="B85" s="54" t="s">
        <v>5001</v>
      </c>
      <c r="C85" s="54">
        <f t="shared" si="1"/>
        <v>404002</v>
      </c>
      <c r="D85" s="54">
        <v>1</v>
      </c>
      <c r="E85" s="54">
        <v>2</v>
      </c>
      <c r="F85" s="54">
        <v>3</v>
      </c>
      <c r="G85" s="54"/>
    </row>
    <row r="86" spans="1:7">
      <c r="A86" s="54" t="s">
        <v>4657</v>
      </c>
      <c r="B86" s="54" t="s">
        <v>5002</v>
      </c>
      <c r="C86" s="54">
        <f t="shared" si="1"/>
        <v>404004</v>
      </c>
      <c r="D86" s="54">
        <v>1</v>
      </c>
      <c r="E86" s="54">
        <v>1</v>
      </c>
      <c r="F86" s="54">
        <v>1</v>
      </c>
      <c r="G86" s="54"/>
    </row>
    <row r="87" spans="1:7">
      <c r="A87" s="54" t="s">
        <v>4664</v>
      </c>
      <c r="B87" s="54" t="s">
        <v>5003</v>
      </c>
      <c r="C87" s="54">
        <f t="shared" si="1"/>
        <v>404006</v>
      </c>
      <c r="D87" s="54">
        <v>1</v>
      </c>
      <c r="E87" s="54">
        <v>2</v>
      </c>
      <c r="F87" s="54">
        <v>3</v>
      </c>
      <c r="G87" s="54"/>
    </row>
    <row r="88" spans="1:7">
      <c r="A88" s="54" t="s">
        <v>4671</v>
      </c>
      <c r="B88" s="54" t="s">
        <v>5004</v>
      </c>
      <c r="C88" s="54">
        <f t="shared" si="1"/>
        <v>404008</v>
      </c>
      <c r="D88" s="54">
        <v>1</v>
      </c>
      <c r="E88" s="54">
        <v>2</v>
      </c>
      <c r="F88" s="54">
        <v>3</v>
      </c>
      <c r="G88" s="54"/>
    </row>
    <row r="89" spans="1:7">
      <c r="A89" s="54" t="s">
        <v>5005</v>
      </c>
      <c r="B89" s="54" t="s">
        <v>5006</v>
      </c>
      <c r="C89" s="54">
        <f t="shared" si="1"/>
        <v>405001</v>
      </c>
      <c r="D89" s="54">
        <v>1</v>
      </c>
      <c r="E89" s="54">
        <v>2</v>
      </c>
      <c r="F89" s="54">
        <v>3</v>
      </c>
      <c r="G89" s="54"/>
    </row>
    <row r="90" spans="1:7">
      <c r="A90" s="54" t="s">
        <v>5007</v>
      </c>
      <c r="B90" s="54" t="s">
        <v>5008</v>
      </c>
      <c r="C90" s="54">
        <f t="shared" si="1"/>
        <v>405002</v>
      </c>
      <c r="D90" s="54">
        <v>1</v>
      </c>
      <c r="E90" s="54">
        <v>2</v>
      </c>
      <c r="F90" s="54">
        <v>3</v>
      </c>
      <c r="G90" s="54" t="s">
        <v>5009</v>
      </c>
    </row>
    <row r="91" spans="1:7">
      <c r="A91" s="54" t="s">
        <v>4675</v>
      </c>
      <c r="B91" s="54" t="s">
        <v>5010</v>
      </c>
      <c r="C91" s="54">
        <f t="shared" si="1"/>
        <v>405003</v>
      </c>
      <c r="D91" s="54">
        <v>1</v>
      </c>
      <c r="E91" s="54">
        <v>2</v>
      </c>
      <c r="F91" s="54">
        <v>3</v>
      </c>
      <c r="G91" s="54"/>
    </row>
    <row r="92" spans="1:7">
      <c r="A92" s="54" t="s">
        <v>5011</v>
      </c>
      <c r="B92" s="54" t="s">
        <v>5012</v>
      </c>
      <c r="C92" s="54">
        <f t="shared" si="1"/>
        <v>405004</v>
      </c>
      <c r="D92" s="54">
        <v>1</v>
      </c>
      <c r="E92" s="54">
        <v>1</v>
      </c>
      <c r="F92" s="54">
        <v>1</v>
      </c>
      <c r="G92" s="54"/>
    </row>
    <row r="93" spans="1:7">
      <c r="A93" s="54" t="s">
        <v>5013</v>
      </c>
      <c r="B93" s="54" t="s">
        <v>5014</v>
      </c>
      <c r="C93" s="54">
        <f t="shared" si="1"/>
        <v>405005</v>
      </c>
      <c r="D93" s="54">
        <v>1</v>
      </c>
      <c r="E93" s="54">
        <v>2</v>
      </c>
      <c r="F93" s="54">
        <v>3</v>
      </c>
      <c r="G93" s="54" t="s">
        <v>5015</v>
      </c>
    </row>
    <row r="94" spans="1:7">
      <c r="A94" s="54" t="s">
        <v>5016</v>
      </c>
      <c r="B94" s="54" t="s">
        <v>5017</v>
      </c>
      <c r="C94" s="54">
        <f t="shared" si="1"/>
        <v>405008</v>
      </c>
      <c r="D94" s="54">
        <v>1</v>
      </c>
      <c r="E94" s="54">
        <v>1</v>
      </c>
      <c r="F94" s="54">
        <v>1</v>
      </c>
      <c r="G94" s="54" t="s">
        <v>5015</v>
      </c>
    </row>
    <row r="95" spans="1:7">
      <c r="A95" s="54" t="s">
        <v>5018</v>
      </c>
      <c r="B95" s="54" t="s">
        <v>5019</v>
      </c>
      <c r="C95" s="54">
        <f t="shared" si="1"/>
        <v>405011</v>
      </c>
      <c r="D95" s="54">
        <v>1</v>
      </c>
      <c r="E95" s="54">
        <v>1</v>
      </c>
      <c r="F95" s="54">
        <v>1</v>
      </c>
      <c r="G95" s="54" t="s">
        <v>5015</v>
      </c>
    </row>
    <row r="96" spans="1:7">
      <c r="A96" s="54" t="s">
        <v>5020</v>
      </c>
      <c r="B96" s="54" t="s">
        <v>5021</v>
      </c>
      <c r="C96" s="54">
        <f t="shared" si="1"/>
        <v>408003</v>
      </c>
      <c r="D96" s="54">
        <v>1</v>
      </c>
      <c r="E96" s="54">
        <v>1</v>
      </c>
      <c r="F96" s="54">
        <v>1</v>
      </c>
      <c r="G96" s="54" t="s">
        <v>5015</v>
      </c>
    </row>
    <row r="97" spans="1:7">
      <c r="A97" s="54" t="s">
        <v>4682</v>
      </c>
      <c r="B97" s="54" t="s">
        <v>5022</v>
      </c>
      <c r="C97" s="54">
        <f t="shared" si="1"/>
        <v>408004</v>
      </c>
      <c r="D97" s="54">
        <v>1</v>
      </c>
      <c r="E97" s="54">
        <v>2</v>
      </c>
      <c r="F97" s="54">
        <v>3</v>
      </c>
      <c r="G97" s="54"/>
    </row>
    <row r="98" spans="1:7">
      <c r="A98" s="54" t="s">
        <v>4686</v>
      </c>
      <c r="B98" s="54" t="s">
        <v>5023</v>
      </c>
      <c r="C98" s="54">
        <f t="shared" si="1"/>
        <v>408005</v>
      </c>
      <c r="D98" s="54">
        <v>1</v>
      </c>
      <c r="E98" s="54">
        <v>2</v>
      </c>
      <c r="F98" s="54">
        <v>3</v>
      </c>
      <c r="G98" s="54"/>
    </row>
    <row r="99" spans="1:7">
      <c r="A99" s="54" t="s">
        <v>4690</v>
      </c>
      <c r="B99" s="54" t="s">
        <v>5024</v>
      </c>
      <c r="C99" s="54">
        <f t="shared" si="1"/>
        <v>408009</v>
      </c>
      <c r="D99" s="54">
        <v>2</v>
      </c>
      <c r="E99" s="54">
        <v>2</v>
      </c>
      <c r="F99" s="54">
        <v>2</v>
      </c>
      <c r="G99" s="54"/>
    </row>
    <row r="100" spans="1:7">
      <c r="A100" s="54" t="s">
        <v>5025</v>
      </c>
      <c r="B100" s="54" t="s">
        <v>5026</v>
      </c>
      <c r="C100" s="54">
        <f t="shared" si="1"/>
        <v>408010</v>
      </c>
      <c r="D100" s="54">
        <v>2</v>
      </c>
      <c r="E100" s="54">
        <v>2</v>
      </c>
      <c r="F100" s="54">
        <v>2</v>
      </c>
      <c r="G100" s="54" t="s">
        <v>5015</v>
      </c>
    </row>
    <row r="101" spans="1:7">
      <c r="A101" s="54" t="s">
        <v>5027</v>
      </c>
      <c r="B101" s="54" t="s">
        <v>5028</v>
      </c>
      <c r="C101" s="54">
        <f t="shared" si="1"/>
        <v>408011</v>
      </c>
      <c r="D101" s="54">
        <v>1</v>
      </c>
      <c r="E101" s="54">
        <v>2</v>
      </c>
      <c r="F101" s="54">
        <v>3</v>
      </c>
      <c r="G101" s="54"/>
    </row>
    <row r="102" spans="1:7">
      <c r="A102" s="54" t="s">
        <v>4694</v>
      </c>
      <c r="B102" s="54" t="s">
        <v>5029</v>
      </c>
      <c r="C102" s="54">
        <f t="shared" si="1"/>
        <v>409004</v>
      </c>
      <c r="D102" s="54">
        <v>1</v>
      </c>
      <c r="E102" s="54">
        <v>2</v>
      </c>
      <c r="F102" s="54">
        <v>3</v>
      </c>
      <c r="G102" s="54" t="s">
        <v>5015</v>
      </c>
    </row>
    <row r="103" spans="1:7">
      <c r="A103" s="54" t="s">
        <v>4701</v>
      </c>
      <c r="B103" s="54" t="s">
        <v>5030</v>
      </c>
      <c r="C103" s="54">
        <f t="shared" si="1"/>
        <v>409005</v>
      </c>
      <c r="D103" s="54">
        <v>1</v>
      </c>
      <c r="E103" s="54">
        <v>1</v>
      </c>
      <c r="F103" s="54">
        <v>1</v>
      </c>
      <c r="G103" s="54" t="s">
        <v>5015</v>
      </c>
    </row>
    <row r="104" spans="1:7">
      <c r="A104" s="54" t="s">
        <v>4708</v>
      </c>
      <c r="B104" s="54" t="s">
        <v>5031</v>
      </c>
      <c r="C104" s="54">
        <f t="shared" si="1"/>
        <v>409009</v>
      </c>
      <c r="D104" s="54">
        <v>2</v>
      </c>
      <c r="E104" s="54">
        <v>2</v>
      </c>
      <c r="F104" s="54">
        <v>2</v>
      </c>
      <c r="G104" s="54" t="s">
        <v>5015</v>
      </c>
    </row>
    <row r="105" spans="1:7">
      <c r="A105" s="54" t="s">
        <v>4715</v>
      </c>
      <c r="B105" s="54" t="s">
        <v>5032</v>
      </c>
      <c r="C105" s="54">
        <f t="shared" si="1"/>
        <v>409011</v>
      </c>
      <c r="D105" s="54">
        <v>1</v>
      </c>
      <c r="E105" s="54">
        <v>2</v>
      </c>
      <c r="F105" s="54">
        <v>3</v>
      </c>
      <c r="G105" s="54" t="s">
        <v>5015</v>
      </c>
    </row>
    <row r="106" spans="1:7">
      <c r="A106" s="54" t="s">
        <v>4719</v>
      </c>
      <c r="B106" s="54" t="s">
        <v>5033</v>
      </c>
      <c r="C106" s="54">
        <f t="shared" si="1"/>
        <v>409030</v>
      </c>
      <c r="D106" s="54">
        <v>1</v>
      </c>
      <c r="E106" s="54">
        <v>2</v>
      </c>
      <c r="F106" s="54">
        <v>3</v>
      </c>
      <c r="G106" s="54"/>
    </row>
    <row r="107" spans="1:7">
      <c r="A107" s="54" t="s">
        <v>4726</v>
      </c>
      <c r="B107" s="54" t="s">
        <v>5034</v>
      </c>
      <c r="C107" s="54">
        <f t="shared" si="1"/>
        <v>409035</v>
      </c>
      <c r="D107" s="54">
        <v>1</v>
      </c>
      <c r="E107" s="54">
        <v>1</v>
      </c>
      <c r="F107" s="54">
        <v>1</v>
      </c>
      <c r="G107" s="54"/>
    </row>
    <row r="108" spans="1:7">
      <c r="A108" s="54" t="s">
        <v>4731</v>
      </c>
      <c r="B108" s="54" t="s">
        <v>5035</v>
      </c>
      <c r="C108" s="54">
        <f t="shared" si="1"/>
        <v>409036</v>
      </c>
      <c r="D108" s="54">
        <v>2</v>
      </c>
      <c r="E108" s="54">
        <v>2</v>
      </c>
      <c r="F108" s="54">
        <v>2</v>
      </c>
      <c r="G108" s="54"/>
    </row>
    <row r="109" spans="1:7">
      <c r="A109" s="54" t="s">
        <v>4741</v>
      </c>
      <c r="B109" s="54" t="s">
        <v>5036</v>
      </c>
      <c r="C109" s="54">
        <f t="shared" si="1"/>
        <v>409038</v>
      </c>
      <c r="D109" s="54">
        <v>2</v>
      </c>
      <c r="E109" s="54">
        <v>2</v>
      </c>
      <c r="F109" s="54">
        <v>2</v>
      </c>
      <c r="G109" s="54"/>
    </row>
    <row r="110" spans="1:7">
      <c r="A110" s="54" t="s">
        <v>4751</v>
      </c>
      <c r="B110" s="54" t="s">
        <v>5037</v>
      </c>
      <c r="C110" s="54">
        <f t="shared" si="1"/>
        <v>409039</v>
      </c>
      <c r="D110" s="54">
        <v>1</v>
      </c>
      <c r="E110" s="54">
        <v>1</v>
      </c>
      <c r="F110" s="54">
        <v>1</v>
      </c>
      <c r="G110" s="54"/>
    </row>
    <row r="111" spans="1:7">
      <c r="A111" s="54" t="s">
        <v>4756</v>
      </c>
      <c r="B111" s="54" t="s">
        <v>5038</v>
      </c>
      <c r="C111" s="54">
        <f t="shared" si="1"/>
        <v>409042</v>
      </c>
      <c r="D111" s="54">
        <v>1</v>
      </c>
      <c r="E111" s="54">
        <v>1</v>
      </c>
      <c r="F111" s="54">
        <v>1</v>
      </c>
      <c r="G111" s="54"/>
    </row>
    <row r="112" spans="1:7">
      <c r="A112" s="54" t="s">
        <v>4766</v>
      </c>
      <c r="B112" s="54" t="s">
        <v>5039</v>
      </c>
      <c r="C112" s="54">
        <f t="shared" si="1"/>
        <v>409046</v>
      </c>
      <c r="D112" s="54" t="s">
        <v>4905</v>
      </c>
      <c r="E112" s="54" t="s">
        <v>4905</v>
      </c>
      <c r="F112" s="54" t="s">
        <v>4905</v>
      </c>
      <c r="G112" s="54"/>
    </row>
    <row r="113" spans="1:7">
      <c r="A113" s="54" t="s">
        <v>4773</v>
      </c>
      <c r="B113" s="54" t="s">
        <v>5040</v>
      </c>
      <c r="C113" s="54">
        <f t="shared" si="1"/>
        <v>409049</v>
      </c>
      <c r="D113" s="54">
        <v>2</v>
      </c>
      <c r="E113" s="54">
        <v>2</v>
      </c>
      <c r="F113" s="54">
        <v>2</v>
      </c>
      <c r="G113" s="54"/>
    </row>
    <row r="114" spans="1:7">
      <c r="A114" s="54" t="s">
        <v>4774</v>
      </c>
      <c r="B114" s="54" t="s">
        <v>5041</v>
      </c>
      <c r="C114" s="54">
        <f t="shared" si="1"/>
        <v>409052</v>
      </c>
      <c r="D114" s="54">
        <v>2</v>
      </c>
      <c r="E114" s="54">
        <v>2</v>
      </c>
      <c r="F114" s="54">
        <v>2</v>
      </c>
      <c r="G114" s="54"/>
    </row>
    <row r="115" spans="1:7">
      <c r="A115" s="54" t="s">
        <v>5042</v>
      </c>
      <c r="B115" s="54" t="s">
        <v>5043</v>
      </c>
      <c r="C115" s="54">
        <f t="shared" si="1"/>
        <v>409053</v>
      </c>
      <c r="D115" s="54">
        <v>2</v>
      </c>
      <c r="E115" s="54">
        <v>2</v>
      </c>
      <c r="F115" s="54">
        <v>2</v>
      </c>
      <c r="G115" s="54" t="s">
        <v>5015</v>
      </c>
    </row>
    <row r="116" spans="1:7">
      <c r="A116" s="54" t="s">
        <v>4781</v>
      </c>
      <c r="B116" s="54" t="s">
        <v>5044</v>
      </c>
      <c r="C116" s="54">
        <f t="shared" si="1"/>
        <v>409054</v>
      </c>
      <c r="D116" s="54">
        <v>1</v>
      </c>
      <c r="E116" s="54">
        <v>2</v>
      </c>
      <c r="F116" s="54">
        <v>3</v>
      </c>
      <c r="G116" s="54"/>
    </row>
    <row r="117" spans="1:7">
      <c r="A117" s="54" t="s">
        <v>4788</v>
      </c>
      <c r="B117" s="54" t="s">
        <v>5045</v>
      </c>
      <c r="C117" s="54">
        <f t="shared" si="1"/>
        <v>409055</v>
      </c>
      <c r="D117" s="54">
        <v>2</v>
      </c>
      <c r="E117" s="54">
        <v>2</v>
      </c>
      <c r="F117" s="54">
        <v>2</v>
      </c>
      <c r="G117" s="54" t="s">
        <v>5046</v>
      </c>
    </row>
    <row r="118" spans="1:7">
      <c r="A118" s="54" t="s">
        <v>4792</v>
      </c>
      <c r="B118" s="54" t="s">
        <v>5047</v>
      </c>
      <c r="C118" s="54">
        <f t="shared" si="1"/>
        <v>409056</v>
      </c>
      <c r="D118" s="54">
        <v>2</v>
      </c>
      <c r="E118" s="54">
        <v>2</v>
      </c>
      <c r="F118" s="54">
        <v>2</v>
      </c>
      <c r="G118" s="54"/>
    </row>
    <row r="119" spans="1:7">
      <c r="A119" s="54" t="s">
        <v>4799</v>
      </c>
      <c r="B119" s="54" t="s">
        <v>5048</v>
      </c>
      <c r="C119" s="54">
        <f t="shared" si="1"/>
        <v>409057</v>
      </c>
      <c r="D119" s="54">
        <v>2</v>
      </c>
      <c r="E119" s="54">
        <v>2</v>
      </c>
      <c r="F119" s="54">
        <v>2</v>
      </c>
      <c r="G119" s="54"/>
    </row>
    <row r="120" spans="1:7">
      <c r="A120" s="54" t="s">
        <v>5049</v>
      </c>
      <c r="B120" s="54" t="s">
        <v>5050</v>
      </c>
      <c r="C120" s="54">
        <f t="shared" si="1"/>
        <v>409059</v>
      </c>
      <c r="D120" s="54">
        <v>2</v>
      </c>
      <c r="E120" s="54">
        <v>2</v>
      </c>
      <c r="F120" s="54">
        <v>2</v>
      </c>
      <c r="G120" s="54" t="s">
        <v>5015</v>
      </c>
    </row>
    <row r="121" spans="1:7">
      <c r="A121" s="54" t="s">
        <v>5051</v>
      </c>
      <c r="B121" s="54" t="s">
        <v>5052</v>
      </c>
      <c r="C121" s="54">
        <f t="shared" si="1"/>
        <v>500003</v>
      </c>
      <c r="D121" s="54">
        <v>2</v>
      </c>
      <c r="E121" s="54">
        <v>2</v>
      </c>
      <c r="F121" s="54">
        <v>2</v>
      </c>
      <c r="G121" s="54" t="s">
        <v>5015</v>
      </c>
    </row>
    <row r="122" spans="1:7">
      <c r="A122" s="54" t="s">
        <v>5053</v>
      </c>
      <c r="B122" s="54" t="s">
        <v>5054</v>
      </c>
      <c r="C122" s="54">
        <f t="shared" si="1"/>
        <v>500004</v>
      </c>
      <c r="D122" s="54">
        <v>1</v>
      </c>
      <c r="E122" s="54">
        <v>2</v>
      </c>
      <c r="F122" s="54">
        <v>3</v>
      </c>
      <c r="G122" s="54" t="s">
        <v>5015</v>
      </c>
    </row>
    <row r="123" spans="1:7">
      <c r="A123" s="54" t="s">
        <v>5055</v>
      </c>
      <c r="B123" s="54" t="s">
        <v>5056</v>
      </c>
      <c r="C123" s="54">
        <f t="shared" si="1"/>
        <v>500007</v>
      </c>
      <c r="D123" s="54">
        <v>2</v>
      </c>
      <c r="E123" s="54">
        <v>2</v>
      </c>
      <c r="F123" s="54">
        <v>2</v>
      </c>
      <c r="G123" s="54" t="s">
        <v>5015</v>
      </c>
    </row>
    <row r="124" spans="1:7">
      <c r="A124" s="54" t="s">
        <v>5057</v>
      </c>
      <c r="B124" s="54" t="s">
        <v>5058</v>
      </c>
      <c r="C124" s="54">
        <f t="shared" si="1"/>
        <v>500008</v>
      </c>
      <c r="D124" s="54">
        <v>1</v>
      </c>
      <c r="E124" s="54">
        <v>1</v>
      </c>
      <c r="F124" s="54">
        <v>1</v>
      </c>
      <c r="G124" s="54" t="s">
        <v>5015</v>
      </c>
    </row>
    <row r="125" spans="1:7">
      <c r="A125" s="54" t="s">
        <v>4806</v>
      </c>
      <c r="B125" s="54" t="s">
        <v>5059</v>
      </c>
      <c r="C125" s="54">
        <f t="shared" si="1"/>
        <v>501001</v>
      </c>
      <c r="D125" s="54">
        <v>2</v>
      </c>
      <c r="E125" s="54">
        <v>2</v>
      </c>
      <c r="F125" s="54">
        <v>2</v>
      </c>
      <c r="G125" s="54"/>
    </row>
    <row r="126" spans="1:7">
      <c r="A126" s="54" t="s">
        <v>4811</v>
      </c>
      <c r="B126" s="54" t="s">
        <v>5060</v>
      </c>
      <c r="C126" s="54">
        <f t="shared" si="1"/>
        <v>501002</v>
      </c>
      <c r="D126" s="54">
        <v>2</v>
      </c>
      <c r="E126" s="54">
        <v>2</v>
      </c>
      <c r="F126" s="54">
        <v>2</v>
      </c>
      <c r="G126" s="54"/>
    </row>
    <row r="127" spans="1:7">
      <c r="A127" s="54" t="s">
        <v>5061</v>
      </c>
      <c r="B127" s="54" t="s">
        <v>5062</v>
      </c>
      <c r="C127" s="54">
        <f t="shared" si="1"/>
        <v>504001</v>
      </c>
      <c r="D127" s="54">
        <v>1</v>
      </c>
      <c r="E127" s="54">
        <v>1</v>
      </c>
      <c r="F127" s="54">
        <v>1</v>
      </c>
      <c r="G127" s="54" t="s">
        <v>5015</v>
      </c>
    </row>
    <row r="128" spans="1:7">
      <c r="A128" s="54" t="s">
        <v>4816</v>
      </c>
      <c r="B128" s="54" t="s">
        <v>5063</v>
      </c>
      <c r="C128" s="54">
        <f t="shared" si="1"/>
        <v>504006</v>
      </c>
      <c r="D128" s="54">
        <v>2</v>
      </c>
      <c r="E128" s="54">
        <v>2</v>
      </c>
      <c r="F128" s="54">
        <v>2</v>
      </c>
      <c r="G128" s="54"/>
    </row>
    <row r="129" spans="1:7">
      <c r="A129" s="54" t="s">
        <v>4822</v>
      </c>
      <c r="B129" s="54" t="s">
        <v>5064</v>
      </c>
      <c r="C129" s="54">
        <f t="shared" si="1"/>
        <v>504009</v>
      </c>
      <c r="D129" s="54">
        <v>2</v>
      </c>
      <c r="E129" s="54">
        <v>2</v>
      </c>
      <c r="F129" s="54">
        <v>2</v>
      </c>
      <c r="G129" s="54"/>
    </row>
    <row r="130" spans="1:7">
      <c r="A130" s="54" t="s">
        <v>4826</v>
      </c>
      <c r="B130" s="54" t="s">
        <v>5065</v>
      </c>
      <c r="C130" s="54">
        <f t="shared" si="1"/>
        <v>505007</v>
      </c>
      <c r="D130" s="54">
        <v>1</v>
      </c>
      <c r="E130" s="54">
        <v>2</v>
      </c>
      <c r="F130" s="54">
        <v>3</v>
      </c>
      <c r="G130" s="54" t="s">
        <v>5066</v>
      </c>
    </row>
    <row r="131" spans="1:7">
      <c r="A131" s="54" t="s">
        <v>4828</v>
      </c>
      <c r="B131" s="54" t="s">
        <v>5067</v>
      </c>
      <c r="C131" s="54">
        <f t="shared" ref="C131:C157" si="2">INT(B131)</f>
        <v>505009</v>
      </c>
      <c r="D131" s="54">
        <v>2</v>
      </c>
      <c r="E131" s="54">
        <v>2</v>
      </c>
      <c r="F131" s="54">
        <v>2</v>
      </c>
      <c r="G131" s="54"/>
    </row>
    <row r="132" spans="1:7">
      <c r="A132" s="54" t="s">
        <v>5068</v>
      </c>
      <c r="B132" s="54" t="s">
        <v>5069</v>
      </c>
      <c r="C132" s="54">
        <f t="shared" si="2"/>
        <v>505026</v>
      </c>
      <c r="D132" s="54">
        <v>1</v>
      </c>
      <c r="E132" s="54">
        <v>1</v>
      </c>
      <c r="F132" s="54">
        <v>1</v>
      </c>
      <c r="G132" s="54" t="s">
        <v>5015</v>
      </c>
    </row>
    <row r="133" spans="1:7">
      <c r="A133" s="54" t="s">
        <v>4833</v>
      </c>
      <c r="B133" s="54" t="s">
        <v>5070</v>
      </c>
      <c r="C133" s="54">
        <f t="shared" si="2"/>
        <v>505038</v>
      </c>
      <c r="D133" s="54">
        <v>2</v>
      </c>
      <c r="E133" s="54">
        <v>2</v>
      </c>
      <c r="F133" s="54">
        <v>2</v>
      </c>
      <c r="G133" s="54"/>
    </row>
    <row r="134" spans="1:7">
      <c r="A134" s="54" t="s">
        <v>4837</v>
      </c>
      <c r="B134" s="54" t="s">
        <v>5071</v>
      </c>
      <c r="C134" s="54">
        <f t="shared" si="2"/>
        <v>505043</v>
      </c>
      <c r="D134" s="54">
        <v>2</v>
      </c>
      <c r="E134" s="54">
        <v>2</v>
      </c>
      <c r="F134" s="54">
        <v>2</v>
      </c>
      <c r="G134" s="54"/>
    </row>
    <row r="135" spans="1:7">
      <c r="A135" s="54" t="s">
        <v>5072</v>
      </c>
      <c r="B135" s="54" t="s">
        <v>5073</v>
      </c>
      <c r="C135" s="54">
        <f t="shared" si="2"/>
        <v>505075</v>
      </c>
      <c r="D135" s="54">
        <v>1</v>
      </c>
      <c r="E135" s="54">
        <v>1</v>
      </c>
      <c r="F135" s="54">
        <v>1</v>
      </c>
      <c r="G135" s="54"/>
    </row>
    <row r="136" spans="1:7">
      <c r="A136" s="54" t="s">
        <v>5074</v>
      </c>
      <c r="B136" s="54" t="s">
        <v>5075</v>
      </c>
      <c r="C136" s="54">
        <f t="shared" si="2"/>
        <v>505087</v>
      </c>
      <c r="D136" s="54">
        <v>1</v>
      </c>
      <c r="E136" s="54">
        <v>2</v>
      </c>
      <c r="F136" s="54">
        <v>3</v>
      </c>
      <c r="G136" s="54"/>
    </row>
    <row r="137" spans="1:7">
      <c r="A137" s="54" t="s">
        <v>4841</v>
      </c>
      <c r="B137" s="54" t="s">
        <v>5076</v>
      </c>
      <c r="C137" s="54">
        <f t="shared" si="2"/>
        <v>505088</v>
      </c>
      <c r="D137" s="54">
        <v>2</v>
      </c>
      <c r="E137" s="54">
        <v>2</v>
      </c>
      <c r="F137" s="54">
        <v>2</v>
      </c>
      <c r="G137" s="54"/>
    </row>
    <row r="138" spans="1:7">
      <c r="A138" s="54" t="s">
        <v>4845</v>
      </c>
      <c r="B138" s="54" t="s">
        <v>5077</v>
      </c>
      <c r="C138" s="54">
        <f t="shared" si="2"/>
        <v>505089</v>
      </c>
      <c r="D138" s="54">
        <v>1</v>
      </c>
      <c r="E138" s="54">
        <v>2</v>
      </c>
      <c r="F138" s="54">
        <v>3</v>
      </c>
      <c r="G138" s="54"/>
    </row>
    <row r="139" spans="1:7">
      <c r="A139" s="54" t="s">
        <v>5078</v>
      </c>
      <c r="B139" s="54" t="s">
        <v>5079</v>
      </c>
      <c r="C139" s="54">
        <f t="shared" si="2"/>
        <v>505090</v>
      </c>
      <c r="D139" s="54">
        <v>1</v>
      </c>
      <c r="E139" s="54">
        <v>1</v>
      </c>
      <c r="F139" s="54">
        <v>1</v>
      </c>
      <c r="G139" s="54" t="s">
        <v>5015</v>
      </c>
    </row>
    <row r="140" spans="1:7">
      <c r="A140" s="54" t="s">
        <v>5080</v>
      </c>
      <c r="B140" s="54" t="s">
        <v>5081</v>
      </c>
      <c r="C140" s="54">
        <f t="shared" si="2"/>
        <v>508005</v>
      </c>
      <c r="D140" s="54">
        <v>2</v>
      </c>
      <c r="E140" s="54">
        <v>2</v>
      </c>
      <c r="F140" s="54">
        <v>2</v>
      </c>
      <c r="G140" s="54" t="s">
        <v>5082</v>
      </c>
    </row>
    <row r="141" spans="1:7">
      <c r="A141" s="54" t="s">
        <v>5083</v>
      </c>
      <c r="B141" s="54" t="s">
        <v>5084</v>
      </c>
      <c r="C141" s="54">
        <f t="shared" si="2"/>
        <v>508014</v>
      </c>
      <c r="D141" s="54">
        <v>2</v>
      </c>
      <c r="E141" s="54">
        <v>2</v>
      </c>
      <c r="F141" s="54">
        <v>2</v>
      </c>
      <c r="G141" s="54" t="s">
        <v>5015</v>
      </c>
    </row>
    <row r="142" spans="1:7">
      <c r="A142" s="54" t="s">
        <v>4849</v>
      </c>
      <c r="B142" s="54" t="s">
        <v>5085</v>
      </c>
      <c r="C142" s="54">
        <f t="shared" si="2"/>
        <v>508015</v>
      </c>
      <c r="D142" s="54">
        <v>2</v>
      </c>
      <c r="E142" s="54">
        <v>2</v>
      </c>
      <c r="F142" s="54">
        <v>2</v>
      </c>
      <c r="G142" s="54"/>
    </row>
    <row r="143" spans="1:7">
      <c r="A143" s="54" t="s">
        <v>4853</v>
      </c>
      <c r="B143" s="54" t="s">
        <v>5086</v>
      </c>
      <c r="C143" s="54">
        <f t="shared" si="2"/>
        <v>508016</v>
      </c>
      <c r="D143" s="54">
        <v>2</v>
      </c>
      <c r="E143" s="54">
        <v>2</v>
      </c>
      <c r="F143" s="54">
        <v>2</v>
      </c>
      <c r="G143" s="54"/>
    </row>
    <row r="144" spans="1:7">
      <c r="A144" s="54" t="s">
        <v>4857</v>
      </c>
      <c r="B144" s="54" t="s">
        <v>5087</v>
      </c>
      <c r="C144" s="54">
        <f t="shared" si="2"/>
        <v>600001</v>
      </c>
      <c r="D144" s="54">
        <v>1</v>
      </c>
      <c r="E144" s="54">
        <v>1</v>
      </c>
      <c r="F144" s="54">
        <v>1</v>
      </c>
      <c r="G144" s="54"/>
    </row>
    <row r="145" spans="1:7">
      <c r="A145" s="54" t="s">
        <v>5088</v>
      </c>
      <c r="B145" s="54" t="s">
        <v>5089</v>
      </c>
      <c r="C145" s="54">
        <f t="shared" si="2"/>
        <v>601001</v>
      </c>
      <c r="D145" s="54">
        <v>1</v>
      </c>
      <c r="E145" s="54">
        <v>1</v>
      </c>
      <c r="F145" s="54">
        <v>1</v>
      </c>
      <c r="G145" s="54" t="s">
        <v>5015</v>
      </c>
    </row>
    <row r="146" spans="1:7">
      <c r="A146" s="54" t="s">
        <v>4861</v>
      </c>
      <c r="B146" s="54" t="s">
        <v>5090</v>
      </c>
      <c r="C146" s="54">
        <f t="shared" si="2"/>
        <v>601002</v>
      </c>
      <c r="D146" s="54">
        <v>1</v>
      </c>
      <c r="E146" s="54">
        <v>2</v>
      </c>
      <c r="F146" s="54">
        <v>3</v>
      </c>
      <c r="G146" s="54"/>
    </row>
    <row r="147" spans="1:7">
      <c r="A147" s="54" t="s">
        <v>5091</v>
      </c>
      <c r="B147" s="54" t="s">
        <v>5092</v>
      </c>
      <c r="C147" s="54">
        <f t="shared" si="2"/>
        <v>601003</v>
      </c>
      <c r="D147" s="54">
        <v>1</v>
      </c>
      <c r="E147" s="54">
        <v>1</v>
      </c>
      <c r="F147" s="54">
        <v>1</v>
      </c>
      <c r="G147" s="54" t="s">
        <v>5015</v>
      </c>
    </row>
    <row r="148" spans="1:7">
      <c r="A148" s="54" t="s">
        <v>4865</v>
      </c>
      <c r="B148" s="54" t="s">
        <v>5093</v>
      </c>
      <c r="C148" s="54">
        <f t="shared" si="2"/>
        <v>606001</v>
      </c>
      <c r="D148" s="54">
        <v>1</v>
      </c>
      <c r="E148" s="54">
        <v>2</v>
      </c>
      <c r="F148" s="54">
        <v>3</v>
      </c>
      <c r="G148" s="54"/>
    </row>
    <row r="149" spans="1:7">
      <c r="A149" s="54" t="s">
        <v>4875</v>
      </c>
      <c r="B149" s="54" t="s">
        <v>5094</v>
      </c>
      <c r="C149" s="54">
        <f t="shared" si="2"/>
        <v>606002</v>
      </c>
      <c r="D149" s="54">
        <v>2</v>
      </c>
      <c r="E149" s="54">
        <v>2</v>
      </c>
      <c r="F149" s="54">
        <v>2</v>
      </c>
      <c r="G149" s="54"/>
    </row>
    <row r="150" spans="1:7">
      <c r="A150" s="54" t="s">
        <v>4879</v>
      </c>
      <c r="B150" s="54" t="s">
        <v>5095</v>
      </c>
      <c r="C150" s="54">
        <f t="shared" si="2"/>
        <v>606003</v>
      </c>
      <c r="D150" s="54">
        <v>2</v>
      </c>
      <c r="E150" s="54">
        <v>2</v>
      </c>
      <c r="F150" s="54">
        <v>2</v>
      </c>
      <c r="G150" s="54"/>
    </row>
    <row r="151" spans="1:7">
      <c r="A151" s="54" t="s">
        <v>4883</v>
      </c>
      <c r="B151" s="54" t="s">
        <v>5096</v>
      </c>
      <c r="C151" s="54">
        <f t="shared" si="2"/>
        <v>606004</v>
      </c>
      <c r="D151" s="54">
        <v>1</v>
      </c>
      <c r="E151" s="54">
        <v>2</v>
      </c>
      <c r="F151" s="54">
        <v>3</v>
      </c>
      <c r="G151" s="54"/>
    </row>
    <row r="152" spans="1:7">
      <c r="A152" s="54" t="s">
        <v>5097</v>
      </c>
      <c r="B152" s="54" t="s">
        <v>5098</v>
      </c>
      <c r="C152" s="54">
        <f t="shared" si="2"/>
        <v>606005</v>
      </c>
      <c r="D152" s="54" t="s">
        <v>4905</v>
      </c>
      <c r="E152" s="54" t="s">
        <v>4905</v>
      </c>
      <c r="F152" s="54" t="s">
        <v>4905</v>
      </c>
      <c r="G152" s="54" t="s">
        <v>5015</v>
      </c>
    </row>
    <row r="153" spans="1:7">
      <c r="A153" s="54" t="s">
        <v>4887</v>
      </c>
      <c r="B153" s="54" t="s">
        <v>5099</v>
      </c>
      <c r="C153" s="54">
        <f t="shared" si="2"/>
        <v>609001</v>
      </c>
      <c r="D153" s="54">
        <v>2</v>
      </c>
      <c r="E153" s="54">
        <v>2</v>
      </c>
      <c r="F153" s="54">
        <v>2</v>
      </c>
      <c r="G153" s="54"/>
    </row>
    <row r="154" spans="1:7">
      <c r="A154" s="54" t="s">
        <v>4891</v>
      </c>
      <c r="B154" s="54" t="s">
        <v>5100</v>
      </c>
      <c r="C154" s="54">
        <f t="shared" si="2"/>
        <v>609004</v>
      </c>
      <c r="D154" s="54">
        <v>2</v>
      </c>
      <c r="E154" s="54">
        <v>2</v>
      </c>
      <c r="F154" s="54">
        <v>2</v>
      </c>
      <c r="G154" s="54"/>
    </row>
    <row r="155" spans="1:7">
      <c r="A155" s="54" t="s">
        <v>4898</v>
      </c>
      <c r="B155" s="54" t="s">
        <v>5101</v>
      </c>
      <c r="C155" s="54">
        <f t="shared" si="2"/>
        <v>609005</v>
      </c>
      <c r="D155" s="54">
        <v>2</v>
      </c>
      <c r="E155" s="54">
        <v>2</v>
      </c>
      <c r="F155" s="54">
        <v>2</v>
      </c>
      <c r="G155" s="54"/>
    </row>
    <row r="156" spans="1:7">
      <c r="A156" s="54" t="s">
        <v>5102</v>
      </c>
      <c r="B156" s="54" t="s">
        <v>5103</v>
      </c>
      <c r="C156" s="54">
        <f t="shared" si="2"/>
        <v>609008</v>
      </c>
      <c r="D156" s="54">
        <v>2</v>
      </c>
      <c r="E156" s="54">
        <v>2</v>
      </c>
      <c r="F156" s="54">
        <v>2</v>
      </c>
      <c r="G156" s="54" t="s">
        <v>5015</v>
      </c>
    </row>
    <row r="157" spans="1:7">
      <c r="A157" s="54" t="s">
        <v>5104</v>
      </c>
      <c r="B157" s="54" t="s">
        <v>5105</v>
      </c>
      <c r="C157" s="54">
        <f t="shared" si="2"/>
        <v>612002</v>
      </c>
      <c r="D157" s="54">
        <v>1</v>
      </c>
      <c r="E157" s="54">
        <v>1</v>
      </c>
      <c r="F157" s="54">
        <v>1</v>
      </c>
      <c r="G157" s="54" t="s">
        <v>5015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214B-EA97-469A-B6BB-E9221A54270D}">
  <dimension ref="A1:H178"/>
  <sheetViews>
    <sheetView workbookViewId="0">
      <selection activeCell="A12" sqref="A12"/>
    </sheetView>
  </sheetViews>
  <sheetFormatPr defaultColWidth="8.85546875" defaultRowHeight="15"/>
  <cols>
    <col min="1" max="2" width="24.7109375" customWidth="1"/>
    <col min="3" max="3" width="24.7109375" style="47" customWidth="1"/>
    <col min="5" max="6" width="14.28515625" bestFit="1" customWidth="1"/>
    <col min="7" max="7" width="5" bestFit="1" customWidth="1"/>
  </cols>
  <sheetData>
    <row r="1" spans="1:8">
      <c r="A1" t="s">
        <v>4163</v>
      </c>
      <c r="B1" t="s">
        <v>4164</v>
      </c>
      <c r="D1" t="s">
        <v>5106</v>
      </c>
      <c r="E1" t="s">
        <v>8</v>
      </c>
      <c r="F1" t="s">
        <v>5107</v>
      </c>
      <c r="G1" t="s">
        <v>7</v>
      </c>
      <c r="H1" t="s">
        <v>5108</v>
      </c>
    </row>
    <row r="2" spans="1:8">
      <c r="A2" t="s">
        <v>4269</v>
      </c>
      <c r="B2" t="str">
        <f t="shared" ref="B2:B11" si="0">RIGHT(A2,6)</f>
        <v>102006</v>
      </c>
      <c r="C2" s="47">
        <f>INT(B2)</f>
        <v>102006</v>
      </c>
      <c r="D2" t="s">
        <v>4270</v>
      </c>
      <c r="E2" t="s">
        <v>143</v>
      </c>
      <c r="F2" t="s">
        <v>143</v>
      </c>
      <c r="G2" t="s">
        <v>96</v>
      </c>
    </row>
    <row r="3" spans="1:8">
      <c r="A3" t="s">
        <v>4276</v>
      </c>
      <c r="B3" t="str">
        <f t="shared" si="0"/>
        <v>102016</v>
      </c>
      <c r="C3" s="47">
        <f t="shared" ref="C3:C66" si="1">INT(B3)</f>
        <v>102016</v>
      </c>
      <c r="D3" t="s">
        <v>4277</v>
      </c>
      <c r="E3" t="s">
        <v>143</v>
      </c>
      <c r="F3" t="s">
        <v>143</v>
      </c>
      <c r="G3" t="s">
        <v>85</v>
      </c>
    </row>
    <row r="4" spans="1:8">
      <c r="A4" t="s">
        <v>4282</v>
      </c>
      <c r="B4" t="str">
        <f t="shared" si="0"/>
        <v>102021</v>
      </c>
      <c r="C4" s="47">
        <f t="shared" si="1"/>
        <v>102021</v>
      </c>
      <c r="D4" t="s">
        <v>4270</v>
      </c>
      <c r="E4" t="s">
        <v>59</v>
      </c>
      <c r="F4" t="s">
        <v>59</v>
      </c>
      <c r="G4" t="s">
        <v>5109</v>
      </c>
    </row>
    <row r="5" spans="1:8">
      <c r="A5" t="s">
        <v>4284</v>
      </c>
      <c r="B5" t="str">
        <f t="shared" si="0"/>
        <v>102028</v>
      </c>
      <c r="C5" s="47">
        <f t="shared" si="1"/>
        <v>102028</v>
      </c>
      <c r="D5" t="s">
        <v>4277</v>
      </c>
      <c r="E5" t="s">
        <v>143</v>
      </c>
      <c r="F5" t="s">
        <v>59</v>
      </c>
      <c r="G5" t="s">
        <v>96</v>
      </c>
    </row>
    <row r="6" spans="1:8">
      <c r="A6" t="s">
        <v>4288</v>
      </c>
      <c r="B6" t="str">
        <f t="shared" si="0"/>
        <v>104011</v>
      </c>
      <c r="C6" s="47">
        <f t="shared" si="1"/>
        <v>104011</v>
      </c>
      <c r="D6" t="s">
        <v>4277</v>
      </c>
      <c r="E6" t="s">
        <v>59</v>
      </c>
      <c r="F6" t="s">
        <v>59</v>
      </c>
      <c r="G6" t="s">
        <v>5109</v>
      </c>
    </row>
    <row r="7" spans="1:8">
      <c r="A7" t="s">
        <v>4292</v>
      </c>
      <c r="B7" t="str">
        <f t="shared" si="0"/>
        <v>104027</v>
      </c>
      <c r="C7" s="47">
        <f t="shared" si="1"/>
        <v>104027</v>
      </c>
      <c r="D7" t="s">
        <v>4277</v>
      </c>
      <c r="E7" t="s">
        <v>143</v>
      </c>
      <c r="F7" t="s">
        <v>143</v>
      </c>
      <c r="G7" t="s">
        <v>85</v>
      </c>
    </row>
    <row r="8" spans="1:8">
      <c r="A8" t="s">
        <v>4296</v>
      </c>
      <c r="B8" t="str">
        <f t="shared" si="0"/>
        <v>104028</v>
      </c>
      <c r="C8" s="47">
        <f t="shared" si="1"/>
        <v>104028</v>
      </c>
      <c r="D8" t="s">
        <v>4270</v>
      </c>
      <c r="E8" t="s">
        <v>143</v>
      </c>
      <c r="F8" t="s">
        <v>59</v>
      </c>
      <c r="G8" t="s">
        <v>96</v>
      </c>
    </row>
    <row r="9" spans="1:8">
      <c r="A9" t="s">
        <v>4303</v>
      </c>
      <c r="B9" t="str">
        <f t="shared" si="0"/>
        <v>104031</v>
      </c>
      <c r="C9" s="47">
        <f t="shared" si="1"/>
        <v>104031</v>
      </c>
      <c r="D9" t="s">
        <v>4277</v>
      </c>
      <c r="E9" t="s">
        <v>59</v>
      </c>
      <c r="F9" t="s">
        <v>59</v>
      </c>
      <c r="G9" t="s">
        <v>5109</v>
      </c>
    </row>
    <row r="10" spans="1:8">
      <c r="A10" t="s">
        <v>4307</v>
      </c>
      <c r="B10" t="str">
        <f t="shared" si="0"/>
        <v>106019</v>
      </c>
      <c r="C10" s="47">
        <f t="shared" si="1"/>
        <v>106019</v>
      </c>
      <c r="D10" t="s">
        <v>4308</v>
      </c>
      <c r="E10" t="s">
        <v>59</v>
      </c>
      <c r="F10" t="s">
        <v>59</v>
      </c>
      <c r="G10" t="s">
        <v>5109</v>
      </c>
    </row>
    <row r="11" spans="1:8">
      <c r="A11" t="s">
        <v>4312</v>
      </c>
      <c r="B11" t="str">
        <f t="shared" si="0"/>
        <v>106020</v>
      </c>
      <c r="C11" s="47">
        <f t="shared" si="1"/>
        <v>106020</v>
      </c>
      <c r="D11" t="s">
        <v>4277</v>
      </c>
      <c r="E11" t="s">
        <v>59</v>
      </c>
      <c r="F11" t="s">
        <v>59</v>
      </c>
      <c r="G11" t="s">
        <v>5109</v>
      </c>
    </row>
    <row r="12" spans="1:8">
      <c r="A12" t="s">
        <v>4915</v>
      </c>
      <c r="B12" t="str">
        <f>RIGHT(A11,6)</f>
        <v>106020</v>
      </c>
      <c r="C12" s="47">
        <f t="shared" si="1"/>
        <v>106020</v>
      </c>
      <c r="D12" t="s">
        <v>5110</v>
      </c>
      <c r="E12" t="s">
        <v>143</v>
      </c>
      <c r="F12" t="s">
        <v>143</v>
      </c>
      <c r="G12" t="s">
        <v>96</v>
      </c>
    </row>
    <row r="13" spans="1:8">
      <c r="A13" t="s">
        <v>4316</v>
      </c>
      <c r="B13" t="str">
        <f t="shared" ref="B13:B44" si="2">RIGHT(A13,6)</f>
        <v>107006</v>
      </c>
      <c r="C13" s="47">
        <f t="shared" si="1"/>
        <v>107006</v>
      </c>
      <c r="D13" t="s">
        <v>4270</v>
      </c>
      <c r="E13" t="s">
        <v>59</v>
      </c>
      <c r="F13" t="s">
        <v>59</v>
      </c>
      <c r="G13" t="s">
        <v>5109</v>
      </c>
    </row>
    <row r="14" spans="1:8">
      <c r="A14" t="s">
        <v>4319</v>
      </c>
      <c r="B14" t="str">
        <f t="shared" si="2"/>
        <v>107009</v>
      </c>
      <c r="C14" s="47">
        <f t="shared" si="1"/>
        <v>107009</v>
      </c>
      <c r="D14" t="s">
        <v>4277</v>
      </c>
      <c r="E14" t="s">
        <v>143</v>
      </c>
      <c r="F14" t="s">
        <v>59</v>
      </c>
      <c r="G14" t="s">
        <v>96</v>
      </c>
    </row>
    <row r="15" spans="1:8">
      <c r="A15" t="s">
        <v>4323</v>
      </c>
      <c r="B15" t="str">
        <f t="shared" si="2"/>
        <v>107012</v>
      </c>
      <c r="C15" s="47">
        <f t="shared" si="1"/>
        <v>107012</v>
      </c>
      <c r="D15" t="s">
        <v>4270</v>
      </c>
      <c r="E15" t="s">
        <v>143</v>
      </c>
      <c r="F15" t="s">
        <v>143</v>
      </c>
      <c r="G15" t="s">
        <v>85</v>
      </c>
    </row>
    <row r="16" spans="1:8">
      <c r="A16" t="s">
        <v>4920</v>
      </c>
      <c r="B16" t="str">
        <f t="shared" si="2"/>
        <v>107013</v>
      </c>
      <c r="C16" s="47">
        <f t="shared" si="1"/>
        <v>107013</v>
      </c>
      <c r="D16" t="s">
        <v>5110</v>
      </c>
      <c r="E16" t="s">
        <v>143</v>
      </c>
      <c r="F16" t="s">
        <v>59</v>
      </c>
      <c r="G16" t="s">
        <v>96</v>
      </c>
    </row>
    <row r="17" spans="1:7">
      <c r="A17" t="s">
        <v>4330</v>
      </c>
      <c r="B17" t="str">
        <f t="shared" si="2"/>
        <v>109023</v>
      </c>
      <c r="C17" s="47">
        <f t="shared" si="1"/>
        <v>109023</v>
      </c>
      <c r="D17" t="s">
        <v>4308</v>
      </c>
      <c r="E17" t="s">
        <v>143</v>
      </c>
      <c r="F17" t="s">
        <v>143</v>
      </c>
      <c r="G17" t="s">
        <v>96</v>
      </c>
    </row>
    <row r="18" spans="1:7">
      <c r="A18" t="s">
        <v>4337</v>
      </c>
      <c r="B18" t="str">
        <f t="shared" si="2"/>
        <v>115015</v>
      </c>
      <c r="C18" s="47">
        <f t="shared" si="1"/>
        <v>115015</v>
      </c>
      <c r="D18" t="s">
        <v>4308</v>
      </c>
      <c r="E18" t="s">
        <v>143</v>
      </c>
      <c r="F18" t="s">
        <v>143</v>
      </c>
      <c r="G18" t="s">
        <v>96</v>
      </c>
    </row>
    <row r="19" spans="1:7">
      <c r="A19" t="s">
        <v>4341</v>
      </c>
      <c r="B19" t="str">
        <f t="shared" si="2"/>
        <v>115016</v>
      </c>
      <c r="C19" s="47">
        <f t="shared" si="1"/>
        <v>115016</v>
      </c>
      <c r="D19" t="s">
        <v>4308</v>
      </c>
      <c r="E19" t="s">
        <v>59</v>
      </c>
      <c r="F19" t="s">
        <v>59</v>
      </c>
      <c r="G19" t="s">
        <v>5109</v>
      </c>
    </row>
    <row r="20" spans="1:7">
      <c r="A20" t="s">
        <v>4345</v>
      </c>
      <c r="B20" t="str">
        <f t="shared" si="2"/>
        <v>115017</v>
      </c>
      <c r="C20" s="47">
        <f t="shared" si="1"/>
        <v>115017</v>
      </c>
      <c r="D20" t="s">
        <v>4308</v>
      </c>
      <c r="E20" t="s">
        <v>143</v>
      </c>
      <c r="F20" t="s">
        <v>143</v>
      </c>
      <c r="G20" t="s">
        <v>5111</v>
      </c>
    </row>
    <row r="21" spans="1:7">
      <c r="A21" t="s">
        <v>4355</v>
      </c>
      <c r="B21" t="str">
        <f t="shared" si="2"/>
        <v>117002</v>
      </c>
      <c r="C21" s="47">
        <f t="shared" si="1"/>
        <v>117002</v>
      </c>
      <c r="D21" t="s">
        <v>4308</v>
      </c>
      <c r="E21" t="s">
        <v>59</v>
      </c>
      <c r="F21" t="s">
        <v>59</v>
      </c>
      <c r="G21" t="s">
        <v>5109</v>
      </c>
    </row>
    <row r="22" spans="1:7">
      <c r="A22" t="s">
        <v>4359</v>
      </c>
      <c r="B22" t="str">
        <f t="shared" si="2"/>
        <v>200016</v>
      </c>
      <c r="C22" s="47">
        <f t="shared" si="1"/>
        <v>200016</v>
      </c>
      <c r="D22" t="s">
        <v>4308</v>
      </c>
      <c r="E22" t="s">
        <v>143</v>
      </c>
      <c r="F22" t="s">
        <v>143</v>
      </c>
      <c r="G22" t="s">
        <v>96</v>
      </c>
    </row>
    <row r="23" spans="1:7">
      <c r="A23" t="s">
        <v>4366</v>
      </c>
      <c r="B23" t="str">
        <f t="shared" si="2"/>
        <v>200017</v>
      </c>
      <c r="C23" s="47">
        <f t="shared" si="1"/>
        <v>200017</v>
      </c>
      <c r="D23" t="s">
        <v>4270</v>
      </c>
      <c r="E23" t="s">
        <v>59</v>
      </c>
      <c r="F23" t="s">
        <v>59</v>
      </c>
      <c r="G23" t="s">
        <v>5109</v>
      </c>
    </row>
    <row r="24" spans="1:7">
      <c r="A24" t="s">
        <v>4370</v>
      </c>
      <c r="B24" t="str">
        <f t="shared" si="2"/>
        <v>201023</v>
      </c>
      <c r="C24" s="47">
        <f t="shared" si="1"/>
        <v>201023</v>
      </c>
      <c r="D24" t="s">
        <v>4308</v>
      </c>
      <c r="E24" t="s">
        <v>143</v>
      </c>
      <c r="F24" t="s">
        <v>143</v>
      </c>
      <c r="G24" t="s">
        <v>5111</v>
      </c>
    </row>
    <row r="25" spans="1:7">
      <c r="A25" t="s">
        <v>4375</v>
      </c>
      <c r="B25" t="str">
        <f t="shared" si="2"/>
        <v>201031</v>
      </c>
      <c r="C25" s="47">
        <f t="shared" si="1"/>
        <v>201031</v>
      </c>
      <c r="D25" t="s">
        <v>4308</v>
      </c>
      <c r="E25" t="s">
        <v>59</v>
      </c>
      <c r="F25" t="s">
        <v>59</v>
      </c>
      <c r="G25" t="s">
        <v>5109</v>
      </c>
    </row>
    <row r="26" spans="1:7">
      <c r="A26" t="s">
        <v>4379</v>
      </c>
      <c r="B26" t="str">
        <f t="shared" si="2"/>
        <v>201032</v>
      </c>
      <c r="C26" s="47">
        <f t="shared" si="1"/>
        <v>201032</v>
      </c>
      <c r="D26" t="s">
        <v>4308</v>
      </c>
      <c r="E26" t="s">
        <v>143</v>
      </c>
      <c r="F26" t="s">
        <v>143</v>
      </c>
      <c r="G26" t="s">
        <v>96</v>
      </c>
    </row>
    <row r="27" spans="1:7">
      <c r="A27" t="s">
        <v>4386</v>
      </c>
      <c r="B27" t="str">
        <f t="shared" si="2"/>
        <v>201033</v>
      </c>
      <c r="C27" s="47">
        <f t="shared" si="1"/>
        <v>201033</v>
      </c>
      <c r="D27" t="s">
        <v>4308</v>
      </c>
      <c r="E27" t="s">
        <v>143</v>
      </c>
      <c r="F27" t="s">
        <v>59</v>
      </c>
      <c r="G27" t="s">
        <v>96</v>
      </c>
    </row>
    <row r="28" spans="1:7">
      <c r="A28" t="s">
        <v>4390</v>
      </c>
      <c r="B28" t="str">
        <f t="shared" si="2"/>
        <v>201038</v>
      </c>
      <c r="C28" s="47">
        <f t="shared" si="1"/>
        <v>201038</v>
      </c>
      <c r="D28" t="s">
        <v>4308</v>
      </c>
      <c r="E28" t="s">
        <v>59</v>
      </c>
      <c r="F28" t="s">
        <v>59</v>
      </c>
      <c r="G28" t="s">
        <v>5109</v>
      </c>
    </row>
    <row r="29" spans="1:7">
      <c r="A29" t="s">
        <v>4397</v>
      </c>
      <c r="B29" t="str">
        <f t="shared" si="2"/>
        <v>201042</v>
      </c>
      <c r="C29" s="47">
        <f t="shared" si="1"/>
        <v>201042</v>
      </c>
      <c r="D29" t="s">
        <v>4308</v>
      </c>
      <c r="E29" t="s">
        <v>143</v>
      </c>
      <c r="F29" t="s">
        <v>143</v>
      </c>
      <c r="G29" t="s">
        <v>96</v>
      </c>
    </row>
    <row r="30" spans="1:7">
      <c r="A30" t="s">
        <v>4935</v>
      </c>
      <c r="B30" t="str">
        <f t="shared" si="2"/>
        <v>202013</v>
      </c>
      <c r="C30" s="47">
        <f t="shared" si="1"/>
        <v>202013</v>
      </c>
      <c r="D30" t="s">
        <v>4277</v>
      </c>
      <c r="E30" t="s">
        <v>143</v>
      </c>
      <c r="F30" t="s">
        <v>143</v>
      </c>
      <c r="G30" t="s">
        <v>96</v>
      </c>
    </row>
    <row r="31" spans="1:7">
      <c r="A31" t="s">
        <v>4404</v>
      </c>
      <c r="B31" t="str">
        <f t="shared" si="2"/>
        <v>203005</v>
      </c>
      <c r="C31" s="47">
        <f t="shared" si="1"/>
        <v>203005</v>
      </c>
      <c r="D31" t="s">
        <v>4308</v>
      </c>
      <c r="E31" t="s">
        <v>143</v>
      </c>
      <c r="F31" t="s">
        <v>143</v>
      </c>
      <c r="G31" t="s">
        <v>5111</v>
      </c>
    </row>
    <row r="32" spans="1:7">
      <c r="A32" t="s">
        <v>4408</v>
      </c>
      <c r="B32" t="str">
        <f t="shared" si="2"/>
        <v>203011</v>
      </c>
      <c r="C32" s="47">
        <f t="shared" si="1"/>
        <v>203011</v>
      </c>
      <c r="D32" t="s">
        <v>4308</v>
      </c>
      <c r="E32" t="s">
        <v>143</v>
      </c>
      <c r="F32" t="s">
        <v>143</v>
      </c>
      <c r="G32" t="s">
        <v>5111</v>
      </c>
    </row>
    <row r="33" spans="1:7">
      <c r="A33" t="s">
        <v>4415</v>
      </c>
      <c r="B33" t="str">
        <f t="shared" si="2"/>
        <v>204002</v>
      </c>
      <c r="C33" s="47">
        <f t="shared" si="1"/>
        <v>204002</v>
      </c>
      <c r="D33" t="s">
        <v>4270</v>
      </c>
      <c r="E33" t="s">
        <v>143</v>
      </c>
      <c r="F33" t="s">
        <v>143</v>
      </c>
      <c r="G33" t="s">
        <v>5111</v>
      </c>
    </row>
    <row r="34" spans="1:7">
      <c r="A34" t="s">
        <v>4421</v>
      </c>
      <c r="B34" t="str">
        <f t="shared" si="2"/>
        <v>205003</v>
      </c>
      <c r="C34" s="47">
        <f t="shared" si="1"/>
        <v>205003</v>
      </c>
      <c r="D34" t="s">
        <v>4270</v>
      </c>
      <c r="E34" t="s">
        <v>143</v>
      </c>
      <c r="F34" t="s">
        <v>59</v>
      </c>
      <c r="G34" t="s">
        <v>96</v>
      </c>
    </row>
    <row r="35" spans="1:7">
      <c r="A35" t="s">
        <v>4427</v>
      </c>
      <c r="B35" t="str">
        <f t="shared" si="2"/>
        <v>205006</v>
      </c>
      <c r="C35" s="47">
        <f t="shared" si="1"/>
        <v>205006</v>
      </c>
      <c r="D35" t="s">
        <v>4277</v>
      </c>
      <c r="E35" t="s">
        <v>143</v>
      </c>
      <c r="F35" t="s">
        <v>59</v>
      </c>
      <c r="G35" t="s">
        <v>96</v>
      </c>
    </row>
    <row r="36" spans="1:7">
      <c r="A36" t="s">
        <v>4943</v>
      </c>
      <c r="B36" t="str">
        <f t="shared" si="2"/>
        <v>206001</v>
      </c>
      <c r="C36" s="47">
        <f t="shared" si="1"/>
        <v>206001</v>
      </c>
      <c r="D36" t="s">
        <v>5110</v>
      </c>
      <c r="E36" t="s">
        <v>143</v>
      </c>
      <c r="F36" t="s">
        <v>143</v>
      </c>
      <c r="G36" t="s">
        <v>5111</v>
      </c>
    </row>
    <row r="37" spans="1:7">
      <c r="A37" t="s">
        <v>4945</v>
      </c>
      <c r="B37" t="str">
        <f t="shared" si="2"/>
        <v>206002</v>
      </c>
      <c r="C37" s="47">
        <f t="shared" si="1"/>
        <v>206002</v>
      </c>
      <c r="D37" t="s">
        <v>5110</v>
      </c>
      <c r="E37" t="s">
        <v>59</v>
      </c>
      <c r="F37" t="s">
        <v>59</v>
      </c>
      <c r="G37" t="s">
        <v>5109</v>
      </c>
    </row>
    <row r="38" spans="1:7">
      <c r="A38" t="s">
        <v>4434</v>
      </c>
      <c r="B38" t="str">
        <f t="shared" si="2"/>
        <v>206003</v>
      </c>
      <c r="C38" s="47">
        <f t="shared" si="1"/>
        <v>206003</v>
      </c>
      <c r="D38" t="s">
        <v>4277</v>
      </c>
      <c r="E38" t="s">
        <v>59</v>
      </c>
      <c r="F38" t="s">
        <v>59</v>
      </c>
      <c r="G38" t="s">
        <v>5109</v>
      </c>
    </row>
    <row r="39" spans="1:7">
      <c r="A39" t="s">
        <v>4440</v>
      </c>
      <c r="B39" t="str">
        <f t="shared" si="2"/>
        <v>206004</v>
      </c>
      <c r="C39" s="47">
        <f t="shared" si="1"/>
        <v>206004</v>
      </c>
      <c r="D39" t="s">
        <v>4277</v>
      </c>
      <c r="E39" t="s">
        <v>59</v>
      </c>
      <c r="F39" t="s">
        <v>59</v>
      </c>
      <c r="G39" t="s">
        <v>5109</v>
      </c>
    </row>
    <row r="40" spans="1:7">
      <c r="A40" t="s">
        <v>4445</v>
      </c>
      <c r="B40" t="str">
        <f t="shared" si="2"/>
        <v>206006</v>
      </c>
      <c r="C40" s="47">
        <f t="shared" si="1"/>
        <v>206006</v>
      </c>
      <c r="D40" t="s">
        <v>4270</v>
      </c>
      <c r="E40" t="s">
        <v>59</v>
      </c>
      <c r="F40" t="s">
        <v>59</v>
      </c>
      <c r="G40" t="s">
        <v>5109</v>
      </c>
    </row>
    <row r="41" spans="1:7">
      <c r="A41" t="s">
        <v>4451</v>
      </c>
      <c r="B41" t="str">
        <f t="shared" si="2"/>
        <v>207004</v>
      </c>
      <c r="C41" s="47">
        <f t="shared" si="1"/>
        <v>207004</v>
      </c>
      <c r="D41" t="s">
        <v>4270</v>
      </c>
      <c r="E41" t="s">
        <v>143</v>
      </c>
      <c r="F41" t="s">
        <v>143</v>
      </c>
      <c r="G41" t="s">
        <v>5111</v>
      </c>
    </row>
    <row r="42" spans="1:7">
      <c r="A42" t="s">
        <v>4452</v>
      </c>
      <c r="B42" t="str">
        <f t="shared" si="2"/>
        <v>207007</v>
      </c>
      <c r="C42" s="47">
        <f t="shared" si="1"/>
        <v>207007</v>
      </c>
      <c r="D42" t="s">
        <v>4308</v>
      </c>
      <c r="E42" t="s">
        <v>59</v>
      </c>
      <c r="F42" t="s">
        <v>59</v>
      </c>
      <c r="G42" t="s">
        <v>5109</v>
      </c>
    </row>
    <row r="43" spans="1:7">
      <c r="A43" t="s">
        <v>4457</v>
      </c>
      <c r="B43" t="str">
        <f t="shared" si="2"/>
        <v>209001</v>
      </c>
      <c r="C43" s="47">
        <f t="shared" si="1"/>
        <v>209001</v>
      </c>
      <c r="D43" t="s">
        <v>4308</v>
      </c>
      <c r="E43" t="s">
        <v>143</v>
      </c>
      <c r="F43" t="s">
        <v>143</v>
      </c>
      <c r="G43" t="s">
        <v>5111</v>
      </c>
    </row>
    <row r="44" spans="1:7">
      <c r="A44" t="s">
        <v>4461</v>
      </c>
      <c r="B44" t="str">
        <f t="shared" si="2"/>
        <v>209007</v>
      </c>
      <c r="C44" s="47">
        <f t="shared" si="1"/>
        <v>209007</v>
      </c>
      <c r="D44" t="s">
        <v>4270</v>
      </c>
      <c r="E44" t="s">
        <v>59</v>
      </c>
      <c r="F44" t="s">
        <v>59</v>
      </c>
      <c r="G44" t="s">
        <v>5109</v>
      </c>
    </row>
    <row r="45" spans="1:7">
      <c r="A45" t="s">
        <v>4465</v>
      </c>
      <c r="B45" t="str">
        <f t="shared" ref="B45:B76" si="3">RIGHT(A45,6)</f>
        <v>300004</v>
      </c>
      <c r="C45" s="47">
        <f t="shared" si="1"/>
        <v>300004</v>
      </c>
      <c r="D45" t="s">
        <v>4308</v>
      </c>
      <c r="E45" t="s">
        <v>59</v>
      </c>
      <c r="F45" t="s">
        <v>59</v>
      </c>
      <c r="G45" t="s">
        <v>5112</v>
      </c>
    </row>
    <row r="46" spans="1:7">
      <c r="A46" t="s">
        <v>4471</v>
      </c>
      <c r="B46" t="str">
        <f t="shared" si="3"/>
        <v>301008</v>
      </c>
      <c r="C46" s="47">
        <f t="shared" si="1"/>
        <v>301008</v>
      </c>
      <c r="D46" t="s">
        <v>4270</v>
      </c>
      <c r="E46" t="s">
        <v>59</v>
      </c>
      <c r="F46" t="s">
        <v>59</v>
      </c>
      <c r="G46" t="s">
        <v>5109</v>
      </c>
    </row>
    <row r="47" spans="1:7">
      <c r="A47" t="s">
        <v>4476</v>
      </c>
      <c r="B47" t="str">
        <f t="shared" si="3"/>
        <v>301016</v>
      </c>
      <c r="C47" s="47">
        <f t="shared" si="1"/>
        <v>301016</v>
      </c>
      <c r="D47" t="s">
        <v>4270</v>
      </c>
      <c r="E47" t="s">
        <v>59</v>
      </c>
      <c r="F47" t="s">
        <v>59</v>
      </c>
      <c r="G47" t="s">
        <v>5109</v>
      </c>
    </row>
    <row r="48" spans="1:7">
      <c r="A48" t="s">
        <v>4481</v>
      </c>
      <c r="B48" t="str">
        <f t="shared" si="3"/>
        <v>301023</v>
      </c>
      <c r="C48" s="47">
        <f t="shared" si="1"/>
        <v>301023</v>
      </c>
      <c r="D48" t="s">
        <v>4270</v>
      </c>
      <c r="E48" t="s">
        <v>143</v>
      </c>
      <c r="F48" t="s">
        <v>143</v>
      </c>
      <c r="G48" t="s">
        <v>85</v>
      </c>
    </row>
    <row r="49" spans="1:7">
      <c r="A49" t="s">
        <v>4959</v>
      </c>
      <c r="B49" t="str">
        <f t="shared" si="3"/>
        <v>301039</v>
      </c>
      <c r="C49" s="47">
        <f t="shared" si="1"/>
        <v>301039</v>
      </c>
      <c r="D49" t="s">
        <v>5110</v>
      </c>
      <c r="E49" t="s">
        <v>143</v>
      </c>
      <c r="F49" t="s">
        <v>143</v>
      </c>
      <c r="G49" t="s">
        <v>5111</v>
      </c>
    </row>
    <row r="50" spans="1:7">
      <c r="A50" t="s">
        <v>4485</v>
      </c>
      <c r="B50" t="str">
        <f t="shared" si="3"/>
        <v>301040</v>
      </c>
      <c r="C50" s="47">
        <f t="shared" si="1"/>
        <v>301040</v>
      </c>
      <c r="D50" t="s">
        <v>4308</v>
      </c>
      <c r="E50" t="s">
        <v>143</v>
      </c>
      <c r="F50" t="s">
        <v>59</v>
      </c>
      <c r="G50" t="s">
        <v>96</v>
      </c>
    </row>
    <row r="51" spans="1:7">
      <c r="A51" t="s">
        <v>4495</v>
      </c>
      <c r="B51" t="str">
        <f t="shared" si="3"/>
        <v>302002</v>
      </c>
      <c r="C51" s="47">
        <f t="shared" si="1"/>
        <v>302002</v>
      </c>
      <c r="D51" t="s">
        <v>4308</v>
      </c>
      <c r="E51" t="s">
        <v>143</v>
      </c>
      <c r="F51" t="s">
        <v>143</v>
      </c>
      <c r="G51" t="s">
        <v>96</v>
      </c>
    </row>
    <row r="52" spans="1:7">
      <c r="A52" t="s">
        <v>4499</v>
      </c>
      <c r="B52" t="str">
        <f t="shared" si="3"/>
        <v>302006</v>
      </c>
      <c r="C52" s="47">
        <f t="shared" si="1"/>
        <v>302006</v>
      </c>
      <c r="D52" t="s">
        <v>4308</v>
      </c>
      <c r="E52" t="s">
        <v>143</v>
      </c>
      <c r="F52" t="s">
        <v>143</v>
      </c>
      <c r="G52" t="s">
        <v>5111</v>
      </c>
    </row>
    <row r="53" spans="1:7">
      <c r="A53" t="s">
        <v>4503</v>
      </c>
      <c r="B53" t="str">
        <f t="shared" si="3"/>
        <v>302007</v>
      </c>
      <c r="C53" s="47">
        <f t="shared" si="1"/>
        <v>302007</v>
      </c>
      <c r="D53" t="s">
        <v>4308</v>
      </c>
      <c r="E53" t="s">
        <v>59</v>
      </c>
      <c r="F53" t="s">
        <v>59</v>
      </c>
      <c r="G53" t="s">
        <v>5109</v>
      </c>
    </row>
    <row r="54" spans="1:7">
      <c r="A54" t="s">
        <v>4509</v>
      </c>
      <c r="B54" t="str">
        <f t="shared" si="3"/>
        <v>302016</v>
      </c>
      <c r="C54" s="47">
        <f t="shared" si="1"/>
        <v>302016</v>
      </c>
      <c r="D54" t="s">
        <v>4308</v>
      </c>
      <c r="E54" t="s">
        <v>143</v>
      </c>
      <c r="F54" t="s">
        <v>143</v>
      </c>
      <c r="G54" t="s">
        <v>5113</v>
      </c>
    </row>
    <row r="55" spans="1:7">
      <c r="A55" t="s">
        <v>4966</v>
      </c>
      <c r="B55" t="str">
        <f t="shared" si="3"/>
        <v>303001</v>
      </c>
      <c r="C55" s="47">
        <f t="shared" si="1"/>
        <v>303001</v>
      </c>
      <c r="D55" t="s">
        <v>5110</v>
      </c>
      <c r="E55" t="s">
        <v>143</v>
      </c>
      <c r="F55" t="s">
        <v>59</v>
      </c>
      <c r="G55" t="s">
        <v>96</v>
      </c>
    </row>
    <row r="56" spans="1:7">
      <c r="A56" t="s">
        <v>4513</v>
      </c>
      <c r="B56" t="str">
        <f t="shared" si="3"/>
        <v>303002</v>
      </c>
      <c r="C56" s="47">
        <f t="shared" si="1"/>
        <v>303002</v>
      </c>
      <c r="D56" t="s">
        <v>4270</v>
      </c>
      <c r="E56" t="s">
        <v>143</v>
      </c>
      <c r="F56" t="s">
        <v>143</v>
      </c>
      <c r="G56" t="s">
        <v>85</v>
      </c>
    </row>
    <row r="57" spans="1:7">
      <c r="A57" t="s">
        <v>4969</v>
      </c>
      <c r="B57" t="str">
        <f t="shared" si="3"/>
        <v>303009</v>
      </c>
      <c r="C57" s="47">
        <f t="shared" si="1"/>
        <v>303009</v>
      </c>
      <c r="D57" t="s">
        <v>5110</v>
      </c>
      <c r="E57" t="s">
        <v>143</v>
      </c>
      <c r="F57" t="s">
        <v>143</v>
      </c>
      <c r="G57" t="s">
        <v>96</v>
      </c>
    </row>
    <row r="58" spans="1:7">
      <c r="A58" t="s">
        <v>4518</v>
      </c>
      <c r="B58" t="str">
        <f t="shared" si="3"/>
        <v>303013</v>
      </c>
      <c r="C58" s="47">
        <f t="shared" si="1"/>
        <v>303013</v>
      </c>
      <c r="D58" t="s">
        <v>4308</v>
      </c>
      <c r="E58" t="s">
        <v>143</v>
      </c>
      <c r="F58" t="s">
        <v>143</v>
      </c>
      <c r="G58" t="s">
        <v>96</v>
      </c>
    </row>
    <row r="59" spans="1:7">
      <c r="A59" t="s">
        <v>4525</v>
      </c>
      <c r="B59" t="str">
        <f t="shared" si="3"/>
        <v>303014</v>
      </c>
      <c r="C59" s="47">
        <f t="shared" si="1"/>
        <v>303014</v>
      </c>
      <c r="D59" t="s">
        <v>4270</v>
      </c>
      <c r="E59" t="s">
        <v>143</v>
      </c>
      <c r="F59" t="s">
        <v>59</v>
      </c>
      <c r="G59" t="s">
        <v>96</v>
      </c>
    </row>
    <row r="60" spans="1:7">
      <c r="A60" t="s">
        <v>4535</v>
      </c>
      <c r="B60" t="str">
        <f t="shared" si="3"/>
        <v>304017</v>
      </c>
      <c r="C60" s="47">
        <f t="shared" si="1"/>
        <v>304017</v>
      </c>
      <c r="D60" t="s">
        <v>4270</v>
      </c>
      <c r="E60" t="s">
        <v>143</v>
      </c>
      <c r="F60" t="s">
        <v>59</v>
      </c>
      <c r="G60" t="s">
        <v>96</v>
      </c>
    </row>
    <row r="61" spans="1:7">
      <c r="A61" t="s">
        <v>4536</v>
      </c>
      <c r="B61" t="str">
        <f t="shared" si="3"/>
        <v>304018</v>
      </c>
      <c r="C61" s="47">
        <f t="shared" si="1"/>
        <v>304018</v>
      </c>
      <c r="D61" t="s">
        <v>4270</v>
      </c>
      <c r="E61" t="s">
        <v>59</v>
      </c>
      <c r="F61" t="s">
        <v>59</v>
      </c>
      <c r="G61" t="s">
        <v>5109</v>
      </c>
    </row>
    <row r="62" spans="1:7">
      <c r="A62" t="s">
        <v>4540</v>
      </c>
      <c r="B62" t="str">
        <f t="shared" si="3"/>
        <v>304019</v>
      </c>
      <c r="C62" s="47">
        <f t="shared" si="1"/>
        <v>304019</v>
      </c>
      <c r="D62" t="s">
        <v>4270</v>
      </c>
      <c r="E62" t="s">
        <v>143</v>
      </c>
      <c r="F62" t="s">
        <v>143</v>
      </c>
      <c r="G62" t="s">
        <v>85</v>
      </c>
    </row>
    <row r="63" spans="1:7">
      <c r="A63" t="s">
        <v>4976</v>
      </c>
      <c r="B63" t="str">
        <f t="shared" si="3"/>
        <v>304020</v>
      </c>
      <c r="C63" s="47">
        <f t="shared" si="1"/>
        <v>304020</v>
      </c>
      <c r="D63" t="s">
        <v>4277</v>
      </c>
      <c r="E63" t="s">
        <v>59</v>
      </c>
      <c r="F63" t="s">
        <v>59</v>
      </c>
      <c r="G63" t="s">
        <v>5109</v>
      </c>
    </row>
    <row r="64" spans="1:7">
      <c r="A64" t="s">
        <v>4544</v>
      </c>
      <c r="B64" t="str">
        <f t="shared" si="3"/>
        <v>400005</v>
      </c>
      <c r="C64" s="47">
        <f t="shared" si="1"/>
        <v>400005</v>
      </c>
      <c r="D64" t="s">
        <v>4270</v>
      </c>
      <c r="E64" t="s">
        <v>143</v>
      </c>
      <c r="F64" t="s">
        <v>143</v>
      </c>
      <c r="G64" t="s">
        <v>96</v>
      </c>
    </row>
    <row r="65" spans="1:7">
      <c r="A65" t="s">
        <v>4551</v>
      </c>
      <c r="B65" t="str">
        <f t="shared" si="3"/>
        <v>400007</v>
      </c>
      <c r="C65" s="47">
        <f t="shared" si="1"/>
        <v>400007</v>
      </c>
      <c r="D65" t="s">
        <v>4308</v>
      </c>
      <c r="E65" t="s">
        <v>143</v>
      </c>
      <c r="F65" t="s">
        <v>143</v>
      </c>
      <c r="G65" t="s">
        <v>5111</v>
      </c>
    </row>
    <row r="66" spans="1:7">
      <c r="A66" t="s">
        <v>4555</v>
      </c>
      <c r="B66" t="str">
        <f t="shared" si="3"/>
        <v>400009</v>
      </c>
      <c r="C66" s="47">
        <f t="shared" si="1"/>
        <v>400009</v>
      </c>
      <c r="D66" t="s">
        <v>4277</v>
      </c>
      <c r="E66" t="s">
        <v>143</v>
      </c>
      <c r="F66" t="s">
        <v>143</v>
      </c>
      <c r="G66" t="s">
        <v>96</v>
      </c>
    </row>
    <row r="67" spans="1:7">
      <c r="A67" t="s">
        <v>4561</v>
      </c>
      <c r="B67" t="str">
        <f t="shared" si="3"/>
        <v>400012</v>
      </c>
      <c r="C67" s="47">
        <f t="shared" ref="C67:C130" si="4">INT(B67)</f>
        <v>400012</v>
      </c>
      <c r="D67" t="s">
        <v>4308</v>
      </c>
      <c r="E67" t="s">
        <v>143</v>
      </c>
      <c r="F67" t="s">
        <v>143</v>
      </c>
      <c r="G67" t="s">
        <v>5111</v>
      </c>
    </row>
    <row r="68" spans="1:7">
      <c r="A68" t="s">
        <v>4565</v>
      </c>
      <c r="B68" t="str">
        <f t="shared" si="3"/>
        <v>400013</v>
      </c>
      <c r="C68" s="47">
        <f t="shared" si="4"/>
        <v>400013</v>
      </c>
      <c r="D68" t="s">
        <v>4270</v>
      </c>
      <c r="E68" t="s">
        <v>59</v>
      </c>
      <c r="F68" t="s">
        <v>59</v>
      </c>
      <c r="G68" t="s">
        <v>5109</v>
      </c>
    </row>
    <row r="69" spans="1:7">
      <c r="A69" t="s">
        <v>4569</v>
      </c>
      <c r="B69" t="str">
        <f t="shared" si="3"/>
        <v>400014</v>
      </c>
      <c r="C69" s="47">
        <f t="shared" si="4"/>
        <v>400014</v>
      </c>
      <c r="D69" t="s">
        <v>4308</v>
      </c>
      <c r="E69" t="s">
        <v>143</v>
      </c>
      <c r="F69" t="s">
        <v>143</v>
      </c>
      <c r="G69" t="s">
        <v>96</v>
      </c>
    </row>
    <row r="70" spans="1:7">
      <c r="A70" t="s">
        <v>4579</v>
      </c>
      <c r="B70" t="str">
        <f t="shared" si="3"/>
        <v>400015</v>
      </c>
      <c r="C70" s="47">
        <f t="shared" si="4"/>
        <v>400015</v>
      </c>
      <c r="D70" t="s">
        <v>4308</v>
      </c>
      <c r="E70" t="s">
        <v>143</v>
      </c>
      <c r="F70" t="s">
        <v>143</v>
      </c>
      <c r="G70" t="s">
        <v>96</v>
      </c>
    </row>
    <row r="71" spans="1:7">
      <c r="A71" t="s">
        <v>4583</v>
      </c>
      <c r="B71" t="str">
        <f t="shared" si="3"/>
        <v>400016</v>
      </c>
      <c r="C71" s="47">
        <f t="shared" si="4"/>
        <v>400016</v>
      </c>
      <c r="D71" t="s">
        <v>4277</v>
      </c>
      <c r="E71" t="s">
        <v>59</v>
      </c>
      <c r="F71" t="s">
        <v>59</v>
      </c>
      <c r="G71" t="s">
        <v>5109</v>
      </c>
    </row>
    <row r="72" spans="1:7">
      <c r="A72" t="s">
        <v>4588</v>
      </c>
      <c r="B72" t="str">
        <f t="shared" si="3"/>
        <v>400018</v>
      </c>
      <c r="C72" s="47">
        <f t="shared" si="4"/>
        <v>400018</v>
      </c>
      <c r="D72" t="s">
        <v>4308</v>
      </c>
      <c r="E72" t="s">
        <v>143</v>
      </c>
      <c r="F72" t="s">
        <v>143</v>
      </c>
      <c r="G72" t="s">
        <v>5111</v>
      </c>
    </row>
    <row r="73" spans="1:7">
      <c r="A73" t="s">
        <v>4598</v>
      </c>
      <c r="B73" t="str">
        <f t="shared" si="3"/>
        <v>400019</v>
      </c>
      <c r="C73" s="47">
        <f t="shared" si="4"/>
        <v>400019</v>
      </c>
      <c r="D73" t="s">
        <v>4270</v>
      </c>
      <c r="E73" t="s">
        <v>59</v>
      </c>
      <c r="F73" t="s">
        <v>59</v>
      </c>
      <c r="G73" t="s">
        <v>5109</v>
      </c>
    </row>
    <row r="74" spans="1:7">
      <c r="A74" t="s">
        <v>4602</v>
      </c>
      <c r="B74" t="str">
        <f t="shared" si="3"/>
        <v>400020</v>
      </c>
      <c r="C74" s="47">
        <f t="shared" si="4"/>
        <v>400020</v>
      </c>
      <c r="D74" t="s">
        <v>4270</v>
      </c>
      <c r="E74" t="s">
        <v>59</v>
      </c>
      <c r="F74" t="s">
        <v>59</v>
      </c>
      <c r="G74" t="s">
        <v>5109</v>
      </c>
    </row>
    <row r="75" spans="1:7">
      <c r="A75" t="s">
        <v>4606</v>
      </c>
      <c r="B75" t="str">
        <f t="shared" si="3"/>
        <v>400021</v>
      </c>
      <c r="C75" s="47">
        <f t="shared" si="4"/>
        <v>400021</v>
      </c>
      <c r="D75" t="s">
        <v>4308</v>
      </c>
      <c r="E75" t="s">
        <v>143</v>
      </c>
      <c r="F75" t="s">
        <v>59</v>
      </c>
      <c r="G75" t="s">
        <v>96</v>
      </c>
    </row>
    <row r="76" spans="1:7">
      <c r="A76" t="s">
        <v>4990</v>
      </c>
      <c r="B76" t="str">
        <f t="shared" si="3"/>
        <v>401002</v>
      </c>
      <c r="C76" s="47">
        <f t="shared" si="4"/>
        <v>401002</v>
      </c>
      <c r="D76" t="s">
        <v>5110</v>
      </c>
      <c r="E76" t="s">
        <v>143</v>
      </c>
      <c r="F76" t="s">
        <v>143</v>
      </c>
      <c r="G76" t="s">
        <v>5111</v>
      </c>
    </row>
    <row r="77" spans="1:7">
      <c r="A77" t="s">
        <v>4610</v>
      </c>
      <c r="B77" t="str">
        <f t="shared" ref="B77:B108" si="5">RIGHT(A77,6)</f>
        <v>401007</v>
      </c>
      <c r="C77" s="47">
        <f t="shared" si="4"/>
        <v>401007</v>
      </c>
      <c r="D77" t="s">
        <v>4308</v>
      </c>
      <c r="E77" t="s">
        <v>143</v>
      </c>
      <c r="F77" t="s">
        <v>143</v>
      </c>
      <c r="G77" t="s">
        <v>96</v>
      </c>
    </row>
    <row r="78" spans="1:7">
      <c r="A78" t="s">
        <v>4617</v>
      </c>
      <c r="B78" t="str">
        <f t="shared" si="5"/>
        <v>401009</v>
      </c>
      <c r="C78" s="47">
        <f t="shared" si="4"/>
        <v>401009</v>
      </c>
      <c r="D78" t="s">
        <v>4277</v>
      </c>
      <c r="E78" t="s">
        <v>59</v>
      </c>
      <c r="F78" t="s">
        <v>59</v>
      </c>
      <c r="G78" t="s">
        <v>5109</v>
      </c>
    </row>
    <row r="79" spans="1:7">
      <c r="A79" t="s">
        <v>4624</v>
      </c>
      <c r="B79" t="str">
        <f t="shared" si="5"/>
        <v>401010</v>
      </c>
      <c r="C79" s="47">
        <f t="shared" si="4"/>
        <v>401010</v>
      </c>
      <c r="D79" t="s">
        <v>4308</v>
      </c>
      <c r="E79" t="s">
        <v>143</v>
      </c>
      <c r="F79" t="s">
        <v>143</v>
      </c>
      <c r="G79" t="s">
        <v>5111</v>
      </c>
    </row>
    <row r="80" spans="1:7">
      <c r="A80" t="s">
        <v>4628</v>
      </c>
      <c r="B80" t="str">
        <f t="shared" si="5"/>
        <v>401011</v>
      </c>
      <c r="C80" s="47">
        <f t="shared" si="4"/>
        <v>401011</v>
      </c>
      <c r="D80" t="s">
        <v>4277</v>
      </c>
      <c r="E80" t="s">
        <v>143</v>
      </c>
      <c r="F80" t="s">
        <v>59</v>
      </c>
      <c r="G80" t="s">
        <v>96</v>
      </c>
    </row>
    <row r="81" spans="1:7">
      <c r="A81" t="s">
        <v>4635</v>
      </c>
      <c r="B81" t="str">
        <f t="shared" si="5"/>
        <v>402002</v>
      </c>
      <c r="C81" s="47">
        <f t="shared" si="4"/>
        <v>402002</v>
      </c>
      <c r="D81" t="s">
        <v>4270</v>
      </c>
      <c r="E81" t="s">
        <v>143</v>
      </c>
      <c r="F81" t="s">
        <v>143</v>
      </c>
      <c r="G81" t="s">
        <v>96</v>
      </c>
    </row>
    <row r="82" spans="1:7">
      <c r="A82" t="s">
        <v>4639</v>
      </c>
      <c r="B82" t="str">
        <f t="shared" si="5"/>
        <v>402004</v>
      </c>
      <c r="C82" s="47">
        <f t="shared" si="4"/>
        <v>402004</v>
      </c>
      <c r="D82" t="s">
        <v>4270</v>
      </c>
      <c r="E82" t="s">
        <v>59</v>
      </c>
      <c r="F82" t="s">
        <v>59</v>
      </c>
      <c r="G82" t="s">
        <v>5109</v>
      </c>
    </row>
    <row r="83" spans="1:7">
      <c r="A83" t="s">
        <v>4644</v>
      </c>
      <c r="B83" t="str">
        <f t="shared" si="5"/>
        <v>402009</v>
      </c>
      <c r="C83" s="47">
        <f t="shared" si="4"/>
        <v>402009</v>
      </c>
      <c r="D83" t="s">
        <v>4270</v>
      </c>
      <c r="E83" t="s">
        <v>59</v>
      </c>
      <c r="F83" t="s">
        <v>59</v>
      </c>
      <c r="G83" t="s">
        <v>5109</v>
      </c>
    </row>
    <row r="84" spans="1:7">
      <c r="A84" t="s">
        <v>4648</v>
      </c>
      <c r="B84" t="str">
        <f t="shared" si="5"/>
        <v>402010</v>
      </c>
      <c r="C84" s="47">
        <f t="shared" si="4"/>
        <v>402010</v>
      </c>
      <c r="D84" t="s">
        <v>4270</v>
      </c>
      <c r="E84" t="s">
        <v>143</v>
      </c>
      <c r="F84" t="s">
        <v>143</v>
      </c>
      <c r="G84" t="s">
        <v>5111</v>
      </c>
    </row>
    <row r="85" spans="1:7">
      <c r="A85" t="s">
        <v>4652</v>
      </c>
      <c r="B85" t="str">
        <f t="shared" si="5"/>
        <v>404002</v>
      </c>
      <c r="C85" s="47">
        <f t="shared" si="4"/>
        <v>404002</v>
      </c>
      <c r="D85" t="s">
        <v>4270</v>
      </c>
      <c r="E85" t="s">
        <v>143</v>
      </c>
      <c r="F85" t="s">
        <v>59</v>
      </c>
      <c r="G85" t="s">
        <v>96</v>
      </c>
    </row>
    <row r="86" spans="1:7">
      <c r="A86" t="s">
        <v>4657</v>
      </c>
      <c r="B86" t="str">
        <f t="shared" si="5"/>
        <v>404004</v>
      </c>
      <c r="C86" s="47">
        <f t="shared" si="4"/>
        <v>404004</v>
      </c>
      <c r="D86" t="s">
        <v>4270</v>
      </c>
      <c r="E86" t="s">
        <v>143</v>
      </c>
      <c r="F86" t="s">
        <v>143</v>
      </c>
      <c r="G86" t="s">
        <v>96</v>
      </c>
    </row>
    <row r="87" spans="1:7">
      <c r="A87" t="s">
        <v>4664</v>
      </c>
      <c r="B87" t="str">
        <f t="shared" si="5"/>
        <v>404006</v>
      </c>
      <c r="C87" s="47">
        <f t="shared" si="4"/>
        <v>404006</v>
      </c>
      <c r="D87" t="s">
        <v>4270</v>
      </c>
      <c r="E87" t="s">
        <v>143</v>
      </c>
      <c r="F87" t="s">
        <v>59</v>
      </c>
      <c r="G87" t="s">
        <v>96</v>
      </c>
    </row>
    <row r="88" spans="1:7">
      <c r="A88" t="s">
        <v>4671</v>
      </c>
      <c r="B88" t="str">
        <f t="shared" si="5"/>
        <v>404008</v>
      </c>
      <c r="C88" s="47">
        <f t="shared" si="4"/>
        <v>404008</v>
      </c>
      <c r="D88" t="s">
        <v>4270</v>
      </c>
      <c r="E88" t="s">
        <v>143</v>
      </c>
      <c r="F88" t="s">
        <v>59</v>
      </c>
      <c r="G88" t="s">
        <v>96</v>
      </c>
    </row>
    <row r="89" spans="1:7">
      <c r="A89" t="s">
        <v>5005</v>
      </c>
      <c r="B89" t="str">
        <f t="shared" si="5"/>
        <v>405001</v>
      </c>
      <c r="C89" s="47">
        <f t="shared" si="4"/>
        <v>405001</v>
      </c>
      <c r="D89" t="s">
        <v>5110</v>
      </c>
      <c r="E89" t="s">
        <v>143</v>
      </c>
      <c r="F89" t="s">
        <v>59</v>
      </c>
      <c r="G89" t="s">
        <v>96</v>
      </c>
    </row>
    <row r="90" spans="1:7">
      <c r="A90" t="s">
        <v>5007</v>
      </c>
      <c r="B90" t="str">
        <f t="shared" si="5"/>
        <v>405002</v>
      </c>
      <c r="C90" s="47">
        <f t="shared" si="4"/>
        <v>405002</v>
      </c>
      <c r="D90" t="s">
        <v>5110</v>
      </c>
      <c r="E90" t="s">
        <v>143</v>
      </c>
      <c r="F90" t="s">
        <v>59</v>
      </c>
      <c r="G90" t="s">
        <v>96</v>
      </c>
    </row>
    <row r="91" spans="1:7">
      <c r="A91" t="s">
        <v>4675</v>
      </c>
      <c r="B91" t="str">
        <f t="shared" si="5"/>
        <v>405003</v>
      </c>
      <c r="C91" s="47">
        <f t="shared" si="4"/>
        <v>405003</v>
      </c>
      <c r="D91" t="s">
        <v>4277</v>
      </c>
      <c r="E91" t="s">
        <v>143</v>
      </c>
      <c r="F91" t="s">
        <v>59</v>
      </c>
      <c r="G91" t="s">
        <v>96</v>
      </c>
    </row>
    <row r="92" spans="1:7">
      <c r="A92" t="s">
        <v>5011</v>
      </c>
      <c r="B92" t="str">
        <f t="shared" si="5"/>
        <v>405004</v>
      </c>
      <c r="C92" s="47">
        <f t="shared" si="4"/>
        <v>405004</v>
      </c>
      <c r="D92" t="s">
        <v>5110</v>
      </c>
      <c r="E92" t="s">
        <v>143</v>
      </c>
      <c r="F92" t="s">
        <v>143</v>
      </c>
      <c r="G92" t="s">
        <v>96</v>
      </c>
    </row>
    <row r="93" spans="1:7">
      <c r="A93" t="s">
        <v>5013</v>
      </c>
      <c r="B93" t="str">
        <f t="shared" si="5"/>
        <v>405005</v>
      </c>
      <c r="C93" s="47">
        <f t="shared" si="4"/>
        <v>405005</v>
      </c>
      <c r="D93" t="s">
        <v>4277</v>
      </c>
      <c r="E93" t="s">
        <v>143</v>
      </c>
      <c r="F93" t="s">
        <v>59</v>
      </c>
      <c r="G93" t="s">
        <v>96</v>
      </c>
    </row>
    <row r="94" spans="1:7">
      <c r="A94" t="s">
        <v>5016</v>
      </c>
      <c r="B94" t="str">
        <f t="shared" si="5"/>
        <v>405008</v>
      </c>
      <c r="C94" s="47">
        <f t="shared" si="4"/>
        <v>405008</v>
      </c>
      <c r="D94" t="s">
        <v>5110</v>
      </c>
      <c r="E94" t="s">
        <v>143</v>
      </c>
      <c r="F94" t="s">
        <v>143</v>
      </c>
      <c r="G94" t="s">
        <v>5111</v>
      </c>
    </row>
    <row r="95" spans="1:7">
      <c r="A95" t="s">
        <v>5018</v>
      </c>
      <c r="B95" t="str">
        <f t="shared" si="5"/>
        <v>405011</v>
      </c>
      <c r="C95" s="47">
        <f t="shared" si="4"/>
        <v>405011</v>
      </c>
      <c r="D95" t="s">
        <v>4277</v>
      </c>
      <c r="E95" t="s">
        <v>143</v>
      </c>
      <c r="F95" t="s">
        <v>143</v>
      </c>
      <c r="G95" t="s">
        <v>96</v>
      </c>
    </row>
    <row r="96" spans="1:7">
      <c r="A96" t="s">
        <v>5020</v>
      </c>
      <c r="B96" t="str">
        <f t="shared" si="5"/>
        <v>408003</v>
      </c>
      <c r="C96" s="47">
        <f t="shared" si="4"/>
        <v>408003</v>
      </c>
      <c r="D96" t="s">
        <v>5110</v>
      </c>
      <c r="E96" t="s">
        <v>143</v>
      </c>
      <c r="F96" t="s">
        <v>143</v>
      </c>
      <c r="G96" t="s">
        <v>96</v>
      </c>
    </row>
    <row r="97" spans="1:7">
      <c r="A97" t="s">
        <v>4682</v>
      </c>
      <c r="B97" t="str">
        <f t="shared" si="5"/>
        <v>408004</v>
      </c>
      <c r="C97" s="47">
        <f t="shared" si="4"/>
        <v>408004</v>
      </c>
      <c r="D97" t="s">
        <v>4270</v>
      </c>
      <c r="E97" t="s">
        <v>143</v>
      </c>
      <c r="F97" t="s">
        <v>59</v>
      </c>
      <c r="G97" t="s">
        <v>96</v>
      </c>
    </row>
    <row r="98" spans="1:7">
      <c r="A98" t="s">
        <v>4686</v>
      </c>
      <c r="B98" t="str">
        <f t="shared" si="5"/>
        <v>408005</v>
      </c>
      <c r="C98" s="47">
        <f t="shared" si="4"/>
        <v>408005</v>
      </c>
      <c r="D98" t="s">
        <v>4270</v>
      </c>
      <c r="E98" t="s">
        <v>143</v>
      </c>
      <c r="F98" t="s">
        <v>59</v>
      </c>
      <c r="G98" t="s">
        <v>96</v>
      </c>
    </row>
    <row r="99" spans="1:7">
      <c r="A99" t="s">
        <v>4690</v>
      </c>
      <c r="B99" t="str">
        <f t="shared" si="5"/>
        <v>408009</v>
      </c>
      <c r="C99" s="47">
        <f t="shared" si="4"/>
        <v>408009</v>
      </c>
      <c r="D99" t="s">
        <v>4270</v>
      </c>
      <c r="E99" t="s">
        <v>59</v>
      </c>
      <c r="F99" t="s">
        <v>59</v>
      </c>
      <c r="G99" t="s">
        <v>5109</v>
      </c>
    </row>
    <row r="100" spans="1:7">
      <c r="A100" t="s">
        <v>5025</v>
      </c>
      <c r="B100" t="str">
        <f t="shared" si="5"/>
        <v>408010</v>
      </c>
      <c r="C100" s="47">
        <f t="shared" si="4"/>
        <v>408010</v>
      </c>
      <c r="D100" t="s">
        <v>5110</v>
      </c>
      <c r="E100" t="s">
        <v>59</v>
      </c>
      <c r="F100" t="s">
        <v>59</v>
      </c>
      <c r="G100" t="s">
        <v>5109</v>
      </c>
    </row>
    <row r="101" spans="1:7">
      <c r="A101" t="s">
        <v>5027</v>
      </c>
      <c r="B101" t="str">
        <f t="shared" si="5"/>
        <v>408011</v>
      </c>
      <c r="C101" s="47">
        <f t="shared" si="4"/>
        <v>408011</v>
      </c>
      <c r="D101" t="s">
        <v>5110</v>
      </c>
      <c r="E101" t="s">
        <v>143</v>
      </c>
      <c r="F101" t="s">
        <v>59</v>
      </c>
      <c r="G101" t="s">
        <v>96</v>
      </c>
    </row>
    <row r="102" spans="1:7">
      <c r="A102" t="s">
        <v>4694</v>
      </c>
      <c r="B102" t="str">
        <f t="shared" si="5"/>
        <v>409004</v>
      </c>
      <c r="C102" s="47">
        <f t="shared" si="4"/>
        <v>409004</v>
      </c>
      <c r="D102" t="s">
        <v>4308</v>
      </c>
      <c r="E102" t="s">
        <v>143</v>
      </c>
      <c r="F102" t="s">
        <v>59</v>
      </c>
      <c r="G102" t="s">
        <v>96</v>
      </c>
    </row>
    <row r="103" spans="1:7">
      <c r="A103" t="s">
        <v>4701</v>
      </c>
      <c r="B103" t="str">
        <f t="shared" si="5"/>
        <v>409005</v>
      </c>
      <c r="C103" s="47">
        <f t="shared" si="4"/>
        <v>409005</v>
      </c>
      <c r="D103" t="s">
        <v>4308</v>
      </c>
      <c r="E103" t="s">
        <v>143</v>
      </c>
      <c r="F103" t="s">
        <v>143</v>
      </c>
      <c r="G103" t="s">
        <v>96</v>
      </c>
    </row>
    <row r="104" spans="1:7">
      <c r="A104" t="s">
        <v>4708</v>
      </c>
      <c r="B104" t="str">
        <f t="shared" si="5"/>
        <v>409009</v>
      </c>
      <c r="C104" s="47">
        <f t="shared" si="4"/>
        <v>409009</v>
      </c>
      <c r="D104" t="s">
        <v>4308</v>
      </c>
      <c r="E104" t="s">
        <v>59</v>
      </c>
      <c r="F104" t="s">
        <v>59</v>
      </c>
      <c r="G104" t="s">
        <v>5109</v>
      </c>
    </row>
    <row r="105" spans="1:7">
      <c r="A105" t="s">
        <v>4715</v>
      </c>
      <c r="B105" t="str">
        <f t="shared" si="5"/>
        <v>409011</v>
      </c>
      <c r="C105" s="47">
        <f t="shared" si="4"/>
        <v>409011</v>
      </c>
      <c r="D105" t="s">
        <v>4270</v>
      </c>
      <c r="E105" t="s">
        <v>143</v>
      </c>
      <c r="F105" t="s">
        <v>59</v>
      </c>
      <c r="G105" t="s">
        <v>96</v>
      </c>
    </row>
    <row r="106" spans="1:7">
      <c r="A106" t="s">
        <v>4719</v>
      </c>
      <c r="B106" t="str">
        <f t="shared" si="5"/>
        <v>409030</v>
      </c>
      <c r="C106" s="47">
        <f t="shared" si="4"/>
        <v>409030</v>
      </c>
      <c r="D106" t="s">
        <v>4308</v>
      </c>
      <c r="E106" t="s">
        <v>143</v>
      </c>
      <c r="F106" t="s">
        <v>59</v>
      </c>
      <c r="G106" t="s">
        <v>96</v>
      </c>
    </row>
    <row r="107" spans="1:7">
      <c r="A107" t="s">
        <v>4726</v>
      </c>
      <c r="B107" t="str">
        <f t="shared" si="5"/>
        <v>409035</v>
      </c>
      <c r="C107" s="47">
        <f t="shared" si="4"/>
        <v>409035</v>
      </c>
      <c r="D107" t="s">
        <v>4270</v>
      </c>
      <c r="E107" t="s">
        <v>143</v>
      </c>
      <c r="F107" t="s">
        <v>143</v>
      </c>
      <c r="G107" t="s">
        <v>96</v>
      </c>
    </row>
    <row r="108" spans="1:7">
      <c r="A108" t="s">
        <v>4731</v>
      </c>
      <c r="B108" t="str">
        <f t="shared" si="5"/>
        <v>409036</v>
      </c>
      <c r="C108" s="47">
        <f t="shared" si="4"/>
        <v>409036</v>
      </c>
      <c r="D108" t="s">
        <v>4308</v>
      </c>
      <c r="E108" t="s">
        <v>59</v>
      </c>
      <c r="F108" t="s">
        <v>59</v>
      </c>
      <c r="G108" t="s">
        <v>5109</v>
      </c>
    </row>
    <row r="109" spans="1:7">
      <c r="A109" t="s">
        <v>4741</v>
      </c>
      <c r="B109" t="str">
        <f t="shared" ref="B109:B140" si="6">RIGHT(A109,6)</f>
        <v>409038</v>
      </c>
      <c r="C109" s="47">
        <f t="shared" si="4"/>
        <v>409038</v>
      </c>
      <c r="D109" t="s">
        <v>4308</v>
      </c>
      <c r="E109" t="s">
        <v>59</v>
      </c>
      <c r="F109" t="s">
        <v>59</v>
      </c>
      <c r="G109" t="s">
        <v>5109</v>
      </c>
    </row>
    <row r="110" spans="1:7">
      <c r="A110" t="s">
        <v>4751</v>
      </c>
      <c r="B110" t="str">
        <f t="shared" si="6"/>
        <v>409039</v>
      </c>
      <c r="C110" s="47">
        <f t="shared" si="4"/>
        <v>409039</v>
      </c>
      <c r="D110" t="s">
        <v>4277</v>
      </c>
      <c r="E110" t="s">
        <v>143</v>
      </c>
      <c r="F110" t="s">
        <v>143</v>
      </c>
      <c r="G110" t="s">
        <v>96</v>
      </c>
    </row>
    <row r="111" spans="1:7">
      <c r="A111" t="s">
        <v>4756</v>
      </c>
      <c r="B111" t="str">
        <f t="shared" si="6"/>
        <v>409042</v>
      </c>
      <c r="C111" s="47">
        <f t="shared" si="4"/>
        <v>409042</v>
      </c>
      <c r="D111" t="s">
        <v>4308</v>
      </c>
      <c r="E111" t="s">
        <v>143</v>
      </c>
      <c r="F111" t="s">
        <v>143</v>
      </c>
      <c r="G111" t="s">
        <v>96</v>
      </c>
    </row>
    <row r="112" spans="1:7">
      <c r="A112" t="s">
        <v>4766</v>
      </c>
      <c r="B112" t="str">
        <f t="shared" si="6"/>
        <v>409046</v>
      </c>
      <c r="C112" s="47">
        <f t="shared" si="4"/>
        <v>409046</v>
      </c>
      <c r="D112" t="s">
        <v>4308</v>
      </c>
      <c r="E112" t="s">
        <v>143</v>
      </c>
      <c r="F112" t="s">
        <v>143</v>
      </c>
      <c r="G112" t="s">
        <v>85</v>
      </c>
    </row>
    <row r="113" spans="1:7">
      <c r="A113" t="s">
        <v>4773</v>
      </c>
      <c r="B113" t="str">
        <f t="shared" si="6"/>
        <v>409049</v>
      </c>
      <c r="C113" s="47">
        <f t="shared" si="4"/>
        <v>409049</v>
      </c>
      <c r="D113" t="s">
        <v>4270</v>
      </c>
      <c r="E113" t="s">
        <v>59</v>
      </c>
      <c r="F113" t="s">
        <v>59</v>
      </c>
      <c r="G113" t="s">
        <v>5109</v>
      </c>
    </row>
    <row r="114" spans="1:7">
      <c r="A114" t="s">
        <v>4774</v>
      </c>
      <c r="B114" t="str">
        <f t="shared" si="6"/>
        <v>409052</v>
      </c>
      <c r="C114" s="47">
        <f t="shared" si="4"/>
        <v>409052</v>
      </c>
      <c r="D114" t="s">
        <v>4277</v>
      </c>
      <c r="E114" t="s">
        <v>59</v>
      </c>
      <c r="F114" t="s">
        <v>59</v>
      </c>
      <c r="G114" t="s">
        <v>5109</v>
      </c>
    </row>
    <row r="115" spans="1:7">
      <c r="A115" t="s">
        <v>5042</v>
      </c>
      <c r="B115" t="str">
        <f t="shared" si="6"/>
        <v>409053</v>
      </c>
      <c r="C115" s="47">
        <f t="shared" si="4"/>
        <v>409053</v>
      </c>
      <c r="D115" t="s">
        <v>4277</v>
      </c>
      <c r="E115" t="s">
        <v>59</v>
      </c>
      <c r="F115" t="s">
        <v>59</v>
      </c>
      <c r="G115" t="s">
        <v>5109</v>
      </c>
    </row>
    <row r="116" spans="1:7">
      <c r="A116" t="s">
        <v>4781</v>
      </c>
      <c r="B116" t="str">
        <f t="shared" si="6"/>
        <v>409054</v>
      </c>
      <c r="C116" s="47">
        <f t="shared" si="4"/>
        <v>409054</v>
      </c>
      <c r="D116" t="s">
        <v>4270</v>
      </c>
      <c r="E116" t="s">
        <v>143</v>
      </c>
      <c r="F116" t="s">
        <v>59</v>
      </c>
      <c r="G116" t="s">
        <v>96</v>
      </c>
    </row>
    <row r="117" spans="1:7">
      <c r="A117" t="s">
        <v>4788</v>
      </c>
      <c r="B117" t="str">
        <f t="shared" si="6"/>
        <v>409055</v>
      </c>
      <c r="C117" s="47">
        <f t="shared" si="4"/>
        <v>409055</v>
      </c>
      <c r="D117" t="s">
        <v>4277</v>
      </c>
      <c r="E117" t="s">
        <v>59</v>
      </c>
      <c r="F117" t="s">
        <v>59</v>
      </c>
      <c r="G117" t="s">
        <v>5109</v>
      </c>
    </row>
    <row r="118" spans="1:7">
      <c r="A118" t="s">
        <v>4792</v>
      </c>
      <c r="B118" t="str">
        <f t="shared" si="6"/>
        <v>409056</v>
      </c>
      <c r="C118" s="47">
        <f t="shared" si="4"/>
        <v>409056</v>
      </c>
      <c r="D118" t="s">
        <v>4277</v>
      </c>
      <c r="E118" t="s">
        <v>59</v>
      </c>
      <c r="F118" t="s">
        <v>59</v>
      </c>
      <c r="G118" t="s">
        <v>5109</v>
      </c>
    </row>
    <row r="119" spans="1:7">
      <c r="A119" t="s">
        <v>4799</v>
      </c>
      <c r="B119" t="str">
        <f t="shared" si="6"/>
        <v>409057</v>
      </c>
      <c r="C119" s="47">
        <f t="shared" si="4"/>
        <v>409057</v>
      </c>
      <c r="D119" t="s">
        <v>4277</v>
      </c>
      <c r="E119" t="s">
        <v>59</v>
      </c>
      <c r="F119" t="s">
        <v>59</v>
      </c>
      <c r="G119" t="s">
        <v>5109</v>
      </c>
    </row>
    <row r="120" spans="1:7">
      <c r="A120" t="s">
        <v>5049</v>
      </c>
      <c r="B120" t="str">
        <f t="shared" si="6"/>
        <v>409059</v>
      </c>
      <c r="C120" s="47">
        <f t="shared" si="4"/>
        <v>409059</v>
      </c>
      <c r="D120" t="s">
        <v>4277</v>
      </c>
      <c r="E120" t="s">
        <v>59</v>
      </c>
      <c r="F120" t="s">
        <v>59</v>
      </c>
      <c r="G120" t="s">
        <v>5109</v>
      </c>
    </row>
    <row r="121" spans="1:7">
      <c r="A121" t="s">
        <v>5051</v>
      </c>
      <c r="B121" t="str">
        <f t="shared" si="6"/>
        <v>500003</v>
      </c>
      <c r="C121" s="47">
        <f t="shared" si="4"/>
        <v>500003</v>
      </c>
      <c r="D121" t="s">
        <v>4277</v>
      </c>
      <c r="E121" t="s">
        <v>59</v>
      </c>
      <c r="F121" t="s">
        <v>59</v>
      </c>
      <c r="G121" t="s">
        <v>5109</v>
      </c>
    </row>
    <row r="122" spans="1:7">
      <c r="A122" t="s">
        <v>5053</v>
      </c>
      <c r="B122" t="str">
        <f t="shared" si="6"/>
        <v>500004</v>
      </c>
      <c r="C122" s="47">
        <f t="shared" si="4"/>
        <v>500004</v>
      </c>
      <c r="D122" t="s">
        <v>5110</v>
      </c>
      <c r="E122" t="s">
        <v>143</v>
      </c>
      <c r="F122" t="s">
        <v>59</v>
      </c>
      <c r="G122" t="s">
        <v>96</v>
      </c>
    </row>
    <row r="123" spans="1:7">
      <c r="A123" t="s">
        <v>5055</v>
      </c>
      <c r="B123" t="str">
        <f t="shared" si="6"/>
        <v>500007</v>
      </c>
      <c r="C123" s="47">
        <f t="shared" si="4"/>
        <v>500007</v>
      </c>
      <c r="D123" t="s">
        <v>5110</v>
      </c>
      <c r="E123" t="s">
        <v>59</v>
      </c>
      <c r="F123" t="s">
        <v>59</v>
      </c>
      <c r="G123" t="s">
        <v>5109</v>
      </c>
    </row>
    <row r="124" spans="1:7">
      <c r="A124" t="s">
        <v>5057</v>
      </c>
      <c r="B124" t="str">
        <f t="shared" si="6"/>
        <v>500008</v>
      </c>
      <c r="C124" s="47">
        <f t="shared" si="4"/>
        <v>500008</v>
      </c>
      <c r="D124" t="s">
        <v>4277</v>
      </c>
      <c r="E124" t="s">
        <v>143</v>
      </c>
      <c r="F124" t="s">
        <v>143</v>
      </c>
      <c r="G124" t="s">
        <v>96</v>
      </c>
    </row>
    <row r="125" spans="1:7">
      <c r="A125" t="s">
        <v>4806</v>
      </c>
      <c r="B125" t="str">
        <f t="shared" si="6"/>
        <v>501001</v>
      </c>
      <c r="C125" s="47">
        <f t="shared" si="4"/>
        <v>501001</v>
      </c>
      <c r="D125" t="s">
        <v>4277</v>
      </c>
      <c r="E125" t="s">
        <v>59</v>
      </c>
      <c r="F125" t="s">
        <v>59</v>
      </c>
      <c r="G125" t="s">
        <v>5109</v>
      </c>
    </row>
    <row r="126" spans="1:7">
      <c r="A126" t="s">
        <v>4811</v>
      </c>
      <c r="B126" t="str">
        <f t="shared" si="6"/>
        <v>501002</v>
      </c>
      <c r="C126" s="47">
        <f t="shared" si="4"/>
        <v>501002</v>
      </c>
      <c r="D126" t="s">
        <v>4277</v>
      </c>
      <c r="E126" t="s">
        <v>59</v>
      </c>
      <c r="F126" t="s">
        <v>59</v>
      </c>
      <c r="G126" t="s">
        <v>5109</v>
      </c>
    </row>
    <row r="127" spans="1:7">
      <c r="A127" t="s">
        <v>5061</v>
      </c>
      <c r="B127" t="str">
        <f t="shared" si="6"/>
        <v>504001</v>
      </c>
      <c r="C127" s="47">
        <f t="shared" si="4"/>
        <v>504001</v>
      </c>
      <c r="D127" t="s">
        <v>5110</v>
      </c>
      <c r="E127" t="s">
        <v>143</v>
      </c>
      <c r="F127" t="s">
        <v>143</v>
      </c>
      <c r="G127" t="s">
        <v>5111</v>
      </c>
    </row>
    <row r="128" spans="1:7">
      <c r="A128" t="s">
        <v>4816</v>
      </c>
      <c r="B128" t="str">
        <f t="shared" si="6"/>
        <v>504006</v>
      </c>
      <c r="C128" s="47">
        <f t="shared" si="4"/>
        <v>504006</v>
      </c>
      <c r="D128" t="s">
        <v>4308</v>
      </c>
      <c r="E128" t="s">
        <v>59</v>
      </c>
      <c r="F128" t="s">
        <v>59</v>
      </c>
      <c r="G128" t="s">
        <v>5109</v>
      </c>
    </row>
    <row r="129" spans="1:7">
      <c r="A129" t="s">
        <v>4822</v>
      </c>
      <c r="B129" t="str">
        <f t="shared" si="6"/>
        <v>504009</v>
      </c>
      <c r="C129" s="47">
        <f t="shared" si="4"/>
        <v>504009</v>
      </c>
      <c r="D129" t="s">
        <v>4277</v>
      </c>
      <c r="E129" t="s">
        <v>59</v>
      </c>
      <c r="F129" t="s">
        <v>59</v>
      </c>
      <c r="G129" t="s">
        <v>5109</v>
      </c>
    </row>
    <row r="130" spans="1:7">
      <c r="A130" t="s">
        <v>4826</v>
      </c>
      <c r="B130" t="str">
        <f t="shared" si="6"/>
        <v>505007</v>
      </c>
      <c r="C130" s="47">
        <f t="shared" si="4"/>
        <v>505007</v>
      </c>
      <c r="D130" t="s">
        <v>4270</v>
      </c>
      <c r="E130" t="s">
        <v>143</v>
      </c>
      <c r="F130" t="s">
        <v>59</v>
      </c>
      <c r="G130" t="s">
        <v>96</v>
      </c>
    </row>
    <row r="131" spans="1:7">
      <c r="A131" t="s">
        <v>4828</v>
      </c>
      <c r="B131" t="str">
        <f t="shared" si="6"/>
        <v>505009</v>
      </c>
      <c r="C131" s="47">
        <f t="shared" ref="C131:C157" si="7">INT(B131)</f>
        <v>505009</v>
      </c>
      <c r="D131" t="s">
        <v>4270</v>
      </c>
      <c r="E131" t="s">
        <v>59</v>
      </c>
      <c r="F131" t="s">
        <v>59</v>
      </c>
      <c r="G131" t="s">
        <v>5109</v>
      </c>
    </row>
    <row r="132" spans="1:7">
      <c r="A132" t="s">
        <v>5068</v>
      </c>
      <c r="B132" t="str">
        <f t="shared" si="6"/>
        <v>505026</v>
      </c>
      <c r="C132" s="47">
        <f t="shared" si="7"/>
        <v>505026</v>
      </c>
      <c r="D132" t="s">
        <v>5110</v>
      </c>
      <c r="E132" t="s">
        <v>143</v>
      </c>
      <c r="F132" t="s">
        <v>143</v>
      </c>
      <c r="G132" t="s">
        <v>5111</v>
      </c>
    </row>
    <row r="133" spans="1:7">
      <c r="A133" t="s">
        <v>4833</v>
      </c>
      <c r="B133" t="str">
        <f t="shared" si="6"/>
        <v>505038</v>
      </c>
      <c r="C133" s="47">
        <f t="shared" si="7"/>
        <v>505038</v>
      </c>
      <c r="D133" t="s">
        <v>4270</v>
      </c>
      <c r="E133" t="s">
        <v>59</v>
      </c>
      <c r="F133" t="s">
        <v>59</v>
      </c>
      <c r="G133" t="s">
        <v>5109</v>
      </c>
    </row>
    <row r="134" spans="1:7">
      <c r="A134" t="s">
        <v>4837</v>
      </c>
      <c r="B134" t="str">
        <f t="shared" si="6"/>
        <v>505043</v>
      </c>
      <c r="C134" s="47">
        <f t="shared" si="7"/>
        <v>505043</v>
      </c>
      <c r="D134" t="s">
        <v>4270</v>
      </c>
      <c r="E134" t="s">
        <v>59</v>
      </c>
      <c r="F134" t="s">
        <v>59</v>
      </c>
      <c r="G134" t="s">
        <v>5109</v>
      </c>
    </row>
    <row r="135" spans="1:7">
      <c r="A135" t="s">
        <v>5072</v>
      </c>
      <c r="B135" t="str">
        <f t="shared" si="6"/>
        <v>505075</v>
      </c>
      <c r="C135" s="47">
        <f t="shared" si="7"/>
        <v>505075</v>
      </c>
      <c r="D135" t="s">
        <v>5110</v>
      </c>
      <c r="E135" t="s">
        <v>143</v>
      </c>
      <c r="F135" t="s">
        <v>143</v>
      </c>
      <c r="G135" t="s">
        <v>96</v>
      </c>
    </row>
    <row r="136" spans="1:7">
      <c r="A136" t="s">
        <v>5074</v>
      </c>
      <c r="B136" t="str">
        <f t="shared" si="6"/>
        <v>505087</v>
      </c>
      <c r="C136" s="47">
        <f t="shared" si="7"/>
        <v>505087</v>
      </c>
      <c r="D136" t="s">
        <v>5110</v>
      </c>
      <c r="E136" t="s">
        <v>143</v>
      </c>
      <c r="F136" t="s">
        <v>59</v>
      </c>
      <c r="G136" t="s">
        <v>96</v>
      </c>
    </row>
    <row r="137" spans="1:7">
      <c r="A137" t="s">
        <v>4841</v>
      </c>
      <c r="B137" t="str">
        <f t="shared" si="6"/>
        <v>505088</v>
      </c>
      <c r="C137" s="47">
        <f t="shared" si="7"/>
        <v>505088</v>
      </c>
      <c r="D137" t="s">
        <v>4270</v>
      </c>
      <c r="E137" t="s">
        <v>59</v>
      </c>
      <c r="F137" t="s">
        <v>59</v>
      </c>
      <c r="G137" t="s">
        <v>5109</v>
      </c>
    </row>
    <row r="138" spans="1:7">
      <c r="A138" t="s">
        <v>4845</v>
      </c>
      <c r="B138" t="str">
        <f t="shared" si="6"/>
        <v>505089</v>
      </c>
      <c r="C138" s="47">
        <f t="shared" si="7"/>
        <v>505089</v>
      </c>
      <c r="D138" t="s">
        <v>4277</v>
      </c>
      <c r="E138" t="s">
        <v>143</v>
      </c>
      <c r="F138" t="s">
        <v>59</v>
      </c>
      <c r="G138" t="s">
        <v>96</v>
      </c>
    </row>
    <row r="139" spans="1:7">
      <c r="A139" t="s">
        <v>5078</v>
      </c>
      <c r="B139" t="str">
        <f t="shared" si="6"/>
        <v>505090</v>
      </c>
      <c r="C139" s="47">
        <f t="shared" si="7"/>
        <v>505090</v>
      </c>
      <c r="D139" t="s">
        <v>5110</v>
      </c>
      <c r="E139" t="s">
        <v>143</v>
      </c>
      <c r="F139" t="s">
        <v>143</v>
      </c>
      <c r="G139" t="s">
        <v>96</v>
      </c>
    </row>
    <row r="140" spans="1:7">
      <c r="A140" t="s">
        <v>5080</v>
      </c>
      <c r="B140" t="str">
        <f t="shared" si="6"/>
        <v>508005</v>
      </c>
      <c r="C140" s="47">
        <f t="shared" si="7"/>
        <v>508005</v>
      </c>
      <c r="D140" t="s">
        <v>4277</v>
      </c>
      <c r="E140" t="s">
        <v>59</v>
      </c>
      <c r="F140" t="s">
        <v>59</v>
      </c>
      <c r="G140" t="s">
        <v>5109</v>
      </c>
    </row>
    <row r="141" spans="1:7">
      <c r="A141" t="s">
        <v>5083</v>
      </c>
      <c r="B141" t="str">
        <f t="shared" ref="B141:B157" si="8">RIGHT(A141,6)</f>
        <v>508014</v>
      </c>
      <c r="C141" s="47">
        <f t="shared" si="7"/>
        <v>508014</v>
      </c>
      <c r="D141" t="s">
        <v>4277</v>
      </c>
      <c r="E141" t="s">
        <v>59</v>
      </c>
      <c r="F141" t="s">
        <v>59</v>
      </c>
      <c r="G141" t="s">
        <v>5109</v>
      </c>
    </row>
    <row r="142" spans="1:7">
      <c r="A142" t="s">
        <v>4849</v>
      </c>
      <c r="B142" t="str">
        <f t="shared" si="8"/>
        <v>508015</v>
      </c>
      <c r="C142" s="47">
        <f t="shared" si="7"/>
        <v>508015</v>
      </c>
      <c r="D142" t="s">
        <v>4277</v>
      </c>
      <c r="E142" t="s">
        <v>59</v>
      </c>
      <c r="F142" t="s">
        <v>59</v>
      </c>
      <c r="G142" t="s">
        <v>5109</v>
      </c>
    </row>
    <row r="143" spans="1:7">
      <c r="A143" t="s">
        <v>4853</v>
      </c>
      <c r="B143" t="str">
        <f t="shared" si="8"/>
        <v>508016</v>
      </c>
      <c r="C143" s="47">
        <f t="shared" si="7"/>
        <v>508016</v>
      </c>
      <c r="D143" t="s">
        <v>4277</v>
      </c>
      <c r="E143" t="s">
        <v>59</v>
      </c>
      <c r="F143" t="s">
        <v>59</v>
      </c>
      <c r="G143" t="s">
        <v>5109</v>
      </c>
    </row>
    <row r="144" spans="1:7">
      <c r="A144" t="s">
        <v>4857</v>
      </c>
      <c r="B144" t="str">
        <f t="shared" si="8"/>
        <v>600001</v>
      </c>
      <c r="C144" s="47">
        <f t="shared" si="7"/>
        <v>600001</v>
      </c>
      <c r="D144" t="s">
        <v>4270</v>
      </c>
      <c r="E144" t="s">
        <v>143</v>
      </c>
      <c r="F144" t="s">
        <v>143</v>
      </c>
      <c r="G144" t="s">
        <v>96</v>
      </c>
    </row>
    <row r="145" spans="1:8">
      <c r="A145" t="s">
        <v>5088</v>
      </c>
      <c r="B145" t="str">
        <f t="shared" si="8"/>
        <v>601001</v>
      </c>
      <c r="C145" s="47">
        <f t="shared" si="7"/>
        <v>601001</v>
      </c>
      <c r="D145" t="s">
        <v>5110</v>
      </c>
      <c r="E145" t="s">
        <v>143</v>
      </c>
      <c r="F145" t="s">
        <v>143</v>
      </c>
      <c r="G145" t="s">
        <v>96</v>
      </c>
    </row>
    <row r="146" spans="1:8">
      <c r="A146" t="s">
        <v>4861</v>
      </c>
      <c r="B146" t="str">
        <f t="shared" si="8"/>
        <v>601002</v>
      </c>
      <c r="C146" s="47">
        <f t="shared" si="7"/>
        <v>601002</v>
      </c>
      <c r="D146" t="s">
        <v>4277</v>
      </c>
      <c r="E146" t="s">
        <v>143</v>
      </c>
      <c r="F146" t="s">
        <v>59</v>
      </c>
      <c r="G146" t="s">
        <v>96</v>
      </c>
    </row>
    <row r="147" spans="1:8">
      <c r="A147" t="s">
        <v>5091</v>
      </c>
      <c r="B147" t="str">
        <f t="shared" si="8"/>
        <v>601003</v>
      </c>
      <c r="C147" s="47">
        <f t="shared" si="7"/>
        <v>601003</v>
      </c>
      <c r="D147" t="s">
        <v>5110</v>
      </c>
      <c r="E147" t="s">
        <v>143</v>
      </c>
      <c r="F147" t="s">
        <v>143</v>
      </c>
      <c r="G147" t="s">
        <v>96</v>
      </c>
    </row>
    <row r="148" spans="1:8">
      <c r="A148" t="s">
        <v>4865</v>
      </c>
      <c r="B148" t="str">
        <f t="shared" si="8"/>
        <v>606001</v>
      </c>
      <c r="C148" s="47">
        <f t="shared" si="7"/>
        <v>606001</v>
      </c>
      <c r="D148" t="s">
        <v>4308</v>
      </c>
      <c r="E148" t="s">
        <v>143</v>
      </c>
      <c r="F148" t="s">
        <v>59</v>
      </c>
      <c r="G148" t="s">
        <v>96</v>
      </c>
    </row>
    <row r="149" spans="1:8">
      <c r="A149" t="s">
        <v>4875</v>
      </c>
      <c r="B149" t="str">
        <f t="shared" si="8"/>
        <v>606002</v>
      </c>
      <c r="C149" s="47">
        <f t="shared" si="7"/>
        <v>606002</v>
      </c>
      <c r="D149" t="s">
        <v>4270</v>
      </c>
      <c r="E149" t="s">
        <v>59</v>
      </c>
      <c r="F149" t="s">
        <v>59</v>
      </c>
      <c r="G149" t="s">
        <v>5109</v>
      </c>
    </row>
    <row r="150" spans="1:8">
      <c r="A150" t="s">
        <v>4879</v>
      </c>
      <c r="B150" t="str">
        <f t="shared" si="8"/>
        <v>606003</v>
      </c>
      <c r="C150" s="47">
        <f t="shared" si="7"/>
        <v>606003</v>
      </c>
      <c r="D150" t="s">
        <v>4277</v>
      </c>
      <c r="E150" t="s">
        <v>59</v>
      </c>
      <c r="F150" t="s">
        <v>59</v>
      </c>
      <c r="G150" t="s">
        <v>5109</v>
      </c>
    </row>
    <row r="151" spans="1:8">
      <c r="A151" t="s">
        <v>4883</v>
      </c>
      <c r="B151" t="str">
        <f t="shared" si="8"/>
        <v>606004</v>
      </c>
      <c r="C151" s="47">
        <f t="shared" si="7"/>
        <v>606004</v>
      </c>
      <c r="D151" t="s">
        <v>4277</v>
      </c>
      <c r="E151" t="s">
        <v>143</v>
      </c>
      <c r="F151" t="s">
        <v>59</v>
      </c>
      <c r="G151" t="s">
        <v>96</v>
      </c>
    </row>
    <row r="152" spans="1:8">
      <c r="A152" t="s">
        <v>5097</v>
      </c>
      <c r="B152" t="str">
        <f t="shared" si="8"/>
        <v>606005</v>
      </c>
      <c r="C152" s="47">
        <f t="shared" si="7"/>
        <v>606005</v>
      </c>
      <c r="D152" t="s">
        <v>4277</v>
      </c>
      <c r="E152" t="s">
        <v>143</v>
      </c>
      <c r="F152" t="s">
        <v>143</v>
      </c>
      <c r="G152" t="s">
        <v>85</v>
      </c>
    </row>
    <row r="153" spans="1:8">
      <c r="A153" t="s">
        <v>4887</v>
      </c>
      <c r="B153" t="str">
        <f t="shared" si="8"/>
        <v>609001</v>
      </c>
      <c r="C153" s="47">
        <f t="shared" si="7"/>
        <v>609001</v>
      </c>
      <c r="D153" t="s">
        <v>4270</v>
      </c>
      <c r="E153" t="s">
        <v>59</v>
      </c>
      <c r="F153" t="s">
        <v>59</v>
      </c>
      <c r="G153" t="s">
        <v>5109</v>
      </c>
    </row>
    <row r="154" spans="1:8">
      <c r="A154" t="s">
        <v>4891</v>
      </c>
      <c r="B154" t="str">
        <f t="shared" si="8"/>
        <v>609004</v>
      </c>
      <c r="C154" s="47">
        <f t="shared" si="7"/>
        <v>609004</v>
      </c>
      <c r="D154" t="s">
        <v>4270</v>
      </c>
      <c r="E154" t="s">
        <v>59</v>
      </c>
      <c r="F154" t="s">
        <v>59</v>
      </c>
      <c r="G154" t="s">
        <v>5109</v>
      </c>
    </row>
    <row r="155" spans="1:8">
      <c r="A155" t="s">
        <v>4898</v>
      </c>
      <c r="B155" t="str">
        <f t="shared" si="8"/>
        <v>609005</v>
      </c>
      <c r="C155" s="47">
        <f t="shared" si="7"/>
        <v>609005</v>
      </c>
      <c r="D155" t="s">
        <v>4270</v>
      </c>
      <c r="E155" t="s">
        <v>59</v>
      </c>
      <c r="F155" t="s">
        <v>59</v>
      </c>
      <c r="G155" t="s">
        <v>5109</v>
      </c>
    </row>
    <row r="156" spans="1:8">
      <c r="A156" t="s">
        <v>5102</v>
      </c>
      <c r="B156" t="str">
        <f t="shared" si="8"/>
        <v>609008</v>
      </c>
      <c r="C156" s="47">
        <f t="shared" si="7"/>
        <v>609008</v>
      </c>
      <c r="D156" t="s">
        <v>4277</v>
      </c>
      <c r="E156" t="s">
        <v>59</v>
      </c>
      <c r="F156" t="s">
        <v>59</v>
      </c>
      <c r="G156" t="s">
        <v>5109</v>
      </c>
    </row>
    <row r="157" spans="1:8">
      <c r="A157" t="s">
        <v>5104</v>
      </c>
      <c r="B157" t="str">
        <f t="shared" si="8"/>
        <v>612002</v>
      </c>
      <c r="C157" s="47">
        <f t="shared" si="7"/>
        <v>612002</v>
      </c>
      <c r="D157" t="s">
        <v>5110</v>
      </c>
      <c r="E157" t="s">
        <v>143</v>
      </c>
      <c r="F157" t="s">
        <v>143</v>
      </c>
      <c r="G157" t="s">
        <v>96</v>
      </c>
    </row>
    <row r="158" spans="1:8" ht="15.95">
      <c r="A158" s="1" t="s">
        <v>4194</v>
      </c>
      <c r="B158" t="str">
        <f>RIGHT(A158,6)</f>
        <v>102001</v>
      </c>
      <c r="C158" s="47">
        <f>INT(B158)</f>
        <v>102001</v>
      </c>
      <c r="D158" s="1" t="s">
        <v>4195</v>
      </c>
      <c r="E158" s="1" t="s">
        <v>59</v>
      </c>
      <c r="F158" s="1" t="s">
        <v>59</v>
      </c>
      <c r="G158" s="1" t="s">
        <v>5109</v>
      </c>
      <c r="H158" t="s">
        <v>5114</v>
      </c>
    </row>
    <row r="159" spans="1:8" ht="15.95">
      <c r="A159" s="1" t="s">
        <v>4199</v>
      </c>
      <c r="B159" t="str">
        <f t="shared" ref="B159:B176" si="9">RIGHT(A159,6)</f>
        <v>105005</v>
      </c>
      <c r="C159" s="47">
        <f t="shared" ref="C159:C176" si="10">INT(B159)</f>
        <v>105005</v>
      </c>
      <c r="D159" s="1" t="s">
        <v>4200</v>
      </c>
      <c r="E159" s="1" t="s">
        <v>143</v>
      </c>
      <c r="F159" s="1" t="s">
        <v>143</v>
      </c>
      <c r="G159" s="1" t="s">
        <v>5111</v>
      </c>
      <c r="H159" t="s">
        <v>5114</v>
      </c>
    </row>
    <row r="160" spans="1:8" ht="15.95">
      <c r="A160" s="1" t="s">
        <v>4204</v>
      </c>
      <c r="B160" t="str">
        <f t="shared" si="9"/>
        <v>106001</v>
      </c>
      <c r="C160" s="47">
        <f t="shared" si="10"/>
        <v>106001</v>
      </c>
      <c r="D160" s="1" t="s">
        <v>4205</v>
      </c>
      <c r="E160" s="1" t="s">
        <v>143</v>
      </c>
      <c r="F160" s="1" t="s">
        <v>143</v>
      </c>
      <c r="G160" s="1" t="s">
        <v>96</v>
      </c>
      <c r="H160" t="s">
        <v>5114</v>
      </c>
    </row>
    <row r="161" spans="1:8" ht="15.95">
      <c r="A161" s="1" t="s">
        <v>4209</v>
      </c>
      <c r="B161" t="str">
        <f t="shared" si="9"/>
        <v>115001</v>
      </c>
      <c r="C161" s="47">
        <f t="shared" si="10"/>
        <v>115001</v>
      </c>
      <c r="D161" s="1" t="s">
        <v>4205</v>
      </c>
      <c r="E161" s="1" t="s">
        <v>59</v>
      </c>
      <c r="F161" s="1" t="s">
        <v>59</v>
      </c>
      <c r="G161" s="1" t="s">
        <v>5109</v>
      </c>
      <c r="H161" t="s">
        <v>5114</v>
      </c>
    </row>
    <row r="162" spans="1:8" ht="15.95">
      <c r="A162" s="1" t="s">
        <v>4213</v>
      </c>
      <c r="B162" t="str">
        <f t="shared" si="9"/>
        <v>200001</v>
      </c>
      <c r="C162" s="47">
        <f t="shared" si="10"/>
        <v>200001</v>
      </c>
      <c r="D162" s="1" t="s">
        <v>4205</v>
      </c>
      <c r="E162" s="1" t="s">
        <v>59</v>
      </c>
      <c r="F162" s="1" t="s">
        <v>59</v>
      </c>
      <c r="G162" s="1" t="s">
        <v>5109</v>
      </c>
      <c r="H162" t="s">
        <v>5114</v>
      </c>
    </row>
    <row r="163" spans="1:8" ht="15.95">
      <c r="A163" s="1" t="s">
        <v>4217</v>
      </c>
      <c r="B163" t="str">
        <f t="shared" si="9"/>
        <v>200003</v>
      </c>
      <c r="C163" s="47">
        <f t="shared" si="10"/>
        <v>200003</v>
      </c>
      <c r="D163" s="1" t="s">
        <v>4205</v>
      </c>
      <c r="E163" s="1" t="s">
        <v>59</v>
      </c>
      <c r="F163" s="1" t="s">
        <v>59</v>
      </c>
      <c r="G163" s="1" t="s">
        <v>5109</v>
      </c>
      <c r="H163" t="s">
        <v>5114</v>
      </c>
    </row>
    <row r="164" spans="1:8" ht="15.95">
      <c r="A164" s="1" t="s">
        <v>4218</v>
      </c>
      <c r="B164" t="str">
        <f t="shared" si="9"/>
        <v>200005</v>
      </c>
      <c r="C164" s="47">
        <f t="shared" si="10"/>
        <v>200005</v>
      </c>
      <c r="D164" s="1" t="s">
        <v>4205</v>
      </c>
      <c r="E164" s="1" t="s">
        <v>59</v>
      </c>
      <c r="F164" s="1" t="s">
        <v>59</v>
      </c>
      <c r="G164" s="1" t="s">
        <v>5109</v>
      </c>
      <c r="H164" t="s">
        <v>5114</v>
      </c>
    </row>
    <row r="165" spans="1:8" ht="15.95">
      <c r="A165" s="1" t="s">
        <v>4222</v>
      </c>
      <c r="B165" t="str">
        <f t="shared" si="9"/>
        <v>200008</v>
      </c>
      <c r="C165" s="47">
        <f t="shared" si="10"/>
        <v>200008</v>
      </c>
      <c r="D165" s="1" t="s">
        <v>4205</v>
      </c>
      <c r="E165" s="1" t="s">
        <v>143</v>
      </c>
      <c r="F165" s="1" t="s">
        <v>59</v>
      </c>
      <c r="G165" s="1" t="s">
        <v>96</v>
      </c>
      <c r="H165" t="s">
        <v>5114</v>
      </c>
    </row>
    <row r="166" spans="1:8" ht="15.95">
      <c r="A166" s="1" t="s">
        <v>4223</v>
      </c>
      <c r="B166" t="str">
        <f t="shared" si="9"/>
        <v>200009</v>
      </c>
      <c r="C166" s="47">
        <f t="shared" si="10"/>
        <v>200009</v>
      </c>
      <c r="D166" s="1" t="s">
        <v>4205</v>
      </c>
      <c r="E166" s="1" t="s">
        <v>59</v>
      </c>
      <c r="F166" s="1" t="s">
        <v>59</v>
      </c>
      <c r="G166" s="1" t="s">
        <v>5109</v>
      </c>
      <c r="H166" t="s">
        <v>5114</v>
      </c>
    </row>
    <row r="167" spans="1:8" ht="15.95">
      <c r="A167" s="1" t="s">
        <v>4227</v>
      </c>
      <c r="B167" t="str">
        <f t="shared" si="9"/>
        <v>200010</v>
      </c>
      <c r="C167" s="47">
        <f t="shared" si="10"/>
        <v>200010</v>
      </c>
      <c r="D167" s="1" t="s">
        <v>4195</v>
      </c>
      <c r="E167" s="1" t="s">
        <v>59</v>
      </c>
      <c r="F167" s="1" t="s">
        <v>59</v>
      </c>
      <c r="G167" s="1" t="s">
        <v>5109</v>
      </c>
      <c r="H167" t="s">
        <v>5114</v>
      </c>
    </row>
    <row r="168" spans="1:8" ht="15.95">
      <c r="A168" s="1" t="s">
        <v>4231</v>
      </c>
      <c r="B168" t="str">
        <f t="shared" si="9"/>
        <v>201006</v>
      </c>
      <c r="C168" s="47">
        <f t="shared" si="10"/>
        <v>201006</v>
      </c>
      <c r="D168" s="1" t="s">
        <v>4195</v>
      </c>
      <c r="E168" s="1" t="s">
        <v>143</v>
      </c>
      <c r="F168" s="1" t="s">
        <v>143</v>
      </c>
      <c r="G168" s="1" t="s">
        <v>5111</v>
      </c>
      <c r="H168" t="s">
        <v>5114</v>
      </c>
    </row>
    <row r="169" spans="1:8" ht="15.95">
      <c r="A169" s="1" t="s">
        <v>4236</v>
      </c>
      <c r="B169" t="str">
        <f t="shared" si="9"/>
        <v>201008</v>
      </c>
      <c r="C169" s="47">
        <f t="shared" si="10"/>
        <v>201008</v>
      </c>
      <c r="D169" s="1" t="s">
        <v>4237</v>
      </c>
      <c r="E169" s="1" t="s">
        <v>143</v>
      </c>
      <c r="F169" s="1" t="s">
        <v>143</v>
      </c>
      <c r="G169" s="1" t="s">
        <v>5111</v>
      </c>
      <c r="H169" t="s">
        <v>5114</v>
      </c>
    </row>
    <row r="170" spans="1:8" ht="15.95">
      <c r="A170" s="1" t="s">
        <v>4241</v>
      </c>
      <c r="B170" t="str">
        <f t="shared" si="9"/>
        <v>201015</v>
      </c>
      <c r="C170" s="47">
        <f t="shared" si="10"/>
        <v>201015</v>
      </c>
      <c r="D170" s="1" t="s">
        <v>4205</v>
      </c>
      <c r="E170" s="1" t="s">
        <v>143</v>
      </c>
      <c r="F170" s="1" t="s">
        <v>143</v>
      </c>
      <c r="G170" s="1" t="s">
        <v>96</v>
      </c>
      <c r="H170" t="s">
        <v>5114</v>
      </c>
    </row>
    <row r="171" spans="1:8" ht="15.95">
      <c r="A171" s="1" t="s">
        <v>4248</v>
      </c>
      <c r="B171" t="str">
        <f t="shared" si="9"/>
        <v>201027</v>
      </c>
      <c r="C171" s="47">
        <f t="shared" si="10"/>
        <v>201027</v>
      </c>
      <c r="D171" s="1" t="s">
        <v>4205</v>
      </c>
      <c r="E171" s="1" t="s">
        <v>59</v>
      </c>
      <c r="F171" s="1" t="s">
        <v>59</v>
      </c>
      <c r="G171" s="1" t="s">
        <v>5109</v>
      </c>
      <c r="H171" t="s">
        <v>5114</v>
      </c>
    </row>
    <row r="172" spans="1:8" ht="15.95">
      <c r="A172" s="1" t="s">
        <v>4253</v>
      </c>
      <c r="B172" t="str">
        <f t="shared" si="9"/>
        <v>201048</v>
      </c>
      <c r="C172" s="47">
        <f t="shared" si="10"/>
        <v>201048</v>
      </c>
      <c r="D172" s="1" t="s">
        <v>4195</v>
      </c>
      <c r="E172" s="1" t="s">
        <v>143</v>
      </c>
      <c r="F172" s="1" t="s">
        <v>143</v>
      </c>
      <c r="G172" s="1" t="s">
        <v>5113</v>
      </c>
      <c r="H172" t="s">
        <v>5114</v>
      </c>
    </row>
    <row r="173" spans="1:8" ht="15.95">
      <c r="A173" s="1" t="s">
        <v>4254</v>
      </c>
      <c r="B173" t="str">
        <f t="shared" si="9"/>
        <v>301001</v>
      </c>
      <c r="C173" s="47">
        <f t="shared" si="10"/>
        <v>301001</v>
      </c>
      <c r="D173" s="1" t="s">
        <v>4205</v>
      </c>
      <c r="E173" s="1" t="s">
        <v>143</v>
      </c>
      <c r="F173" s="1" t="s">
        <v>59</v>
      </c>
      <c r="G173" s="1" t="s">
        <v>96</v>
      </c>
      <c r="H173" t="s">
        <v>5114</v>
      </c>
    </row>
    <row r="174" spans="1:8" ht="15.95">
      <c r="A174" s="1" t="s">
        <v>4259</v>
      </c>
      <c r="B174" t="str">
        <f t="shared" si="9"/>
        <v>301002</v>
      </c>
      <c r="C174" s="47">
        <f t="shared" si="10"/>
        <v>301002</v>
      </c>
      <c r="D174" s="1" t="s">
        <v>4205</v>
      </c>
      <c r="E174" s="1" t="s">
        <v>143</v>
      </c>
      <c r="F174" s="1" t="s">
        <v>143</v>
      </c>
      <c r="G174" s="1" t="s">
        <v>85</v>
      </c>
      <c r="H174" t="s">
        <v>5114</v>
      </c>
    </row>
    <row r="175" spans="1:8" ht="15.95">
      <c r="A175" s="1" t="s">
        <v>4263</v>
      </c>
      <c r="B175" t="str">
        <f t="shared" si="9"/>
        <v>301006</v>
      </c>
      <c r="C175" s="47">
        <f t="shared" si="10"/>
        <v>301006</v>
      </c>
      <c r="D175" s="1" t="s">
        <v>4205</v>
      </c>
      <c r="E175" s="1" t="s">
        <v>143</v>
      </c>
      <c r="F175" s="1" t="s">
        <v>59</v>
      </c>
      <c r="G175" s="1" t="s">
        <v>96</v>
      </c>
      <c r="H175" t="s">
        <v>5114</v>
      </c>
    </row>
    <row r="176" spans="1:8" ht="15.95">
      <c r="A176" s="1" t="s">
        <v>4268</v>
      </c>
      <c r="B176" t="str">
        <f t="shared" si="9"/>
        <v>304016</v>
      </c>
      <c r="C176" s="47">
        <f t="shared" si="10"/>
        <v>304016</v>
      </c>
      <c r="D176" s="1" t="s">
        <v>4195</v>
      </c>
      <c r="E176" s="1" t="s">
        <v>59</v>
      </c>
      <c r="F176" s="1" t="s">
        <v>59</v>
      </c>
      <c r="G176" s="1" t="s">
        <v>5109</v>
      </c>
      <c r="H176" t="s">
        <v>5114</v>
      </c>
    </row>
    <row r="177" spans="5:5">
      <c r="E177" s="47"/>
    </row>
    <row r="178" spans="5:5">
      <c r="E178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FB4F-93F2-4D4F-9C49-E3078682EDC2}">
  <dimension ref="A1:B20"/>
  <sheetViews>
    <sheetView workbookViewId="0"/>
  </sheetViews>
  <sheetFormatPr defaultColWidth="8.85546875" defaultRowHeight="15"/>
  <sheetData>
    <row r="1" spans="1:2">
      <c r="A1">
        <v>102001</v>
      </c>
      <c r="B1" t="s">
        <v>57</v>
      </c>
    </row>
    <row r="2" spans="1:2">
      <c r="A2">
        <v>105005</v>
      </c>
      <c r="B2" t="s">
        <v>141</v>
      </c>
    </row>
    <row r="3" spans="1:2">
      <c r="A3">
        <v>106001</v>
      </c>
      <c r="B3" t="s">
        <v>57</v>
      </c>
    </row>
    <row r="4" spans="1:2">
      <c r="A4">
        <v>115001</v>
      </c>
      <c r="B4" t="s">
        <v>141</v>
      </c>
    </row>
    <row r="5" spans="1:2">
      <c r="A5">
        <v>200001</v>
      </c>
      <c r="B5" t="s">
        <v>57</v>
      </c>
    </row>
    <row r="6" spans="1:2">
      <c r="A6">
        <v>200003</v>
      </c>
      <c r="B6" t="s">
        <v>57</v>
      </c>
    </row>
    <row r="7" spans="1:2">
      <c r="A7">
        <v>200005</v>
      </c>
      <c r="B7" t="s">
        <v>57</v>
      </c>
    </row>
    <row r="8" spans="1:2">
      <c r="A8">
        <v>200008</v>
      </c>
      <c r="B8" t="s">
        <v>57</v>
      </c>
    </row>
    <row r="9" spans="1:2">
      <c r="A9">
        <v>200009</v>
      </c>
      <c r="B9" t="s">
        <v>57</v>
      </c>
    </row>
    <row r="10" spans="1:2">
      <c r="A10">
        <v>200010</v>
      </c>
      <c r="B10" t="s">
        <v>57</v>
      </c>
    </row>
    <row r="11" spans="1:2">
      <c r="A11">
        <v>201006</v>
      </c>
      <c r="B11" t="s">
        <v>141</v>
      </c>
    </row>
    <row r="12" spans="1:2">
      <c r="A12">
        <v>201008</v>
      </c>
      <c r="B12" t="s">
        <v>141</v>
      </c>
    </row>
    <row r="13" spans="1:2">
      <c r="A13">
        <v>201015</v>
      </c>
      <c r="B13" t="s">
        <v>141</v>
      </c>
    </row>
    <row r="14" spans="1:2">
      <c r="A14">
        <v>201027</v>
      </c>
      <c r="B14" t="s">
        <v>141</v>
      </c>
    </row>
    <row r="15" spans="1:2">
      <c r="A15">
        <v>201048</v>
      </c>
      <c r="B15" t="s">
        <v>141</v>
      </c>
    </row>
    <row r="16" spans="1:2">
      <c r="A16">
        <v>301001</v>
      </c>
      <c r="B16" t="s">
        <v>141</v>
      </c>
    </row>
    <row r="17" spans="1:2">
      <c r="A17">
        <v>301002</v>
      </c>
      <c r="B17" t="s">
        <v>141</v>
      </c>
    </row>
    <row r="18" spans="1:2">
      <c r="A18">
        <v>301006</v>
      </c>
      <c r="B18" t="s">
        <v>141</v>
      </c>
    </row>
    <row r="19" spans="1:2">
      <c r="A19">
        <v>304016</v>
      </c>
      <c r="B19" t="s">
        <v>57</v>
      </c>
    </row>
    <row r="20" spans="1:2">
      <c r="A20" s="50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9ddc8d-79de-400f-809e-17a39a14990c" xsi:nil="true"/>
    <lcf76f155ced4ddcb4097134ff3c332f xmlns="4686e8f3-ac80-40ec-b88b-4e2046944ce8">
      <Terms xmlns="http://schemas.microsoft.com/office/infopath/2007/PartnerControls"/>
    </lcf76f155ced4ddcb4097134ff3c332f>
    <Comment xmlns="4686e8f3-ac80-40ec-b88b-4e2046944ce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AD031C45EB446BAA3A14AEA1884B9" ma:contentTypeVersion="18" ma:contentTypeDescription="Create a new document." ma:contentTypeScope="" ma:versionID="f9e29010f65b2af91da87f9bfb7057c9">
  <xsd:schema xmlns:xsd="http://www.w3.org/2001/XMLSchema" xmlns:xs="http://www.w3.org/2001/XMLSchema" xmlns:p="http://schemas.microsoft.com/office/2006/metadata/properties" xmlns:ns2="4686e8f3-ac80-40ec-b88b-4e2046944ce8" xmlns:ns3="709ddc8d-79de-400f-809e-17a39a14990c" targetNamespace="http://schemas.microsoft.com/office/2006/metadata/properties" ma:root="true" ma:fieldsID="33583edaf67dfca626ebf334ac9e60ef" ns2:_="" ns3:_="">
    <xsd:import namespace="4686e8f3-ac80-40ec-b88b-4e2046944ce8"/>
    <xsd:import namespace="709ddc8d-79de-400f-809e-17a39a149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6e8f3-ac80-40ec-b88b-4e2046944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3c2da0-965e-4c49-9e20-3f75548340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5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ddc8d-79de-400f-809e-17a39a149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4729389-7873-4f09-a35a-91a8b3d2f9ee}" ma:internalName="TaxCatchAll" ma:showField="CatchAllData" ma:web="709ddc8d-79de-400f-809e-17a39a149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CDAE92-7557-4051-B0F0-6156EDC1F9CC}"/>
</file>

<file path=customXml/itemProps2.xml><?xml version="1.0" encoding="utf-8"?>
<ds:datastoreItem xmlns:ds="http://schemas.openxmlformats.org/officeDocument/2006/customXml" ds:itemID="{BBD2CE0E-524B-44BF-A5C5-50FD3EE95D79}"/>
</file>

<file path=customXml/itemProps3.xml><?xml version="1.0" encoding="utf-8"?>
<ds:datastoreItem xmlns:ds="http://schemas.openxmlformats.org/officeDocument/2006/customXml" ds:itemID="{03F22484-F260-4F9A-BBBD-E66850030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2024-04-02T18:43:03Z</dcterms:created>
  <dcterms:modified xsi:type="dcterms:W3CDTF">2024-08-02T21:11:02Z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0x01010007BAD031C45EB446BAA3A14AEA1884B9</vt:lpwstr>
  </property>
  <property fmtid="{D5CDD505-2E9C-101B-9397-08002B2CF9AE}" pid="3" name="MediaServiceImageTags">
    <vt:lpwstr/>
  </property>
</Properties>
</file>