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MV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<sst xmlns="http://schemas.openxmlformats.org/spreadsheetml/2006/main" count="55" uniqueCount="55">
  <si>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COUNTRY</t>
  </si>
  <si>
    <t xml:space="preserve">DENSITY</t>
  </si>
  <si>
    <t xml:space="preserve">URBAN</t>
  </si>
  <si>
    <t xml:space="preserve">LIFEEXPF</t>
  </si>
  <si>
    <t xml:space="preserve">LIFEEXPM</t>
  </si>
  <si>
    <t xml:space="preserve">LITERACY</t>
  </si>
  <si>
    <t xml:space="preserve">BABYMORT</t>
  </si>
  <si>
    <t xml:space="preserve">GDP CAP</t>
  </si>
  <si>
    <t xml:space="preserve">Step 2</t>
  </si>
  <si>
    <t xml:space="preserve">X1-XBar1</t>
  </si>
  <si>
    <t xml:space="preserve">X2-XBar2</t>
  </si>
  <si>
    <t xml:space="preserve">X3-XBar3</t>
  </si>
  <si>
    <t xml:space="preserve">X4-XBar4</t>
  </si>
  <si>
    <t xml:space="preserve">X5-XBar5</t>
  </si>
  <si>
    <t xml:space="preserve">X6-XBar6</t>
  </si>
  <si>
    <t xml:space="preserve">X7-XBar7</t>
  </si>
  <si>
    <t xml:space="preserve">Step 4</t>
  </si>
  <si>
    <t xml:space="preserve">Sigma</t>
  </si>
  <si>
    <t xml:space="preserve">Step 7</t>
  </si>
  <si>
    <t xml:space="preserve">(X-miu)</t>
  </si>
  <si>
    <t xml:space="preserve">Afganistan</t>
  </si>
  <si>
    <t xml:space="preserve">Bangladesh</t>
  </si>
  <si>
    <t xml:space="preserve">Cambodia</t>
  </si>
  <si>
    <t xml:space="preserve">China</t>
  </si>
  <si>
    <t xml:space="preserve">Hong Kong</t>
  </si>
  <si>
    <t xml:space="preserve">India</t>
  </si>
  <si>
    <t xml:space="preserve">Indonesia</t>
  </si>
  <si>
    <t xml:space="preserve">Japan</t>
  </si>
  <si>
    <t xml:space="preserve">Malaysia</t>
  </si>
  <si>
    <t xml:space="preserve">Step 5</t>
  </si>
  <si>
    <t xml:space="preserve">(Sigma)-1</t>
  </si>
  <si>
    <t xml:space="preserve">Step 8</t>
  </si>
  <si>
    <t xml:space="preserve">(X-miu)'(Sigma)-1(X-miu)</t>
  </si>
  <si>
    <t xml:space="preserve">Step 9</t>
  </si>
  <si>
    <t xml:space="preserve">di^2</t>
  </si>
  <si>
    <t xml:space="preserve">Step 10</t>
  </si>
  <si>
    <t xml:space="preserve">K*</t>
  </si>
  <si>
    <t xml:space="preserve">Step 11</t>
  </si>
  <si>
    <t xml:space="preserve">(k-0,5)/n</t>
  </si>
  <si>
    <t xml:space="preserve">Step 12</t>
  </si>
  <si>
    <t xml:space="preserve">Chi-Square</t>
  </si>
  <si>
    <t xml:space="preserve">North Korea</t>
  </si>
  <si>
    <t xml:space="preserve">Pakistan</t>
  </si>
  <si>
    <t xml:space="preserve">Philippines</t>
  </si>
  <si>
    <t xml:space="preserve">South Korea</t>
  </si>
  <si>
    <t xml:space="preserve">Singapore</t>
  </si>
  <si>
    <t xml:space="preserve">Taiwan</t>
  </si>
  <si>
    <t xml:space="preserve">Thailand</t>
  </si>
  <si>
    <t xml:space="preserve">Vietnam</t>
  </si>
  <si>
    <t xml:space="preserve">Step 1</t>
  </si>
  <si>
    <t xml:space="preserve">Average</t>
  </si>
  <si>
    <t xml:space="preserve">Step 6</t>
  </si>
  <si>
    <t xml:space="preserve">(X-miu)'(Sigma)-1</t>
  </si>
  <si>
    <t xml:space="preserve">Step 3</t>
  </si>
  <si>
    <t xml:space="preserve">(X-miu)'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</si>
</sst>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BFBFBF"/>
      </patternFill>
    </fill>
    <fill>
      <patternFill patternType="solid">
        <fgColor rgb="FF70AD47"/>
        <bgColor rgb="FF99CC00"/>
      </patternFill>
    </fill>
    <fill>
      <patternFill patternType="solid">
        <fgColor rgb="FFE2F0D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Sheet2!$O$17:$O$26</c:f>
              <c:numCache>
                <c:formatCode>General</c:formatCode>
                <c:ptCount val="10"/>
                <c:pt idx="0">
                  <c:v>1.81885366398984</c:v>
                </c:pt>
                <c:pt idx="1">
                  <c:v>1.52070032251008</c:v>
                </c:pt>
                <c:pt idx="2">
                  <c:v>1.14110505161705</c:v>
                </c:pt>
                <c:pt idx="3">
                  <c:v>0.515123656847393</c:v>
                </c:pt>
                <c:pt idx="4">
                  <c:v>5.0484248381191</c:v>
                </c:pt>
                <c:pt idx="5">
                  <c:v>0.0871412750417665</c:v>
                </c:pt>
                <c:pt idx="6">
                  <c:v>0.180505824475559</c:v>
                </c:pt>
                <c:pt idx="7">
                  <c:v>0.73873236682872</c:v>
                </c:pt>
                <c:pt idx="8">
                  <c:v>1.36195977956735</c:v>
                </c:pt>
                <c:pt idx="9">
                  <c:v>3.18516489154625</c:v>
                </c:pt>
              </c:numCache>
            </c:numRef>
          </c:xVal>
          <c:yVal>
            <c:numRef>
              <c:f>Sheet2!$U$17:$U$26</c:f>
              <c:numCache>
                <c:formatCode>General</c:formatCode>
                <c:ptCount val="10"/>
                <c:pt idx="0">
                  <c:v>2.77258872223978</c:v>
                </c:pt>
                <c:pt idx="1">
                  <c:v>2.09964424899736</c:v>
                </c:pt>
                <c:pt idx="2">
                  <c:v>1.19567400151124</c:v>
                </c:pt>
                <c:pt idx="3">
                  <c:v>0.575364144903562</c:v>
                </c:pt>
                <c:pt idx="4">
                  <c:v>5.99146454710798</c:v>
                </c:pt>
                <c:pt idx="5">
                  <c:v>0.102586588775101</c:v>
                </c:pt>
                <c:pt idx="6">
                  <c:v>0.32503785899555</c:v>
                </c:pt>
                <c:pt idx="7">
                  <c:v>0.861565832184909</c:v>
                </c:pt>
                <c:pt idx="8">
                  <c:v>1.59701539243554</c:v>
                </c:pt>
                <c:pt idx="9">
                  <c:v>3.79423996977176</c:v>
                </c:pt>
              </c:numCache>
            </c:numRef>
          </c:yVal>
          <c:smooth val="0"/>
        </c:ser>
        <c:axId val="95494334"/>
        <c:axId val="99816025"/>
      </c:scatterChart>
      <c:valAx>
        <c:axId val="954943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816025"/>
        <c:crosses val="autoZero"/>
        <c:crossBetween val="midCat"/>
      </c:valAx>
      <c:valAx>
        <c:axId val="998160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943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QQ-Plot Between di^2 and Chi-Square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MVN!$AY$10</c:f>
              <c:strCache>
                <c:ptCount val="1"/>
                <c:pt idx="0">
                  <c:v>Chi-Square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MVN!$AS$11:$AS$27</c:f>
              <c:numCache>
                <c:formatCode>General</c:formatCode>
                <c:ptCount val="17"/>
                <c:pt idx="0">
                  <c:v>11.0108081769167</c:v>
                </c:pt>
                <c:pt idx="1">
                  <c:v>5.49995699883129</c:v>
                </c:pt>
                <c:pt idx="2">
                  <c:v>6.38869560978091</c:v>
                </c:pt>
                <c:pt idx="3">
                  <c:v>9.51982735809821</c:v>
                </c:pt>
                <c:pt idx="4">
                  <c:v>9.71803250846924</c:v>
                </c:pt>
                <c:pt idx="5">
                  <c:v>5.28950246301367</c:v>
                </c:pt>
                <c:pt idx="6">
                  <c:v>1.5062629476101</c:v>
                </c:pt>
                <c:pt idx="7">
                  <c:v>13.8820421823648</c:v>
                </c:pt>
                <c:pt idx="8">
                  <c:v>4.69795523640034</c:v>
                </c:pt>
                <c:pt idx="9">
                  <c:v>5.04582029636437</c:v>
                </c:pt>
                <c:pt idx="10">
                  <c:v>9.74309034327864</c:v>
                </c:pt>
                <c:pt idx="11">
                  <c:v>2.56898731038227</c:v>
                </c:pt>
                <c:pt idx="12">
                  <c:v>4.4672189732724</c:v>
                </c:pt>
                <c:pt idx="13">
                  <c:v>6.38721580510831</c:v>
                </c:pt>
                <c:pt idx="14">
                  <c:v>3.66722512498892</c:v>
                </c:pt>
                <c:pt idx="15">
                  <c:v>8.14986890075968</c:v>
                </c:pt>
                <c:pt idx="16">
                  <c:v>4.45748976435794</c:v>
                </c:pt>
              </c:numCache>
            </c:numRef>
          </c:xVal>
          <c:yVal>
            <c:numRef>
              <c:f>MVN!$AY$11:$AY$27</c:f>
              <c:numCache>
                <c:formatCode>General</c:formatCode>
                <c:ptCount val="17"/>
                <c:pt idx="0">
                  <c:v>12.3970306666016</c:v>
                </c:pt>
                <c:pt idx="1">
                  <c:v>6.34581119552152</c:v>
                </c:pt>
                <c:pt idx="2">
                  <c:v>7.46258766601555</c:v>
                </c:pt>
                <c:pt idx="3">
                  <c:v>8.83519659994583</c:v>
                </c:pt>
                <c:pt idx="4">
                  <c:v>9.70555620860885</c:v>
                </c:pt>
                <c:pt idx="5">
                  <c:v>5.83769692241979</c:v>
                </c:pt>
                <c:pt idx="6">
                  <c:v>1.78905862969746</c:v>
                </c:pt>
                <c:pt idx="7">
                  <c:v>15.5640516481943</c:v>
                </c:pt>
                <c:pt idx="8">
                  <c:v>4.86469797856595</c:v>
                </c:pt>
                <c:pt idx="9">
                  <c:v>5.3474102071241</c:v>
                </c:pt>
                <c:pt idx="10">
                  <c:v>10.8114224635701</c:v>
                </c:pt>
                <c:pt idx="11">
                  <c:v>2.694362427514</c:v>
                </c:pt>
                <c:pt idx="12">
                  <c:v>4.37850052786981</c:v>
                </c:pt>
                <c:pt idx="13">
                  <c:v>6.88287083246694</c:v>
                </c:pt>
                <c:pt idx="14">
                  <c:v>3.32949772923001</c:v>
                </c:pt>
                <c:pt idx="15">
                  <c:v>8.10380717124101</c:v>
                </c:pt>
                <c:pt idx="16">
                  <c:v>3.87446644068587</c:v>
                </c:pt>
              </c:numCache>
            </c:numRef>
          </c:yVal>
          <c:smooth val="0"/>
        </c:ser>
        <c:axId val="335252"/>
        <c:axId val="63249749"/>
      </c:scatterChart>
      <c:valAx>
        <c:axId val="33525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249749"/>
        <c:crosses val="autoZero"/>
        <c:crossBetween val="midCat"/>
      </c:valAx>
      <c:valAx>
        <c:axId val="632497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525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733320</xdr:colOff>
      <xdr:row>14</xdr:row>
      <xdr:rowOff>67320</xdr:rowOff>
    </xdr:from>
    <xdr:to>
      <xdr:col>16</xdr:col>
      <xdr:colOff>802800</xdr:colOff>
      <xdr:row>33</xdr:row>
      <xdr:rowOff>95040</xdr:rowOff>
    </xdr:to>
    <xdr:graphicFrame>
      <xdr:nvGraphicFramePr>
        <xdr:cNvPr id="0" name=""/>
        <xdr:cNvGraphicFramePr/>
      </xdr:nvGraphicFramePr>
      <xdr:xfrm>
        <a:off x="8048520" y="2495520"/>
        <a:ext cx="575892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52</xdr:col>
      <xdr:colOff>14400</xdr:colOff>
      <xdr:row>9</xdr:row>
      <xdr:rowOff>14400</xdr:rowOff>
    </xdr:from>
    <xdr:to>
      <xdr:col>59</xdr:col>
      <xdr:colOff>318960</xdr:colOff>
      <xdr:row>23</xdr:row>
      <xdr:rowOff>90360</xdr:rowOff>
    </xdr:to>
    <xdr:graphicFrame>
      <xdr:nvGraphicFramePr>
        <xdr:cNvPr id="1" name="Chart 1"/>
        <xdr:cNvGraphicFramePr/>
      </xdr:nvGraphicFramePr>
      <xdr:xfrm>
        <a:off x="33255360" y="1728720"/>
        <a:ext cx="4589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"/>
  <sheetViews>
    <sheetView showFormulas="false" showGridLines="true" showRowColHeaders="true" showZeros="true" rightToLeft="false" tabSelected="true" showOutlineSymbols="true" defaultGridColor="true" view="normal" topLeftCell="J9" colorId="64" zoomScale="100" zoomScaleNormal="100" zoomScalePageLayoutView="100" workbookViewId="0">
      <selection pane="topLeft" activeCell="Q14" activeCellId="0" sqref="Q14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18.95</v>
      </c>
      <c r="D1" s="0" t="n">
        <f aca="false">A1-$A$12</f>
        <v>-4.2</v>
      </c>
      <c r="E1" s="0" t="n">
        <f aca="false">B1-$B$12</f>
        <v>7.469</v>
      </c>
      <c r="G1" s="0" t="n">
        <f aca="false">_xlfn.VAR.S(A1:A10)</f>
        <v>10.6222222222222</v>
      </c>
      <c r="H1" s="0" t="n">
        <f aca="false">L1</f>
        <v>-14.7392</v>
      </c>
      <c r="J1" s="0" t="n">
        <f aca="false">A1*B1</f>
        <v>18.95</v>
      </c>
      <c r="K1" s="0" t="n">
        <f aca="false">AVERAGE(J1:J10)</f>
        <v>44.962</v>
      </c>
      <c r="L1" s="0" t="n">
        <f aca="false">K1-A12*B12</f>
        <v>-14.7392</v>
      </c>
      <c r="N1" s="0" t="n">
        <v>-4.2</v>
      </c>
      <c r="O1" s="0" t="n">
        <v>7.469</v>
      </c>
    </row>
    <row r="2" customFormat="false" ht="13.8" hidden="false" customHeight="false" outlineLevel="0" collapsed="false">
      <c r="A2" s="0" t="n">
        <v>2</v>
      </c>
      <c r="B2" s="0" t="n">
        <v>19</v>
      </c>
      <c r="D2" s="0" t="n">
        <f aca="false">A2-$A$12</f>
        <v>-3.2</v>
      </c>
      <c r="E2" s="0" t="n">
        <f aca="false">B2-$B$12</f>
        <v>7.519</v>
      </c>
      <c r="G2" s="0" t="n">
        <f aca="false">H1</f>
        <v>-14.7392</v>
      </c>
      <c r="H2" s="0" t="n">
        <f aca="false">_xlfn.VAR.S(B1:B10)</f>
        <v>37.47881</v>
      </c>
      <c r="J2" s="0" t="n">
        <f aca="false">A2*B2</f>
        <v>38</v>
      </c>
      <c r="N2" s="0" t="n">
        <v>-3.2</v>
      </c>
      <c r="O2" s="0" t="n">
        <v>7.519</v>
      </c>
    </row>
    <row r="3" customFormat="false" ht="13.8" hidden="false" customHeight="false" outlineLevel="0" collapsed="false">
      <c r="A3" s="0" t="n">
        <v>3</v>
      </c>
      <c r="B3" s="0" t="n">
        <v>17.95</v>
      </c>
      <c r="D3" s="0" t="n">
        <f aca="false">A3-$A$12</f>
        <v>-2.2</v>
      </c>
      <c r="E3" s="0" t="n">
        <f aca="false">B3-$B$12</f>
        <v>6.469</v>
      </c>
      <c r="J3" s="0" t="n">
        <f aca="false">A3*B3</f>
        <v>53.85</v>
      </c>
      <c r="N3" s="0" t="n">
        <v>-2.2</v>
      </c>
      <c r="O3" s="0" t="n">
        <v>6.469</v>
      </c>
    </row>
    <row r="4" customFormat="false" ht="13.8" hidden="false" customHeight="false" outlineLevel="0" collapsed="false">
      <c r="A4" s="0" t="n">
        <v>3</v>
      </c>
      <c r="B4" s="0" t="n">
        <v>15.54</v>
      </c>
      <c r="D4" s="0" t="n">
        <f aca="false">A4-$A$12</f>
        <v>-2.2</v>
      </c>
      <c r="E4" s="0" t="n">
        <f aca="false">B4-$B$12</f>
        <v>4.059</v>
      </c>
      <c r="G4" s="0" t="n">
        <f aca="false" t="array" ref="G4:H5">MINVERSE(G1:H2)</f>
        <v>0.207220684963974</v>
      </c>
      <c r="H4" s="0" t="n">
        <v>0.0814931722704377</v>
      </c>
      <c r="J4" s="0" t="n">
        <f aca="false">A4*B4</f>
        <v>46.62</v>
      </c>
      <c r="N4" s="0" t="n">
        <v>-2.2</v>
      </c>
      <c r="O4" s="0" t="n">
        <v>4.059</v>
      </c>
    </row>
    <row r="5" customFormat="false" ht="13.8" hidden="false" customHeight="false" outlineLevel="0" collapsed="false">
      <c r="A5" s="0" t="n">
        <v>4</v>
      </c>
      <c r="B5" s="0" t="n">
        <v>4</v>
      </c>
      <c r="D5" s="0" t="n">
        <f aca="false">A5-$A$12</f>
        <v>-1.2</v>
      </c>
      <c r="E5" s="0" t="n">
        <f aca="false">B5-$B$12</f>
        <v>-7.481</v>
      </c>
      <c r="G5" s="0" t="n">
        <v>0.0814931722704377</v>
      </c>
      <c r="H5" s="0" t="n">
        <v>0.0587303642972772</v>
      </c>
      <c r="J5" s="0" t="n">
        <f aca="false">A5*B5</f>
        <v>16</v>
      </c>
      <c r="N5" s="0" t="n">
        <v>-1.2</v>
      </c>
      <c r="O5" s="0" t="n">
        <v>-7.481</v>
      </c>
    </row>
    <row r="6" customFormat="false" ht="13.8" hidden="false" customHeight="false" outlineLevel="0" collapsed="false">
      <c r="A6" s="0" t="n">
        <v>5</v>
      </c>
      <c r="B6" s="0" t="n">
        <v>12.95</v>
      </c>
      <c r="D6" s="0" t="n">
        <f aca="false">A6-$A$12</f>
        <v>-0.2</v>
      </c>
      <c r="E6" s="0" t="n">
        <f aca="false">B6-$B$12</f>
        <v>1.469</v>
      </c>
      <c r="J6" s="0" t="n">
        <f aca="false">A6*B6</f>
        <v>64.75</v>
      </c>
      <c r="N6" s="0" t="n">
        <v>-0.2</v>
      </c>
      <c r="O6" s="0" t="n">
        <v>1.469</v>
      </c>
    </row>
    <row r="7" customFormat="false" ht="13.8" hidden="false" customHeight="false" outlineLevel="0" collapsed="false">
      <c r="A7" s="0" t="n">
        <v>6</v>
      </c>
      <c r="B7" s="0" t="n">
        <v>8.94</v>
      </c>
      <c r="D7" s="0" t="n">
        <f aca="false">A7-$A$12</f>
        <v>0.8</v>
      </c>
      <c r="E7" s="0" t="n">
        <f aca="false">B7-$B$12</f>
        <v>-2.541</v>
      </c>
      <c r="J7" s="0" t="n">
        <f aca="false">A7*B7</f>
        <v>53.64</v>
      </c>
      <c r="N7" s="0" t="n">
        <v>0.8</v>
      </c>
      <c r="O7" s="0" t="n">
        <v>-2.541</v>
      </c>
    </row>
    <row r="8" customFormat="false" ht="13.8" hidden="false" customHeight="false" outlineLevel="0" collapsed="false">
      <c r="A8" s="0" t="n">
        <v>8</v>
      </c>
      <c r="B8" s="0" t="n">
        <v>7.49</v>
      </c>
      <c r="D8" s="0" t="n">
        <f aca="false">A8-$A$12</f>
        <v>2.8</v>
      </c>
      <c r="E8" s="0" t="n">
        <f aca="false">B8-$B$12</f>
        <v>-3.991</v>
      </c>
      <c r="J8" s="0" t="n">
        <f aca="false">A8*B8</f>
        <v>59.92</v>
      </c>
      <c r="N8" s="0" t="n">
        <v>2.8</v>
      </c>
      <c r="O8" s="0" t="n">
        <v>-3.991</v>
      </c>
    </row>
    <row r="9" customFormat="false" ht="13.8" hidden="false" customHeight="false" outlineLevel="0" collapsed="false">
      <c r="A9" s="0" t="n">
        <v>9</v>
      </c>
      <c r="B9" s="0" t="n">
        <v>6</v>
      </c>
      <c r="D9" s="0" t="n">
        <f aca="false">A9-$A$12</f>
        <v>3.8</v>
      </c>
      <c r="E9" s="0" t="n">
        <f aca="false">B9-$B$12</f>
        <v>-5.481</v>
      </c>
      <c r="J9" s="0" t="n">
        <f aca="false">A9*B9</f>
        <v>54</v>
      </c>
      <c r="N9" s="0" t="n">
        <v>3.8</v>
      </c>
      <c r="O9" s="0" t="n">
        <v>-5.481</v>
      </c>
    </row>
    <row r="10" customFormat="false" ht="13.8" hidden="false" customHeight="false" outlineLevel="0" collapsed="false">
      <c r="A10" s="0" t="n">
        <v>11</v>
      </c>
      <c r="B10" s="0" t="n">
        <v>3.99</v>
      </c>
      <c r="D10" s="0" t="n">
        <f aca="false">A10-$A$12</f>
        <v>5.8</v>
      </c>
      <c r="E10" s="0" t="n">
        <f aca="false">B10-$B$12</f>
        <v>-7.491</v>
      </c>
      <c r="J10" s="0" t="n">
        <f aca="false">A10*B10</f>
        <v>43.89</v>
      </c>
      <c r="N10" s="0" t="n">
        <v>5.8</v>
      </c>
      <c r="O10" s="0" t="n">
        <v>-7.491</v>
      </c>
    </row>
    <row r="12" customFormat="false" ht="12.8" hidden="false" customHeight="false" outlineLevel="0" collapsed="false">
      <c r="A12" s="0" t="n">
        <f aca="false">AVERAGE(A1:A10)</f>
        <v>5.2</v>
      </c>
      <c r="B12" s="0" t="n">
        <f aca="false">AVERAGE(B1:B10)</f>
        <v>11.481</v>
      </c>
    </row>
    <row r="13" customFormat="false" ht="13.8" hidden="false" customHeight="false" outlineLevel="0" collapsed="false">
      <c r="F13" s="0" t="n">
        <v>-4.2</v>
      </c>
      <c r="G13" s="0" t="n">
        <v>-3.2</v>
      </c>
      <c r="H13" s="0" t="n">
        <v>-2.2</v>
      </c>
      <c r="I13" s="0" t="n">
        <v>-2.2</v>
      </c>
      <c r="J13" s="0" t="n">
        <v>-1.2</v>
      </c>
      <c r="K13" s="0" t="n">
        <v>-0.2</v>
      </c>
      <c r="L13" s="0" t="n">
        <v>0.8</v>
      </c>
      <c r="M13" s="0" t="n">
        <v>2.8</v>
      </c>
      <c r="N13" s="0" t="n">
        <v>3.8</v>
      </c>
      <c r="O13" s="0" t="n">
        <v>5.8</v>
      </c>
    </row>
    <row r="14" customFormat="false" ht="13.8" hidden="false" customHeight="false" outlineLevel="0" collapsed="false">
      <c r="F14" s="0" t="n">
        <v>7.469</v>
      </c>
      <c r="G14" s="0" t="n">
        <v>7.519</v>
      </c>
      <c r="H14" s="0" t="n">
        <v>6.469</v>
      </c>
      <c r="I14" s="0" t="n">
        <v>4.059</v>
      </c>
      <c r="J14" s="0" t="n">
        <v>-7.481</v>
      </c>
      <c r="K14" s="0" t="n">
        <v>1.469</v>
      </c>
      <c r="L14" s="0" t="n">
        <v>-2.541</v>
      </c>
      <c r="M14" s="0" t="n">
        <v>-3.991</v>
      </c>
      <c r="N14" s="0" t="n">
        <v>-5.481</v>
      </c>
      <c r="O14" s="0" t="n">
        <v>-7.491</v>
      </c>
    </row>
    <row r="17" customFormat="false" ht="13.8" hidden="false" customHeight="false" outlineLevel="0" collapsed="false">
      <c r="D17" s="0" t="n">
        <f aca="false" t="array" ref="D17:M26">=MMULT(MMULT(D1:E10,G4:H5),F13:O14)</f>
        <v>1.81885366398984</v>
      </c>
      <c r="E17" s="0" t="n">
        <v>1.56201857919908</v>
      </c>
      <c r="F17" s="0" t="n">
        <v>1.19915915026774</v>
      </c>
      <c r="G17" s="0" t="n">
        <v>0.966869450832472</v>
      </c>
      <c r="H17" s="0" t="n">
        <v>-0.407076678130377</v>
      </c>
      <c r="I17" s="0" t="n">
        <v>0.19392156694353</v>
      </c>
      <c r="J17" s="0" t="n">
        <v>-0.454239733493367</v>
      </c>
      <c r="K17" s="0" t="n">
        <v>-1.11730784254571</v>
      </c>
      <c r="L17" s="0" t="n">
        <v>-1.52257700913328</v>
      </c>
      <c r="M17" s="0" t="n">
        <v>-2.23962114792992</v>
      </c>
      <c r="O17" s="0" t="n">
        <f aca="false">D17</f>
        <v>1.81885366398984</v>
      </c>
      <c r="Q17" s="0" t="n">
        <v>8</v>
      </c>
      <c r="S17" s="0" t="n">
        <f aca="false">(Q17-0.5)/10</f>
        <v>0.75</v>
      </c>
      <c r="U17" s="0" t="n">
        <f aca="false">_xlfn.CHISQ.INV(S17,2)</f>
        <v>2.77258872223978</v>
      </c>
    </row>
    <row r="18" customFormat="false" ht="13.8" hidden="false" customHeight="false" outlineLevel="0" collapsed="false">
      <c r="D18" s="0" t="n">
        <v>1.56201857919908</v>
      </c>
      <c r="E18" s="0" t="n">
        <v>1.52070032251008</v>
      </c>
      <c r="F18" s="0" t="n">
        <v>1.28048506214666</v>
      </c>
      <c r="G18" s="0" t="n">
        <v>0.84471980864182</v>
      </c>
      <c r="H18" s="0" t="n">
        <v>-1.29224960494391</v>
      </c>
      <c r="I18" s="0" t="n">
        <v>0.275689713550938</v>
      </c>
      <c r="J18" s="0" t="n">
        <v>-0.499739302154521</v>
      </c>
      <c r="K18" s="0" t="n">
        <v>-0.862639775255561</v>
      </c>
      <c r="L18" s="0" t="n">
        <v>-1.18241383708874</v>
      </c>
      <c r="M18" s="0" t="n">
        <v>-1.64657096660584</v>
      </c>
      <c r="O18" s="0" t="n">
        <f aca="false">E18</f>
        <v>1.52070032251008</v>
      </c>
      <c r="Q18" s="0" t="n">
        <v>7</v>
      </c>
      <c r="S18" s="0" t="n">
        <f aca="false">(Q18-0.5)/10</f>
        <v>0.65</v>
      </c>
      <c r="U18" s="0" t="n">
        <f aca="false">_xlfn.CHISQ.INV(S18,2)</f>
        <v>2.09964424899736</v>
      </c>
    </row>
    <row r="19" customFormat="false" ht="13.8" hidden="false" customHeight="false" outlineLevel="0" collapsed="false">
      <c r="D19" s="0" t="n">
        <v>1.19915915026774</v>
      </c>
      <c r="E19" s="0" t="n">
        <v>1.28048506214666</v>
      </c>
      <c r="F19" s="0" t="n">
        <v>1.14110505161705</v>
      </c>
      <c r="G19" s="0" t="n">
        <v>0.657558439794715</v>
      </c>
      <c r="H19" s="0" t="n">
        <v>-1.58655350352175</v>
      </c>
      <c r="I19" s="0" t="n">
        <v>0.280483962389873</v>
      </c>
      <c r="J19" s="0" t="n">
        <v>-0.452795621166342</v>
      </c>
      <c r="K19" s="0" t="n">
        <v>-0.601138506256882</v>
      </c>
      <c r="L19" s="0" t="n">
        <v>-0.828800885749907</v>
      </c>
      <c r="M19" s="0" t="n">
        <v>-1.08950314952116</v>
      </c>
      <c r="O19" s="0" t="n">
        <f aca="false">F19</f>
        <v>1.14110505161705</v>
      </c>
      <c r="Q19" s="0" t="n">
        <v>5</v>
      </c>
      <c r="S19" s="0" t="n">
        <f aca="false">(Q19-0.5)/10</f>
        <v>0.45</v>
      </c>
      <c r="U19" s="0" t="n">
        <f aca="false">_xlfn.CHISQ.INV(S19,2)</f>
        <v>1.19567400151124</v>
      </c>
    </row>
    <row r="20" customFormat="false" ht="13.8" hidden="false" customHeight="false" outlineLevel="0" collapsed="false">
      <c r="D20" s="0" t="n">
        <v>0.966869450832472</v>
      </c>
      <c r="E20" s="0" t="n">
        <v>0.84471980864182</v>
      </c>
      <c r="F20" s="0" t="n">
        <v>0.657558439794714</v>
      </c>
      <c r="G20" s="0" t="n">
        <v>0.515123656847393</v>
      </c>
      <c r="H20" s="0" t="n">
        <v>-0.292013178023529</v>
      </c>
      <c r="I20" s="0" t="n">
        <v>0.111841150006217</v>
      </c>
      <c r="J20" s="0" t="n">
        <v>-0.250260865116437</v>
      </c>
      <c r="K20" s="0" t="n">
        <v>-0.586167582513652</v>
      </c>
      <c r="L20" s="0" t="n">
        <v>-0.799333642023339</v>
      </c>
      <c r="M20" s="0" t="n">
        <v>-1.16833723844566</v>
      </c>
      <c r="O20" s="0" t="n">
        <f aca="false">G20</f>
        <v>0.515123656847393</v>
      </c>
      <c r="Q20" s="0" t="n">
        <v>3</v>
      </c>
      <c r="S20" s="0" t="n">
        <f aca="false">(Q20-0.5)/10</f>
        <v>0.25</v>
      </c>
      <c r="U20" s="0" t="n">
        <f aca="false">_xlfn.CHISQ.INV(S20,2)</f>
        <v>0.575364144903562</v>
      </c>
    </row>
    <row r="21" customFormat="false" ht="13.8" hidden="false" customHeight="false" outlineLevel="0" collapsed="false">
      <c r="D21" s="0" t="n">
        <v>-0.407076678130377</v>
      </c>
      <c r="E21" s="0" t="n">
        <v>-1.29224960494391</v>
      </c>
      <c r="F21" s="0" t="n">
        <v>-1.58655350352175</v>
      </c>
      <c r="G21" s="0" t="n">
        <v>-0.292013178023529</v>
      </c>
      <c r="H21" s="0" t="n">
        <v>5.0484248381191</v>
      </c>
      <c r="I21" s="0" t="n">
        <v>-0.617415680783295</v>
      </c>
      <c r="J21" s="0" t="n">
        <v>0.678255260254939</v>
      </c>
      <c r="K21" s="0" t="n">
        <v>-0.259502417221827</v>
      </c>
      <c r="L21" s="0" t="n">
        <v>-0.317458704505381</v>
      </c>
      <c r="M21" s="0" t="n">
        <v>-0.954410331243972</v>
      </c>
      <c r="O21" s="0" t="n">
        <f aca="false">H21</f>
        <v>5.0484248381191</v>
      </c>
      <c r="Q21" s="0" t="n">
        <v>10</v>
      </c>
      <c r="S21" s="0" t="n">
        <f aca="false">(Q21-0.5)/10</f>
        <v>0.95</v>
      </c>
      <c r="U21" s="0" t="n">
        <f aca="false">_xlfn.CHISQ.INV(S21,2)</f>
        <v>5.99146454710798</v>
      </c>
    </row>
    <row r="22" customFormat="false" ht="13.8" hidden="false" customHeight="false" outlineLevel="0" collapsed="false">
      <c r="D22" s="0" t="n">
        <v>0.19392156694353</v>
      </c>
      <c r="E22" s="0" t="n">
        <v>0.275689713550939</v>
      </c>
      <c r="F22" s="0" t="n">
        <v>0.280483962389873</v>
      </c>
      <c r="G22" s="0" t="n">
        <v>0.111841150006217</v>
      </c>
      <c r="H22" s="0" t="n">
        <v>-0.617415680783295</v>
      </c>
      <c r="I22" s="0" t="n">
        <v>0.0871412750417665</v>
      </c>
      <c r="J22" s="0" t="n">
        <v>-0.115194237387192</v>
      </c>
      <c r="K22" s="0" t="n">
        <v>-0.060121163755224</v>
      </c>
      <c r="L22" s="0" t="n">
        <v>-0.0861164740236787</v>
      </c>
      <c r="M22" s="0" t="n">
        <v>-0.0702301119829337</v>
      </c>
      <c r="O22" s="0" t="n">
        <f aca="false">I22</f>
        <v>0.0871412750417665</v>
      </c>
      <c r="Q22" s="0" t="n">
        <v>1</v>
      </c>
      <c r="S22" s="0" t="n">
        <f aca="false">(Q22-0.5)/10</f>
        <v>0.05</v>
      </c>
      <c r="U22" s="0" t="n">
        <f aca="false">_xlfn.CHISQ.INV(S22,2)</f>
        <v>0.102586588775101</v>
      </c>
    </row>
    <row r="23" customFormat="false" ht="13.8" hidden="false" customHeight="false" outlineLevel="0" collapsed="false">
      <c r="D23" s="0" t="n">
        <v>-0.454239733493367</v>
      </c>
      <c r="E23" s="0" t="n">
        <v>-0.499739302154521</v>
      </c>
      <c r="F23" s="0" t="n">
        <v>-0.452795621166342</v>
      </c>
      <c r="G23" s="0" t="n">
        <v>-0.250260865116437</v>
      </c>
      <c r="H23" s="0" t="n">
        <v>0.678255260254939</v>
      </c>
      <c r="I23" s="0" t="n">
        <v>-0.115194237387192</v>
      </c>
      <c r="J23" s="0" t="n">
        <v>0.180505824475559</v>
      </c>
      <c r="K23" s="0" t="n">
        <v>0.219767629840949</v>
      </c>
      <c r="L23" s="0" t="n">
        <v>0.303688610688862</v>
      </c>
      <c r="M23" s="0" t="n">
        <v>0.390012434057548</v>
      </c>
      <c r="O23" s="0" t="n">
        <f aca="false">J23</f>
        <v>0.180505824475559</v>
      </c>
      <c r="Q23" s="0" t="n">
        <v>2</v>
      </c>
      <c r="S23" s="0" t="n">
        <f aca="false">(Q23-0.5)/10</f>
        <v>0.15</v>
      </c>
      <c r="U23" s="0" t="n">
        <f aca="false">_xlfn.CHISQ.INV(S23,2)</f>
        <v>0.32503785899555</v>
      </c>
    </row>
    <row r="24" customFormat="false" ht="13.8" hidden="false" customHeight="false" outlineLevel="0" collapsed="false">
      <c r="D24" s="0" t="n">
        <v>-1.11730784254571</v>
      </c>
      <c r="E24" s="0" t="n">
        <v>-0.862639775255561</v>
      </c>
      <c r="F24" s="0" t="n">
        <v>-0.601138506256882</v>
      </c>
      <c r="G24" s="0" t="n">
        <v>-0.586167582513652</v>
      </c>
      <c r="H24" s="0" t="n">
        <v>-0.259502417221827</v>
      </c>
      <c r="I24" s="0" t="n">
        <v>-0.060121163755224</v>
      </c>
      <c r="J24" s="0" t="n">
        <v>0.219767629840949</v>
      </c>
      <c r="K24" s="0" t="n">
        <v>0.73873236682872</v>
      </c>
      <c r="L24" s="0" t="n">
        <v>1.00296691651081</v>
      </c>
      <c r="M24" s="0" t="n">
        <v>1.52541037436838</v>
      </c>
      <c r="O24" s="0" t="n">
        <f aca="false">K24</f>
        <v>0.73873236682872</v>
      </c>
      <c r="Q24" s="0" t="n">
        <v>4</v>
      </c>
      <c r="S24" s="0" t="n">
        <f aca="false">(Q24-0.5)/10</f>
        <v>0.35</v>
      </c>
      <c r="U24" s="0" t="n">
        <f aca="false">_xlfn.CHISQ.INV(S24,2)</f>
        <v>0.861565832184909</v>
      </c>
    </row>
    <row r="25" customFormat="false" ht="13.8" hidden="false" customHeight="false" outlineLevel="0" collapsed="false">
      <c r="D25" s="0" t="n">
        <v>-1.52257700913328</v>
      </c>
      <c r="E25" s="0" t="n">
        <v>-1.18241383708874</v>
      </c>
      <c r="F25" s="0" t="n">
        <v>-0.828800885749907</v>
      </c>
      <c r="G25" s="0" t="n">
        <v>-0.799333642023339</v>
      </c>
      <c r="H25" s="0" t="n">
        <v>-0.317458704505381</v>
      </c>
      <c r="I25" s="0" t="n">
        <v>-0.0861164740236787</v>
      </c>
      <c r="J25" s="0" t="n">
        <v>0.303688610688862</v>
      </c>
      <c r="K25" s="0" t="n">
        <v>1.00296691651081</v>
      </c>
      <c r="L25" s="0" t="n">
        <v>1.36195977956735</v>
      </c>
      <c r="M25" s="0" t="n">
        <v>2.0680852457573</v>
      </c>
      <c r="O25" s="0" t="n">
        <f aca="false">L25</f>
        <v>1.36195977956735</v>
      </c>
      <c r="Q25" s="0" t="n">
        <v>6</v>
      </c>
      <c r="S25" s="0" t="n">
        <f aca="false">(Q25-0.5)/10</f>
        <v>0.55</v>
      </c>
      <c r="U25" s="0" t="n">
        <f aca="false">_xlfn.CHISQ.INV(S25,2)</f>
        <v>1.59701539243554</v>
      </c>
    </row>
    <row r="26" customFormat="false" ht="13.8" hidden="false" customHeight="false" outlineLevel="0" collapsed="false">
      <c r="D26" s="0" t="n">
        <v>-2.23962114792992</v>
      </c>
      <c r="E26" s="0" t="n">
        <v>-1.64657096660584</v>
      </c>
      <c r="F26" s="0" t="n">
        <v>-1.08950314952116</v>
      </c>
      <c r="G26" s="0" t="n">
        <v>-1.16833723844566</v>
      </c>
      <c r="H26" s="0" t="n">
        <v>-0.954410331243972</v>
      </c>
      <c r="I26" s="0" t="n">
        <v>-0.0702301119829336</v>
      </c>
      <c r="J26" s="0" t="n">
        <v>0.390012434057548</v>
      </c>
      <c r="K26" s="0" t="n">
        <v>1.52541037436838</v>
      </c>
      <c r="L26" s="0" t="n">
        <v>2.0680852457573</v>
      </c>
      <c r="M26" s="0" t="n">
        <v>3.18516489154625</v>
      </c>
      <c r="O26" s="0" t="n">
        <f aca="false">M26</f>
        <v>3.18516489154625</v>
      </c>
      <c r="Q26" s="0" t="n">
        <v>9</v>
      </c>
      <c r="S26" s="0" t="n">
        <f aca="false">(Q26-0.5)/10</f>
        <v>0.85</v>
      </c>
      <c r="U26" s="0" t="n">
        <f aca="false">_xlfn.CHISQ.INV(S26,2)</f>
        <v>3.79423996977176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8"/>
  <sheetViews>
    <sheetView showFormulas="false" showGridLines="true" showRowColHeaders="true" showZeros="true" rightToLeft="false" tabSelected="false" showOutlineSymbols="true" defaultGridColor="true" view="normal" topLeftCell="AU1" colorId="64" zoomScale="100" zoomScaleNormal="100" zoomScalePageLayoutView="100" workbookViewId="0">
      <selection pane="topLeft" activeCell="AY11" activeCellId="0" sqref="AY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29"/>
    <col collapsed="false" customWidth="true" hidden="false" outlineLevel="0" max="9" min="3" style="0" width="8.67"/>
    <col collapsed="false" customWidth="true" hidden="false" outlineLevel="0" max="18" min="10" style="0" width="9.14"/>
    <col collapsed="false" customWidth="true" hidden="false" outlineLevel="0" max="19" min="19" style="0" width="12.71"/>
    <col collapsed="false" customWidth="true" hidden="false" outlineLevel="0" max="24" min="20" style="0" width="9.29"/>
    <col collapsed="false" customWidth="true" hidden="false" outlineLevel="0" max="25" min="25" style="0" width="11.99"/>
    <col collapsed="false" customWidth="true" hidden="false" outlineLevel="0" max="50" min="26" style="0" width="8.67"/>
    <col collapsed="false" customWidth="true" hidden="false" outlineLevel="0" max="51" min="51" style="0" width="10.42"/>
    <col collapsed="false" customWidth="true" hidden="false" outlineLevel="0" max="1025" min="52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/>
      <c r="U1" s="2"/>
      <c r="V1" s="2"/>
      <c r="W1" s="2"/>
      <c r="X1" s="2"/>
      <c r="Y1" s="2"/>
      <c r="Z1" s="1" t="s">
        <v>18</v>
      </c>
      <c r="AA1" s="2" t="s">
        <v>19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5" hidden="false" customHeight="false" outlineLevel="0" collapsed="false">
      <c r="B2" s="0" t="s">
        <v>20</v>
      </c>
      <c r="C2" s="0" t="n">
        <v>25</v>
      </c>
      <c r="D2" s="0" t="n">
        <v>18</v>
      </c>
      <c r="E2" s="0" t="n">
        <v>44</v>
      </c>
      <c r="F2" s="0" t="n">
        <v>45</v>
      </c>
      <c r="G2" s="0" t="n">
        <v>29</v>
      </c>
      <c r="H2" s="0" t="n">
        <v>168</v>
      </c>
      <c r="I2" s="0" t="n">
        <v>205</v>
      </c>
      <c r="K2" s="0" t="n">
        <f aca="false">C2-C$19</f>
        <v>-777.470588235294</v>
      </c>
      <c r="L2" s="0" t="n">
        <f aca="false">D2-D$19</f>
        <v>-26.7647058823529</v>
      </c>
      <c r="M2" s="0" t="n">
        <f aca="false">E2-E$19</f>
        <v>-23.4117647058823</v>
      </c>
      <c r="N2" s="0" t="n">
        <f aca="false">F2-F$19</f>
        <v>-18.4705882352941</v>
      </c>
      <c r="O2" s="0" t="n">
        <f aca="false">G2-G$19</f>
        <v>-43.9411764705882</v>
      </c>
      <c r="P2" s="0" t="n">
        <f aca="false">H2-H$19</f>
        <v>114.117647058824</v>
      </c>
      <c r="Q2" s="0" t="n">
        <f aca="false">I2-I$19</f>
        <v>-4058</v>
      </c>
      <c r="S2" s="0" t="n">
        <f aca="false">_xlfn.VAR.S(C2:C18)</f>
        <v>2541171.51470588</v>
      </c>
      <c r="T2" s="0" t="n">
        <f aca="false">_xlfn.COVARIANCE.S(C2:C18,D2:D18)</f>
        <v>32032.8051470588</v>
      </c>
      <c r="U2" s="0" t="n">
        <f aca="false">_xlfn.COVARIANCE.S(C2:C18,E2:E18)</f>
        <v>7505.54411764706</v>
      </c>
      <c r="V2" s="0" t="n">
        <f aca="false">_xlfn.COVARIANCE.S(C2:C18,F2:F18)</f>
        <v>6615.32720588235</v>
      </c>
      <c r="W2" s="0" t="n">
        <f aca="false">_xlfn.COVARIANCE.S(C2:C18,G2:G18)</f>
        <v>5596.71691176471</v>
      </c>
      <c r="X2" s="0" t="n">
        <f aca="false">_xlfn.COVARIANCE.S(C2:C18,H2:H18)</f>
        <v>-30378.7786764706</v>
      </c>
      <c r="Y2" s="0" t="n">
        <f aca="false">_xlfn.COVARIANCE.S(C2:C18,I2:I18)</f>
        <v>6496493.875</v>
      </c>
      <c r="AA2" s="0" t="n">
        <v>-777.470588235294</v>
      </c>
      <c r="AB2" s="0" t="n">
        <v>-2.47058823529414</v>
      </c>
      <c r="AC2" s="0" t="n">
        <v>-747.470588235294</v>
      </c>
      <c r="AD2" s="0" t="n">
        <v>-678.470588235294</v>
      </c>
      <c r="AE2" s="0" t="n">
        <v>4691.52941176471</v>
      </c>
      <c r="AF2" s="0" t="n">
        <v>-519.470588235294</v>
      </c>
      <c r="AG2" s="0" t="n">
        <v>-700.470588235294</v>
      </c>
      <c r="AH2" s="0" t="n">
        <v>-472.470588235294</v>
      </c>
      <c r="AI2" s="0" t="n">
        <v>-744.470588235294</v>
      </c>
      <c r="AJ2" s="0" t="n">
        <v>-613.470588235294</v>
      </c>
      <c r="AK2" s="0" t="n">
        <v>-659.470588235294</v>
      </c>
      <c r="AL2" s="0" t="n">
        <v>-581.470588235294</v>
      </c>
      <c r="AM2" s="0" t="n">
        <v>-355.470588235294</v>
      </c>
      <c r="AN2" s="0" t="n">
        <v>3653.52941176471</v>
      </c>
      <c r="AO2" s="0" t="n">
        <v>-220.470588235294</v>
      </c>
      <c r="AP2" s="0" t="n">
        <v>-687.470588235294</v>
      </c>
      <c r="AQ2" s="0" t="n">
        <v>-584.470588235294</v>
      </c>
    </row>
    <row r="3" customFormat="false" ht="15" hidden="false" customHeight="false" outlineLevel="0" collapsed="false">
      <c r="B3" s="0" t="s">
        <v>21</v>
      </c>
      <c r="C3" s="0" t="n">
        <v>800</v>
      </c>
      <c r="D3" s="0" t="n">
        <v>16</v>
      </c>
      <c r="E3" s="0" t="n">
        <v>53</v>
      </c>
      <c r="F3" s="0" t="n">
        <v>53</v>
      </c>
      <c r="G3" s="0" t="n">
        <v>35</v>
      </c>
      <c r="H3" s="0" t="n">
        <v>106</v>
      </c>
      <c r="I3" s="0" t="n">
        <v>202</v>
      </c>
      <c r="K3" s="0" t="n">
        <f aca="false">C3-C$19</f>
        <v>-2.47058823529414</v>
      </c>
      <c r="L3" s="0" t="n">
        <f aca="false">D3-D$19</f>
        <v>-28.7647058823529</v>
      </c>
      <c r="M3" s="0" t="n">
        <f aca="false">E3-E$19</f>
        <v>-14.4117647058823</v>
      </c>
      <c r="N3" s="0" t="n">
        <f aca="false">F3-F$19</f>
        <v>-10.4705882352941</v>
      </c>
      <c r="O3" s="0" t="n">
        <f aca="false">G3-G$19</f>
        <v>-37.9411764705882</v>
      </c>
      <c r="P3" s="0" t="n">
        <f aca="false">H3-H$19</f>
        <v>52.1176470588235</v>
      </c>
      <c r="Q3" s="0" t="n">
        <f aca="false">I3-I$19</f>
        <v>-4061</v>
      </c>
      <c r="S3" s="0" t="n">
        <f aca="false">T2</f>
        <v>32032.8051470588</v>
      </c>
      <c r="T3" s="0" t="n">
        <f aca="false">_xlfn.VAR.S(D2:D18)</f>
        <v>815.441176470588</v>
      </c>
      <c r="U3" s="0" t="n">
        <f aca="false">_xlfn.COVARIANCE.S(D2:D18,E2:E18)</f>
        <v>248.540441176471</v>
      </c>
      <c r="V3" s="0" t="n">
        <f aca="false">_xlfn.COVARIANCE.S(D2:D18,F2:F18)</f>
        <v>204.180147058823</v>
      </c>
      <c r="W3" s="0" t="n">
        <f aca="false">_xlfn.COVARIANCE.S(D2:D18,G2:G18)</f>
        <v>420.672794117647</v>
      </c>
      <c r="X3" s="0" t="n">
        <f aca="false">_xlfn.COVARIANCE.S(D2:D18,H2:H18)</f>
        <v>-1016.38566176471</v>
      </c>
      <c r="Y3" s="0" t="n">
        <f aca="false">_xlfn.COVARIANCE.S(D2:D18,I2:I18)</f>
        <v>154273.8125</v>
      </c>
      <c r="AA3" s="0" t="n">
        <v>-26.7647058823529</v>
      </c>
      <c r="AB3" s="0" t="n">
        <v>-28.7647058823529</v>
      </c>
      <c r="AC3" s="0" t="n">
        <v>-32.7647058823529</v>
      </c>
      <c r="AD3" s="0" t="n">
        <v>-18.7647058823529</v>
      </c>
      <c r="AE3" s="0" t="n">
        <v>49.2352941176471</v>
      </c>
      <c r="AF3" s="0" t="n">
        <v>-18.7647058823529</v>
      </c>
      <c r="AG3" s="0" t="n">
        <v>-15.7647058823529</v>
      </c>
      <c r="AH3" s="0" t="n">
        <v>32.2352941176471</v>
      </c>
      <c r="AI3" s="0" t="n">
        <v>-1.76470588235294</v>
      </c>
      <c r="AJ3" s="0" t="n">
        <v>15.2352941176471</v>
      </c>
      <c r="AK3" s="0" t="n">
        <v>-12.7647058823529</v>
      </c>
      <c r="AL3" s="0" t="n">
        <v>-1.76470588235294</v>
      </c>
      <c r="AM3" s="0" t="n">
        <v>27.2352941176471</v>
      </c>
      <c r="AN3" s="0" t="n">
        <v>55.2352941176471</v>
      </c>
      <c r="AO3" s="0" t="n">
        <v>26.2352941176471</v>
      </c>
      <c r="AP3" s="0" t="n">
        <v>-22.7647058823529</v>
      </c>
      <c r="AQ3" s="0" t="n">
        <v>-24.7647058823529</v>
      </c>
    </row>
    <row r="4" customFormat="false" ht="15" hidden="false" customHeight="false" outlineLevel="0" collapsed="false">
      <c r="B4" s="0" t="s">
        <v>22</v>
      </c>
      <c r="C4" s="0" t="n">
        <v>55</v>
      </c>
      <c r="D4" s="0" t="n">
        <v>12</v>
      </c>
      <c r="E4" s="0" t="n">
        <v>52</v>
      </c>
      <c r="F4" s="0" t="n">
        <v>50</v>
      </c>
      <c r="G4" s="0" t="n">
        <v>35</v>
      </c>
      <c r="H4" s="0" t="n">
        <v>112</v>
      </c>
      <c r="I4" s="0" t="n">
        <v>260</v>
      </c>
      <c r="K4" s="0" t="n">
        <f aca="false">C4-C$19</f>
        <v>-747.470588235294</v>
      </c>
      <c r="L4" s="0" t="n">
        <f aca="false">D4-D$19</f>
        <v>-32.7647058823529</v>
      </c>
      <c r="M4" s="0" t="n">
        <f aca="false">E4-E$19</f>
        <v>-15.4117647058823</v>
      </c>
      <c r="N4" s="0" t="n">
        <f aca="false">F4-F$19</f>
        <v>-13.4705882352941</v>
      </c>
      <c r="O4" s="0" t="n">
        <f aca="false">G4-G$19</f>
        <v>-37.9411764705882</v>
      </c>
      <c r="P4" s="0" t="n">
        <f aca="false">H4-H$19</f>
        <v>58.1176470588235</v>
      </c>
      <c r="Q4" s="0" t="n">
        <f aca="false">I4-I$19</f>
        <v>-4003</v>
      </c>
      <c r="S4" s="0" t="n">
        <f aca="false">U2</f>
        <v>7505.54411764706</v>
      </c>
      <c r="T4" s="0" t="n">
        <f aca="false">U3</f>
        <v>248.540441176471</v>
      </c>
      <c r="U4" s="0" t="n">
        <f aca="false">_xlfn.VAR.S(E2:E18)</f>
        <v>118.507352941176</v>
      </c>
      <c r="V4" s="0" t="n">
        <f aca="false">_xlfn.COVARIANCE.S(E2:E18,F2:F18)</f>
        <v>94.1066176470588</v>
      </c>
      <c r="W4" s="0" t="n">
        <f aca="false">_xlfn.COVARIANCE.S(E2:E18,G2:G18)</f>
        <v>245.025735294118</v>
      </c>
      <c r="X4" s="0" t="n">
        <f aca="false">_xlfn.COVARIANCE.S(E2:E18,H2:H18)</f>
        <v>-499.011029411765</v>
      </c>
      <c r="Y4" s="0" t="n">
        <f aca="false">_xlfn.COVARIANCE.S(E2:E18,I2:I18)</f>
        <v>48464.5625</v>
      </c>
      <c r="AA4" s="0" t="n">
        <v>-23.4117647058823</v>
      </c>
      <c r="AB4" s="0" t="n">
        <v>-14.4117647058823</v>
      </c>
      <c r="AC4" s="0" t="n">
        <v>-15.4117647058823</v>
      </c>
      <c r="AD4" s="0" t="n">
        <v>1.58823529411765</v>
      </c>
      <c r="AE4" s="0" t="n">
        <v>12.5882352941177</v>
      </c>
      <c r="AF4" s="0" t="n">
        <v>-8.41176470588235</v>
      </c>
      <c r="AG4" s="0" t="n">
        <v>-2.41176470588235</v>
      </c>
      <c r="AH4" s="0" t="n">
        <v>14.5882352941177</v>
      </c>
      <c r="AI4" s="0" t="n">
        <v>4.58823529411765</v>
      </c>
      <c r="AJ4" s="0" t="n">
        <v>5.58823529411765</v>
      </c>
      <c r="AK4" s="0" t="n">
        <v>-9.41176470588235</v>
      </c>
      <c r="AL4" s="0" t="n">
        <v>0.588235294117652</v>
      </c>
      <c r="AM4" s="0" t="n">
        <v>6.58823529411765</v>
      </c>
      <c r="AN4" s="0" t="n">
        <v>11.5882352941177</v>
      </c>
      <c r="AO4" s="0" t="n">
        <v>10.5882352941177</v>
      </c>
      <c r="AP4" s="0" t="n">
        <v>4.58823529411765</v>
      </c>
      <c r="AQ4" s="0" t="n">
        <v>0.588235294117652</v>
      </c>
    </row>
    <row r="5" customFormat="false" ht="15" hidden="false" customHeight="false" outlineLevel="0" collapsed="false">
      <c r="B5" s="0" t="s">
        <v>23</v>
      </c>
      <c r="C5" s="0" t="n">
        <v>124</v>
      </c>
      <c r="D5" s="0" t="n">
        <v>26</v>
      </c>
      <c r="E5" s="0" t="n">
        <v>69</v>
      </c>
      <c r="F5" s="0" t="n">
        <v>67</v>
      </c>
      <c r="G5" s="0" t="n">
        <v>78</v>
      </c>
      <c r="H5" s="0" t="n">
        <v>52</v>
      </c>
      <c r="I5" s="0" t="n">
        <v>377</v>
      </c>
      <c r="K5" s="0" t="n">
        <f aca="false">C5-C$19</f>
        <v>-678.470588235294</v>
      </c>
      <c r="L5" s="0" t="n">
        <f aca="false">D5-D$19</f>
        <v>-18.7647058823529</v>
      </c>
      <c r="M5" s="0" t="n">
        <f aca="false">E5-E$19</f>
        <v>1.58823529411765</v>
      </c>
      <c r="N5" s="0" t="n">
        <f aca="false">F5-F$19</f>
        <v>3.52941176470588</v>
      </c>
      <c r="O5" s="0" t="n">
        <f aca="false">G5-G$19</f>
        <v>5.05882352941177</v>
      </c>
      <c r="P5" s="0" t="n">
        <f aca="false">H5-H$19</f>
        <v>-1.88235294117648</v>
      </c>
      <c r="Q5" s="0" t="n">
        <f aca="false">I5-I$19</f>
        <v>-3886</v>
      </c>
      <c r="S5" s="0" t="n">
        <f aca="false">V2</f>
        <v>6615.32720588235</v>
      </c>
      <c r="T5" s="0" t="n">
        <f aca="false">V3</f>
        <v>204.180147058823</v>
      </c>
      <c r="U5" s="0" t="n">
        <f aca="false">V4</f>
        <v>94.1066176470588</v>
      </c>
      <c r="V5" s="0" t="n">
        <f aca="false">_xlfn.VAR.S(F2:F18)</f>
        <v>76.139705882353</v>
      </c>
      <c r="W5" s="0" t="n">
        <f aca="false">_xlfn.COVARIANCE.S(F2:F18,G2:G18)</f>
        <v>186.466911764706</v>
      </c>
      <c r="X5" s="0" t="n">
        <f aca="false">_xlfn.COVARIANCE.S(F2:F18,H2:H18)</f>
        <v>-393.766176470588</v>
      </c>
      <c r="Y5" s="0" t="n">
        <f aca="false">_xlfn.COVARIANCE.S(F2:F18,I2:I18)</f>
        <v>40633</v>
      </c>
      <c r="AA5" s="0" t="n">
        <v>-18.4705882352941</v>
      </c>
      <c r="AB5" s="0" t="n">
        <v>-10.4705882352941</v>
      </c>
      <c r="AC5" s="0" t="n">
        <v>-13.4705882352941</v>
      </c>
      <c r="AD5" s="0" t="n">
        <v>3.52941176470588</v>
      </c>
      <c r="AE5" s="0" t="n">
        <v>11.5294117647059</v>
      </c>
      <c r="AF5" s="0" t="n">
        <v>-5.47058823529412</v>
      </c>
      <c r="AG5" s="0" t="n">
        <v>-2.47058823529412</v>
      </c>
      <c r="AH5" s="0" t="n">
        <v>12.5294117647059</v>
      </c>
      <c r="AI5" s="0" t="n">
        <v>2.52941176470588</v>
      </c>
      <c r="AJ5" s="0" t="n">
        <v>3.52941176470588</v>
      </c>
      <c r="AK5" s="0" t="n">
        <v>-6.47058823529412</v>
      </c>
      <c r="AL5" s="0" t="n">
        <v>-0.470588235294116</v>
      </c>
      <c r="AM5" s="0" t="n">
        <v>4.52941176470588</v>
      </c>
      <c r="AN5" s="0" t="n">
        <v>9.52941176470588</v>
      </c>
      <c r="AO5" s="0" t="n">
        <v>8.52941176470588</v>
      </c>
      <c r="AP5" s="0" t="n">
        <v>1.52941176470588</v>
      </c>
      <c r="AQ5" s="0" t="n">
        <v>-0.470588235294116</v>
      </c>
    </row>
    <row r="6" customFormat="false" ht="15" hidden="false" customHeight="false" outlineLevel="0" collapsed="false">
      <c r="B6" s="0" t="s">
        <v>24</v>
      </c>
      <c r="C6" s="0" t="n">
        <v>5494</v>
      </c>
      <c r="D6" s="0" t="n">
        <v>94</v>
      </c>
      <c r="E6" s="0" t="n">
        <v>80</v>
      </c>
      <c r="F6" s="0" t="n">
        <v>75</v>
      </c>
      <c r="G6" s="0" t="n">
        <v>77</v>
      </c>
      <c r="H6" s="0" t="n">
        <v>5.8</v>
      </c>
      <c r="I6" s="0" t="n">
        <v>14641</v>
      </c>
      <c r="K6" s="0" t="n">
        <f aca="false">C6-C$19</f>
        <v>4691.52941176471</v>
      </c>
      <c r="L6" s="0" t="n">
        <f aca="false">D6-D$19</f>
        <v>49.2352941176471</v>
      </c>
      <c r="M6" s="0" t="n">
        <f aca="false">E6-E$19</f>
        <v>12.5882352941177</v>
      </c>
      <c r="N6" s="0" t="n">
        <f aca="false">F6-F$19</f>
        <v>11.5294117647059</v>
      </c>
      <c r="O6" s="0" t="n">
        <f aca="false">G6-G$19</f>
        <v>4.05882352941177</v>
      </c>
      <c r="P6" s="0" t="n">
        <f aca="false">H6-H$19</f>
        <v>-48.0823529411765</v>
      </c>
      <c r="Q6" s="0" t="n">
        <f aca="false">I6-I$19</f>
        <v>10378</v>
      </c>
      <c r="S6" s="0" t="n">
        <f aca="false">W2</f>
        <v>5596.71691176471</v>
      </c>
      <c r="T6" s="0" t="n">
        <f aca="false">W3</f>
        <v>420.672794117647</v>
      </c>
      <c r="U6" s="0" t="n">
        <f aca="false">W4</f>
        <v>245.025735294118</v>
      </c>
      <c r="V6" s="0" t="n">
        <f aca="false">W5</f>
        <v>186.466911764706</v>
      </c>
      <c r="W6" s="0" t="n">
        <f aca="false">_xlfn.VAR.S(G2:G18)</f>
        <v>633.433823529412</v>
      </c>
      <c r="X6" s="0" t="n">
        <f aca="false">_xlfn.COVARIANCE.S(G2:G18,H2:H18)</f>
        <v>-1039.24485294118</v>
      </c>
      <c r="Y6" s="0" t="n">
        <f aca="false">_xlfn.COVARIANCE.S(G2:G18,I2:I18)</f>
        <v>70965.125</v>
      </c>
      <c r="AA6" s="0" t="n">
        <v>-43.9411764705882</v>
      </c>
      <c r="AB6" s="0" t="n">
        <v>-37.9411764705882</v>
      </c>
      <c r="AC6" s="0" t="n">
        <v>-37.9411764705882</v>
      </c>
      <c r="AD6" s="0" t="n">
        <v>5.05882352941177</v>
      </c>
      <c r="AE6" s="0" t="n">
        <v>4.05882352941177</v>
      </c>
      <c r="AF6" s="0" t="n">
        <v>-20.9411764705882</v>
      </c>
      <c r="AG6" s="0" t="n">
        <v>4.05882352941177</v>
      </c>
      <c r="AH6" s="0" t="n">
        <v>26.0588235294118</v>
      </c>
      <c r="AI6" s="0" t="n">
        <v>5.05882352941177</v>
      </c>
      <c r="AJ6" s="0" t="n">
        <v>26.0588235294118</v>
      </c>
      <c r="AK6" s="0" t="n">
        <v>-37.9411764705882</v>
      </c>
      <c r="AL6" s="0" t="n">
        <v>17.0588235294118</v>
      </c>
      <c r="AM6" s="0" t="n">
        <v>23.0588235294118</v>
      </c>
      <c r="AN6" s="0" t="n">
        <v>15.0588235294118</v>
      </c>
      <c r="AO6" s="0" t="n">
        <v>18.0588235294118</v>
      </c>
      <c r="AP6" s="0" t="n">
        <v>20.0588235294118</v>
      </c>
      <c r="AQ6" s="0" t="n">
        <v>15.0588235294118</v>
      </c>
    </row>
    <row r="7" customFormat="false" ht="15" hidden="false" customHeight="false" outlineLevel="0" collapsed="false">
      <c r="B7" s="0" t="s">
        <v>25</v>
      </c>
      <c r="C7" s="0" t="n">
        <v>283</v>
      </c>
      <c r="D7" s="0" t="n">
        <v>26</v>
      </c>
      <c r="E7" s="0" t="n">
        <v>59</v>
      </c>
      <c r="F7" s="0" t="n">
        <v>58</v>
      </c>
      <c r="G7" s="0" t="n">
        <v>52</v>
      </c>
      <c r="H7" s="0" t="n">
        <v>79</v>
      </c>
      <c r="I7" s="0" t="n">
        <v>275</v>
      </c>
      <c r="K7" s="0" t="n">
        <f aca="false">C7-C$19</f>
        <v>-519.470588235294</v>
      </c>
      <c r="L7" s="0" t="n">
        <f aca="false">D7-D$19</f>
        <v>-18.7647058823529</v>
      </c>
      <c r="M7" s="0" t="n">
        <f aca="false">E7-E$19</f>
        <v>-8.41176470588235</v>
      </c>
      <c r="N7" s="0" t="n">
        <f aca="false">F7-F$19</f>
        <v>-5.47058823529412</v>
      </c>
      <c r="O7" s="0" t="n">
        <f aca="false">G7-G$19</f>
        <v>-20.9411764705882</v>
      </c>
      <c r="P7" s="0" t="n">
        <f aca="false">H7-H$19</f>
        <v>25.1176470588235</v>
      </c>
      <c r="Q7" s="0" t="n">
        <f aca="false">I7-I$19</f>
        <v>-3988</v>
      </c>
      <c r="S7" s="0" t="n">
        <f aca="false">X2</f>
        <v>-30378.7786764706</v>
      </c>
      <c r="T7" s="0" t="n">
        <f aca="false">X3</f>
        <v>-1016.38566176471</v>
      </c>
      <c r="U7" s="0" t="n">
        <f aca="false">X4</f>
        <v>-499.011029411765</v>
      </c>
      <c r="V7" s="0" t="n">
        <f aca="false">X5</f>
        <v>-393.766176470588</v>
      </c>
      <c r="W7" s="0" t="n">
        <f aca="false">X6</f>
        <v>-1039.24485294118</v>
      </c>
      <c r="X7" s="0" t="n">
        <f aca="false">_xlfn.VAR.S(H2:H18)</f>
        <v>2156.80029411765</v>
      </c>
      <c r="Y7" s="0" t="n">
        <f aca="false">_xlfn.COVARIANCE.S(H2:H18,I2:I18)</f>
        <v>-189249.55</v>
      </c>
      <c r="AA7" s="0" t="n">
        <v>114.117647058824</v>
      </c>
      <c r="AB7" s="0" t="n">
        <v>52.1176470588235</v>
      </c>
      <c r="AC7" s="0" t="n">
        <v>58.1176470588235</v>
      </c>
      <c r="AD7" s="0" t="n">
        <v>-1.88235294117648</v>
      </c>
      <c r="AE7" s="0" t="n">
        <v>-48.0823529411765</v>
      </c>
      <c r="AF7" s="0" t="n">
        <v>25.1176470588235</v>
      </c>
      <c r="AG7" s="0" t="n">
        <v>14.1176470588235</v>
      </c>
      <c r="AH7" s="0" t="n">
        <v>-49.4823529411765</v>
      </c>
      <c r="AI7" s="0" t="n">
        <v>-28.2823529411765</v>
      </c>
      <c r="AJ7" s="0" t="n">
        <v>-26.1823529411765</v>
      </c>
      <c r="AK7" s="0" t="n">
        <v>47.1176470588235</v>
      </c>
      <c r="AL7" s="0" t="n">
        <v>-2.88235294117648</v>
      </c>
      <c r="AM7" s="0" t="n">
        <v>-32.1823529411765</v>
      </c>
      <c r="AN7" s="0" t="n">
        <v>-48.1823529411765</v>
      </c>
      <c r="AO7" s="0" t="n">
        <v>-48.7823529411765</v>
      </c>
      <c r="AP7" s="0" t="n">
        <v>-16.8823529411765</v>
      </c>
      <c r="AQ7" s="0" t="n">
        <v>-7.88235294117648</v>
      </c>
    </row>
    <row r="8" customFormat="false" ht="15" hidden="false" customHeight="false" outlineLevel="0" collapsed="false">
      <c r="B8" s="0" t="s">
        <v>26</v>
      </c>
      <c r="C8" s="0" t="n">
        <v>102</v>
      </c>
      <c r="D8" s="0" t="n">
        <v>29</v>
      </c>
      <c r="E8" s="0" t="n">
        <v>65</v>
      </c>
      <c r="F8" s="0" t="n">
        <v>61</v>
      </c>
      <c r="G8" s="0" t="n">
        <v>77</v>
      </c>
      <c r="H8" s="0" t="n">
        <v>68</v>
      </c>
      <c r="I8" s="0" t="n">
        <v>681</v>
      </c>
      <c r="K8" s="0" t="n">
        <f aca="false">C8-C$19</f>
        <v>-700.470588235294</v>
      </c>
      <c r="L8" s="0" t="n">
        <f aca="false">D8-D$19</f>
        <v>-15.7647058823529</v>
      </c>
      <c r="M8" s="0" t="n">
        <f aca="false">E8-E$19</f>
        <v>-2.41176470588235</v>
      </c>
      <c r="N8" s="0" t="n">
        <f aca="false">F8-F$19</f>
        <v>-2.47058823529412</v>
      </c>
      <c r="O8" s="0" t="n">
        <f aca="false">G8-G$19</f>
        <v>4.05882352941177</v>
      </c>
      <c r="P8" s="0" t="n">
        <f aca="false">H8-H$19</f>
        <v>14.1176470588235</v>
      </c>
      <c r="Q8" s="0" t="n">
        <f aca="false">I8-I$19</f>
        <v>-3582</v>
      </c>
      <c r="S8" s="0" t="n">
        <f aca="false">Y2</f>
        <v>6496493.875</v>
      </c>
      <c r="T8" s="0" t="n">
        <f aca="false">Y3</f>
        <v>154273.8125</v>
      </c>
      <c r="U8" s="0" t="n">
        <f aca="false">Y4</f>
        <v>48464.5625</v>
      </c>
      <c r="V8" s="0" t="n">
        <f aca="false">Y5</f>
        <v>40633</v>
      </c>
      <c r="W8" s="0" t="n">
        <f aca="false">Y6</f>
        <v>70965.125</v>
      </c>
      <c r="X8" s="0" t="n">
        <f aca="false">Y7</f>
        <v>-189249.55</v>
      </c>
      <c r="Y8" s="0" t="n">
        <f aca="false">_xlfn.VAR.S(I2:I18)</f>
        <v>39577266</v>
      </c>
      <c r="AA8" s="0" t="n">
        <v>-4058</v>
      </c>
      <c r="AB8" s="0" t="n">
        <v>-4061</v>
      </c>
      <c r="AC8" s="0" t="n">
        <v>-4003</v>
      </c>
      <c r="AD8" s="0" t="n">
        <v>-3886</v>
      </c>
      <c r="AE8" s="0" t="n">
        <v>10378</v>
      </c>
      <c r="AF8" s="0" t="n">
        <v>-3988</v>
      </c>
      <c r="AG8" s="0" t="n">
        <v>-3582</v>
      </c>
      <c r="AH8" s="0" t="n">
        <v>15597</v>
      </c>
      <c r="AI8" s="0" t="n">
        <v>-1268</v>
      </c>
      <c r="AJ8" s="0" t="n">
        <v>-3263</v>
      </c>
      <c r="AK8" s="0" t="n">
        <v>-3857</v>
      </c>
      <c r="AL8" s="0" t="n">
        <v>-3396</v>
      </c>
      <c r="AM8" s="0" t="n">
        <v>2364</v>
      </c>
      <c r="AN8" s="0" t="n">
        <v>10727</v>
      </c>
      <c r="AO8" s="0" t="n">
        <v>2792</v>
      </c>
      <c r="AP8" s="0" t="n">
        <v>-2463</v>
      </c>
      <c r="AQ8" s="0" t="n">
        <v>-4033</v>
      </c>
    </row>
    <row r="9" customFormat="false" ht="15" hidden="false" customHeight="false" outlineLevel="0" collapsed="false">
      <c r="B9" s="0" t="s">
        <v>27</v>
      </c>
      <c r="C9" s="0" t="n">
        <v>330</v>
      </c>
      <c r="D9" s="0" t="n">
        <v>77</v>
      </c>
      <c r="E9" s="0" t="n">
        <v>82</v>
      </c>
      <c r="F9" s="0" t="n">
        <v>76</v>
      </c>
      <c r="G9" s="0" t="n">
        <v>99</v>
      </c>
      <c r="H9" s="0" t="n">
        <v>4.4</v>
      </c>
      <c r="I9" s="0" t="n">
        <v>19860</v>
      </c>
      <c r="K9" s="0" t="n">
        <f aca="false">C9-C$19</f>
        <v>-472.470588235294</v>
      </c>
      <c r="L9" s="0" t="n">
        <f aca="false">D9-D$19</f>
        <v>32.2352941176471</v>
      </c>
      <c r="M9" s="0" t="n">
        <f aca="false">E9-E$19</f>
        <v>14.5882352941177</v>
      </c>
      <c r="N9" s="0" t="n">
        <f aca="false">F9-F$19</f>
        <v>12.5294117647059</v>
      </c>
      <c r="O9" s="0" t="n">
        <f aca="false">G9-G$19</f>
        <v>26.0588235294118</v>
      </c>
      <c r="P9" s="0" t="n">
        <f aca="false">H9-H$19</f>
        <v>-49.4823529411765</v>
      </c>
      <c r="Q9" s="0" t="n">
        <f aca="false">I9-I$19</f>
        <v>15597</v>
      </c>
    </row>
    <row r="10" customFormat="false" ht="15" hidden="false" customHeight="false" outlineLevel="0" collapsed="false">
      <c r="B10" s="0" t="s">
        <v>28</v>
      </c>
      <c r="C10" s="0" t="n">
        <v>58</v>
      </c>
      <c r="D10" s="0" t="n">
        <v>43</v>
      </c>
      <c r="E10" s="0" t="n">
        <v>72</v>
      </c>
      <c r="F10" s="0" t="n">
        <v>66</v>
      </c>
      <c r="G10" s="0" t="n">
        <v>78</v>
      </c>
      <c r="H10" s="0" t="n">
        <v>25.6</v>
      </c>
      <c r="I10" s="0" t="n">
        <v>2995</v>
      </c>
      <c r="K10" s="0" t="n">
        <f aca="false">C10-C$19</f>
        <v>-744.470588235294</v>
      </c>
      <c r="L10" s="0" t="n">
        <f aca="false">D10-D$19</f>
        <v>-1.76470588235294</v>
      </c>
      <c r="M10" s="0" t="n">
        <f aca="false">E10-E$19</f>
        <v>4.58823529411765</v>
      </c>
      <c r="N10" s="0" t="n">
        <f aca="false">F10-F$19</f>
        <v>2.52941176470588</v>
      </c>
      <c r="O10" s="0" t="n">
        <f aca="false">G10-G$19</f>
        <v>5.05882352941177</v>
      </c>
      <c r="P10" s="0" t="n">
        <f aca="false">H10-H$19</f>
        <v>-28.2823529411765</v>
      </c>
      <c r="Q10" s="0" t="n">
        <f aca="false">I10-I$19</f>
        <v>-1268</v>
      </c>
      <c r="R10" s="1" t="s">
        <v>29</v>
      </c>
      <c r="S10" s="2" t="s">
        <v>30</v>
      </c>
      <c r="T10" s="2"/>
      <c r="U10" s="2"/>
      <c r="V10" s="2"/>
      <c r="W10" s="2"/>
      <c r="X10" s="2"/>
      <c r="Y10" s="2"/>
      <c r="Z10" s="1" t="s">
        <v>31</v>
      </c>
      <c r="AA10" s="3" t="s">
        <v>32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1" t="s">
        <v>33</v>
      </c>
      <c r="AS10" s="1" t="s">
        <v>34</v>
      </c>
      <c r="AT10" s="1" t="s">
        <v>35</v>
      </c>
      <c r="AU10" s="1" t="s">
        <v>36</v>
      </c>
      <c r="AV10" s="1" t="s">
        <v>37</v>
      </c>
      <c r="AW10" s="1" t="s">
        <v>38</v>
      </c>
      <c r="AX10" s="1" t="s">
        <v>39</v>
      </c>
      <c r="AY10" s="1" t="s">
        <v>40</v>
      </c>
    </row>
    <row r="11" customFormat="false" ht="15" hidden="false" customHeight="false" outlineLevel="0" collapsed="false">
      <c r="B11" s="0" t="s">
        <v>41</v>
      </c>
      <c r="C11" s="0" t="n">
        <v>189</v>
      </c>
      <c r="D11" s="0" t="n">
        <v>60</v>
      </c>
      <c r="E11" s="0" t="n">
        <v>73</v>
      </c>
      <c r="F11" s="0" t="n">
        <v>67</v>
      </c>
      <c r="G11" s="0" t="n">
        <v>99</v>
      </c>
      <c r="H11" s="0" t="n">
        <v>27.7</v>
      </c>
      <c r="I11" s="0" t="n">
        <v>1000</v>
      </c>
      <c r="K11" s="0" t="n">
        <f aca="false">C11-C$19</f>
        <v>-613.470588235294</v>
      </c>
      <c r="L11" s="0" t="n">
        <f aca="false">D11-D$19</f>
        <v>15.2352941176471</v>
      </c>
      <c r="M11" s="0" t="n">
        <f aca="false">E11-E$19</f>
        <v>5.58823529411765</v>
      </c>
      <c r="N11" s="0" t="n">
        <f aca="false">F11-F$19</f>
        <v>3.52941176470588</v>
      </c>
      <c r="O11" s="0" t="n">
        <f aca="false">G11-G$19</f>
        <v>26.0588235294118</v>
      </c>
      <c r="P11" s="0" t="n">
        <f aca="false">H11-H$19</f>
        <v>-26.1823529411765</v>
      </c>
      <c r="Q11" s="0" t="n">
        <f aca="false">I11-I$19</f>
        <v>-3263</v>
      </c>
      <c r="S11" s="0" t="n">
        <f aca="false" t="array" ref="S11:Y17">MINVERSE(S2:Y8)</f>
        <v>1.077314205205E-006</v>
      </c>
      <c r="T11" s="0" t="n">
        <v>-4.44494694545278E-005</v>
      </c>
      <c r="U11" s="0" t="n">
        <v>-6.52814632996203E-005</v>
      </c>
      <c r="V11" s="0" t="n">
        <v>2.27267375487042E-006</v>
      </c>
      <c r="W11" s="0" t="n">
        <v>5.35109612641404E-005</v>
      </c>
      <c r="X11" s="0" t="n">
        <v>5.85707992720711E-006</v>
      </c>
      <c r="Y11" s="0" t="n">
        <v>6.09323725999075E-009</v>
      </c>
      <c r="AA11" s="4" t="n">
        <f aca="false" t="array" ref="AA11:AQ27">MMULT(S20:Y36,AA2:AQ8)</f>
        <v>11.0108081769167</v>
      </c>
      <c r="AB11" s="5" t="n">
        <v>0.0114901478920206</v>
      </c>
      <c r="AC11" s="5" t="n">
        <v>1.11006209588806</v>
      </c>
      <c r="AD11" s="5" t="n">
        <v>-1.42314617868893</v>
      </c>
      <c r="AE11" s="5" t="n">
        <v>-1.6378967401561</v>
      </c>
      <c r="AF11" s="5" t="n">
        <v>-1.58589747417571</v>
      </c>
      <c r="AG11" s="5" t="n">
        <v>1.56032020100034</v>
      </c>
      <c r="AH11" s="5" t="n">
        <v>0.0578423877837972</v>
      </c>
      <c r="AI11" s="5" t="n">
        <v>-4.58911589713231</v>
      </c>
      <c r="AJ11" s="5" t="n">
        <v>-0.179111846756212</v>
      </c>
      <c r="AK11" s="5" t="n">
        <v>1.75505015527349</v>
      </c>
      <c r="AL11" s="5" t="n">
        <v>1.25371858314252</v>
      </c>
      <c r="AM11" s="5" t="n">
        <v>-0.284364443167363</v>
      </c>
      <c r="AN11" s="5" t="n">
        <v>-0.180361479798758</v>
      </c>
      <c r="AO11" s="5" t="n">
        <v>-3.53741768398661</v>
      </c>
      <c r="AP11" s="5" t="n">
        <v>-1.46315804420148</v>
      </c>
      <c r="AQ11" s="5" t="n">
        <v>-1.87882195983344</v>
      </c>
      <c r="AS11" s="0" t="n">
        <f aca="false">SUMPRODUCT(S20:Y20,K22:Q22)</f>
        <v>11.0108081769167</v>
      </c>
      <c r="AU11" s="0" t="n">
        <v>16</v>
      </c>
      <c r="AW11" s="0" t="n">
        <f aca="false">(AU11-0.5)/17</f>
        <v>0.911764705882353</v>
      </c>
      <c r="AY11" s="0" t="n">
        <f aca="false">_xlfn.CHISQ.INV(AW11,7)</f>
        <v>12.3970306666016</v>
      </c>
    </row>
    <row r="12" customFormat="false" ht="15" hidden="false" customHeight="false" outlineLevel="0" collapsed="false">
      <c r="B12" s="0" t="s">
        <v>42</v>
      </c>
      <c r="C12" s="0" t="n">
        <v>143</v>
      </c>
      <c r="D12" s="0" t="n">
        <v>32</v>
      </c>
      <c r="E12" s="0" t="n">
        <v>58</v>
      </c>
      <c r="F12" s="0" t="n">
        <v>57</v>
      </c>
      <c r="G12" s="0" t="n">
        <v>35</v>
      </c>
      <c r="H12" s="0" t="n">
        <v>101</v>
      </c>
      <c r="I12" s="0" t="n">
        <v>406</v>
      </c>
      <c r="K12" s="0" t="n">
        <f aca="false">C12-C$19</f>
        <v>-659.470588235294</v>
      </c>
      <c r="L12" s="0" t="n">
        <f aca="false">D12-D$19</f>
        <v>-12.7647058823529</v>
      </c>
      <c r="M12" s="0" t="n">
        <f aca="false">E12-E$19</f>
        <v>-9.41176470588235</v>
      </c>
      <c r="N12" s="0" t="n">
        <f aca="false">F12-F$19</f>
        <v>-6.47058823529412</v>
      </c>
      <c r="O12" s="0" t="n">
        <f aca="false">G12-G$19</f>
        <v>-37.9411764705882</v>
      </c>
      <c r="P12" s="0" t="n">
        <f aca="false">H12-H$19</f>
        <v>47.1176470588235</v>
      </c>
      <c r="Q12" s="0" t="n">
        <f aca="false">I12-I$19</f>
        <v>-3857</v>
      </c>
      <c r="S12" s="0" t="n">
        <v>-4.44494694545278E-005</v>
      </c>
      <c r="T12" s="0" t="n">
        <v>0.00850748361279416</v>
      </c>
      <c r="U12" s="0" t="n">
        <v>0.00225612031996169</v>
      </c>
      <c r="V12" s="0" t="n">
        <v>-0.00392697765950892</v>
      </c>
      <c r="W12" s="0" t="n">
        <v>-0.00142172421930515</v>
      </c>
      <c r="X12" s="0" t="n">
        <v>0.000979336542869558</v>
      </c>
      <c r="Y12" s="0" t="n">
        <v>-1.73650547187626E-005</v>
      </c>
      <c r="AA12" s="5" t="n">
        <v>0.011490147892155</v>
      </c>
      <c r="AB12" s="4" t="n">
        <v>5.49995699883129</v>
      </c>
      <c r="AC12" s="5" t="n">
        <v>2.94269683413894</v>
      </c>
      <c r="AD12" s="5" t="n">
        <v>0.443280446186973</v>
      </c>
      <c r="AE12" s="5" t="n">
        <v>-0.320815042545827</v>
      </c>
      <c r="AF12" s="5" t="n">
        <v>4.6699222135948</v>
      </c>
      <c r="AG12" s="5" t="n">
        <v>-1.30172845061253</v>
      </c>
      <c r="AH12" s="5" t="n">
        <v>-1.5568061604255</v>
      </c>
      <c r="AI12" s="5" t="n">
        <v>-0.471930789163303</v>
      </c>
      <c r="AJ12" s="5" t="n">
        <v>-2.6623686282336</v>
      </c>
      <c r="AK12" s="5" t="n">
        <v>-1.26944708799809</v>
      </c>
      <c r="AL12" s="5" t="n">
        <v>-1.39188397013544</v>
      </c>
      <c r="AM12" s="5" t="n">
        <v>-1.10381843273507</v>
      </c>
      <c r="AN12" s="5" t="n">
        <v>-0.248915271188993</v>
      </c>
      <c r="AO12" s="5" t="n">
        <v>-1.44521044888061</v>
      </c>
      <c r="AP12" s="5" t="n">
        <v>-2.7714720122611</v>
      </c>
      <c r="AQ12" s="5" t="n">
        <v>0.977049653535744</v>
      </c>
      <c r="AS12" s="0" t="n">
        <f aca="false">SUMPRODUCT(S21:Y21,K23:Q23)</f>
        <v>5.49995699883129</v>
      </c>
      <c r="AU12" s="0" t="n">
        <v>9</v>
      </c>
      <c r="AW12" s="0" t="n">
        <f aca="false">(AU12-0.5)/17</f>
        <v>0.5</v>
      </c>
      <c r="AY12" s="0" t="n">
        <f aca="false">_xlfn.CHISQ.INV(AW12,7)</f>
        <v>6.34581119552152</v>
      </c>
    </row>
    <row r="13" customFormat="false" ht="15" hidden="false" customHeight="false" outlineLevel="0" collapsed="false">
      <c r="B13" s="0" t="s">
        <v>43</v>
      </c>
      <c r="C13" s="0" t="n">
        <v>221</v>
      </c>
      <c r="D13" s="0" t="n">
        <v>43</v>
      </c>
      <c r="E13" s="0" t="n">
        <v>68</v>
      </c>
      <c r="F13" s="0" t="n">
        <v>63</v>
      </c>
      <c r="G13" s="0" t="n">
        <v>90</v>
      </c>
      <c r="H13" s="0" t="n">
        <v>51</v>
      </c>
      <c r="I13" s="0" t="n">
        <v>867</v>
      </c>
      <c r="K13" s="0" t="n">
        <f aca="false">C13-C$19</f>
        <v>-581.470588235294</v>
      </c>
      <c r="L13" s="0" t="n">
        <f aca="false">D13-D$19</f>
        <v>-1.76470588235294</v>
      </c>
      <c r="M13" s="0" t="n">
        <f aca="false">E13-E$19</f>
        <v>0.588235294117652</v>
      </c>
      <c r="N13" s="0" t="n">
        <f aca="false">F13-F$19</f>
        <v>-0.470588235294116</v>
      </c>
      <c r="O13" s="0" t="n">
        <f aca="false">G13-G$19</f>
        <v>17.0588235294118</v>
      </c>
      <c r="P13" s="0" t="n">
        <f aca="false">H13-H$19</f>
        <v>-2.88235294117648</v>
      </c>
      <c r="Q13" s="0" t="n">
        <f aca="false">I13-I$19</f>
        <v>-3396</v>
      </c>
      <c r="S13" s="0" t="n">
        <v>-6.528146329962E-005</v>
      </c>
      <c r="T13" s="0" t="n">
        <v>0.00225612031996161</v>
      </c>
      <c r="U13" s="0" t="n">
        <v>2.22356541590024</v>
      </c>
      <c r="V13" s="0" t="n">
        <v>-1.36964108676798</v>
      </c>
      <c r="W13" s="0" t="n">
        <v>-0.14648278484399</v>
      </c>
      <c r="X13" s="0" t="n">
        <v>0.175124028529811</v>
      </c>
      <c r="Y13" s="0" t="n">
        <v>-0.000214722909853813</v>
      </c>
      <c r="AA13" s="5" t="n">
        <v>1.11006209588799</v>
      </c>
      <c r="AB13" s="5" t="n">
        <v>2.94269683413886</v>
      </c>
      <c r="AC13" s="4" t="n">
        <v>6.38869560978091</v>
      </c>
      <c r="AD13" s="5" t="n">
        <v>-5.15635594428496</v>
      </c>
      <c r="AE13" s="5" t="n">
        <v>-1.7226281286075</v>
      </c>
      <c r="AF13" s="5" t="n">
        <v>0.841035564983718</v>
      </c>
      <c r="AG13" s="5" t="n">
        <v>-0.768349449208819</v>
      </c>
      <c r="AH13" s="5" t="n">
        <v>-1.02549770202302</v>
      </c>
      <c r="AI13" s="5" t="n">
        <v>2.37882145633124</v>
      </c>
      <c r="AJ13" s="5" t="n">
        <v>-2.6814698721024</v>
      </c>
      <c r="AK13" s="5" t="n">
        <v>0.440155972470442</v>
      </c>
      <c r="AL13" s="5" t="n">
        <v>-1.48068972153486</v>
      </c>
      <c r="AM13" s="5" t="n">
        <v>-0.921295858857366</v>
      </c>
      <c r="AN13" s="5" t="n">
        <v>-0.641217638830385</v>
      </c>
      <c r="AO13" s="5" t="n">
        <v>-1.2226867861626</v>
      </c>
      <c r="AP13" s="5" t="n">
        <v>1.24090765767573</v>
      </c>
      <c r="AQ13" s="5" t="n">
        <v>0.277815910343055</v>
      </c>
      <c r="AS13" s="0" t="n">
        <f aca="false">SUMPRODUCT(S22:Y22,K24:Q24)</f>
        <v>6.38869560978091</v>
      </c>
      <c r="AU13" s="0" t="n">
        <v>11</v>
      </c>
      <c r="AW13" s="0" t="n">
        <f aca="false">(AU13-0.5)/17</f>
        <v>0.617647058823529</v>
      </c>
      <c r="AY13" s="0" t="n">
        <f aca="false">_xlfn.CHISQ.INV(AW13,7)</f>
        <v>7.46258766601555</v>
      </c>
    </row>
    <row r="14" customFormat="false" ht="15" hidden="false" customHeight="false" outlineLevel="0" collapsed="false">
      <c r="B14" s="0" t="s">
        <v>44</v>
      </c>
      <c r="C14" s="0" t="n">
        <v>447</v>
      </c>
      <c r="D14" s="0" t="n">
        <v>72</v>
      </c>
      <c r="E14" s="0" t="n">
        <v>74</v>
      </c>
      <c r="F14" s="0" t="n">
        <v>68</v>
      </c>
      <c r="G14" s="0" t="n">
        <v>96</v>
      </c>
      <c r="H14" s="0" t="n">
        <v>21.7</v>
      </c>
      <c r="I14" s="0" t="n">
        <v>6627</v>
      </c>
      <c r="K14" s="0" t="n">
        <f aca="false">C14-C$19</f>
        <v>-355.470588235294</v>
      </c>
      <c r="L14" s="0" t="n">
        <f aca="false">D14-D$19</f>
        <v>27.2352941176471</v>
      </c>
      <c r="M14" s="0" t="n">
        <f aca="false">E14-E$19</f>
        <v>6.58823529411765</v>
      </c>
      <c r="N14" s="0" t="n">
        <f aca="false">F14-F$19</f>
        <v>4.52941176470588</v>
      </c>
      <c r="O14" s="0" t="n">
        <f aca="false">G14-G$19</f>
        <v>23.0588235294118</v>
      </c>
      <c r="P14" s="0" t="n">
        <f aca="false">H14-H$19</f>
        <v>-32.1823529411765</v>
      </c>
      <c r="Q14" s="0" t="n">
        <f aca="false">I14-I$19</f>
        <v>2364</v>
      </c>
      <c r="S14" s="0" t="n">
        <v>2.27267375487154E-006</v>
      </c>
      <c r="T14" s="0" t="n">
        <v>-0.003926977659509</v>
      </c>
      <c r="U14" s="0" t="n">
        <v>-1.36964108676798</v>
      </c>
      <c r="V14" s="0" t="n">
        <v>1.23185010054889</v>
      </c>
      <c r="W14" s="0" t="n">
        <v>0.0810446285555642</v>
      </c>
      <c r="X14" s="0" t="n">
        <v>-0.0516943011776989</v>
      </c>
      <c r="Y14" s="0" t="n">
        <v>3.49162796937415E-005</v>
      </c>
      <c r="AA14" s="5" t="n">
        <v>-1.42314617868886</v>
      </c>
      <c r="AB14" s="5" t="n">
        <v>0.443280446186961</v>
      </c>
      <c r="AC14" s="5" t="n">
        <v>-5.15635594428494</v>
      </c>
      <c r="AD14" s="4" t="n">
        <v>9.51982735809821</v>
      </c>
      <c r="AE14" s="5" t="n">
        <v>0.488351720609737</v>
      </c>
      <c r="AF14" s="5" t="n">
        <v>2.0276619757125</v>
      </c>
      <c r="AG14" s="5" t="n">
        <v>1.11379923643781</v>
      </c>
      <c r="AH14" s="5" t="n">
        <v>0.172582150455336</v>
      </c>
      <c r="AI14" s="5" t="n">
        <v>-2.46088744069243</v>
      </c>
      <c r="AJ14" s="5" t="n">
        <v>-0.302670687022321</v>
      </c>
      <c r="AK14" s="5" t="n">
        <v>1.21430153487823</v>
      </c>
      <c r="AL14" s="5" t="n">
        <v>-0.0787192799872944</v>
      </c>
      <c r="AM14" s="5" t="n">
        <v>-2.63061250512843</v>
      </c>
      <c r="AN14" s="5" t="n">
        <v>-3.20760519080489</v>
      </c>
      <c r="AO14" s="5" t="n">
        <v>-0.33434369860423</v>
      </c>
      <c r="AP14" s="5" t="n">
        <v>-0.722846739285201</v>
      </c>
      <c r="AQ14" s="5" t="n">
        <v>1.33738324211974</v>
      </c>
      <c r="AS14" s="0" t="n">
        <f aca="false">SUMPRODUCT(S23:Y23,K25:Q25)</f>
        <v>9.51982735809821</v>
      </c>
      <c r="AU14" s="0" t="n">
        <v>13</v>
      </c>
      <c r="AW14" s="0" t="n">
        <f aca="false">(AU14-0.5)/17</f>
        <v>0.735294117647059</v>
      </c>
      <c r="AY14" s="0" t="n">
        <f aca="false">_xlfn.CHISQ.INV(AW14,7)</f>
        <v>8.83519659994583</v>
      </c>
    </row>
    <row r="15" customFormat="false" ht="15" hidden="false" customHeight="false" outlineLevel="0" collapsed="false">
      <c r="B15" s="0" t="s">
        <v>45</v>
      </c>
      <c r="C15" s="0" t="n">
        <v>4456</v>
      </c>
      <c r="D15" s="0" t="n">
        <v>100</v>
      </c>
      <c r="E15" s="0" t="n">
        <v>79</v>
      </c>
      <c r="F15" s="0" t="n">
        <v>73</v>
      </c>
      <c r="G15" s="0" t="n">
        <v>88</v>
      </c>
      <c r="H15" s="0" t="n">
        <v>5.7</v>
      </c>
      <c r="I15" s="0" t="n">
        <v>14990</v>
      </c>
      <c r="K15" s="0" t="n">
        <f aca="false">C15-C$19</f>
        <v>3653.52941176471</v>
      </c>
      <c r="L15" s="0" t="n">
        <f aca="false">D15-D$19</f>
        <v>55.2352941176471</v>
      </c>
      <c r="M15" s="0" t="n">
        <f aca="false">E15-E$19</f>
        <v>11.5882352941177</v>
      </c>
      <c r="N15" s="0" t="n">
        <f aca="false">F15-F$19</f>
        <v>9.52941176470588</v>
      </c>
      <c r="O15" s="0" t="n">
        <f aca="false">G15-G$19</f>
        <v>15.0588235294118</v>
      </c>
      <c r="P15" s="0" t="n">
        <f aca="false">H15-H$19</f>
        <v>-48.1823529411765</v>
      </c>
      <c r="Q15" s="0" t="n">
        <f aca="false">I15-I$19</f>
        <v>10727</v>
      </c>
      <c r="S15" s="0" t="n">
        <v>5.35109612641406E-005</v>
      </c>
      <c r="T15" s="0" t="n">
        <v>-0.00142172421930514</v>
      </c>
      <c r="U15" s="0" t="n">
        <v>-0.146482784843989</v>
      </c>
      <c r="V15" s="0" t="n">
        <v>0.0810446285555643</v>
      </c>
      <c r="W15" s="0" t="n">
        <v>0.020819940812076</v>
      </c>
      <c r="X15" s="0" t="n">
        <v>-0.00706531382810413</v>
      </c>
      <c r="Y15" s="0" t="n">
        <v>2.1811554842778E-005</v>
      </c>
      <c r="AA15" s="5" t="n">
        <v>-1.63789674015602</v>
      </c>
      <c r="AB15" s="5" t="n">
        <v>-0.32081504254568</v>
      </c>
      <c r="AC15" s="5" t="n">
        <v>-1.72262812860744</v>
      </c>
      <c r="AD15" s="5" t="n">
        <v>0.488351720609744</v>
      </c>
      <c r="AE15" s="4" t="n">
        <v>9.71803250846924</v>
      </c>
      <c r="AF15" s="5" t="n">
        <v>-1.56431608571366</v>
      </c>
      <c r="AG15" s="5" t="n">
        <v>-0.77887667803333</v>
      </c>
      <c r="AH15" s="5" t="n">
        <v>-1.59507703388471</v>
      </c>
      <c r="AI15" s="5" t="n">
        <v>-1.17718507825906</v>
      </c>
      <c r="AJ15" s="5" t="n">
        <v>-1.93120213577106</v>
      </c>
      <c r="AK15" s="5" t="n">
        <v>0.761470832679769</v>
      </c>
      <c r="AL15" s="5" t="n">
        <v>-1.69167923349287</v>
      </c>
      <c r="AM15" s="5" t="n">
        <v>-2.53408337849254</v>
      </c>
      <c r="AN15" s="5" t="n">
        <v>5.73176252356313</v>
      </c>
      <c r="AO15" s="5" t="n">
        <v>-0.746429635989343</v>
      </c>
      <c r="AP15" s="5" t="n">
        <v>0.0344243207958536</v>
      </c>
      <c r="AQ15" s="5" t="n">
        <v>-1.03385273517199</v>
      </c>
      <c r="AS15" s="0" t="n">
        <f aca="false">SUMPRODUCT(S24:Y24,K26:Q26)</f>
        <v>9.71803250846924</v>
      </c>
      <c r="AU15" s="0" t="n">
        <v>14</v>
      </c>
      <c r="AW15" s="0" t="n">
        <f aca="false">(AU15-0.5)/17</f>
        <v>0.794117647058823</v>
      </c>
      <c r="AY15" s="0" t="n">
        <f aca="false">_xlfn.CHISQ.INV(AW15,7)</f>
        <v>9.70555620860885</v>
      </c>
    </row>
    <row r="16" customFormat="false" ht="15" hidden="false" customHeight="false" outlineLevel="0" collapsed="false">
      <c r="B16" s="0" t="s">
        <v>46</v>
      </c>
      <c r="C16" s="0" t="n">
        <v>582</v>
      </c>
      <c r="D16" s="0" t="n">
        <v>71</v>
      </c>
      <c r="E16" s="0" t="n">
        <v>78</v>
      </c>
      <c r="F16" s="0" t="n">
        <v>72</v>
      </c>
      <c r="G16" s="0" t="n">
        <v>91</v>
      </c>
      <c r="H16" s="0" t="n">
        <v>5.1</v>
      </c>
      <c r="I16" s="0" t="n">
        <v>7055</v>
      </c>
      <c r="K16" s="0" t="n">
        <f aca="false">C16-C$19</f>
        <v>-220.470588235294</v>
      </c>
      <c r="L16" s="0" t="n">
        <f aca="false">D16-D$19</f>
        <v>26.2352941176471</v>
      </c>
      <c r="M16" s="0" t="n">
        <f aca="false">E16-E$19</f>
        <v>10.5882352941177</v>
      </c>
      <c r="N16" s="0" t="n">
        <f aca="false">F16-F$19</f>
        <v>8.52941176470588</v>
      </c>
      <c r="O16" s="0" t="n">
        <f aca="false">G16-G$19</f>
        <v>18.0588235294118</v>
      </c>
      <c r="P16" s="0" t="n">
        <f aca="false">H16-H$19</f>
        <v>-48.7823529411765</v>
      </c>
      <c r="Q16" s="0" t="n">
        <f aca="false">I16-I$19</f>
        <v>2792</v>
      </c>
      <c r="S16" s="0" t="n">
        <v>5.85707992720702E-006</v>
      </c>
      <c r="T16" s="0" t="n">
        <v>0.000979336542869561</v>
      </c>
      <c r="U16" s="0" t="n">
        <v>0.175124028529813</v>
      </c>
      <c r="V16" s="0" t="n">
        <v>-0.0516943011777007</v>
      </c>
      <c r="W16" s="0" t="n">
        <v>-0.00706531382810432</v>
      </c>
      <c r="X16" s="0" t="n">
        <v>0.0262146881739353</v>
      </c>
      <c r="Y16" s="0" t="n">
        <v>-2.81333868024057E-005</v>
      </c>
      <c r="AA16" s="5" t="n">
        <v>-1.58589747417557</v>
      </c>
      <c r="AB16" s="5" t="n">
        <v>4.66992221359481</v>
      </c>
      <c r="AC16" s="5" t="n">
        <v>0.841035564983768</v>
      </c>
      <c r="AD16" s="5" t="n">
        <v>2.02766197571253</v>
      </c>
      <c r="AE16" s="5" t="n">
        <v>-1.56431608571376</v>
      </c>
      <c r="AF16" s="4" t="n">
        <v>5.28950246301367</v>
      </c>
      <c r="AG16" s="5" t="n">
        <v>-1.44737030806927</v>
      </c>
      <c r="AH16" s="5" t="n">
        <v>-1.152714709071</v>
      </c>
      <c r="AI16" s="5" t="n">
        <v>-0.301011384122074</v>
      </c>
      <c r="AJ16" s="5" t="n">
        <v>-0.851430677630718</v>
      </c>
      <c r="AK16" s="5" t="n">
        <v>-1.47595633163721</v>
      </c>
      <c r="AL16" s="5" t="n">
        <v>-0.714075823737901</v>
      </c>
      <c r="AM16" s="5" t="n">
        <v>0.389684288158459</v>
      </c>
      <c r="AN16" s="5" t="n">
        <v>-0.918480535206794</v>
      </c>
      <c r="AO16" s="5" t="n">
        <v>0.177933307108446</v>
      </c>
      <c r="AP16" s="5" t="n">
        <v>-4.07783537810025</v>
      </c>
      <c r="AQ16" s="5" t="n">
        <v>0.693348894892727</v>
      </c>
      <c r="AS16" s="0" t="n">
        <f aca="false">SUMPRODUCT(S25:Y25,K27:Q27)</f>
        <v>5.28950246301367</v>
      </c>
      <c r="AU16" s="0" t="n">
        <v>8</v>
      </c>
      <c r="AW16" s="0" t="n">
        <f aca="false">(AU16-0.5)/17</f>
        <v>0.441176470588235</v>
      </c>
      <c r="AY16" s="0" t="n">
        <f aca="false">_xlfn.CHISQ.INV(AW16,7)</f>
        <v>5.83769692241979</v>
      </c>
    </row>
    <row r="17" customFormat="false" ht="15" hidden="false" customHeight="false" outlineLevel="0" collapsed="false">
      <c r="B17" s="0" t="s">
        <v>47</v>
      </c>
      <c r="C17" s="0" t="n">
        <v>115</v>
      </c>
      <c r="D17" s="0" t="n">
        <v>22</v>
      </c>
      <c r="E17" s="0" t="n">
        <v>72</v>
      </c>
      <c r="F17" s="0" t="n">
        <v>65</v>
      </c>
      <c r="G17" s="0" t="n">
        <v>93</v>
      </c>
      <c r="H17" s="0" t="n">
        <v>37</v>
      </c>
      <c r="I17" s="0" t="n">
        <v>1800</v>
      </c>
      <c r="K17" s="0" t="n">
        <f aca="false">C17-C$19</f>
        <v>-687.470588235294</v>
      </c>
      <c r="L17" s="0" t="n">
        <f aca="false">D17-D$19</f>
        <v>-22.7647058823529</v>
      </c>
      <c r="M17" s="0" t="n">
        <f aca="false">E17-E$19</f>
        <v>4.58823529411765</v>
      </c>
      <c r="N17" s="0" t="n">
        <f aca="false">F17-F$19</f>
        <v>1.52941176470588</v>
      </c>
      <c r="O17" s="0" t="n">
        <f aca="false">G17-G$19</f>
        <v>20.0588235294118</v>
      </c>
      <c r="P17" s="0" t="n">
        <f aca="false">H17-H$19</f>
        <v>-16.8823529411765</v>
      </c>
      <c r="Q17" s="0" t="n">
        <f aca="false">I17-I$19</f>
        <v>-2463</v>
      </c>
      <c r="S17" s="0" t="n">
        <v>6.09323725999097E-009</v>
      </c>
      <c r="T17" s="0" t="n">
        <v>-1.73650547187626E-005</v>
      </c>
      <c r="U17" s="0" t="n">
        <v>-0.000214722909853815</v>
      </c>
      <c r="V17" s="0" t="n">
        <v>3.49162796937434E-005</v>
      </c>
      <c r="W17" s="0" t="n">
        <v>2.18115548427782E-005</v>
      </c>
      <c r="X17" s="0" t="n">
        <v>-2.81333868024057E-005</v>
      </c>
      <c r="Y17" s="0" t="n">
        <v>1.45411679043192E-007</v>
      </c>
      <c r="AA17" s="5" t="n">
        <v>1.56032020100036</v>
      </c>
      <c r="AB17" s="5" t="n">
        <v>-1.30172845061254</v>
      </c>
      <c r="AC17" s="5" t="n">
        <v>-0.768349449208787</v>
      </c>
      <c r="AD17" s="5" t="n">
        <v>1.11379923643779</v>
      </c>
      <c r="AE17" s="5" t="n">
        <v>-0.778876678033343</v>
      </c>
      <c r="AF17" s="5" t="n">
        <v>-1.44737030806929</v>
      </c>
      <c r="AG17" s="4" t="n">
        <v>1.5062629476101</v>
      </c>
      <c r="AH17" s="5" t="n">
        <v>-0.953908188434313</v>
      </c>
      <c r="AI17" s="5" t="n">
        <v>-0.870074326371582</v>
      </c>
      <c r="AJ17" s="5" t="n">
        <v>0.629637169749119</v>
      </c>
      <c r="AK17" s="5" t="n">
        <v>-0.102449471840536</v>
      </c>
      <c r="AL17" s="5" t="n">
        <v>1.15562731179626</v>
      </c>
      <c r="AM17" s="5" t="n">
        <v>-0.767017964175446</v>
      </c>
      <c r="AN17" s="5" t="n">
        <v>-1.17349301370172</v>
      </c>
      <c r="AO17" s="5" t="n">
        <v>-1.20091487581499</v>
      </c>
      <c r="AP17" s="5" t="n">
        <v>2.23677990596713</v>
      </c>
      <c r="AQ17" s="5" t="n">
        <v>1.16175595370183</v>
      </c>
      <c r="AS17" s="0" t="n">
        <f aca="false">SUMPRODUCT(S26:Y26,K28:Q28)</f>
        <v>1.5062629476101</v>
      </c>
      <c r="AU17" s="0" t="n">
        <v>1</v>
      </c>
      <c r="AW17" s="0" t="n">
        <f aca="false">(AU17-0.5)/17</f>
        <v>0.0294117647058823</v>
      </c>
      <c r="AY17" s="0" t="n">
        <f aca="false">_xlfn.CHISQ.INV(AW17,7)</f>
        <v>1.78905862969746</v>
      </c>
    </row>
    <row r="18" customFormat="false" ht="15" hidden="false" customHeight="false" outlineLevel="0" collapsed="false">
      <c r="B18" s="0" t="s">
        <v>48</v>
      </c>
      <c r="C18" s="0" t="n">
        <v>218</v>
      </c>
      <c r="D18" s="0" t="n">
        <v>20</v>
      </c>
      <c r="E18" s="0" t="n">
        <v>68</v>
      </c>
      <c r="F18" s="0" t="n">
        <v>63</v>
      </c>
      <c r="G18" s="0" t="n">
        <v>88</v>
      </c>
      <c r="H18" s="0" t="n">
        <v>46</v>
      </c>
      <c r="I18" s="0" t="n">
        <v>230</v>
      </c>
      <c r="K18" s="0" t="n">
        <f aca="false">C18-C$19</f>
        <v>-584.470588235294</v>
      </c>
      <c r="L18" s="0" t="n">
        <f aca="false">D18-D$19</f>
        <v>-24.7647058823529</v>
      </c>
      <c r="M18" s="0" t="n">
        <f aca="false">E18-E$19</f>
        <v>0.588235294117652</v>
      </c>
      <c r="N18" s="0" t="n">
        <f aca="false">F18-F$19</f>
        <v>-0.470588235294116</v>
      </c>
      <c r="O18" s="0" t="n">
        <f aca="false">G18-G$19</f>
        <v>15.0588235294118</v>
      </c>
      <c r="P18" s="0" t="n">
        <f aca="false">H18-H$19</f>
        <v>-7.88235294117648</v>
      </c>
      <c r="Q18" s="0" t="n">
        <f aca="false">I18-I$19</f>
        <v>-4033</v>
      </c>
      <c r="AA18" s="5" t="n">
        <v>0.0578423877837984</v>
      </c>
      <c r="AB18" s="5" t="n">
        <v>-1.55680616042543</v>
      </c>
      <c r="AC18" s="5" t="n">
        <v>-1.02549770202306</v>
      </c>
      <c r="AD18" s="5" t="n">
        <v>0.172582150455364</v>
      </c>
      <c r="AE18" s="5" t="n">
        <v>-1.59507703388464</v>
      </c>
      <c r="AF18" s="5" t="n">
        <v>-1.15271470907095</v>
      </c>
      <c r="AG18" s="5" t="n">
        <v>-0.953908188434292</v>
      </c>
      <c r="AH18" s="4" t="n">
        <v>13.8820421823648</v>
      </c>
      <c r="AI18" s="5" t="n">
        <v>-0.801793956304817</v>
      </c>
      <c r="AJ18" s="5" t="n">
        <v>-3.31539912366648</v>
      </c>
      <c r="AK18" s="5" t="n">
        <v>-1.67474144056857</v>
      </c>
      <c r="AL18" s="5" t="n">
        <v>-2.07885081683004</v>
      </c>
      <c r="AM18" s="5" t="n">
        <v>0.664637902427256</v>
      </c>
      <c r="AN18" s="5" t="n">
        <v>-0.185545527443582</v>
      </c>
      <c r="AO18" s="5" t="n">
        <v>0.829736675381025</v>
      </c>
      <c r="AP18" s="5" t="n">
        <v>-0.195978799645243</v>
      </c>
      <c r="AQ18" s="5" t="n">
        <v>-1.07052784011517</v>
      </c>
      <c r="AS18" s="0" t="n">
        <f aca="false">SUMPRODUCT(S27:Y27,K29:Q29)</f>
        <v>13.8820421823648</v>
      </c>
      <c r="AU18" s="0" t="n">
        <v>17</v>
      </c>
      <c r="AW18" s="0" t="n">
        <f aca="false">(AU18-0.5)/17</f>
        <v>0.970588235294118</v>
      </c>
      <c r="AY18" s="0" t="n">
        <f aca="false">_xlfn.CHISQ.INV(AW18,7)</f>
        <v>15.5640516481943</v>
      </c>
    </row>
    <row r="19" customFormat="false" ht="15" hidden="false" customHeight="false" outlineLevel="0" collapsed="false">
      <c r="A19" s="1" t="s">
        <v>49</v>
      </c>
      <c r="B19" s="0" t="s">
        <v>50</v>
      </c>
      <c r="C19" s="0" t="n">
        <f aca="false">AVERAGE(C2:C18)</f>
        <v>802.470588235294</v>
      </c>
      <c r="D19" s="0" t="n">
        <f aca="false">AVERAGE(D2:D18)</f>
        <v>44.7647058823529</v>
      </c>
      <c r="E19" s="0" t="n">
        <f aca="false">AVERAGE(E2:E18)</f>
        <v>67.4117647058823</v>
      </c>
      <c r="F19" s="0" t="n">
        <f aca="false">AVERAGE(F2:F18)</f>
        <v>63.4705882352941</v>
      </c>
      <c r="G19" s="0" t="n">
        <f aca="false">AVERAGE(G2:G18)</f>
        <v>72.9411764705882</v>
      </c>
      <c r="H19" s="0" t="n">
        <f aca="false">AVERAGE(H2:H18)</f>
        <v>53.8823529411765</v>
      </c>
      <c r="I19" s="0" t="n">
        <f aca="false">AVERAGE(I2:I18)</f>
        <v>4263</v>
      </c>
      <c r="R19" s="1" t="s">
        <v>51</v>
      </c>
      <c r="S19" s="2" t="s">
        <v>52</v>
      </c>
      <c r="T19" s="2"/>
      <c r="U19" s="2"/>
      <c r="V19" s="2"/>
      <c r="W19" s="2"/>
      <c r="X19" s="2"/>
      <c r="Y19" s="2"/>
      <c r="AA19" s="5" t="n">
        <v>-4.58911589713232</v>
      </c>
      <c r="AB19" s="5" t="n">
        <v>-0.471930789163257</v>
      </c>
      <c r="AC19" s="5" t="n">
        <v>2.37882145633124</v>
      </c>
      <c r="AD19" s="5" t="n">
        <v>-2.46088744069243</v>
      </c>
      <c r="AE19" s="5" t="n">
        <v>-1.17718507825906</v>
      </c>
      <c r="AF19" s="5" t="n">
        <v>-0.301011384122018</v>
      </c>
      <c r="AG19" s="5" t="n">
        <v>-0.870074326371591</v>
      </c>
      <c r="AH19" s="5" t="n">
        <v>-0.801793956304808</v>
      </c>
      <c r="AI19" s="4" t="n">
        <v>4.69795523640034</v>
      </c>
      <c r="AJ19" s="5" t="n">
        <v>0.0731472518767354</v>
      </c>
      <c r="AK19" s="5" t="n">
        <v>2.02861257273822</v>
      </c>
      <c r="AL19" s="5" t="n">
        <v>-1.19527284411617</v>
      </c>
      <c r="AM19" s="5" t="n">
        <v>0.219214305461719</v>
      </c>
      <c r="AN19" s="5" t="n">
        <v>-1.41934643938492</v>
      </c>
      <c r="AO19" s="5" t="n">
        <v>2.50382375692481</v>
      </c>
      <c r="AP19" s="5" t="n">
        <v>1.78397973100577</v>
      </c>
      <c r="AQ19" s="5" t="n">
        <v>-0.398936155192201</v>
      </c>
      <c r="AS19" s="0" t="n">
        <f aca="false">SUMPRODUCT(S28:Y28,K30:Q30)</f>
        <v>4.69795523640034</v>
      </c>
      <c r="AU19" s="0" t="n">
        <v>6</v>
      </c>
      <c r="AW19" s="0" t="n">
        <f aca="false">(AU19-0.5)/17</f>
        <v>0.323529411764706</v>
      </c>
      <c r="AY19" s="0" t="n">
        <f aca="false">_xlfn.CHISQ.INV(AW19,7)</f>
        <v>4.86469797856595</v>
      </c>
    </row>
    <row r="20" customFormat="false" ht="15" hidden="false" customHeight="false" outlineLevel="0" collapsed="false">
      <c r="S20" s="0" t="n">
        <f aca="false" t="array" ref="S20:Y36">MMULT(K22:Q38,S11:Y17)</f>
        <v>0.000130808736157974</v>
      </c>
      <c r="T20" s="0" t="n">
        <v>0.071270896559806</v>
      </c>
      <c r="U20" s="0" t="n">
        <v>0.523569785715973</v>
      </c>
      <c r="V20" s="0" t="n">
        <v>-0.186062259960827</v>
      </c>
      <c r="W20" s="0" t="n">
        <v>0.119286388864093</v>
      </c>
      <c r="X20" s="0" t="n">
        <v>0.240278257147538</v>
      </c>
      <c r="Y20" s="0" t="n">
        <v>8.31294072622678E-005</v>
      </c>
      <c r="AA20" s="5" t="n">
        <v>-0.17911184675624</v>
      </c>
      <c r="AB20" s="5" t="n">
        <v>-2.6623686282336</v>
      </c>
      <c r="AC20" s="5" t="n">
        <v>-2.68146987210245</v>
      </c>
      <c r="AD20" s="5" t="n">
        <v>-0.302670687022309</v>
      </c>
      <c r="AE20" s="5" t="n">
        <v>-1.931202135771</v>
      </c>
      <c r="AF20" s="5" t="n">
        <v>-0.851430677630723</v>
      </c>
      <c r="AG20" s="5" t="n">
        <v>0.629637169749122</v>
      </c>
      <c r="AH20" s="5" t="n">
        <v>-3.31539912366645</v>
      </c>
      <c r="AI20" s="5" t="n">
        <v>0.0731472518767388</v>
      </c>
      <c r="AJ20" s="4" t="n">
        <v>5.04582029636437</v>
      </c>
      <c r="AK20" s="5" t="n">
        <v>-0.447749971129017</v>
      </c>
      <c r="AL20" s="5" t="n">
        <v>2.84482252589382</v>
      </c>
      <c r="AM20" s="5" t="n">
        <v>3.39143189568578</v>
      </c>
      <c r="AN20" s="5" t="n">
        <v>0.105624932998489</v>
      </c>
      <c r="AO20" s="5" t="n">
        <v>1.92675460514114</v>
      </c>
      <c r="AP20" s="5" t="n">
        <v>-1.09611235609058</v>
      </c>
      <c r="AQ20" s="5" t="n">
        <v>-0.549723379307099</v>
      </c>
      <c r="AS20" s="0" t="n">
        <f aca="false">SUMPRODUCT(S29:Y29,K31:Q31)</f>
        <v>5.04582029636437</v>
      </c>
      <c r="AU20" s="0" t="n">
        <v>7</v>
      </c>
      <c r="AW20" s="0" t="n">
        <f aca="false">(AU20-0.5)/17</f>
        <v>0.382352941176471</v>
      </c>
      <c r="AY20" s="0" t="n">
        <f aca="false">_xlfn.CHISQ.INV(AW20,7)</f>
        <v>5.3474102071241</v>
      </c>
    </row>
    <row r="21" customFormat="false" ht="15" hidden="false" customHeight="false" outlineLevel="0" collapsed="false">
      <c r="J21" s="1" t="s">
        <v>53</v>
      </c>
      <c r="K21" s="2" t="s">
        <v>54</v>
      </c>
      <c r="L21" s="2"/>
      <c r="M21" s="2"/>
      <c r="N21" s="2"/>
      <c r="O21" s="2"/>
      <c r="P21" s="2"/>
      <c r="Q21" s="2"/>
      <c r="S21" s="0" t="n">
        <v>0.000443182936829527</v>
      </c>
      <c r="T21" s="0" t="n">
        <v>-0.0605002636990463</v>
      </c>
      <c r="U21" s="0" t="n">
        <v>-2.21251784920562</v>
      </c>
      <c r="V21" s="0" t="n">
        <v>1.04279373650923</v>
      </c>
      <c r="W21" s="0" t="n">
        <v>0.0565164646814087</v>
      </c>
      <c r="X21" s="0" t="n">
        <v>-0.262197481240114</v>
      </c>
      <c r="Y21" s="0" t="n">
        <v>0.000344108900210592</v>
      </c>
      <c r="AA21" s="5" t="n">
        <v>1.75505015527347</v>
      </c>
      <c r="AB21" s="5" t="n">
        <v>-1.26944708799812</v>
      </c>
      <c r="AC21" s="5" t="n">
        <v>0.440155972470508</v>
      </c>
      <c r="AD21" s="5" t="n">
        <v>1.21430153487817</v>
      </c>
      <c r="AE21" s="5" t="n">
        <v>0.761470832679713</v>
      </c>
      <c r="AF21" s="5" t="n">
        <v>-1.47595633163724</v>
      </c>
      <c r="AG21" s="5" t="n">
        <v>-0.102449471840557</v>
      </c>
      <c r="AH21" s="5" t="n">
        <v>-1.67474144056858</v>
      </c>
      <c r="AI21" s="5" t="n">
        <v>2.02861257273825</v>
      </c>
      <c r="AJ21" s="5" t="n">
        <v>-0.447749971129014</v>
      </c>
      <c r="AK21" s="4" t="n">
        <v>9.74309034327864</v>
      </c>
      <c r="AL21" s="5" t="n">
        <v>-2.29341916646272</v>
      </c>
      <c r="AM21" s="5" t="n">
        <v>-2.3024675535286</v>
      </c>
      <c r="AN21" s="5" t="n">
        <v>-2.88950594271127</v>
      </c>
      <c r="AO21" s="5" t="n">
        <v>1.93908722659148</v>
      </c>
      <c r="AP21" s="5" t="n">
        <v>-0.799766916191935</v>
      </c>
      <c r="AQ21" s="5" t="n">
        <v>-4.62626475584204</v>
      </c>
      <c r="AS21" s="0" t="n">
        <f aca="false">SUMPRODUCT(S30:Y30,K32:Q32)</f>
        <v>9.74309034327864</v>
      </c>
      <c r="AU21" s="0" t="n">
        <v>15</v>
      </c>
      <c r="AW21" s="0" t="n">
        <f aca="false">(AU21-0.5)/17</f>
        <v>0.852941176470588</v>
      </c>
      <c r="AY21" s="0" t="n">
        <f aca="false">_xlfn.CHISQ.INV(AW21,7)</f>
        <v>10.8114224635701</v>
      </c>
    </row>
    <row r="22" customFormat="false" ht="15" hidden="false" customHeight="false" outlineLevel="0" collapsed="false">
      <c r="K22" s="0" t="n">
        <v>-777.470588235294</v>
      </c>
      <c r="L22" s="0" t="n">
        <v>-26.7647058823529</v>
      </c>
      <c r="M22" s="0" t="n">
        <v>-23.4117647058823</v>
      </c>
      <c r="N22" s="0" t="n">
        <v>-18.4705882352941</v>
      </c>
      <c r="O22" s="0" t="n">
        <v>-43.9411764705882</v>
      </c>
      <c r="P22" s="0" t="n">
        <v>114.117647058824</v>
      </c>
      <c r="Q22" s="0" t="n">
        <v>-4058</v>
      </c>
      <c r="S22" s="0" t="n">
        <v>-8.76589388707608E-005</v>
      </c>
      <c r="T22" s="0" t="n">
        <v>-0.0470216846645051</v>
      </c>
      <c r="U22" s="0" t="n">
        <v>0.750740446483807</v>
      </c>
      <c r="V22" s="0" t="n">
        <v>-1.57724137252277</v>
      </c>
      <c r="W22" s="0" t="n">
        <v>-0.115440218193602</v>
      </c>
      <c r="X22" s="0" t="n">
        <v>-0.134863084345003</v>
      </c>
      <c r="Y22" s="0" t="n">
        <v>0.000358637284669609</v>
      </c>
      <c r="AA22" s="5" t="n">
        <v>1.25371858314253</v>
      </c>
      <c r="AB22" s="5" t="n">
        <v>-1.39188397013545</v>
      </c>
      <c r="AC22" s="5" t="n">
        <v>-1.48068972153487</v>
      </c>
      <c r="AD22" s="5" t="n">
        <v>-0.0787192799872946</v>
      </c>
      <c r="AE22" s="5" t="n">
        <v>-1.69167923349284</v>
      </c>
      <c r="AF22" s="5" t="n">
        <v>-0.714075823737919</v>
      </c>
      <c r="AG22" s="5" t="n">
        <v>1.15562731179627</v>
      </c>
      <c r="AH22" s="5" t="n">
        <v>-2.07885081683004</v>
      </c>
      <c r="AI22" s="5" t="n">
        <v>-1.19527284411617</v>
      </c>
      <c r="AJ22" s="5" t="n">
        <v>2.84482252589382</v>
      </c>
      <c r="AK22" s="5" t="n">
        <v>-2.29341916646271</v>
      </c>
      <c r="AL22" s="4" t="n">
        <v>2.56898731038227</v>
      </c>
      <c r="AM22" s="5" t="n">
        <v>1.7601899625375</v>
      </c>
      <c r="AN22" s="5" t="n">
        <v>0.0838038845986777</v>
      </c>
      <c r="AO22" s="5" t="n">
        <v>-0.434886285709781</v>
      </c>
      <c r="AP22" s="5" t="n">
        <v>0.48584101940996</v>
      </c>
      <c r="AQ22" s="5" t="n">
        <v>1.20648654424604</v>
      </c>
      <c r="AS22" s="0" t="n">
        <f aca="false">SUMPRODUCT(S31:Y31,K33:Q33)</f>
        <v>2.56898731038227</v>
      </c>
      <c r="AU22" s="0" t="n">
        <v>2</v>
      </c>
      <c r="AW22" s="0" t="n">
        <f aca="false">(AU22-0.5)/17</f>
        <v>0.0882352941176471</v>
      </c>
      <c r="AY22" s="0" t="n">
        <f aca="false">_xlfn.CHISQ.INV(AW22,7)</f>
        <v>2.694362427514</v>
      </c>
    </row>
    <row r="23" customFormat="false" ht="15" hidden="false" customHeight="false" outlineLevel="0" collapsed="false">
      <c r="K23" s="0" t="n">
        <v>-2.47058823529414</v>
      </c>
      <c r="L23" s="0" t="n">
        <v>-28.7647058823529</v>
      </c>
      <c r="M23" s="0" t="n">
        <v>-14.4117647058823</v>
      </c>
      <c r="N23" s="0" t="n">
        <v>-10.4705882352941</v>
      </c>
      <c r="O23" s="0" t="n">
        <v>-37.9411764705882</v>
      </c>
      <c r="P23" s="0" t="n">
        <v>52.1176470588235</v>
      </c>
      <c r="Q23" s="0" t="n">
        <v>-4061</v>
      </c>
      <c r="S23" s="0" t="n">
        <v>0.000243493194149317</v>
      </c>
      <c r="T23" s="0" t="n">
        <v>-0.0813145476544448</v>
      </c>
      <c r="U23" s="0" t="n">
        <v>-1.5367887352892</v>
      </c>
      <c r="V23" s="0" t="n">
        <v>2.61615329228408</v>
      </c>
      <c r="W23" s="0" t="n">
        <v>0.0776274786822421</v>
      </c>
      <c r="X23" s="0" t="n">
        <v>0.0975757394555778</v>
      </c>
      <c r="Y23" s="0" t="n">
        <v>-0.000297852527911495</v>
      </c>
      <c r="AA23" s="5" t="n">
        <v>-0.284364443167421</v>
      </c>
      <c r="AB23" s="5" t="n">
        <v>-1.10381843273507</v>
      </c>
      <c r="AC23" s="5" t="n">
        <v>-0.921295858857448</v>
      </c>
      <c r="AD23" s="5" t="n">
        <v>-2.63061250512839</v>
      </c>
      <c r="AE23" s="5" t="n">
        <v>-2.53408337849246</v>
      </c>
      <c r="AF23" s="5" t="n">
        <v>0.389684288158466</v>
      </c>
      <c r="AG23" s="5" t="n">
        <v>-0.767017964175445</v>
      </c>
      <c r="AH23" s="5" t="n">
        <v>0.664637902427307</v>
      </c>
      <c r="AI23" s="5" t="n">
        <v>0.219214305461713</v>
      </c>
      <c r="AJ23" s="5" t="n">
        <v>3.39143189568578</v>
      </c>
      <c r="AK23" s="5" t="n">
        <v>-2.30246755352863</v>
      </c>
      <c r="AL23" s="5" t="n">
        <v>1.7601899625375</v>
      </c>
      <c r="AM23" s="4" t="n">
        <v>4.4672189732724</v>
      </c>
      <c r="AN23" s="5" t="n">
        <v>1.31179379010428</v>
      </c>
      <c r="AO23" s="5" t="n">
        <v>2.12032598225572</v>
      </c>
      <c r="AP23" s="5" t="n">
        <v>-2.76630065945576</v>
      </c>
      <c r="AQ23" s="5" t="n">
        <v>-1.0145363043626</v>
      </c>
      <c r="AS23" s="0" t="n">
        <f aca="false">SUMPRODUCT(S32:Y32,K34:Q34)</f>
        <v>4.4672189732724</v>
      </c>
      <c r="AU23" s="0" t="n">
        <v>5</v>
      </c>
      <c r="AW23" s="0" t="n">
        <f aca="false">(AU23-0.5)/17</f>
        <v>0.264705882352941</v>
      </c>
      <c r="AY23" s="0" t="n">
        <f aca="false">_xlfn.CHISQ.INV(AW23,7)</f>
        <v>4.37850052786981</v>
      </c>
    </row>
    <row r="24" customFormat="false" ht="15" hidden="false" customHeight="false" outlineLevel="0" collapsed="false">
      <c r="K24" s="0" t="n">
        <v>-747.470588235294</v>
      </c>
      <c r="L24" s="0" t="n">
        <v>-32.7647058823529</v>
      </c>
      <c r="M24" s="0" t="n">
        <v>-15.4117647058823</v>
      </c>
      <c r="N24" s="0" t="n">
        <v>-13.4705882352941</v>
      </c>
      <c r="O24" s="0" t="n">
        <v>-37.9411764705882</v>
      </c>
      <c r="P24" s="0" t="n">
        <v>58.1176470588235</v>
      </c>
      <c r="Q24" s="0" t="n">
        <v>-4003</v>
      </c>
      <c r="S24" s="0" t="n">
        <v>0.00206899772931084</v>
      </c>
      <c r="T24" s="0" t="n">
        <v>-0.0396165752814492</v>
      </c>
      <c r="U24" s="0" t="n">
        <v>0.761101949919843</v>
      </c>
      <c r="V24" s="0" t="n">
        <v>-0.0446501811498097</v>
      </c>
      <c r="W24" s="0" t="n">
        <v>-0.0779319347577211</v>
      </c>
      <c r="X24" s="0" t="n">
        <v>0.103085138828919</v>
      </c>
      <c r="Y24" s="0" t="n">
        <v>-0.000176474230242754</v>
      </c>
      <c r="AA24" s="5" t="n">
        <v>-0.180361479798721</v>
      </c>
      <c r="AB24" s="5" t="n">
        <v>-0.248915271188882</v>
      </c>
      <c r="AC24" s="5" t="n">
        <v>-0.641217638830382</v>
      </c>
      <c r="AD24" s="5" t="n">
        <v>-3.20760519080485</v>
      </c>
      <c r="AE24" s="5" t="n">
        <v>5.73176252356316</v>
      </c>
      <c r="AF24" s="5" t="n">
        <v>-0.918480535206707</v>
      </c>
      <c r="AG24" s="5" t="n">
        <v>-1.17349301370171</v>
      </c>
      <c r="AH24" s="5" t="n">
        <v>-0.185545527443612</v>
      </c>
      <c r="AI24" s="5" t="n">
        <v>-1.41934643938493</v>
      </c>
      <c r="AJ24" s="5" t="n">
        <v>0.105624932998447</v>
      </c>
      <c r="AK24" s="5" t="n">
        <v>-2.88950594271125</v>
      </c>
      <c r="AL24" s="5" t="n">
        <v>0.0838038845986681</v>
      </c>
      <c r="AM24" s="5" t="n">
        <v>1.31179379010422</v>
      </c>
      <c r="AN24" s="4" t="n">
        <v>6.38721580510831</v>
      </c>
      <c r="AO24" s="5" t="n">
        <v>-0.309291389485217</v>
      </c>
      <c r="AP24" s="5" t="n">
        <v>-1.61396367516362</v>
      </c>
      <c r="AQ24" s="5" t="n">
        <v>-0.832474832652942</v>
      </c>
      <c r="AS24" s="0" t="n">
        <f aca="false">SUMPRODUCT(S33:Y33,K35:Q35)</f>
        <v>6.38721580510831</v>
      </c>
      <c r="AU24" s="0" t="n">
        <v>10</v>
      </c>
      <c r="AW24" s="0" t="n">
        <f aca="false">(AU24-0.5)/17</f>
        <v>0.558823529411765</v>
      </c>
      <c r="AY24" s="0" t="n">
        <f aca="false">_xlfn.CHISQ.INV(AW24,7)</f>
        <v>6.88287083246694</v>
      </c>
    </row>
    <row r="25" customFormat="false" ht="15" hidden="false" customHeight="false" outlineLevel="0" collapsed="false">
      <c r="K25" s="0" t="n">
        <v>-678.470588235294</v>
      </c>
      <c r="L25" s="0" t="n">
        <v>-18.7647058823529</v>
      </c>
      <c r="M25" s="0" t="n">
        <v>1.58823529411765</v>
      </c>
      <c r="N25" s="0" t="n">
        <v>3.52941176470588</v>
      </c>
      <c r="O25" s="0" t="n">
        <v>5.05882352941177</v>
      </c>
      <c r="P25" s="0" t="n">
        <v>-1.88235294117648</v>
      </c>
      <c r="Q25" s="0" t="n">
        <v>-3886</v>
      </c>
      <c r="S25" s="0" t="n">
        <v>-0.000186618623054318</v>
      </c>
      <c r="T25" s="0" t="n">
        <v>-0.0104222656210243</v>
      </c>
      <c r="U25" s="0" t="n">
        <v>-2.89724995299066</v>
      </c>
      <c r="V25" s="0" t="n">
        <v>1.71980667537958</v>
      </c>
      <c r="W25" s="0" t="n">
        <v>0.0872551998963084</v>
      </c>
      <c r="X25" s="0" t="n">
        <v>-0.293120213854011</v>
      </c>
      <c r="Y25" s="0" t="n">
        <v>0.000194565017267713</v>
      </c>
      <c r="AA25" s="5" t="n">
        <v>-3.53741768398669</v>
      </c>
      <c r="AB25" s="5" t="n">
        <v>-1.44521044888059</v>
      </c>
      <c r="AC25" s="5" t="n">
        <v>-1.22268678616268</v>
      </c>
      <c r="AD25" s="5" t="n">
        <v>-0.334343698604196</v>
      </c>
      <c r="AE25" s="5" t="n">
        <v>-0.746429635989253</v>
      </c>
      <c r="AF25" s="5" t="n">
        <v>0.177933307108479</v>
      </c>
      <c r="AG25" s="5" t="n">
        <v>-1.20091487581499</v>
      </c>
      <c r="AH25" s="5" t="n">
        <v>0.829736675381082</v>
      </c>
      <c r="AI25" s="5" t="n">
        <v>2.50382375692482</v>
      </c>
      <c r="AJ25" s="5" t="n">
        <v>1.92675460514114</v>
      </c>
      <c r="AK25" s="5" t="n">
        <v>1.93908722659145</v>
      </c>
      <c r="AL25" s="5" t="n">
        <v>-0.434886285709784</v>
      </c>
      <c r="AM25" s="5" t="n">
        <v>2.12032598225571</v>
      </c>
      <c r="AN25" s="5" t="n">
        <v>-0.309291389485152</v>
      </c>
      <c r="AO25" s="4" t="n">
        <v>3.66722512498892</v>
      </c>
      <c r="AP25" s="5" t="n">
        <v>-1.82594041412871</v>
      </c>
      <c r="AQ25" s="5" t="n">
        <v>-2.10776545962954</v>
      </c>
      <c r="AS25" s="0" t="n">
        <f aca="false">SUMPRODUCT(S34:Y34,K36:Q36)</f>
        <v>3.66722512498892</v>
      </c>
      <c r="AU25" s="0" t="n">
        <v>3</v>
      </c>
      <c r="AW25" s="0" t="n">
        <f aca="false">(AU25-0.5)/17</f>
        <v>0.147058823529412</v>
      </c>
      <c r="AY25" s="0" t="n">
        <f aca="false">_xlfn.CHISQ.INV(AW25,7)</f>
        <v>3.32949772923001</v>
      </c>
    </row>
    <row r="26" customFormat="false" ht="15" hidden="false" customHeight="false" outlineLevel="0" collapsed="false">
      <c r="K26" s="0" t="n">
        <v>4691.52941176471</v>
      </c>
      <c r="L26" s="0" t="n">
        <v>49.2352941176471</v>
      </c>
      <c r="M26" s="0" t="n">
        <v>12.5882352941177</v>
      </c>
      <c r="N26" s="0" t="n">
        <v>11.5294117647059</v>
      </c>
      <c r="O26" s="0" t="n">
        <v>4.05882352941177</v>
      </c>
      <c r="P26" s="0" t="n">
        <v>-48.0823529411765</v>
      </c>
      <c r="Q26" s="0" t="n">
        <v>10378</v>
      </c>
      <c r="S26" s="0" t="n">
        <v>0.000375988345638683</v>
      </c>
      <c r="T26" s="0" t="n">
        <v>-0.0284646915401409</v>
      </c>
      <c r="U26" s="0" t="n">
        <v>0.678192151595624</v>
      </c>
      <c r="V26" s="0" t="n">
        <v>-0.20575279411034</v>
      </c>
      <c r="W26" s="0" t="n">
        <v>0.0446141835295508</v>
      </c>
      <c r="X26" s="0" t="n">
        <v>0.128002361295875</v>
      </c>
      <c r="Y26" s="0" t="n">
        <v>-0.000128428375286838</v>
      </c>
      <c r="AA26" s="5" t="n">
        <v>-1.46315804420148</v>
      </c>
      <c r="AB26" s="5" t="n">
        <v>-2.77147201226106</v>
      </c>
      <c r="AC26" s="5" t="n">
        <v>1.24090765767576</v>
      </c>
      <c r="AD26" s="5" t="n">
        <v>-0.722846739285247</v>
      </c>
      <c r="AE26" s="5" t="n">
        <v>0.034424320795864</v>
      </c>
      <c r="AF26" s="5" t="n">
        <v>-4.07783537810023</v>
      </c>
      <c r="AG26" s="5" t="n">
        <v>2.23677990596712</v>
      </c>
      <c r="AH26" s="5" t="n">
        <v>-0.195978799645257</v>
      </c>
      <c r="AI26" s="5" t="n">
        <v>1.78397973100579</v>
      </c>
      <c r="AJ26" s="5" t="n">
        <v>-1.09611235609059</v>
      </c>
      <c r="AK26" s="5" t="n">
        <v>-0.799766916191936</v>
      </c>
      <c r="AL26" s="5" t="n">
        <v>0.485841019409953</v>
      </c>
      <c r="AM26" s="5" t="n">
        <v>-2.76630065945577</v>
      </c>
      <c r="AN26" s="5" t="n">
        <v>-1.6139636751636</v>
      </c>
      <c r="AO26" s="5" t="n">
        <v>-1.82594041412872</v>
      </c>
      <c r="AP26" s="4" t="n">
        <v>8.14986890075968</v>
      </c>
      <c r="AQ26" s="5" t="n">
        <v>3.40157345890988</v>
      </c>
      <c r="AS26" s="0" t="n">
        <f aca="false">SUMPRODUCT(S35:Y35,K37:Q37)</f>
        <v>8.14986890075968</v>
      </c>
      <c r="AU26" s="0" t="n">
        <v>12</v>
      </c>
      <c r="AW26" s="0" t="n">
        <f aca="false">(AU26-0.5)/17</f>
        <v>0.676470588235294</v>
      </c>
      <c r="AY26" s="0" t="n">
        <f aca="false">_xlfn.CHISQ.INV(AW26,7)</f>
        <v>8.10380717124101</v>
      </c>
    </row>
    <row r="27" customFormat="false" ht="15" hidden="false" customHeight="false" outlineLevel="0" collapsed="false">
      <c r="K27" s="0" t="n">
        <v>-519.470588235294</v>
      </c>
      <c r="L27" s="0" t="n">
        <v>-18.7647058823529</v>
      </c>
      <c r="M27" s="0" t="n">
        <v>-8.41176470588235</v>
      </c>
      <c r="N27" s="0" t="n">
        <v>-5.47058823529412</v>
      </c>
      <c r="O27" s="0" t="n">
        <v>-20.9411764705882</v>
      </c>
      <c r="P27" s="0" t="n">
        <v>25.1176470588235</v>
      </c>
      <c r="Q27" s="0" t="n">
        <v>-3988</v>
      </c>
      <c r="S27" s="0" t="n">
        <v>-0.00166606025731228</v>
      </c>
      <c r="T27" s="0" t="n">
        <v>-0.0773986980173064</v>
      </c>
      <c r="U27" s="0" t="n">
        <v>-0.451082647044339</v>
      </c>
      <c r="V27" s="0" t="n">
        <v>0.540522192397454</v>
      </c>
      <c r="W27" s="0" t="n">
        <v>0.0397504738195073</v>
      </c>
      <c r="X27" s="0" t="n">
        <v>0.0157785993544068</v>
      </c>
      <c r="Y27" s="0" t="n">
        <v>0.000970881183742638</v>
      </c>
      <c r="AA27" s="5" t="n">
        <v>-1.87882195983336</v>
      </c>
      <c r="AB27" s="5" t="n">
        <v>0.977049653535767</v>
      </c>
      <c r="AC27" s="5" t="n">
        <v>0.277815910343075</v>
      </c>
      <c r="AD27" s="5" t="n">
        <v>1.33738324211975</v>
      </c>
      <c r="AE27" s="5" t="n">
        <v>-1.03385273517201</v>
      </c>
      <c r="AF27" s="5" t="n">
        <v>0.693348894892736</v>
      </c>
      <c r="AG27" s="5" t="n">
        <v>1.16175595370184</v>
      </c>
      <c r="AH27" s="5" t="n">
        <v>-1.0705278401152</v>
      </c>
      <c r="AI27" s="5" t="n">
        <v>-0.398936155192225</v>
      </c>
      <c r="AJ27" s="5" t="n">
        <v>-0.549723379307107</v>
      </c>
      <c r="AK27" s="5" t="n">
        <v>-4.62626475584202</v>
      </c>
      <c r="AL27" s="5" t="n">
        <v>1.20648654424605</v>
      </c>
      <c r="AM27" s="5" t="n">
        <v>-1.01453630436261</v>
      </c>
      <c r="AN27" s="5" t="n">
        <v>-0.832474832652967</v>
      </c>
      <c r="AO27" s="5" t="n">
        <v>-2.10776545962957</v>
      </c>
      <c r="AP27" s="5" t="n">
        <v>3.40157345890987</v>
      </c>
      <c r="AQ27" s="4" t="n">
        <v>4.45748976435794</v>
      </c>
      <c r="AS27" s="0" t="n">
        <f aca="false">SUMPRODUCT(S36:Y36,K38:Q38)</f>
        <v>4.45748976435794</v>
      </c>
      <c r="AU27" s="0" t="n">
        <v>4</v>
      </c>
      <c r="AW27" s="0" t="n">
        <f aca="false">(AU27-0.5)/17</f>
        <v>0.205882352941176</v>
      </c>
      <c r="AY27" s="0" t="n">
        <f aca="false">_xlfn.CHISQ.INV(AW27,7)</f>
        <v>3.87446644068587</v>
      </c>
    </row>
    <row r="28" customFormat="false" ht="15" hidden="false" customHeight="false" outlineLevel="0" collapsed="false">
      <c r="K28" s="0" t="n">
        <v>-700.470588235294</v>
      </c>
      <c r="L28" s="0" t="n">
        <v>-15.7647058823529</v>
      </c>
      <c r="M28" s="0" t="n">
        <v>-2.41176470588235</v>
      </c>
      <c r="N28" s="0" t="n">
        <v>-2.47058823529412</v>
      </c>
      <c r="O28" s="0" t="n">
        <v>4.05882352941177</v>
      </c>
      <c r="P28" s="0" t="n">
        <v>14.1176470588235</v>
      </c>
      <c r="Q28" s="0" t="n">
        <v>-3582</v>
      </c>
      <c r="S28" s="0" t="n">
        <v>-0.000920042402706527</v>
      </c>
      <c r="T28" s="0" t="n">
        <v>0.00562547938097164</v>
      </c>
      <c r="U28" s="0" t="n">
        <v>1.36079229001226</v>
      </c>
      <c r="V28" s="0" t="n">
        <v>-1.33538831391872</v>
      </c>
      <c r="W28" s="0" t="n">
        <v>-0.226939603936566</v>
      </c>
      <c r="X28" s="0" t="n">
        <v>-0.0748166942642936</v>
      </c>
      <c r="Y28" s="0" t="n">
        <v>-0.000149136433726211</v>
      </c>
    </row>
    <row r="29" customFormat="false" ht="15" hidden="false" customHeight="false" outlineLevel="0" collapsed="false">
      <c r="K29" s="0" t="n">
        <v>-472.470588235294</v>
      </c>
      <c r="L29" s="0" t="n">
        <v>32.2352941176471</v>
      </c>
      <c r="M29" s="0" t="n">
        <v>14.5882352941177</v>
      </c>
      <c r="N29" s="0" t="n">
        <v>12.5294117647059</v>
      </c>
      <c r="O29" s="0" t="n">
        <v>26.0588235294118</v>
      </c>
      <c r="P29" s="0" t="n">
        <v>-49.4823529411765</v>
      </c>
      <c r="Q29" s="0" t="n">
        <v>15597</v>
      </c>
      <c r="S29" s="0" t="n">
        <v>-0.000473689966035987</v>
      </c>
      <c r="T29" s="0" t="n">
        <v>0.149602645258931</v>
      </c>
      <c r="U29" s="0" t="n">
        <v>-0.0354870237611937</v>
      </c>
      <c r="V29" s="0" t="n">
        <v>-0.0159190108829142</v>
      </c>
      <c r="W29" s="0" t="n">
        <v>0.0693304100756578</v>
      </c>
      <c r="X29" s="0" t="n">
        <v>0.0288343932329421</v>
      </c>
      <c r="Y29" s="0" t="n">
        <v>-0.000514484540302071</v>
      </c>
    </row>
    <row r="30" customFormat="false" ht="15" hidden="false" customHeight="false" outlineLevel="0" collapsed="false">
      <c r="K30" s="0" t="n">
        <v>-744.470588235294</v>
      </c>
      <c r="L30" s="0" t="n">
        <v>-1.76470588235294</v>
      </c>
      <c r="M30" s="0" t="n">
        <v>4.58823529411765</v>
      </c>
      <c r="N30" s="0" t="n">
        <v>2.52941176470588</v>
      </c>
      <c r="O30" s="0" t="n">
        <v>5.05882352941177</v>
      </c>
      <c r="P30" s="0" t="n">
        <v>-28.2823529411765</v>
      </c>
      <c r="Q30" s="0" t="n">
        <v>-1268</v>
      </c>
      <c r="S30" s="0" t="n">
        <v>-0.00132116300797621</v>
      </c>
      <c r="T30" s="0" t="n">
        <v>0.0919563126220818</v>
      </c>
      <c r="U30" s="0" t="n">
        <v>2.58630911347166</v>
      </c>
      <c r="V30" s="0" t="n">
        <v>-0.676741657398193</v>
      </c>
      <c r="W30" s="0" t="n">
        <v>-0.36984710804726</v>
      </c>
      <c r="X30" s="0" t="n">
        <v>0.281654088094517</v>
      </c>
      <c r="Y30" s="0" t="n">
        <v>-0.000701353746126683</v>
      </c>
    </row>
    <row r="31" customFormat="false" ht="15" hidden="false" customHeight="false" outlineLevel="0" collapsed="false">
      <c r="K31" s="0" t="n">
        <v>-613.470588235294</v>
      </c>
      <c r="L31" s="0" t="n">
        <v>15.2352941176471</v>
      </c>
      <c r="M31" s="0" t="n">
        <v>5.58823529411765</v>
      </c>
      <c r="N31" s="0" t="n">
        <v>3.52941176470588</v>
      </c>
      <c r="O31" s="0" t="n">
        <v>26.0588235294118</v>
      </c>
      <c r="P31" s="0" t="n">
        <v>-26.1823529411765</v>
      </c>
      <c r="Q31" s="0" t="n">
        <v>-3263</v>
      </c>
      <c r="S31" s="0" t="n">
        <v>0.000287802601107239</v>
      </c>
      <c r="T31" s="0" t="n">
        <v>0.0459039615573161</v>
      </c>
      <c r="U31" s="0" t="n">
        <v>-0.287899733104303</v>
      </c>
      <c r="V31" s="0" t="n">
        <v>0.033194626893478</v>
      </c>
      <c r="W31" s="0" t="n">
        <v>0.148545266264388</v>
      </c>
      <c r="X31" s="0" t="n">
        <v>0.0216619599739201</v>
      </c>
      <c r="Y31" s="0" t="n">
        <v>-0.000156285855390487</v>
      </c>
    </row>
    <row r="32" customFormat="false" ht="15" hidden="false" customHeight="false" outlineLevel="0" collapsed="false">
      <c r="K32" s="0" t="n">
        <v>-659.470588235294</v>
      </c>
      <c r="L32" s="0" t="n">
        <v>-12.7647058823529</v>
      </c>
      <c r="M32" s="0" t="n">
        <v>-9.41176470588235</v>
      </c>
      <c r="N32" s="0" t="n">
        <v>-6.47058823529412</v>
      </c>
      <c r="O32" s="0" t="n">
        <v>-37.9411764705882</v>
      </c>
      <c r="P32" s="0" t="n">
        <v>47.1176470588235</v>
      </c>
      <c r="Q32" s="0" t="n">
        <v>-3857</v>
      </c>
      <c r="S32" s="0" t="n">
        <v>-0.000953534041385873</v>
      </c>
      <c r="T32" s="0" t="n">
        <v>0.139229618651867</v>
      </c>
      <c r="U32" s="0" t="n">
        <v>-0.99087349871502</v>
      </c>
      <c r="V32" s="0" t="n">
        <v>0.0632584480488463</v>
      </c>
      <c r="W32" s="0" t="n">
        <v>0.103303070794429</v>
      </c>
      <c r="X32" s="0" t="n">
        <v>-0.128871469375728</v>
      </c>
      <c r="Y32" s="0" t="n">
        <v>2.0497402387927E-005</v>
      </c>
    </row>
    <row r="33" customFormat="false" ht="15" hidden="false" customHeight="false" outlineLevel="0" collapsed="false">
      <c r="K33" s="0" t="n">
        <v>-581.470588235294</v>
      </c>
      <c r="L33" s="0" t="n">
        <v>-1.76470588235294</v>
      </c>
      <c r="M33" s="0" t="n">
        <v>0.588235294117652</v>
      </c>
      <c r="N33" s="0" t="n">
        <v>-0.470588235294116</v>
      </c>
      <c r="O33" s="0" t="n">
        <v>17.0588235294118</v>
      </c>
      <c r="P33" s="0" t="n">
        <v>-2.88235294117648</v>
      </c>
      <c r="Q33" s="0" t="n">
        <v>-3396</v>
      </c>
      <c r="S33" s="0" t="n">
        <v>0.00133494628908732</v>
      </c>
      <c r="T33" s="0" t="n">
        <v>0.0413674065246804</v>
      </c>
      <c r="U33" s="0" t="n">
        <v>-0.345643743295513</v>
      </c>
      <c r="V33" s="0" t="n">
        <v>-0.255784070952123</v>
      </c>
      <c r="W33" s="0" t="n">
        <v>0.0797249828229085</v>
      </c>
      <c r="X33" s="0" t="n">
        <v>-0.0590123899732966</v>
      </c>
      <c r="Y33" s="0" t="n">
        <v>0.000151390129572003</v>
      </c>
    </row>
    <row r="34" customFormat="false" ht="15" hidden="false" customHeight="false" outlineLevel="0" collapsed="false">
      <c r="K34" s="0" t="n">
        <v>-355.470588235294</v>
      </c>
      <c r="L34" s="0" t="n">
        <v>27.2352941176471</v>
      </c>
      <c r="M34" s="0" t="n">
        <v>6.58823529411765</v>
      </c>
      <c r="N34" s="0" t="n">
        <v>4.52941176470588</v>
      </c>
      <c r="O34" s="0" t="n">
        <v>23.0588235294118</v>
      </c>
      <c r="P34" s="0" t="n">
        <v>-32.1823529411765</v>
      </c>
      <c r="Q34" s="0" t="n">
        <v>2364</v>
      </c>
      <c r="S34" s="0" t="n">
        <v>-0.00137785673997273</v>
      </c>
      <c r="T34" s="0" t="n">
        <v>0.101457418369782</v>
      </c>
      <c r="U34" s="0" t="n">
        <v>0.147208345156232</v>
      </c>
      <c r="V34" s="0" t="n">
        <v>-0.015825283730178</v>
      </c>
      <c r="W34" s="0" t="n">
        <v>-0.127283999410451</v>
      </c>
      <c r="X34" s="0" t="n">
        <v>-0.0472195348182109</v>
      </c>
      <c r="Y34" s="0" t="n">
        <v>-0.000260348831166967</v>
      </c>
    </row>
    <row r="35" customFormat="false" ht="15" hidden="false" customHeight="false" outlineLevel="0" collapsed="false">
      <c r="K35" s="0" t="n">
        <v>3653.52941176471</v>
      </c>
      <c r="L35" s="0" t="n">
        <v>55.2352941176471</v>
      </c>
      <c r="M35" s="0" t="n">
        <v>11.5882352941177</v>
      </c>
      <c r="N35" s="0" t="n">
        <v>9.52941176470588</v>
      </c>
      <c r="O35" s="0" t="n">
        <v>15.0588235294118</v>
      </c>
      <c r="P35" s="0" t="n">
        <v>-48.1823529411765</v>
      </c>
      <c r="Q35" s="0" t="n">
        <v>10727</v>
      </c>
      <c r="S35" s="0" t="n">
        <v>0.000934684403386951</v>
      </c>
      <c r="T35" s="0" t="n">
        <v>-0.161048504899048</v>
      </c>
      <c r="U35" s="0" t="n">
        <v>2.7350998365083</v>
      </c>
      <c r="V35" s="0" t="n">
        <v>-1.90001290054024</v>
      </c>
      <c r="W35" s="0" t="n">
        <v>-0.0693881725910349</v>
      </c>
      <c r="X35" s="0" t="n">
        <v>0.183132528059171</v>
      </c>
      <c r="Y35" s="0" t="n">
        <v>1.36465068355118E-005</v>
      </c>
    </row>
    <row r="36" customFormat="false" ht="15" hidden="false" customHeight="false" outlineLevel="0" collapsed="false">
      <c r="K36" s="0" t="n">
        <v>-220.470588235294</v>
      </c>
      <c r="L36" s="0" t="n">
        <v>26.2352941176471</v>
      </c>
      <c r="M36" s="0" t="n">
        <v>10.5882352941177</v>
      </c>
      <c r="N36" s="0" t="n">
        <v>8.52941176470588</v>
      </c>
      <c r="O36" s="0" t="n">
        <v>18.0588235294118</v>
      </c>
      <c r="P36" s="0" t="n">
        <v>-48.7823529411765</v>
      </c>
      <c r="Q36" s="0" t="n">
        <v>2792</v>
      </c>
      <c r="S36" s="0" t="n">
        <v>0.00116671974164683</v>
      </c>
      <c r="T36" s="0" t="n">
        <v>-0.140626507548472</v>
      </c>
      <c r="U36" s="0" t="n">
        <v>-0.785470735457729</v>
      </c>
      <c r="V36" s="0" t="n">
        <v>0.197648873653379</v>
      </c>
      <c r="W36" s="0" t="n">
        <v>0.160877117506133</v>
      </c>
      <c r="X36" s="0" t="n">
        <v>-0.0999021975721973</v>
      </c>
      <c r="Y36" s="0" t="n">
        <v>0.000247508708205232</v>
      </c>
    </row>
    <row r="37" customFormat="false" ht="15" hidden="false" customHeight="false" outlineLevel="0" collapsed="false">
      <c r="K37" s="0" t="n">
        <v>-687.470588235294</v>
      </c>
      <c r="L37" s="0" t="n">
        <v>-22.7647058823529</v>
      </c>
      <c r="M37" s="0" t="n">
        <v>4.58823529411765</v>
      </c>
      <c r="N37" s="0" t="n">
        <v>1.52941176470588</v>
      </c>
      <c r="O37" s="0" t="n">
        <v>20.0588235294118</v>
      </c>
      <c r="P37" s="0" t="n">
        <v>-16.8823529411765</v>
      </c>
      <c r="Q37" s="0" t="n">
        <v>-2463</v>
      </c>
    </row>
    <row r="38" customFormat="false" ht="15" hidden="false" customHeight="false" outlineLevel="0" collapsed="false">
      <c r="K38" s="0" t="n">
        <v>-584.470588235294</v>
      </c>
      <c r="L38" s="0" t="n">
        <v>-24.7647058823529</v>
      </c>
      <c r="M38" s="0" t="n">
        <v>0.588235294117652</v>
      </c>
      <c r="N38" s="0" t="n">
        <v>-0.470588235294116</v>
      </c>
      <c r="O38" s="0" t="n">
        <v>15.0588235294118</v>
      </c>
      <c r="P38" s="0" t="n">
        <v>-7.88235294117648</v>
      </c>
      <c r="Q38" s="0" t="n">
        <v>-4033</v>
      </c>
    </row>
  </sheetData>
  <mergeCells count="6">
    <mergeCell ref="S1:Y1"/>
    <mergeCell ref="AA1:AQ1"/>
    <mergeCell ref="S10:Y10"/>
    <mergeCell ref="AA10:AQ10"/>
    <mergeCell ref="S19:Y19"/>
    <mergeCell ref="K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2019-02-16T13:55:09Z</dcterms:created>
  <dc:creator>user</dc:creator>
  <dc:description/>
  <dc:language>en-GB</dc:language>
  <cp:lastModifiedBy/>
  <dcterms:modified xsi:type="dcterms:W3CDTF">2019-03-17T00:36:19Z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