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jaime\Documents\GitHub\DataAnalysis-2023\data\"/>
    </mc:Choice>
  </mc:AlternateContent>
  <xr:revisionPtr revIDLastSave="0" documentId="13_ncr:1_{71DABCB5-B60B-422E-BB3C-78A45B7DF37E}" xr6:coauthVersionLast="47" xr6:coauthVersionMax="47" xr10:uidLastSave="{00000000-0000-0000-0000-000000000000}"/>
  <bookViews>
    <workbookView xWindow="-120" yWindow="-120" windowWidth="29040" windowHeight="15840" activeTab="5" xr2:uid="{00000000-000D-0000-FFFF-FFFF00000000}"/>
  </bookViews>
  <sheets>
    <sheet name="Respuestas de formulario 1" sheetId="1" r:id="rId1"/>
    <sheet name="Sheet1" sheetId="2" r:id="rId2"/>
    <sheet name="Sheet2" sheetId="3" r:id="rId3"/>
    <sheet name="Sheet3" sheetId="4" r:id="rId4"/>
    <sheet name="Sheet4" sheetId="5" r:id="rId5"/>
    <sheet name="Sheet5"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6" i="6" l="1"/>
  <c r="C86" i="6"/>
  <c r="D85" i="6"/>
  <c r="C85" i="6"/>
  <c r="D84" i="6"/>
  <c r="C84" i="6"/>
  <c r="D83" i="6"/>
  <c r="C83" i="6"/>
  <c r="D82" i="6"/>
  <c r="C82" i="6"/>
  <c r="D81" i="6"/>
  <c r="C81" i="6"/>
  <c r="D80" i="6"/>
  <c r="C80" i="6"/>
  <c r="D79" i="6"/>
  <c r="C79" i="6"/>
  <c r="D78" i="6"/>
  <c r="C78" i="6"/>
  <c r="D77" i="6"/>
  <c r="C77" i="6"/>
  <c r="D76" i="6"/>
  <c r="C76" i="6"/>
  <c r="D75" i="6"/>
  <c r="C75" i="6"/>
  <c r="D74" i="6"/>
  <c r="C74" i="6"/>
  <c r="D73" i="6"/>
  <c r="C73" i="6"/>
  <c r="D72" i="6"/>
  <c r="C72" i="6"/>
  <c r="D71" i="6"/>
  <c r="C71" i="6"/>
  <c r="D70" i="6"/>
  <c r="C70" i="6"/>
  <c r="D69" i="6"/>
  <c r="C69" i="6"/>
  <c r="D68" i="6"/>
  <c r="C68" i="6"/>
  <c r="D67" i="6"/>
  <c r="C67" i="6"/>
  <c r="D66" i="6"/>
  <c r="C66" i="6"/>
  <c r="D65" i="6"/>
  <c r="C65" i="6"/>
  <c r="D64" i="6"/>
  <c r="C64" i="6"/>
  <c r="D63" i="6"/>
  <c r="C63" i="6"/>
  <c r="D62" i="6"/>
  <c r="C62" i="6"/>
  <c r="D61" i="6"/>
  <c r="C61" i="6"/>
  <c r="D60" i="6"/>
  <c r="C60" i="6"/>
  <c r="D59" i="6"/>
  <c r="C59" i="6"/>
  <c r="D58" i="6"/>
  <c r="C58" i="6"/>
  <c r="D57" i="6"/>
  <c r="C57" i="6"/>
  <c r="D56" i="6"/>
  <c r="C56" i="6"/>
  <c r="D55" i="6"/>
  <c r="C55" i="6"/>
  <c r="D54" i="6"/>
  <c r="C54" i="6"/>
  <c r="D53" i="6"/>
  <c r="C53" i="6"/>
  <c r="D52" i="6"/>
  <c r="C52" i="6"/>
  <c r="D51" i="6"/>
  <c r="C51" i="6"/>
  <c r="D50" i="6"/>
  <c r="C50" i="6"/>
  <c r="D49" i="6"/>
  <c r="C49" i="6"/>
  <c r="D48" i="6"/>
  <c r="C48" i="6"/>
  <c r="D47" i="6"/>
  <c r="C47" i="6"/>
  <c r="D46" i="6"/>
  <c r="C46" i="6"/>
  <c r="D45" i="6"/>
  <c r="C45" i="6"/>
  <c r="D44" i="6"/>
  <c r="C44" i="6"/>
  <c r="D43" i="6"/>
  <c r="C43" i="6"/>
  <c r="D42" i="6"/>
  <c r="C42" i="6"/>
  <c r="D41" i="6"/>
  <c r="C41" i="6"/>
  <c r="D40" i="6"/>
  <c r="C40" i="6"/>
  <c r="D39" i="6"/>
  <c r="C39" i="6"/>
  <c r="D38" i="6"/>
  <c r="C38" i="6"/>
  <c r="D37" i="6"/>
  <c r="C37" i="6"/>
  <c r="D36" i="6"/>
  <c r="C36" i="6"/>
  <c r="D35" i="6"/>
  <c r="C35" i="6"/>
  <c r="D34" i="6"/>
  <c r="C34" i="6"/>
  <c r="D33" i="6"/>
  <c r="C33" i="6"/>
  <c r="D32" i="6"/>
  <c r="C32" i="6"/>
  <c r="D31" i="6"/>
  <c r="C31" i="6"/>
  <c r="D30" i="6"/>
  <c r="C30" i="6"/>
  <c r="D29" i="6"/>
  <c r="C29" i="6"/>
  <c r="D28" i="6"/>
  <c r="C28" i="6"/>
  <c r="D27" i="6"/>
  <c r="C27" i="6"/>
  <c r="D26" i="6"/>
  <c r="C26" i="6"/>
  <c r="D25" i="6"/>
  <c r="C25" i="6"/>
  <c r="D24" i="6"/>
  <c r="C24" i="6"/>
  <c r="D23" i="6"/>
  <c r="C23" i="6"/>
  <c r="D22" i="6"/>
  <c r="C22" i="6"/>
  <c r="D21" i="6"/>
  <c r="C21" i="6"/>
  <c r="D20" i="6"/>
  <c r="C20" i="6"/>
  <c r="D19" i="6"/>
  <c r="C19" i="6"/>
  <c r="D18" i="6"/>
  <c r="C18" i="6"/>
  <c r="D17" i="6"/>
  <c r="C17" i="6"/>
  <c r="D16" i="6"/>
  <c r="C16" i="6"/>
  <c r="D15" i="6"/>
  <c r="C15" i="6"/>
  <c r="D14" i="6"/>
  <c r="C14" i="6"/>
  <c r="I19" i="6" s="1"/>
  <c r="D13" i="6"/>
  <c r="C13" i="6"/>
  <c r="D12" i="6"/>
  <c r="C12" i="6"/>
  <c r="D11" i="6"/>
  <c r="C11" i="6"/>
  <c r="D10" i="6"/>
  <c r="C10" i="6"/>
  <c r="D9" i="6"/>
  <c r="C9" i="6"/>
  <c r="I3" i="6" s="1"/>
  <c r="I8" i="6"/>
  <c r="D8" i="6"/>
  <c r="C8" i="6"/>
  <c r="D7" i="6"/>
  <c r="C7" i="6"/>
  <c r="D6" i="6"/>
  <c r="C6" i="6"/>
  <c r="D5" i="6"/>
  <c r="C5" i="6"/>
  <c r="D4" i="6"/>
  <c r="C4" i="6"/>
  <c r="I12" i="6" s="1"/>
  <c r="D3" i="6"/>
  <c r="C3" i="6"/>
  <c r="D2" i="6"/>
  <c r="C2" i="6"/>
  <c r="I13" i="6" s="1"/>
  <c r="D86" i="5"/>
  <c r="C86" i="5"/>
  <c r="D85" i="5"/>
  <c r="C85" i="5"/>
  <c r="D84" i="5"/>
  <c r="C84" i="5"/>
  <c r="D83" i="5"/>
  <c r="C83" i="5"/>
  <c r="D82" i="5"/>
  <c r="C82" i="5"/>
  <c r="D81" i="5"/>
  <c r="C81" i="5"/>
  <c r="D80" i="5"/>
  <c r="C80" i="5"/>
  <c r="D79" i="5"/>
  <c r="C79" i="5"/>
  <c r="D78" i="5"/>
  <c r="C78" i="5"/>
  <c r="D77" i="5"/>
  <c r="C77" i="5"/>
  <c r="D76" i="5"/>
  <c r="C76" i="5"/>
  <c r="D75" i="5"/>
  <c r="C75" i="5"/>
  <c r="D74" i="5"/>
  <c r="C74" i="5"/>
  <c r="D73" i="5"/>
  <c r="C73" i="5"/>
  <c r="D72" i="5"/>
  <c r="C72" i="5"/>
  <c r="D71" i="5"/>
  <c r="C71" i="5"/>
  <c r="D70" i="5"/>
  <c r="C70" i="5"/>
  <c r="D69" i="5"/>
  <c r="C69" i="5"/>
  <c r="D68" i="5"/>
  <c r="C68" i="5"/>
  <c r="D67" i="5"/>
  <c r="C67" i="5"/>
  <c r="D66" i="5"/>
  <c r="C66" i="5"/>
  <c r="D65" i="5"/>
  <c r="C65" i="5"/>
  <c r="D64" i="5"/>
  <c r="C64" i="5"/>
  <c r="D63" i="5"/>
  <c r="C63" i="5"/>
  <c r="D62" i="5"/>
  <c r="C62" i="5"/>
  <c r="D61" i="5"/>
  <c r="C61" i="5"/>
  <c r="D60" i="5"/>
  <c r="C60" i="5"/>
  <c r="D59" i="5"/>
  <c r="C59" i="5"/>
  <c r="D58" i="5"/>
  <c r="C58" i="5"/>
  <c r="D57" i="5"/>
  <c r="C57" i="5"/>
  <c r="D56" i="5"/>
  <c r="C56" i="5"/>
  <c r="D55" i="5"/>
  <c r="C55" i="5"/>
  <c r="D54" i="5"/>
  <c r="C54" i="5"/>
  <c r="D53" i="5"/>
  <c r="C53" i="5"/>
  <c r="D52" i="5"/>
  <c r="C52" i="5"/>
  <c r="D51" i="5"/>
  <c r="C51" i="5"/>
  <c r="D50" i="5"/>
  <c r="C50" i="5"/>
  <c r="D49" i="5"/>
  <c r="C49" i="5"/>
  <c r="D48" i="5"/>
  <c r="C48" i="5"/>
  <c r="D47" i="5"/>
  <c r="C47" i="5"/>
  <c r="D46" i="5"/>
  <c r="C46" i="5"/>
  <c r="D45" i="5"/>
  <c r="C45" i="5"/>
  <c r="D44" i="5"/>
  <c r="C44" i="5"/>
  <c r="D43" i="5"/>
  <c r="C43" i="5"/>
  <c r="D42" i="5"/>
  <c r="C42" i="5"/>
  <c r="D41" i="5"/>
  <c r="C41" i="5"/>
  <c r="D40" i="5"/>
  <c r="C40" i="5"/>
  <c r="D39" i="5"/>
  <c r="C39" i="5"/>
  <c r="D38" i="5"/>
  <c r="C38" i="5"/>
  <c r="D37" i="5"/>
  <c r="C37" i="5"/>
  <c r="D36" i="5"/>
  <c r="C36" i="5"/>
  <c r="D35" i="5"/>
  <c r="C35" i="5"/>
  <c r="D34" i="5"/>
  <c r="C34" i="5"/>
  <c r="D33" i="5"/>
  <c r="C33" i="5"/>
  <c r="D32" i="5"/>
  <c r="C32" i="5"/>
  <c r="D31" i="5"/>
  <c r="C31" i="5"/>
  <c r="D30" i="5"/>
  <c r="C30" i="5"/>
  <c r="D29" i="5"/>
  <c r="C29" i="5"/>
  <c r="D28" i="5"/>
  <c r="C28" i="5"/>
  <c r="D27" i="5"/>
  <c r="C27" i="5"/>
  <c r="D26" i="5"/>
  <c r="C26" i="5"/>
  <c r="D25" i="5"/>
  <c r="C25" i="5"/>
  <c r="D24" i="5"/>
  <c r="C24" i="5"/>
  <c r="D23" i="5"/>
  <c r="C23" i="5"/>
  <c r="D22" i="5"/>
  <c r="C22" i="5"/>
  <c r="D21" i="5"/>
  <c r="C21" i="5"/>
  <c r="D20" i="5"/>
  <c r="C20" i="5"/>
  <c r="D19" i="5"/>
  <c r="C19" i="5"/>
  <c r="D18" i="5"/>
  <c r="C18" i="5"/>
  <c r="D17" i="5"/>
  <c r="C17" i="5"/>
  <c r="I16" i="5"/>
  <c r="D16" i="5"/>
  <c r="C16" i="5"/>
  <c r="D15" i="5"/>
  <c r="C15" i="5"/>
  <c r="D14" i="5"/>
  <c r="C14" i="5"/>
  <c r="D13" i="5"/>
  <c r="C13" i="5"/>
  <c r="D12" i="5"/>
  <c r="C12" i="5"/>
  <c r="D11" i="5"/>
  <c r="C11" i="5"/>
  <c r="D10" i="5"/>
  <c r="C10" i="5"/>
  <c r="D9" i="5"/>
  <c r="C9" i="5"/>
  <c r="D8" i="5"/>
  <c r="C8" i="5"/>
  <c r="D7" i="5"/>
  <c r="C7" i="5"/>
  <c r="D6" i="5"/>
  <c r="C6" i="5"/>
  <c r="D5" i="5"/>
  <c r="C5" i="5"/>
  <c r="D4" i="5"/>
  <c r="C4" i="5"/>
  <c r="D3" i="5"/>
  <c r="C3" i="5"/>
  <c r="I6" i="5" s="1"/>
  <c r="D2" i="5"/>
  <c r="C2" i="5"/>
  <c r="I18" i="5" s="1"/>
  <c r="D86" i="4"/>
  <c r="C86" i="4"/>
  <c r="D85" i="4"/>
  <c r="C85" i="4"/>
  <c r="D84" i="4"/>
  <c r="C84" i="4"/>
  <c r="D83" i="4"/>
  <c r="C83" i="4"/>
  <c r="D82" i="4"/>
  <c r="C82" i="4"/>
  <c r="D81" i="4"/>
  <c r="C81" i="4"/>
  <c r="D80" i="4"/>
  <c r="C80" i="4"/>
  <c r="D79" i="4"/>
  <c r="C79" i="4"/>
  <c r="D78" i="4"/>
  <c r="C78" i="4"/>
  <c r="D77" i="4"/>
  <c r="C77" i="4"/>
  <c r="D76" i="4"/>
  <c r="C76" i="4"/>
  <c r="D75" i="4"/>
  <c r="C75" i="4"/>
  <c r="D74" i="4"/>
  <c r="C74" i="4"/>
  <c r="D73" i="4"/>
  <c r="C73" i="4"/>
  <c r="D72" i="4"/>
  <c r="C72" i="4"/>
  <c r="D71" i="4"/>
  <c r="C71" i="4"/>
  <c r="D70" i="4"/>
  <c r="C70" i="4"/>
  <c r="D69" i="4"/>
  <c r="C69" i="4"/>
  <c r="D68" i="4"/>
  <c r="C68" i="4"/>
  <c r="D67" i="4"/>
  <c r="C67" i="4"/>
  <c r="D66" i="4"/>
  <c r="C66" i="4"/>
  <c r="D65" i="4"/>
  <c r="C65" i="4"/>
  <c r="D64" i="4"/>
  <c r="C64" i="4"/>
  <c r="D63" i="4"/>
  <c r="C63" i="4"/>
  <c r="D62" i="4"/>
  <c r="C62" i="4"/>
  <c r="D61" i="4"/>
  <c r="C61" i="4"/>
  <c r="D60" i="4"/>
  <c r="C60" i="4"/>
  <c r="D59" i="4"/>
  <c r="C59" i="4"/>
  <c r="D58" i="4"/>
  <c r="C58" i="4"/>
  <c r="D57" i="4"/>
  <c r="C57" i="4"/>
  <c r="D56" i="4"/>
  <c r="C56" i="4"/>
  <c r="D55" i="4"/>
  <c r="C55" i="4"/>
  <c r="D54" i="4"/>
  <c r="C54" i="4"/>
  <c r="D53" i="4"/>
  <c r="C53" i="4"/>
  <c r="D52" i="4"/>
  <c r="C52" i="4"/>
  <c r="D51" i="4"/>
  <c r="C51" i="4"/>
  <c r="D50" i="4"/>
  <c r="C50" i="4"/>
  <c r="D49" i="4"/>
  <c r="C49" i="4"/>
  <c r="D48" i="4"/>
  <c r="C48" i="4"/>
  <c r="D47" i="4"/>
  <c r="C47" i="4"/>
  <c r="D46" i="4"/>
  <c r="C46" i="4"/>
  <c r="D45" i="4"/>
  <c r="C45" i="4"/>
  <c r="D44" i="4"/>
  <c r="C44" i="4"/>
  <c r="D43" i="4"/>
  <c r="C43" i="4"/>
  <c r="D42" i="4"/>
  <c r="C42" i="4"/>
  <c r="D41" i="4"/>
  <c r="C41" i="4"/>
  <c r="D40" i="4"/>
  <c r="C40" i="4"/>
  <c r="D39" i="4"/>
  <c r="C39" i="4"/>
  <c r="D38" i="4"/>
  <c r="C38" i="4"/>
  <c r="D37" i="4"/>
  <c r="C37" i="4"/>
  <c r="D36" i="4"/>
  <c r="C36" i="4"/>
  <c r="D35" i="4"/>
  <c r="C35" i="4"/>
  <c r="D34" i="4"/>
  <c r="C34" i="4"/>
  <c r="D33" i="4"/>
  <c r="C33" i="4"/>
  <c r="D32" i="4"/>
  <c r="C32" i="4"/>
  <c r="D31" i="4"/>
  <c r="C31" i="4"/>
  <c r="D30" i="4"/>
  <c r="C30" i="4"/>
  <c r="D29" i="4"/>
  <c r="C29" i="4"/>
  <c r="D28" i="4"/>
  <c r="C28" i="4"/>
  <c r="D27" i="4"/>
  <c r="C27" i="4"/>
  <c r="D26" i="4"/>
  <c r="C26" i="4"/>
  <c r="D25" i="4"/>
  <c r="C25" i="4"/>
  <c r="D24" i="4"/>
  <c r="C24" i="4"/>
  <c r="D23" i="4"/>
  <c r="C23" i="4"/>
  <c r="D22" i="4"/>
  <c r="C22" i="4"/>
  <c r="D21" i="4"/>
  <c r="C21" i="4"/>
  <c r="D20" i="4"/>
  <c r="C20" i="4"/>
  <c r="D19" i="4"/>
  <c r="C19" i="4"/>
  <c r="D18" i="4"/>
  <c r="C18" i="4"/>
  <c r="D17" i="4"/>
  <c r="C17" i="4"/>
  <c r="D16" i="4"/>
  <c r="C16" i="4"/>
  <c r="D15" i="4"/>
  <c r="C15" i="4"/>
  <c r="D14" i="4"/>
  <c r="C14" i="4"/>
  <c r="D13" i="4"/>
  <c r="C13" i="4"/>
  <c r="D12" i="4"/>
  <c r="C12" i="4"/>
  <c r="D11" i="4"/>
  <c r="C11" i="4"/>
  <c r="D10" i="4"/>
  <c r="C10" i="4"/>
  <c r="D9" i="4"/>
  <c r="C9" i="4"/>
  <c r="D8" i="4"/>
  <c r="C8" i="4"/>
  <c r="D7" i="4"/>
  <c r="C7" i="4"/>
  <c r="D6" i="4"/>
  <c r="C6" i="4"/>
  <c r="D5" i="4"/>
  <c r="C5" i="4"/>
  <c r="D4" i="4"/>
  <c r="C4" i="4"/>
  <c r="D3" i="4"/>
  <c r="C3" i="4"/>
  <c r="D2" i="4"/>
  <c r="C2" i="4"/>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I3" i="3"/>
  <c r="C3" i="3"/>
  <c r="C2" i="3"/>
  <c r="I20" i="2"/>
  <c r="I19" i="2"/>
  <c r="I18" i="2"/>
  <c r="I17" i="2"/>
  <c r="I16" i="2"/>
  <c r="I15" i="2"/>
  <c r="I14" i="2"/>
  <c r="I13" i="2"/>
  <c r="I12" i="2"/>
  <c r="I11" i="2"/>
  <c r="I10" i="2"/>
  <c r="I9" i="2"/>
  <c r="I8" i="2"/>
  <c r="I7" i="2"/>
  <c r="I6" i="2"/>
  <c r="I5" i="2"/>
  <c r="I4" i="2"/>
  <c r="I3" i="2"/>
  <c r="I21" i="2"/>
  <c r="I22" i="2"/>
  <c r="I23" i="2"/>
  <c r="I24" i="2"/>
  <c r="I25" i="2"/>
  <c r="I26" i="2"/>
  <c r="I27"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2" i="2"/>
  <c r="I24" i="6" l="1"/>
  <c r="I14" i="6"/>
  <c r="I9" i="6"/>
  <c r="I25" i="6"/>
  <c r="I4" i="6"/>
  <c r="I20" i="6"/>
  <c r="I15" i="6"/>
  <c r="I10" i="6"/>
  <c r="I26" i="6"/>
  <c r="I5" i="6"/>
  <c r="I21" i="6"/>
  <c r="I16" i="6"/>
  <c r="I11" i="6"/>
  <c r="I27" i="6"/>
  <c r="I6" i="6"/>
  <c r="I22" i="6"/>
  <c r="I17" i="6"/>
  <c r="I7" i="6"/>
  <c r="I23" i="6"/>
  <c r="I18" i="6"/>
  <c r="I8" i="5"/>
  <c r="I24" i="5"/>
  <c r="I3" i="5"/>
  <c r="I19" i="5"/>
  <c r="I14" i="5"/>
  <c r="I13" i="5"/>
  <c r="I9" i="5"/>
  <c r="I25" i="5"/>
  <c r="I4" i="5"/>
  <c r="I20" i="5"/>
  <c r="I15" i="5"/>
  <c r="I10" i="5"/>
  <c r="I26" i="5"/>
  <c r="I5" i="5"/>
  <c r="I21" i="5"/>
  <c r="I11" i="5"/>
  <c r="I27" i="5"/>
  <c r="I22" i="5"/>
  <c r="I17" i="5"/>
  <c r="I12" i="5"/>
  <c r="I7" i="5"/>
  <c r="I23" i="5"/>
  <c r="I13" i="4"/>
  <c r="I22" i="4"/>
  <c r="I8" i="4"/>
  <c r="I24" i="4"/>
  <c r="I3" i="4"/>
  <c r="I19" i="4"/>
  <c r="I6" i="4"/>
  <c r="I14" i="4"/>
  <c r="I9" i="4"/>
  <c r="I25" i="4"/>
  <c r="I4" i="4"/>
  <c r="I20" i="4"/>
  <c r="I15" i="4"/>
  <c r="I10" i="4"/>
  <c r="I26" i="4"/>
  <c r="I5" i="4"/>
  <c r="I21" i="4"/>
  <c r="I16" i="4"/>
  <c r="I11" i="4"/>
  <c r="I27" i="4"/>
  <c r="I17" i="4"/>
  <c r="I12" i="4"/>
  <c r="I7" i="4"/>
  <c r="I23" i="4"/>
  <c r="I18" i="4"/>
  <c r="I13" i="3"/>
  <c r="I19" i="3"/>
  <c r="I18" i="3"/>
  <c r="I8" i="3"/>
  <c r="I24" i="3"/>
  <c r="I14" i="3"/>
  <c r="I9" i="3"/>
  <c r="I25" i="3"/>
  <c r="I4" i="3"/>
  <c r="I20" i="3"/>
  <c r="I15" i="3"/>
  <c r="I10" i="3"/>
  <c r="I26" i="3"/>
  <c r="I5" i="3"/>
  <c r="I21" i="3"/>
  <c r="I16" i="3"/>
  <c r="I11" i="3"/>
  <c r="I27" i="3"/>
  <c r="I6" i="3"/>
  <c r="I22" i="3"/>
  <c r="I17" i="3"/>
  <c r="I12" i="3"/>
  <c r="I7" i="3"/>
  <c r="I23" i="3"/>
</calcChain>
</file>

<file path=xl/sharedStrings.xml><?xml version="1.0" encoding="utf-8"?>
<sst xmlns="http://schemas.openxmlformats.org/spreadsheetml/2006/main" count="3117" uniqueCount="937">
  <si>
    <t>Marca temporal</t>
  </si>
  <si>
    <t>Nombre</t>
  </si>
  <si>
    <t>Edad</t>
  </si>
  <si>
    <t>Número de identificación (tarjeta de Identidad o cédula)</t>
  </si>
  <si>
    <t>Género</t>
  </si>
  <si>
    <t>Escoge la entidad que te habló del campamento</t>
  </si>
  <si>
    <t>Según su experiencia en el Campamento de Verano: Curso Introductorio en Programación asigne una calificación general</t>
  </si>
  <si>
    <t>En una escala de 1 a 5 (siendo 1 el mínimo y 5 el máximo) valore el aporte de cada una de las siguientes actividades a su proceso de aprendizaje [Clase Magistral]</t>
  </si>
  <si>
    <t>En una escala de 1 a 5 (siendo 1 el mínimo y 5 el máximo) valore el aporte de cada una de las siguientes actividades a su proceso de aprendizaje [Manos a la obra]</t>
  </si>
  <si>
    <t>En una escala de 1 a 5 (siendo 1 el mínimo y 5 el máximo) valore el aporte de cada una de las siguientes actividades a su proceso de aprendizaje [Secciones]</t>
  </si>
  <si>
    <t>En una escala de 1 a 5 (siendo 1 el mínimo y 5 el máximo) valore el aporte de cada una de las siguientes actividades a su proceso de aprendizaje [Proyecto final]</t>
  </si>
  <si>
    <t>En una escala de 1 a 5 (siendo 1 el mínimo y 5 el máximo) valore el aporte de cada una de las siguientes actividades a su proceso de aprendizaje [Charlas de invitados]</t>
  </si>
  <si>
    <t>En una escala de 1 a 5 (siendo 1 el mínimo y 5 el máximo) valore el aporte de cada una de las siguientes actividades a su proceso de aprendizaje [Búsqueda del tesoro]</t>
  </si>
  <si>
    <t xml:space="preserve">Asigne una calificación a la experiencia de realizar el proyecto final: </t>
  </si>
  <si>
    <t xml:space="preserve">¿Qué aspectos positivos resaltaría del proceso que se llevó a cabo para realizar el proyecto final? </t>
  </si>
  <si>
    <t xml:space="preserve">¿Qué recomendaciones daría para mejorar el proceso del proyecto final? </t>
  </si>
  <si>
    <t>Escoja quién fue su líder de sección</t>
  </si>
  <si>
    <t>¿Qué aspectos positivos resaltaría de las secciones con el líder?</t>
  </si>
  <si>
    <t xml:space="preserve">¿Qué recomendaciones le daría a su líder de sección para mejorar? </t>
  </si>
  <si>
    <t>¿Qué aspectos positivos resaltaría de las clases magistrales?</t>
  </si>
  <si>
    <t xml:space="preserve">¿Qué recomendaciones daría para mejorar las clases magistrales? </t>
  </si>
  <si>
    <t>Por favor indique qué tan de acuerdo está con cada uno de los siguientes enunciados [Los recursos de aprendizaje (diapositivas en las clases magistrales, ejercicios, proyectos usados en "manos a la obra y sección") fueron pertinentes para mi aprendizaje]</t>
  </si>
  <si>
    <t>Por favor indique qué tan de acuerdo está con cada uno de los siguientes enunciados [La información contenida en los recursos de aprendizaje fue clara]</t>
  </si>
  <si>
    <t>Por favor indique qué tan de acuerdo está con cada uno de los siguientes enunciados [La información contenida en los recursos de aprendizaje fue suficiente]</t>
  </si>
  <si>
    <t>Si tiene alguna sugerencia sobre los contenidos del curso (diapositivas en las clases magistrales, ejercicios, proyectos usados en "manos a la obra y sección"), por favor escríbala a continuación</t>
  </si>
  <si>
    <t>De acuerdo con su experiencia del curso, por favor, escriba sus comentarios o recomendaciones para tener en cuenta en futuras versiones</t>
  </si>
  <si>
    <t>Después de haber completado el curso introductorio a la programación, identifique qué tan de acuerdo está con las siguientes afirmaciones [Yo puedo seguir aprendiendo a programar]</t>
  </si>
  <si>
    <t>Después de haber completado el curso introductorio a la programación, identifique qué tan de acuerdo está con las siguientes afirmaciones [Yo quiero seguir aprendiendo a programar]</t>
  </si>
  <si>
    <t>Después de haber completado el curso introductorio a la programación, identifique qué tan de acuerdo está con las siguientes afirmaciones [La programación va a ser útil en mi futuro]</t>
  </si>
  <si>
    <t>Después de haber completado el curso introductorio a la programación, identifique qué tan de acuerdo está con las siguientes afirmaciones [Pude aprender a programar porque tengo una habilidad innata]</t>
  </si>
  <si>
    <t>Después de haber completado el curso introductorio a la programación, identifique qué tan de acuerdo está con las siguientes afirmaciones [Pude aprender a programar porque le dediqué tiempo y esfuerzo]</t>
  </si>
  <si>
    <t>¿Cuándo piensa en Programación, qué le viene a la mente?</t>
  </si>
  <si>
    <t>¿En qué le gustaría trabajar cuando sea grande?</t>
  </si>
  <si>
    <t xml:space="preserve">¿En este momento se plantea estudiar una carrera universitaria relacionada a la tecnología o la programación? </t>
  </si>
  <si>
    <t xml:space="preserve"> ¿Por qué se ha planteado estudiar una carrera universitaria relacionada a la tecnología o la programación? (Seleccione todos los que apliquen)     	</t>
  </si>
  <si>
    <t>Programar es una habilidad importante para (Seleccione todos los que apliquen)</t>
  </si>
  <si>
    <t xml:space="preserve"> ¿Por qué no se ha planteado estudiar una carrera universitaria relacionada a la tecnología o la programación? (Seleccione todos los que apliquen)     	</t>
  </si>
  <si>
    <t>Miguel Angel Castellanos Fontecha</t>
  </si>
  <si>
    <t>Masculino</t>
  </si>
  <si>
    <t>Liceo el encuentro</t>
  </si>
  <si>
    <t>Muy buena</t>
  </si>
  <si>
    <t xml:space="preserve">Me ayudó a razonar más las cosas y a solucionar problemas de manera más asertiva </t>
  </si>
  <si>
    <t>Más tiempo. Tal vez un día más hubiera ayudado a que el proyecto fuera más atractivo visualmente y tuviera más innovaciones</t>
  </si>
  <si>
    <t>Catalina Ibañez</t>
  </si>
  <si>
    <t>Es super paciente, explica muy bien y cuando le pides ayuda te brinda la mejor solución.</t>
  </si>
  <si>
    <t>Creo que lo ha hecho muy bien</t>
  </si>
  <si>
    <t>Son fáciles de entender y son prácticas.</t>
  </si>
  <si>
    <t>Hablar con un lenguaje menos técnico que nosotros podamos entender mejor.</t>
  </si>
  <si>
    <t>Muy de acuerdo</t>
  </si>
  <si>
    <t>De acuerdo</t>
  </si>
  <si>
    <t>En desacuerdo</t>
  </si>
  <si>
    <t>La capacidad de resolver problemas computacionales para ayudar a las personas a vivir más fácilmente, al lado de una máquina tecnológica que los ayuda.</t>
  </si>
  <si>
    <t>No se</t>
  </si>
  <si>
    <t>Sí</t>
  </si>
  <si>
    <t>Tienen muchas salidas profesionales, Sirven para encontrar trabajo rápidamente, Son carreras interesantes, Me da la oportunidad de ayudar a otros</t>
  </si>
  <si>
    <t>Ingenieros/as, Científicos/as, Personas que trabajan en la salud, Artistas, Diseñadores/as</t>
  </si>
  <si>
    <t>Antonio Soto</t>
  </si>
  <si>
    <t>Colegio Anglo Colombiano</t>
  </si>
  <si>
    <t>Deficiente</t>
  </si>
  <si>
    <t>Cerrando algo que tu ceres hacer</t>
  </si>
  <si>
    <t>Tienes un idea como hacer todo</t>
  </si>
  <si>
    <t>Nicolás Carvajal</t>
  </si>
  <si>
    <t>Ni en desacuerdo ni de acuerdo</t>
  </si>
  <si>
    <t xml:space="preserve">computadores </t>
  </si>
  <si>
    <t>programacion</t>
  </si>
  <si>
    <t>Soy capaz de estudiar estas carreras universitarias, Tengo las características necesarias para estudiar este tipo de carreras, Sirven para encontrar trabajo rápidamente, Son carreras interesantes, Me satisface personalmente</t>
  </si>
  <si>
    <t>Ingenieros/as, Científicos/as, Personas que trabajan en la salud, Diseñadores/as</t>
  </si>
  <si>
    <t>Veronica Rodriguez Greco</t>
  </si>
  <si>
    <t>Femenino</t>
  </si>
  <si>
    <t>Colegio gimnasio femenino</t>
  </si>
  <si>
    <t>Buena</t>
  </si>
  <si>
    <t>La retroalimentación dada por los jefes de sección y el acompañamiento de parte de los lideres durante todo el proceso fue bastante completo y aporto a nuestro crecimiento a la hora de pogramar.</t>
  </si>
  <si>
    <t>No perder tiempo con documentos para definir el proyecto. Si se van a hacer los documentos, que sean solo para las personas que no saben que hacer.</t>
  </si>
  <si>
    <t xml:space="preserve">Repasaba la información dada en las clases magistrales entonces nos permitía comprender con más facilidad los temas enseñados. Nos acompaño durante todo el proceso y nos ayudaba si lo necesitábamos. </t>
  </si>
  <si>
    <t>En a creación de programas  y otras funciones o momentos del día a día.</t>
  </si>
  <si>
    <t>No se.</t>
  </si>
  <si>
    <t>Soy capaz de estudiar estas carreras universitarias, Me satisface personalmente</t>
  </si>
  <si>
    <t>Ingenieros/as, Científicos/as, Profesores/as, Personas que trabajan en la salud</t>
  </si>
  <si>
    <t xml:space="preserve">lukas </t>
  </si>
  <si>
    <t>Softserve</t>
  </si>
  <si>
    <t>muy buen acompañamiento</t>
  </si>
  <si>
    <t>mas posibilidades de agregar recursos al programa</t>
  </si>
  <si>
    <t>Valeria Caro</t>
  </si>
  <si>
    <t>buen acompañamiento</t>
  </si>
  <si>
    <t>ninguna</t>
  </si>
  <si>
    <t>excelente explicación</t>
  </si>
  <si>
    <t>solucion de problemas</t>
  </si>
  <si>
    <t>ser programador</t>
  </si>
  <si>
    <t>Es fácil acceder a estas carreras universitarias, Soy capaz de estudiar estas carreras universitarias, Tengo las características necesarias para estudiar este tipo de carreras, Tienen muchas salidas profesionales, Sirven para encontrar trabajo rápidamente, Son carreras interesantes, Me satisface personalmente, Me da la oportunidad de ayudar a otros, Me permite ser creativo/a</t>
  </si>
  <si>
    <t>Ingenieros/as, Científicos/as, Profesores/as, Diseñadores/as</t>
  </si>
  <si>
    <t>Pedro Hollmann</t>
  </si>
  <si>
    <t>Colegio Nueva Granada</t>
  </si>
  <si>
    <t>El tiempo dado para completar el proyecto estuvo perfecto</t>
  </si>
  <si>
    <t>no hacer el trabajo de planeación en documento</t>
  </si>
  <si>
    <t>La clase fue divertida y Nico conecta con uno</t>
  </si>
  <si>
    <t>Nada</t>
  </si>
  <si>
    <t>Sam fue un profesor muy bueno ya que daba tiempo para entender las cosas</t>
  </si>
  <si>
    <t>Nada si es con Sam.</t>
  </si>
  <si>
    <t>Menos charlas de sponsors. No fueron de mucho alcance.</t>
  </si>
  <si>
    <t>Todo</t>
  </si>
  <si>
    <t>como ingeniero civil en el desarrollo de carretera y represas</t>
  </si>
  <si>
    <t>No</t>
  </si>
  <si>
    <t>No me satisface personalmente</t>
  </si>
  <si>
    <t>Ingenieros/as, Científicos/as, Profesores/as, Personas que trabajan en la salud, Artistas, Diseñadores/as</t>
  </si>
  <si>
    <t>Karol</t>
  </si>
  <si>
    <t>Ni deficiente ni buena</t>
  </si>
  <si>
    <t>La dedicación y esfuerzo que tuvo nuestro jefe de sección en explicarnos con detalle lo que fuera necesario</t>
  </si>
  <si>
    <t>Dar un poco más de recursos para realizarlo</t>
  </si>
  <si>
    <t>David Burgos</t>
  </si>
  <si>
    <t>Su preocupación por hacernos entender</t>
  </si>
  <si>
    <t>Ninguna</t>
  </si>
  <si>
    <t>La realización de ejemplos para entender un poco mejor la temática</t>
  </si>
  <si>
    <t>Ni de acuerdo ni en desacuerdo</t>
  </si>
  <si>
    <t>Me pareció una muy buena experiencia, con una buena organización, y podremos sacar provecho de esto</t>
  </si>
  <si>
    <t>Muy en desacuerdo</t>
  </si>
  <si>
    <t>Crear algoritmos y escribir código</t>
  </si>
  <si>
    <t>Modelaje y Psicología</t>
  </si>
  <si>
    <t>No me interesa, No son carreras interesantes, No me satisface personalmente</t>
  </si>
  <si>
    <t>Ingenieros/as, Diseñadores/as</t>
  </si>
  <si>
    <t>Valentina Moreno</t>
  </si>
  <si>
    <t>Gimnasio inglés campestre</t>
  </si>
  <si>
    <t xml:space="preserve">la ayuda de mi líder de sección a medida que me surgían dudas el siempre me apoyo </t>
  </si>
  <si>
    <t xml:space="preserve">La ayuda que el brindo fue muy buena </t>
  </si>
  <si>
    <t xml:space="preserve">Ninguna </t>
  </si>
  <si>
    <t xml:space="preserve">La explicación muchas veces fue adecuada e interesante </t>
  </si>
  <si>
    <t xml:space="preserve">Que tengan distintos mecanismo mas activos que inciten mas a la gente  </t>
  </si>
  <si>
    <t xml:space="preserve">Ninguna sugerencia </t>
  </si>
  <si>
    <t xml:space="preserve">Poder crear y al mismo tiempo innovar </t>
  </si>
  <si>
    <t xml:space="preserve">Aun no lo tengo claro </t>
  </si>
  <si>
    <t>Soy capaz de estudiar estas carreras universitarias, Tienen muchas salidas profesionales, Son carreras interesantes, Me permite ser creativo/a</t>
  </si>
  <si>
    <t>Ingenieros/as</t>
  </si>
  <si>
    <t>Mateo Valencia Yepes</t>
  </si>
  <si>
    <t>tenemos posibilidad de realizar lo que queramos sin tener limitaciones al respecto</t>
  </si>
  <si>
    <t>mejorar el entorno de desarrollo enfocandose en brindarnos más librerias</t>
  </si>
  <si>
    <t>está constantemente buscando la forma de que nos queden claros todos los conceptos, explica muy bien, coloca buenos ejemplos, nos aporta buenas ideas</t>
  </si>
  <si>
    <t>son muy intuitivas y divertidas</t>
  </si>
  <si>
    <t>que no las dicte kelly</t>
  </si>
  <si>
    <t>desarrollo de software</t>
  </si>
  <si>
    <t>desarrollador de software</t>
  </si>
  <si>
    <t>Soy capaz de estudiar estas carreras universitarias, Tengo las características necesarias para estudiar este tipo de carreras, Tienen muchas salidas profesionales, Sirven para encontrar trabajo rápidamente, Son carreras interesantes, Me satisface personalmente, Me da la oportunidad de ayudar a otros, Me permite ser creativo/a</t>
  </si>
  <si>
    <t>Ingenieros/as, Científicos/as, Diseñadores/as</t>
  </si>
  <si>
    <t>Sofia Bedoya Gonzalez</t>
  </si>
  <si>
    <t>que siempre tuve acompañamiento de mi líder de sección.</t>
  </si>
  <si>
    <t xml:space="preserve">Creo que todo está perfecto. </t>
  </si>
  <si>
    <t xml:space="preserve">Por lo menos en mi experiencia me encanta que Cata sepa tanto y que nos comparta sus conocimientos, también que se meta tanto en el papel para poder sacar todos los proyectos adelante. </t>
  </si>
  <si>
    <t>Nada, todo lo hizo bien :)</t>
  </si>
  <si>
    <t>Que nos explicaron todos los temas que íbamos a necesitar para nuestros proyectos finales.</t>
  </si>
  <si>
    <t xml:space="preserve">Que sean más dinámicas. </t>
  </si>
  <si>
    <t>no tengo sugerencias.</t>
  </si>
  <si>
    <t>todo perfecto.</t>
  </si>
  <si>
    <t>definiciones</t>
  </si>
  <si>
    <t>viajando mucho.</t>
  </si>
  <si>
    <t>No tengo las características necesarias para estudiar este tipo de carreras, No me interesa, No me satisface personalmente, No me permite ser creativo/a</t>
  </si>
  <si>
    <t>Ingenieros/as, Profesores/as</t>
  </si>
  <si>
    <t>Mia María Daou Cortés</t>
  </si>
  <si>
    <t>T.I. 1020843251</t>
  </si>
  <si>
    <t xml:space="preserve">Aprender a programar pero sobre todo siempre estar reforzando las habilidades aprendidas y estar aprendiendo cada día más acerca del tema y de todos sus alcances. </t>
  </si>
  <si>
    <t xml:space="preserve">En general, el curso se verano me encantó solo que desde mi perspectiva el horario es muy largo. </t>
  </si>
  <si>
    <t>Mariana Ruiz</t>
  </si>
  <si>
    <t xml:space="preserve">El ser humano tan bueno y bondadoso que es. Maru logra conectar con sus estudiantes y siempre estar muy pendiente de ellos. Nos guió durante todo el proceso y siempre nos tuvo paciencia a la hora de hacer las actividades. Si ella veía que alguno no entendía se tomaba el tiempo de explicar para que así todos pudieramos trabajar de buena forma. En cuanto a los proyectos finales, siempre nos mostraba como mejorar y con una gran paciencia nos guiaba hacia lo que teníamos que hacer. </t>
  </si>
  <si>
    <t xml:space="preserve">Son clases de las cuales se puede sacar mucho provecho ya que son muy interesantes y contienen bastante información. Las clase magistrales siempre daban consejos y aspectos a mejorar para que los estudiantes no solo aprendieran sino que repasaran y recordaran para así no cometer errores que muchas veces se suelen cometer como principiantes. Por otro lado, todas las clases magistrales me encantaron ya que la disposición con la cuál tanto los estudiantes como los profesores iban era excelente y siento que el ambiente siempre mostraba un gran interés en aprender. </t>
  </si>
  <si>
    <t xml:space="preserve">De pronto podría recomendar que las clases fueran un poco más intercativas así como en los últimos días. Esto ya que fomentaría la integración de los estudiantes de todo el campamento y no solo con los del curso. </t>
  </si>
  <si>
    <t xml:space="preserve">Crear, innovar o mejorar sistemas que ya existan para el bien del ser humano. </t>
  </si>
  <si>
    <t>Economista e Ingeniera Industrial</t>
  </si>
  <si>
    <t>Tienen muchas salidas profesionales, Son carreras interesantes, Me satisface personalmente, Me permite ser creativo/a</t>
  </si>
  <si>
    <t>KAREN VANESSA  LEMUS ROJAS</t>
  </si>
  <si>
    <t>Liceo Femenino de Cundinamarca Mercedes Nariño</t>
  </si>
  <si>
    <t>Vemos lo que verdaderamente aprendimos en este campamento, lo ponemos en practica y nos da la posibilidad de defendernos ante casos raros o muy comunes, además nos da la posibilidad de buscar nuevas alternativas.
Ampliamos nuestras mentes a un mundo más creativo.</t>
  </si>
  <si>
    <t>Sugiero que los campamentos duren un poco más para aprender muy bien lo que nos enseñan y ponerlo más en practica.</t>
  </si>
  <si>
    <t>Es muy buen amigo, explica muy bien, es muy calmado, tiene mucha paciencia.
muy carismático 100000/10.</t>
  </si>
  <si>
    <t>Que siga teniendo la paciencia que tiene.</t>
  </si>
  <si>
    <t xml:space="preserve">Muy buenas, muy didácticas, bien explicadas. </t>
  </si>
  <si>
    <t>Explicar un poco más la sintaxis para aquellos estudiantes que no saben como aplicarlo.</t>
  </si>
  <si>
    <t xml:space="preserve">El campamento debería durara mas tiempo para que quede todo muy claro. </t>
  </si>
  <si>
    <t>Es muy bueno este campamento y espero que las futuras generaciones sepan aprovechar el tiempo que tienen y la oportunidad que se les ofrece.
Los lideres de sección son muy buenos y las clases magistrales son muy buenas.
Gran Universidad. Se les quiere mucho.</t>
  </si>
  <si>
    <t>Crear una realidad soñada donde solo están las reglas que tu quieres que estén y es lo mas creativo que puede haber y lo más futurista.</t>
  </si>
  <si>
    <t>Astrónoma ó ingeniera espacial.</t>
  </si>
  <si>
    <t>Soy capaz de estudiar estas carreras universitarias, Tienen muchas salidas profesionales, Son carreras para mujeres, Son carreras para hombres, Son carreras interesantes</t>
  </si>
  <si>
    <t>Ingenieros/as, Científicos/as, Artistas, Diseñadores/as</t>
  </si>
  <si>
    <t>Paula Piñeros</t>
  </si>
  <si>
    <t>Colegio Marymount de Bogotá</t>
  </si>
  <si>
    <t>Aprendí mucho y el proyecto final fue una buena oportunidad para poder aplicar todo lo que había aprendido durante el curso</t>
  </si>
  <si>
    <t>más tiempo</t>
  </si>
  <si>
    <t>tuvo mucha paciencia con todas nuestras preguntas y en todo momento estuvo dispuesta a ayudarnos guiándonos e impulsándonos para llegar a la respuesta</t>
  </si>
  <si>
    <t>mayor control del grupo</t>
  </si>
  <si>
    <t>Aprendí las bases para llevar a cabo los ejercicios y me gusto que explicaran con ejemplos para entender mejor</t>
  </si>
  <si>
    <t>Hacer las clases mas interactivas</t>
  </si>
  <si>
    <t xml:space="preserve">Muy buen curso, el horario es pesado sin embargo el tiempo de descanso es pertinente. </t>
  </si>
  <si>
    <t>futuro</t>
  </si>
  <si>
    <t>administradora de empresas</t>
  </si>
  <si>
    <t>Soy capaz de estudiar estas carreras universitarias, Tienen muchas salidas profesionales, Son carreras interesantes, Me satisface personalmente, Me da la oportunidad de ayudar a otros, Me permite ser creativo/a</t>
  </si>
  <si>
    <t>Emanuela Martinez</t>
  </si>
  <si>
    <t>Colegio Santa Fransisca Romana</t>
  </si>
  <si>
    <t xml:space="preserve">que obtuve mucha ayuda y apoyo. </t>
  </si>
  <si>
    <t xml:space="preserve">agregarle mas cosas para hacerlo mas completo. </t>
  </si>
  <si>
    <t xml:space="preserve">que explica muy bien y tiene paciencia </t>
  </si>
  <si>
    <t>no se</t>
  </si>
  <si>
    <t xml:space="preserve">que son interactivas </t>
  </si>
  <si>
    <t xml:space="preserve">que fueran mas cortas </t>
  </si>
  <si>
    <t>no</t>
  </si>
  <si>
    <t>tener mas espacios de integracion con los del grupo</t>
  </si>
  <si>
    <t xml:space="preserve">en crear cosas. </t>
  </si>
  <si>
    <t xml:space="preserve">ingeniera de sistemas </t>
  </si>
  <si>
    <t>Es fácil acceder a estas carreras universitarias, Soy capaz de estudiar estas carreras universitarias, Tengo las características necesarias para estudiar este tipo de carreras, Tienen muchas salidas profesionales, Sirven para encontrar trabajo rápidamente, Son carreras para mujeres, Son carreras interesantes, Me satisface personalmente, Me permite ser creativo/a</t>
  </si>
  <si>
    <t>Ingenieros/as, Científicos/as, Personas que trabajan en las ciencias sociales, Personas que trabajan en la salud, Diseñadores/as</t>
  </si>
  <si>
    <t>Juan Felipe Aguilar Monroy</t>
  </si>
  <si>
    <t>Fundación Seguros La Equidad</t>
  </si>
  <si>
    <t xml:space="preserve">el apoyo y las herramientas que se nos dieron para hacer el proyecto final </t>
  </si>
  <si>
    <t>no pedir que fuese con un tema de apoyo o solución de problemas, en ves de eso apoyar a la creatividad y dar mejores ideas de los proyectos</t>
  </si>
  <si>
    <t>las actividades fueron interesantes y la lider sabe como interactuar con sus estudiantes y como relacionarse con ellos</t>
  </si>
  <si>
    <t>las explicaciones sensillas y positivas sobre lo temas (la mayor parte del tiempo)</t>
  </si>
  <si>
    <t xml:space="preserve">las únicas clases magistrales en las que entendi, tome apuntes y disfrute de las clases fueron en las que sam estaba enseñando, de resto los otros profesores no saben como enseñarle a jovenes ni como traer atención de la clase ni nada por el estilo </t>
  </si>
  <si>
    <t>es mejor explicar de forma concisa y para jovenes que enseñar como si fuésemos universitarios</t>
  </si>
  <si>
    <t>n/a</t>
  </si>
  <si>
    <t xml:space="preserve">trabajo </t>
  </si>
  <si>
    <t>aun no lo tengo claro</t>
  </si>
  <si>
    <t>No soy capaz de estudiar estas carreras universitarias, No me interesa, No me satisface personalmente, No me da la oportunidad de ayudar a otros</t>
  </si>
  <si>
    <t>Ingenieros/as, Científicos/as, Profesores/as, Personas que trabajan en la salud, Diseñadores/as</t>
  </si>
  <si>
    <t>Nicolas Mejia</t>
  </si>
  <si>
    <t>Mas soportes de ayuda que nos den una guía de cómo hacer los proyectos. MAS TIEMPO</t>
  </si>
  <si>
    <t>Es querida</t>
  </si>
  <si>
    <t xml:space="preserve">Las explicaciones de Sam </t>
  </si>
  <si>
    <t>Mas activiudades con grupos</t>
  </si>
  <si>
    <t>Python, java, videojuegos, apps...</t>
  </si>
  <si>
    <t>Programacion o Computer science</t>
  </si>
  <si>
    <t>Miguel Linares</t>
  </si>
  <si>
    <t>Colegio Naval Santafé de Bogotá</t>
  </si>
  <si>
    <t>La ayuda de los profesores y entendimiento de estos a la hora de realizar el proyecto</t>
  </si>
  <si>
    <t>Wilmer Zuna</t>
  </si>
  <si>
    <t>La paciencia a la hora de explicar y ayudar con el entendimiento del código y  los conceptos de las clases magistrales</t>
  </si>
  <si>
    <t xml:space="preserve">Ninguna (todo el trabajo de las clases magistrales y en las secciones fue excepcional) </t>
  </si>
  <si>
    <t xml:space="preserve">Crear conceptos nuevos a partir de los sistemas digitales </t>
  </si>
  <si>
    <t>Ingeniero de sistemas o programador</t>
  </si>
  <si>
    <t>Soy capaz de estudiar estas carreras universitarias, Tienen muchas salidas profesionales, Sirven para encontrar trabajo rápidamente, Son carreras interesantes, Me da la oportunidad de ayudar a otros</t>
  </si>
  <si>
    <t>Pablo Navas</t>
  </si>
  <si>
    <t>Pude aplicar todos mis conocimientos adquiridos durante el curso de una manera satisfactoria y efectiva</t>
  </si>
  <si>
    <t>Eliminar el énfasis en una problemática y volverlo algo completamente libre.</t>
  </si>
  <si>
    <t>Fue muy paciente con nosotros y nos ayudo en todo lo que necesitábamos.</t>
  </si>
  <si>
    <t>Aprendí muchas habilidades nuevas y había mucho contenido nuevo. La actitud de Sam hacia el tema fue muy positiva.</t>
  </si>
  <si>
    <t>Hacerlas mas interactivas y que haya mayor participación de la audiencia.</t>
  </si>
  <si>
    <t>Recomendaría hacer una especie de guía donde se encuentres los errores comunes al escribir código para que se puedan solucionar mas fácilmente.</t>
  </si>
  <si>
    <t>El contenido del curso me pareció adecuado. Se cubrió una variedad amplia de temas sin ser excesivo ni demasiado denso.</t>
  </si>
  <si>
    <t>Todos los servicios tecnológicos que uso día a día.</t>
  </si>
  <si>
    <t>Me encuentro entre el derecho y la ingeniería industrial</t>
  </si>
  <si>
    <t>Es fácil acceder a estas carreras universitarias, Soy capaz de estudiar estas carreras universitarias, Tengo las características necesarias para estudiar este tipo de carreras, Tienen muchas salidas profesionales, Sirven para encontrar trabajo rápidamente, Son carreras interesantes, Me satisface personalmente, Me da la oportunidad de ayudar a otros, Me permite ser creativo/a, Mis papás quieren que estudie esto</t>
  </si>
  <si>
    <t>Ingenieros/as, Científicos/as, Profesores/as, Personas que trabajan en las ciencias sociales, Personas que trabajan en la salud, Escritores/as, Artistas, Diseñadores/as</t>
  </si>
  <si>
    <t>Adelaida Lleras</t>
  </si>
  <si>
    <t>los aspectos positivos que resaltaria de este curso del proyecto final seria la libertad de elegir el tema y hacerlo sobre lo que uno quisiera</t>
  </si>
  <si>
    <t>que siempre se aseguraba de que todos entendrieramos y explicaba las veces que fuera necesario para que tuvieramos las cosas claras.</t>
  </si>
  <si>
    <t xml:space="preserve">que se suelte mas con el grupo y tenga más autoridad </t>
  </si>
  <si>
    <t xml:space="preserve">que Sam explicaba muy bien </t>
  </si>
  <si>
    <t xml:space="preserve">que fuera mas interactiva </t>
  </si>
  <si>
    <t>que los temas se vean un poco mas a fondo y no tan superfcial</t>
  </si>
  <si>
    <t>que sea en un mismo edificio para que sea mas facil llegar a las secciones y que tengamos mas acompañamiento para el proyecto final</t>
  </si>
  <si>
    <t>como el futuro, la innovación y una manera creativa de resolver los problemas</t>
  </si>
  <si>
    <t>en arte o en ciencias</t>
  </si>
  <si>
    <t>Son carreras interesantes, Me permite ser creativo/a</t>
  </si>
  <si>
    <t>Sara Ortiz</t>
  </si>
  <si>
    <t>todos los conocimientos adquiridos en las clases magistrales y el acompañamiento recivido</t>
  </si>
  <si>
    <t xml:space="preserve">dar ideas para el proyecto final con consejos </t>
  </si>
  <si>
    <t>la paciencia y las explicaciones extra que nos dieron</t>
  </si>
  <si>
    <t xml:space="preserve">los ejercicios </t>
  </si>
  <si>
    <t>dar un poco mas de tiempo para tomar notas y no hacer los repasos tan extensos</t>
  </si>
  <si>
    <t>codigos y los elementos</t>
  </si>
  <si>
    <t>ingeniería</t>
  </si>
  <si>
    <t>Soy capaz de estudiar estas carreras universitarias, Sirven para encontrar trabajo rápidamente, Son carreras interesantes, Me satisface personalmente, Me permite ser creativo/a</t>
  </si>
  <si>
    <t>Jose David Sanchez Novoa</t>
  </si>
  <si>
    <t>retador</t>
  </si>
  <si>
    <t>mejorar el enfasis previo en funciones</t>
  </si>
  <si>
    <t>mas personalizacion en la ayuda</t>
  </si>
  <si>
    <t>nada</t>
  </si>
  <si>
    <t>sam</t>
  </si>
  <si>
    <t>codigo</t>
  </si>
  <si>
    <t xml:space="preserve">no se </t>
  </si>
  <si>
    <t>david alejandro rozo parra</t>
  </si>
  <si>
    <t>lo mejor del proyecto final es la capacidad de usar nuestros conocimientos para hacer algo nuevo proveniente de nuestra creatividad y de paso divertirnos en el proceso</t>
  </si>
  <si>
    <t>que a lo chicos que lo hagan recalcarles que por favor segmenten todo que haga todo paso a paso por muy minucioso que sea porque simplemente después se van a saturar por intentar hacer todo de una vez</t>
  </si>
  <si>
    <t xml:space="preserve">bastantes divertidas y Nico siempre fue muy atento con cualquier solicitud o duda que tuviéramos </t>
  </si>
  <si>
    <t xml:space="preserve">ninguna simplemente me agrado mucho su manera de liderar la seccion </t>
  </si>
  <si>
    <t>simplemente las clases así son superiores a cualquier clase random y además de que las charlas e interacción con todos es bastante positiva para el entendimiento general</t>
  </si>
  <si>
    <t xml:space="preserve">sinceramente solo tuve quejas con la magistral de kelly por lo rapida que fue y que la mayoria no logro entender mucho de esta </t>
  </si>
  <si>
    <t>no, ninguna</t>
  </si>
  <si>
    <t xml:space="preserve">creacion de cualquier sea pagina no interfaz interactiva para o con el usuario </t>
  </si>
  <si>
    <t xml:space="preserve">digo que todo este tema de ingeniería estaría bastante bien y ciertamente me gusto mucho </t>
  </si>
  <si>
    <t>Soy capaz de estudiar estas carreras universitarias, Tengo las características necesarias para estudiar este tipo de carreras, Tienen muchas salidas profesionales, Son carreras interesantes, Me satisface personalmente, Me da la oportunidad de ayudar a otros, Me permite ser creativo/a</t>
  </si>
  <si>
    <t>David Sanabria</t>
  </si>
  <si>
    <t xml:space="preserve">me parece chévere que nos pongan a crear una cosas hecha por nosotros </t>
  </si>
  <si>
    <t>Dar un poco mas de tiempo y de pronto mas personas que acompañen en el proceso de desarrollo del proyecto</t>
  </si>
  <si>
    <t>Muy buenas, no solo en aprendizaje sino también la relación que nos llevamos con la lider</t>
  </si>
  <si>
    <t>Nada; es muy buena, que siga con Nicolas</t>
  </si>
  <si>
    <t xml:space="preserve">muy chéveres era muy cómodo recibir las clases en los auditorios </t>
  </si>
  <si>
    <t xml:space="preserve">Que no sean tan largas las clases o también que sean un poco mas didácticas </t>
  </si>
  <si>
    <t>Nop</t>
  </si>
  <si>
    <t>Creo que fue un tiempo muy corto para aprender, a demás debieron comenzar una semana antes ya que a la mayoría nos toco perder casi que completa una semana de clases en el colegio, del resto todo me gusto.</t>
  </si>
  <si>
    <t>Crear una necesidad a partir de códigos</t>
  </si>
  <si>
    <t xml:space="preserve">En una empresa de tecnología o crear mi propia empresa </t>
  </si>
  <si>
    <t>Es fácil acceder a estas carreras universitarias, Soy capaz de estudiar estas carreras universitarias, Tienen muchas salidas profesionales, Sirven para encontrar trabajo rápidamente, Me satisface personalmente, Me permite ser creativo/a</t>
  </si>
  <si>
    <t>David Alejandro Rodriguez Correal</t>
  </si>
  <si>
    <t>Trabajo en equipo</t>
  </si>
  <si>
    <t>Explicar todas las funciones que aparecen en el documento de gráficos como crear botón, etc.</t>
  </si>
  <si>
    <t>Las retroalimentaciones después de las clases magistrales</t>
  </si>
  <si>
    <t>Mejor manejo de tiempo</t>
  </si>
  <si>
    <t xml:space="preserve"> La metodología</t>
  </si>
  <si>
    <t>Mejor explicación de los temas ya que se explican demasiado rápido.</t>
  </si>
  <si>
    <t>Actividades más complejas o difíciles</t>
  </si>
  <si>
    <t>Mejor organización para la búsqueda del tesoro.
JavaScript.</t>
  </si>
  <si>
    <t>JavaScript, Python, Computadora, códigos, fácil.</t>
  </si>
  <si>
    <t>En una empresa de tecnología o  en mi propia empresa</t>
  </si>
  <si>
    <t>Soy capaz de estudiar estas carreras universitarias, Tengo las características necesarias para estudiar este tipo de carreras, Tienen muchas salidas profesionales, Son carreras interesantes, Me satisface personalmente, Me permite ser creativo/a</t>
  </si>
  <si>
    <t>Ingenieros/as, Profesores/as, Personas que trabajan en la salud, Escritores/as, Artistas, Diseñadores/as</t>
  </si>
  <si>
    <t>Danna Gabriela Nuñez Mendez</t>
  </si>
  <si>
    <t>Colegio Cristiano Semilla de vida</t>
  </si>
  <si>
    <t>Que nos hayan enseñado como hacer una animacion en Python, tambien como programar el mouse y las flechas del teclado</t>
  </si>
  <si>
    <t>Más actividades como la de busqueda de tesoro, de resto estuvo bien</t>
  </si>
  <si>
    <t>Muy buena, nos llevamos bien, trabajamos bien y pasamos momentos divertidos</t>
  </si>
  <si>
    <t>Ninguna, para mi estuvo bien como nos enseño y ayudo</t>
  </si>
  <si>
    <t>Que nos dieron los conocimientos necesarios para realizar las actividades</t>
  </si>
  <si>
    <t>Más didacticas como lo fueron las ultimas clases</t>
  </si>
  <si>
    <t>No tengo ninguna sugerencia</t>
  </si>
  <si>
    <t>Que hayan más actividades didacticas entre todas las secciones, competencias, juegos, etc.</t>
  </si>
  <si>
    <t>Programar dispositivos electronicos, paginas, juegos etc.</t>
  </si>
  <si>
    <t>En produccion, tanto de television, cine, documentales etc.</t>
  </si>
  <si>
    <t>Maria Jose Carrero Ruge</t>
  </si>
  <si>
    <t>Institución educativa San Alberto Magno</t>
  </si>
  <si>
    <t>Logre desarrollar mis ideas de forma más independiente y saque mi creatividad al momento de hacer las cosas, fue un resultado satisfactorio.</t>
  </si>
  <si>
    <t>Ver los temas más a fondo.</t>
  </si>
  <si>
    <t>Fue muy paciente al momento de explicar, y nos atendia a todos</t>
  </si>
  <si>
    <t xml:space="preserve">Dejar la timidez para darse a entender mejor. </t>
  </si>
  <si>
    <t>Eran dinamicas.</t>
  </si>
  <si>
    <t xml:space="preserve">Explicar más a fondo. </t>
  </si>
  <si>
    <t xml:space="preserve">NO TENGO. </t>
  </si>
  <si>
    <t>La mayoría de cosas fueron apropiadas</t>
  </si>
  <si>
    <t xml:space="preserve">mucho desarrollo, programas y que todas las cosas contienen programación.  </t>
  </si>
  <si>
    <t>medico</t>
  </si>
  <si>
    <t>No tengo las características necesarias para estudiar este tipo de carreras, No me interesa, No me satisface personalmente</t>
  </si>
  <si>
    <t>Simón Yagüez Aguilar</t>
  </si>
  <si>
    <t>El acompañamiento por parte del líder de grupo para el correcto desarrollo del mismo</t>
  </si>
  <si>
    <t>Aumentar la cantidad de tiempo para realizar el proyecto.</t>
  </si>
  <si>
    <t>El buen trato hacia nosotros, su paciencia y la buena  manera de explicarnos las cosas.</t>
  </si>
  <si>
    <t>La buena manera de explicar de Sam y lo interactiva que hace la clase</t>
  </si>
  <si>
    <t>Hacer algunas clases menos espesas para el completo entendimiento de la clase</t>
  </si>
  <si>
    <t>Intentar vlverla mas facil para el entendimiento de los estudiantes.</t>
  </si>
  <si>
    <t>Mejorar el trato de algunas personas a los estudiantes</t>
  </si>
  <si>
    <t>Creatividad e imaginación</t>
  </si>
  <si>
    <t>Derecho Penal</t>
  </si>
  <si>
    <t>Yaer Beltran</t>
  </si>
  <si>
    <t xml:space="preserve">La libertad para realizar el proyecto que quisieramos </t>
  </si>
  <si>
    <t>Que dieran mas tiempo</t>
  </si>
  <si>
    <t>Clases divertidas y la lider nos ayudaba en lo que necesitabamos</t>
  </si>
  <si>
    <t>Las clases con Sam eran divertidas</t>
  </si>
  <si>
    <t xml:space="preserve">Si el campamento durara más las clases magistrales podrian ser menos intensivas </t>
  </si>
  <si>
    <t>El campamento fue muy intensivo, por lo que era complicado aprender tantas cosas en tan poco tiempo, si durara más seria mejor</t>
  </si>
  <si>
    <t>Crear nuevas cosas</t>
  </si>
  <si>
    <t>Arquitecto</t>
  </si>
  <si>
    <t>No me interesa, No me satisface personalmente</t>
  </si>
  <si>
    <t>Ingenieros/as, Artistas, Diseñadores/as</t>
  </si>
  <si>
    <t>Natalia Abella</t>
  </si>
  <si>
    <t>que pude crear algo de mi propio interes</t>
  </si>
  <si>
    <t>que no fuera de un problema y fuera totalmente libre</t>
  </si>
  <si>
    <t>Helena Aytenfisu</t>
  </si>
  <si>
    <t>todo</t>
  </si>
  <si>
    <t>nada, Helena es perfecta</t>
  </si>
  <si>
    <t>sam es un gran profesor</t>
  </si>
  <si>
    <t>son muy lentas y podrian dar el contenido mas rapido. Tambien me pareceria mucho mas util que fueran en ingles</t>
  </si>
  <si>
    <t>deberia ser en ingles</t>
  </si>
  <si>
    <t>todo lo que aprendi en este curso</t>
  </si>
  <si>
    <t>Es fácil acceder a estas carreras universitarias, Soy capaz de estudiar estas carreras universitarias, Tengo las características necesarias para estudiar este tipo de carreras, Tienen muchas salidas profesionales, Sirven para encontrar trabajo rápidamente, Son carreras para mujeres, Son carreras para hombres, Son carreras interesantes, Me satisface personalmente, Me da la oportunidad de ayudar a otros, Me permite ser creativo/a</t>
  </si>
  <si>
    <t>Samuel Alejandro Medina Comezaquira</t>
  </si>
  <si>
    <t>que aunque fue dificil porque surgian problemas lo pude terminar y me gusto</t>
  </si>
  <si>
    <t>esta perfecto</t>
  </si>
  <si>
    <t>nos ayudaba y nos explicaba cuando lo nececitabamos</t>
  </si>
  <si>
    <t>que era buena</t>
  </si>
  <si>
    <t>están perfectos</t>
  </si>
  <si>
    <t>que la jornada fuera un poco mas corta</t>
  </si>
  <si>
    <t>python y los videojuegos</t>
  </si>
  <si>
    <t>aun no lo se muy bien, pero me gustaria algo relacionado con la programacion</t>
  </si>
  <si>
    <t>Soy capaz de estudiar estas carreras universitarias</t>
  </si>
  <si>
    <t xml:space="preserve">Sophia Pardo Duque </t>
  </si>
  <si>
    <t xml:space="preserve">Con todo lo aprendido y la ayuda de mi líder de sección pude resolver las dudas que tenía sobre él </t>
  </si>
  <si>
    <t xml:space="preserve">Que hubieran dos líderes de sección cuando fuéramos a resolver las dudas, porque con una sola persona en muy difícil que nos resuelva todas las dudas, por lo tanto, se pierde mucho tiempo esperando a que nos puedan ayudar </t>
  </si>
  <si>
    <t xml:space="preserve">Desde el principio hizo que nos sintiéramos muy a gusto con las personas de la sección 8 y de esa forma hizo que nos pudiéramos integrar mejor  </t>
  </si>
  <si>
    <t xml:space="preserve">Ninguna, ella es muy buena siendo profesora. Pero si me gustaría que siguiera con Nicolás &lt;3  </t>
  </si>
  <si>
    <t xml:space="preserve">Me gustó todo el apoyo visual que se nos brindaba, haciendo que las charlas fueran mucho más didácticas y fáciles de entender </t>
  </si>
  <si>
    <t>Que la duración entre cada clase fuera de menor tiempo, porque hacerla muy larga aburre. También que se nos pudieran brindar computadores para ir probando los ejemplos de lo que se nos estaba diciendo.</t>
  </si>
  <si>
    <t>No tengo ninguna recomendación , en general toda la organización fue buena :)</t>
  </si>
  <si>
    <t xml:space="preserve">El curso me gustó bastante, y para tener un conocimiento muy básico en programación; considero que ahora tengo un mejor manejo del tema. Recomiendo que las charlas no duren tanto para que no se vuelva aburrido. Pero en general todo me gustó. </t>
  </si>
  <si>
    <t xml:space="preserve">Un función que quiero que me haga un actividad en específico </t>
  </si>
  <si>
    <t xml:space="preserve">Artes Plásticas </t>
  </si>
  <si>
    <t>No me interesa</t>
  </si>
  <si>
    <t>Ammi Valentina Tapias Ibañez</t>
  </si>
  <si>
    <t>T.I. 1034577157</t>
  </si>
  <si>
    <t>Una buena guia a los procesos y conocimientos a adquirir, acceso a diversas herramientas amigables con las personas, buenos lideres.</t>
  </si>
  <si>
    <t>más proyección y conocimientos sobre los graficos.</t>
  </si>
  <si>
    <t>Bastante tolerancia, trabajo en grupo y calma a la hora de realizar los trabajos.</t>
  </si>
  <si>
    <t>una comunicacion mas explicita a la hora de retroalimentar a cada persona</t>
  </si>
  <si>
    <t>Bastantes ejemplos, compartir ideas, explicación</t>
  </si>
  <si>
    <t>Mayor conceptualización de las cosas</t>
  </si>
  <si>
    <t>Evitar el cambio de lugares para tomar las comidas</t>
  </si>
  <si>
    <t>Tecnologia, pensamiento analitico, vido juegos</t>
  </si>
  <si>
    <t>Ingenieria de sistemas y ciberseguridad o Psicologia Cognitiva-conductual</t>
  </si>
  <si>
    <t>Soy capaz de estudiar estas carreras universitarias, Tengo las características necesarias para estudiar este tipo de carreras, Tienen muchas salidas profesionales, Me satisface personalmente, Me permite ser creativo/a</t>
  </si>
  <si>
    <t>Lourdes</t>
  </si>
  <si>
    <t xml:space="preserve">Que tengamos la libertad de escoger el tema del proyecto final </t>
  </si>
  <si>
    <t>Mayor tiempo en hacer el proyecto para lograr un mejor resultado</t>
  </si>
  <si>
    <t>Que eran muy buenas porque explicaban muy bien cada tema y su ayuda servia de mucho</t>
  </si>
  <si>
    <t>Que eran interesantes y mas cuando Sam explicaba porque entendia todo mucho mejor</t>
  </si>
  <si>
    <t>Tal vez que sean un poco mas dinamicas para no aburrirse tan rapido</t>
  </si>
  <si>
    <t>Que el campamento pueda durar un poco mas ya que es muy intensivo y me gustaria tener mas tiempo para profundizar mejor en cada tema</t>
  </si>
  <si>
    <t xml:space="preserve">Que es fundamental para el progreso de la sociedad </t>
  </si>
  <si>
    <t xml:space="preserve">Tal vez arquitectura sin embargo consideraria algun tipo de ingeniera </t>
  </si>
  <si>
    <t>No me interesa, No me satisface personalmente, Mis papás quieren que estudie algo diferente</t>
  </si>
  <si>
    <t>Santiago Cabrera</t>
  </si>
  <si>
    <t>la retroalimentacion sirvio mucho para reconocer los diferentes aspectos para mejorar los proyectos al igual que desarrollar las ideas mejor.</t>
  </si>
  <si>
    <t>nada todo salio muy bien</t>
  </si>
  <si>
    <t>Helena diria que es una de las personas mas increibles que he conocido. Una pasion por los temas y una actitud super contagiosa. Siempre estuvo dispuesta a ayudar y estar presente dentro de la seccion.</t>
  </si>
  <si>
    <t>en verdad no hay ningun defecto que pueda resaltar</t>
  </si>
  <si>
    <t>Sam es un increible profesor y he aprendido demasiado de el. Su actitud me ha ayudado mucho a aumentar mi pasion por la programacion y me siento muy feliz de haberlo conocido. Sus clases han sido mi instancia favorita de todos los dias y siento que es por estas sesiones en conjunto que he logrado entender tanto.</t>
  </si>
  <si>
    <t>Enfoquen las clases en los profesores de stanford. Aunque el departamento de informatica de los andes sea absolutamente increible siento que es clave dejar a los de stanford desarrollar las sesiones ya que la unica seson que tuvimos con una profesora de los andes, fuimos menos efectivos.</t>
  </si>
  <si>
    <t>no tengo ninguna</t>
  </si>
  <si>
    <t>consideren mejor los horarios ya que siento que fue mucho tiempo de 8 a 5</t>
  </si>
  <si>
    <t>el fuuro</t>
  </si>
  <si>
    <t>finanzas</t>
  </si>
  <si>
    <t>Soy capaz de estudiar estas carreras universitarias, Tengo las características necesarias para estudiar este tipo de carreras, Tienen muchas salidas profesionales, Sirven para encontrar trabajo rápidamente, Son carreras para mujeres, Son carreras para hombres, Son carreras interesantes, Me satisface personalmente, Me da la oportunidad de ayudar a otros, Me permite ser creativo/a</t>
  </si>
  <si>
    <t>Santiago Ramos</t>
  </si>
  <si>
    <t>Pude hacer un video juego, sencillo, pero por lo menos funciona bien, la verdad fue un proceso muy interesante y entretenido, la verdad disfruté el conocimiento adquirido y en verdad la asesoría del Monitor David fue muy buena, fue lo que más me ayudo para realizar cada trabajo y para finalizar el proyecto final.</t>
  </si>
  <si>
    <t>En general creo que todo fue bueno, el tiempo fue justo, de pronto me parecieron un poco innecesarias las clases magistrales en las que se hablaba del proyecto, fueron de poca ayuda para realizar el proyecto final, ya que prácticamente uno hacía lo que quisiera al final, lo que uno se imaginara, entonces los ejemplos que daban en las magistrales no fueron de mucha ayuda.</t>
  </si>
  <si>
    <t>Todo fue positivo, fueron unas clases geniales, en ningún momento se tornaron aburridas, fue de mucha ayuda explicando cada tema después de las magistrales, siempre estuvo dispuesto a ayudarnos y a responder nuestras dudas, y fue muy dinámico con los ejercicios, en todo momento era una clase fácil de disfrutar.</t>
  </si>
  <si>
    <t>Ninguna, la verdad todo fue excelente.</t>
  </si>
  <si>
    <t>Las clases de Sam eran geniales, la verdad era el que mejor dictaba las magistrales, siempre se detenía a responder preguntas y a hacer que la gente participara.</t>
  </si>
  <si>
    <t>En la clase de Kelly, fue muy rápida la manera en la que dicto la clase, además que eran muchos temas que procesar y no se detenía mucho a resolver preguntas, y cuando lo hacía, la verdad había tantas preguntas que ya uno no sabía ni que preguntar, de pronto una recomendación es fraccionar mejor el tiempo para la clase que dicto ella, ya que son muchos temas que analizar.</t>
  </si>
  <si>
    <t>-</t>
  </si>
  <si>
    <t xml:space="preserve">En general todo fue genial, la verdad 10/10 </t>
  </si>
  <si>
    <t>Pues creo que se me viene a la cosa todo el mundo de la tecnología, en verdad que con este curso aprendí a valorar más el proceso de hacer un video, una animación, un juego, porque en verdad es un proceso un poco complejo, pero al final el resultado es genial, entonces creo que también es como de mucha paciencia para el programador.</t>
  </si>
  <si>
    <t>Arquitectura, pero, me gustaría enfatizar en la arquitectura digital.</t>
  </si>
  <si>
    <t>No soy capaz de estudiar estas carreras universitarias, No me interesa, No me satisface personalmente</t>
  </si>
  <si>
    <t>Emilio Garavito</t>
  </si>
  <si>
    <t>Muy divertido averiguar como hacer las cosas que en verdad quieres hacer</t>
  </si>
  <si>
    <t>Ensenarnos a como usar las librerias y diferentes metodos de programacion por si queremos nosotros un dia trabajar en python por nuesta propia cuenta</t>
  </si>
  <si>
    <t>Muy querida</t>
  </si>
  <si>
    <t>que pueda brindar información sobre como hacer cosas de programación además de lo que ya vimos en las clases magistrales</t>
  </si>
  <si>
    <t>Muy queridos todos y la información relevante y bien explicada</t>
  </si>
  <si>
    <t>hacerla mas llamativa como la que tuvimos con el profe Carlos</t>
  </si>
  <si>
    <t>corregir errores</t>
  </si>
  <si>
    <t>professor</t>
  </si>
  <si>
    <t>Ingenieros/as, Científicos/as, Personas que trabajan en las ciencias sociales, Personas que trabajan en la salud</t>
  </si>
  <si>
    <t>Sofia</t>
  </si>
  <si>
    <t xml:space="preserve">fue una herramienta útil para aplicar conceptos </t>
  </si>
  <si>
    <t>Consideraría que seria mejor desde el inicio dar una pequeña introducción al proyectó final para llevar una idea mas clara a la hora de la ejecutar el proyecto final.</t>
  </si>
  <si>
    <t>Es una persona llena de muchas cualidades como: paciencia, solidaridad, entusiasmo, alegría entre otras. En conclusión fue una líder llena de muchas capacidad lo cual nos brindó lo mejor de ella para el aprendizaje.</t>
  </si>
  <si>
    <t>Ninguna, la verdad fue una excelente líder en todos los ámbitos</t>
  </si>
  <si>
    <t>Amamos a Sam❤️(〃￣︶￣)人(￣︶￣〃)</t>
  </si>
  <si>
    <t>Honestamente, considero que solo podría mejor como las magistrales al final pero en general fue muy útil para mi proceso de conocimiento y aprendizaje</t>
  </si>
  <si>
    <t>Considero que a veces delimita que el código solo este en la diapositiva, podrían dar ese recurso con anterioridad.</t>
  </si>
  <si>
    <t xml:space="preserve">Implementar mas día, fui feliz </t>
  </si>
  <si>
    <t>Un mundo lleno de soluciones con la tecnologia</t>
  </si>
  <si>
    <t>Muy seguramente alguna ingeniería que conlleve la tecnología he informática o alguna rama de la medicina con tecnología</t>
  </si>
  <si>
    <t>María Lucía Navas</t>
  </si>
  <si>
    <t xml:space="preserve">Fue muy retador y agotador, pero al mismo fue muy satisfactorio ver el proceso y ver el resultado luego de todo el trabajo. </t>
  </si>
  <si>
    <t>Tener más tiempo para trabajar en el proyecto</t>
  </si>
  <si>
    <t xml:space="preserve">Cata fue muy amable y nos ayudó en todo para resolver cualquier duda. </t>
  </si>
  <si>
    <t xml:space="preserve">Ninguna. Todo estuvo perfecto. </t>
  </si>
  <si>
    <t xml:space="preserve">Me encantaron las clases con Sam, fueron muy claras, pero sobre todo lo que más me gustó fue que cada vez que empezaba la clase hacía un repaso del día anterior y eso fue muy importante para tener claridad y recordar todo porque siempre era mucha información. </t>
  </si>
  <si>
    <t>Me encantaron las clases magistrales con Sam.</t>
  </si>
  <si>
    <t>No hay sugerencias</t>
  </si>
  <si>
    <t xml:space="preserve">Pienso en solucionar problemas, en crear e innovar. También en comunicación y en trabajo en equipo que son habilidades necesarias para poder programar para llegar a mejores resultados y lograr trabajar en colaboración. </t>
  </si>
  <si>
    <t>No sé</t>
  </si>
  <si>
    <t>Es fácil acceder a estas carreras universitarias, Soy capaz de estudiar estas carreras universitarias, Tienen muchas salidas profesionales, Sirven para encontrar trabajo rápidamente, Son carreras para mujeres, Son carreras para hombres, Son carreras interesantes, Me satisface personalmente, Me da la oportunidad de ayudar a otros, Me permite ser creativo/a</t>
  </si>
  <si>
    <t>Andrea Jiménez</t>
  </si>
  <si>
    <t xml:space="preserve">un aspecto positivo fue por que me permita probar  mis  habilidades con el proyecto libre </t>
  </si>
  <si>
    <t>que  nos den mas tiempo para terminar el proyecto final.</t>
  </si>
  <si>
    <t>un aspecto positivo de nuestra líder de sección es que es paciente y nos explica todo, y en general hace la clase mas entretenida.</t>
  </si>
  <si>
    <t xml:space="preserve">nada, nuestra líder es muy buena persona y no tuvo fallas. </t>
  </si>
  <si>
    <t>de que eran dinamicas y uno no se sentia aburrido.</t>
  </si>
  <si>
    <t>poder ir haciendo el ejercicio mientras que nos van dictando la clase</t>
  </si>
  <si>
    <t>de que las diapositivas sean un poco mas dinamicas.</t>
  </si>
  <si>
    <t>error, variables funciones</t>
  </si>
  <si>
    <t>ingeniería de sistemas y / ingeniería mecatrónica</t>
  </si>
  <si>
    <t>Gabriela Morales</t>
  </si>
  <si>
    <t>todo me encantó. Desde la manera en la cual nos retaban a socializar hasta la manera en la cual nos enseñaban con dedicación.</t>
  </si>
  <si>
    <t>nada los amo</t>
  </si>
  <si>
    <t>es divina, se notaba que nos quería</t>
  </si>
  <si>
    <t>amamos a Sam❤️(〃￣︶￣)人(￣︶￣〃)</t>
  </si>
  <si>
    <t>realmente nada, considero que eran rápidas pero eso era necesario por el tiempo</t>
  </si>
  <si>
    <t>un día no pusieron las diapositivas de las clases magistrales y las necesitaba : (</t>
  </si>
  <si>
    <t>para la siguiente vez se podría implementar más días, estuve muy feliz</t>
  </si>
  <si>
    <t>en trabajo duro</t>
  </si>
  <si>
    <t>sigo sin saber : (</t>
  </si>
  <si>
    <t>Soy capaz de estudiar estas carreras universitarias, Tengo las características necesarias para estudiar este tipo de carreras, Tienen muchas salidas profesionales, Sirven para encontrar trabajo rápidamente, Son carreras para mujeres, Son carreras interesantes, Me satisface personalmente, Me da la oportunidad de ayudar a otros, Me permite ser creativo/a, Mis papás quieren que estudie esto</t>
  </si>
  <si>
    <t>Camila Serrano</t>
  </si>
  <si>
    <t xml:space="preserve">El acompañamiento que hubo e interés por parte de nuestros lideres de sección en cada uno de nuestros proyectos. </t>
  </si>
  <si>
    <t xml:space="preserve">Mas tiempo </t>
  </si>
  <si>
    <t>Selaine Rodriguez</t>
  </si>
  <si>
    <t>Que estuvieron ahí para cada paso y venían con ideas creativas para que pudiéramos aprender.</t>
  </si>
  <si>
    <t>Los ejemplos guiados que se hacían compartiendo pantalla</t>
  </si>
  <si>
    <t>Eficiencia, aprovechar recursos, sacar ventaja de los avances tecnológicos</t>
  </si>
  <si>
    <t xml:space="preserve">Ingeniería biomédica/software </t>
  </si>
  <si>
    <t>Ingenieros/as, Científicos/as, Profesores/as, Personas que trabajan en las ciencias sociales, Personas que trabajan en la salud, Diseñadores/as</t>
  </si>
  <si>
    <t>luna sofia malaver</t>
  </si>
  <si>
    <t>pude tener en cuenta aspectos creativos para poder realizar el proyecto de una manera adecuada, y cabe resaltar que a pesar de que no sabia mucho de programación me fue fácil desarrollar el proyecto final</t>
  </si>
  <si>
    <t>recomendaría tener mas ayuda por parte de los lideres de sección y un poco mas de tiempo para poder realizarlo adecuadamente</t>
  </si>
  <si>
    <t xml:space="preserve">en general todo era bastante fácil con la ayuda de los lideres de sección, resaltaría que se tomaba el tiempo de explicar lo que no se entendía durante las magistrales y nos llevábamos bastante bien </t>
  </si>
  <si>
    <t>le diría que podría mejorar un poco la comunicación con los estudiantes al principio el campamento, todo lol demás estaba bien</t>
  </si>
  <si>
    <t>la manera de explicar de Sam y las actividades que hacia para que nos sintiéramos bien y no nos diera vergüenza hablar en frente de todos</t>
  </si>
  <si>
    <t>en algunas clases magistrales no se entendía bien lo que querían decir algunos profesores a la hora de explicar, ya que lo hacían demasiado rápido y no se lograba tomar apuntes de las diapositivas o no se entendía lo que querían explicar</t>
  </si>
  <si>
    <t>siento que deberían intentar juntar a alumnos del mismo colegio ya que para algunos no es fácil socializar demasiado con personas nuevas, y por lo tanto seria mejor que se pudiera estar con alguien que conoces</t>
  </si>
  <si>
    <t>todo lo que esta detrás de un juego, pagina web, o interacción con la tecnología, me di cuenta de que no es fácil hacer todo lo que hoy en día tenemos al alcance de nuestras manos</t>
  </si>
  <si>
    <t>me gustaría estudiar la carrera de diseño de modas y trabajar de eso ya que me gusta bastante todo lo que tiene que ver con el diseño de prendas y confección de estas</t>
  </si>
  <si>
    <t>Ingenieros/as, Profesores/as, Escritores/as, Diseñadores/as</t>
  </si>
  <si>
    <t xml:space="preserve">Mariana Vanegas </t>
  </si>
  <si>
    <t>me gustó que para mi proyecto final tuve que ser creativa y logré sacar un trabajo del que estaba 100% encargada yo.</t>
  </si>
  <si>
    <t>.</t>
  </si>
  <si>
    <t>fue muy atenta con todos nosotros y siempre estaba dispuesta a ayudar</t>
  </si>
  <si>
    <t>algunas eran interesantes y súper claras</t>
  </si>
  <si>
    <t>ir más lento, porque a veces era mucha información en poco tiempo.</t>
  </si>
  <si>
    <t xml:space="preserve">aplicaciones y herramientas para tareas diarias </t>
  </si>
  <si>
    <t xml:space="preserve">tal vez en algo relacionado con programación </t>
  </si>
  <si>
    <t>Soy capaz de estudiar estas carreras universitarias, Tienen muchas salidas profesionales, Son carreras interesantes, Me da la oportunidad de ayudar a otros, Me permite ser creativo/a</t>
  </si>
  <si>
    <t>Samuel Quintero Escobar</t>
  </si>
  <si>
    <t>La retroalimentación y el trabajo en equipo fue uno de los aspectos mas importantes y notorios, ya que nos ayudamos mutuamente y aprendimos a la vez</t>
  </si>
  <si>
    <t>Me parece excelente el proceso</t>
  </si>
  <si>
    <t>Son muy útiles porque al ser grupos mas pequeños el proceso de aprendizaje es mayor debido a que el líder de sección puede atender eficientemente a todas las inquietudes, además se fomenta en mayor medida el trabajo en equipo</t>
  </si>
  <si>
    <t>Mi líder de sección fue excelente logrando ayudar en el proceso a cada estudiante y nos ayudo eficientemente en el proceso de aprendizaje y desarrollo explicando clara y paciente</t>
  </si>
  <si>
    <t xml:space="preserve">fueron muy concisos con la información </t>
  </si>
  <si>
    <t xml:space="preserve">que sean mas interactivas para que no se vuelvan monótonas </t>
  </si>
  <si>
    <t>Fue una experiencia única, el curso es excelente y no hay recomendaciones para dar</t>
  </si>
  <si>
    <t>En evolución, futuro y progreso</t>
  </si>
  <si>
    <t xml:space="preserve">Ingeniería de sistemas, desarrollo de software o algo relacionado a la programación </t>
  </si>
  <si>
    <t>Juan Pablo Rodriguez</t>
  </si>
  <si>
    <t>Gimnasio Campestre Beth Shalom</t>
  </si>
  <si>
    <t>Que pude hacer cosas con los códigos que yo me aprendí.</t>
  </si>
  <si>
    <t>Puedo aprender de mis errores.</t>
  </si>
  <si>
    <t>Muy buena lider de seccion.</t>
  </si>
  <si>
    <t>Aprendemos nuevas cosas que en las cuales vamos a trabajar en nuestras clases.</t>
  </si>
  <si>
    <t>Programar, codigos, y mucho mas</t>
  </si>
  <si>
    <t>Aun no se sabe</t>
  </si>
  <si>
    <t>Soy capaz de estudiar estas carreras universitarias, Tienen muchas salidas profesionales, Sirven para encontrar trabajo rápidamente, Son carreras interesantes, Me satisface personalmente, Me permite ser creativo/a</t>
  </si>
  <si>
    <t>David Santiago Moreno Galvis</t>
  </si>
  <si>
    <t>Aprendi a programar con comandos y variables que antes no conocia</t>
  </si>
  <si>
    <t>Recomendaria dar un poco mas de tiempo para poder desarrollar el proyecto</t>
  </si>
  <si>
    <t>Es muy buena gente, muy chistosa y alguien con quien se puede aprender y hablar</t>
  </si>
  <si>
    <t>Aprendi mucho, era como estar directamente en una clase en la U</t>
  </si>
  <si>
    <t>Que nos den mas tiempo para copiar</t>
  </si>
  <si>
    <t xml:space="preserve">La verdad fue un campamento lleno de sorpresas, con buenos amigos, una gran lider y por supuesto muchas risas </t>
  </si>
  <si>
    <t xml:space="preserve">Es una habilidad que tiene el ser humano con el fin de controlar distintos codigos </t>
  </si>
  <si>
    <t>Tal vez de ingeniero</t>
  </si>
  <si>
    <t>Soy capaz de estudiar estas carreras universitarias, Son carreras interesantes, Me da la oportunidad de ayudar a otros, Me permite ser creativo/a</t>
  </si>
  <si>
    <t>Ingenieros/as, Personas que trabajan en las ciencias sociales, Diseñadores/as</t>
  </si>
  <si>
    <t>hector</t>
  </si>
  <si>
    <t>estar haciendo un proyecto importante que pone a prueba nuestras habilidades de programación y como trabajamos a presión.</t>
  </si>
  <si>
    <t>que nos dieran mas tiempo para trabajar en el proyecto final :D</t>
  </si>
  <si>
    <t>muy buenas me ensaeño muchas cosas nuevas y aspectos para mejorar</t>
  </si>
  <si>
    <t xml:space="preserve">nuguna es muy buena </t>
  </si>
  <si>
    <t xml:space="preserve"> son muy completas y algunas tenia algunos premios</t>
  </si>
  <si>
    <t>que se pueda trabajar mientras explican para poder entender mejor los constes</t>
  </si>
  <si>
    <t>pienso en variables, funciones, tamal, plata</t>
  </si>
  <si>
    <t xml:space="preserve">sistemas en esto si logro seguir aprendido </t>
  </si>
  <si>
    <t>Es fácil acceder a estas carreras universitarias, Tienen muchas salidas profesionales, Sirven para encontrar trabajo rápidamente</t>
  </si>
  <si>
    <t>Samuel Andrés Bello Espitia</t>
  </si>
  <si>
    <t>Aprender nuevos comandos para poder completar mi proyecto, y la ayuda de mi líder de sección Helena</t>
  </si>
  <si>
    <t>ninguna, todo me pareció muy entretenido y aprendí las bases para programar</t>
  </si>
  <si>
    <t xml:space="preserve">nos dio mucha motivación y en especial nos explicaba muy bien como resolver nuestros errores en los códigos </t>
  </si>
  <si>
    <t>sus explicaciones eran muy concisas y todos los que explicaron se les entendía</t>
  </si>
  <si>
    <t xml:space="preserve">ninguna </t>
  </si>
  <si>
    <t xml:space="preserve"> fue un curso intensivo muy bueno, aprendimos muy rápido ya que todas las explicaciones eran concisas y entendibles, muy buenos profesores</t>
  </si>
  <si>
    <t>en crear un código para dar poder mostrar algo a un usuario</t>
  </si>
  <si>
    <t xml:space="preserve">En ciberseguridad </t>
  </si>
  <si>
    <t>Gabriela</t>
  </si>
  <si>
    <t>El esfuerzo y la motivación aunque el proyecto tuvo ciertos obstáculos se logró.</t>
  </si>
  <si>
    <t>nada :)</t>
  </si>
  <si>
    <t xml:space="preserve">Su buena disposición a la hora de responder nuestras preguntas y ayudarnos ent lo que necesitábamos  </t>
  </si>
  <si>
    <t xml:space="preserve">Buenas explicaciones y buen uso de las presentaciones </t>
  </si>
  <si>
    <t xml:space="preserve">Un poco más didáctica </t>
  </si>
  <si>
    <t xml:space="preserve">Muy bueno , la alimentación, el trato y la experiencia </t>
  </si>
  <si>
    <t xml:space="preserve">Códigos, programas, tecnología, variables, funciones, lenguaje </t>
  </si>
  <si>
    <t>En alguna empresa en donde pueda hacer uso de mis conocimientos de la programación pero no estoy segura</t>
  </si>
  <si>
    <t>Es fácil acceder a estas carreras universitarias, Soy capaz de estudiar estas carreras universitarias, Tengo las características necesarias para estudiar este tipo de carreras, Tienen muchas salidas profesionales, Sirven para encontrar trabajo rápidamente, Son carreras interesantes, Me da la oportunidad de ayudar a otros</t>
  </si>
  <si>
    <t>Ingenieros/as, Científicos/as, Artistas</t>
  </si>
  <si>
    <t>Juan David Vega Tovar</t>
  </si>
  <si>
    <t xml:space="preserve">La buena guía de los profesores para poder avanzar </t>
  </si>
  <si>
    <t xml:space="preserve">El líder de sección fue muy positivo y muy atento en nuestro aprendizaje  </t>
  </si>
  <si>
    <t>Que tambien son dinamicas</t>
  </si>
  <si>
    <t>Una lista de instrucciones</t>
  </si>
  <si>
    <t xml:space="preserve">Programación </t>
  </si>
  <si>
    <t>Soy capaz de estudiar estas carreras universitarias, Tengo las características necesarias para estudiar este tipo de carreras, Tienen muchas salidas profesionales, Son carreras interesantes, Me permite ser creativo/a</t>
  </si>
  <si>
    <t>maria paz lozano</t>
  </si>
  <si>
    <t xml:space="preserve">Que aprendimos un poco mas sobre bloqueneon y a programar </t>
  </si>
  <si>
    <t xml:space="preserve">recomendaría que fuera mas interactiva con mas juegos como la búsqueda del tesoro y hacer el campamento mas activo. </t>
  </si>
  <si>
    <t>que tenemos un aprendizaje mas personalizado, se aclaran las dudas y nos ayudan.</t>
  </si>
  <si>
    <t xml:space="preserve">nada, es muy buena líder </t>
  </si>
  <si>
    <t>que tenemos explicaciones a fondo sobre los temas y estamos todos juntos</t>
  </si>
  <si>
    <t>que fuera 1h mas y menos de trabajo practico.</t>
  </si>
  <si>
    <t xml:space="preserve">que sea mas interactivo como juegos como busqueda del tesoro y actividades mas entretenidas y activas </t>
  </si>
  <si>
    <t xml:space="preserve">tecnologia </t>
  </si>
  <si>
    <t>medicina</t>
  </si>
  <si>
    <t>Es difícil  acceder a estas carreras universitarias, No me satisface personalmente</t>
  </si>
  <si>
    <t>María Luisa Namén Cruz</t>
  </si>
  <si>
    <t>Las guias que se obtuvieron para llevar el proceso de una manera mas amena.</t>
  </si>
  <si>
    <t>Ninguna.</t>
  </si>
  <si>
    <t>El apoyo que nos brindó Cata fue excelente, ya nos prestó la ayuda necesaria que sin dejar de lado el proceso de aprendizaje individual.</t>
  </si>
  <si>
    <t>Ninguna (cata es lo máximo)</t>
  </si>
  <si>
    <t>Sam</t>
  </si>
  <si>
    <t>Que todas las de Sam</t>
  </si>
  <si>
    <t>Python</t>
  </si>
  <si>
    <t>Derecho/Relaciones internacionales</t>
  </si>
  <si>
    <t>isabella largcha</t>
  </si>
  <si>
    <t>Los aprendizajes</t>
  </si>
  <si>
    <t>Las explicaciones de Sam</t>
  </si>
  <si>
    <t>NUEVOS CONOCIMIENTOS</t>
  </si>
  <si>
    <t>Medicina</t>
  </si>
  <si>
    <t>Ingenieros/as, Personas que trabajan en la salud, Diseñadores/as</t>
  </si>
  <si>
    <t>Gregorio perry</t>
  </si>
  <si>
    <t>lograr presentar el conocimiento como un proyecto unido</t>
  </si>
  <si>
    <t>dar a los estudiantes mas tiempo de ideacion y programacion</t>
  </si>
  <si>
    <t>personalidad y paciencia</t>
  </si>
  <si>
    <t>poder aprender en grupo</t>
  </si>
  <si>
    <t>ninguno</t>
  </si>
  <si>
    <t>juegos</t>
  </si>
  <si>
    <t>historia</t>
  </si>
  <si>
    <t>Tienen muchas salidas profesionales</t>
  </si>
  <si>
    <t>Ingenieros/as, Científicos/as</t>
  </si>
  <si>
    <t>Valentina Garzón Gómez</t>
  </si>
  <si>
    <t>14 años</t>
  </si>
  <si>
    <t xml:space="preserve">El apoyo por parte de los lideres de sección </t>
  </si>
  <si>
    <t>el apoyo que nos brindo , su buena disposición para explicarnos y ayudarnos.</t>
  </si>
  <si>
    <t>las explicaciones.</t>
  </si>
  <si>
    <t>que mejoraran los ejemplos.</t>
  </si>
  <si>
    <t>me viene a la mente variables, funciones, listas, códigos.</t>
  </si>
  <si>
    <t>no sé</t>
  </si>
  <si>
    <t>julian andres arevalo rivero</t>
  </si>
  <si>
    <t>resaltaría el hecho que tuve que apropiar de manera más eficaz lo aprendido para apropiarlo adecuadamente en el proyecto además tuve que aprender cosas nuevas para la construcción del proyecto</t>
  </si>
  <si>
    <t>personalmente aumentaría el tiempo para los proyectos grandes o ambiciosos que requieren mayor trabajo</t>
  </si>
  <si>
    <t>resalto que nos ayudó a apropiar los temas de los magistrales en las ocasiones que no entendimos, como para poder aprender adecuadamente.</t>
  </si>
  <si>
    <t>sinceramente considero que su trabajo fue muy bueno y que enrealidad no tengo recomendaciones para mis lideres</t>
  </si>
  <si>
    <t>las considero una manera más optima de aprendizaje que las clases del colegio debido a la constancia de la información y su relevancia para el trabajo practico, al no tener contenido que no es necesario para el tema fundamental de la clase</t>
  </si>
  <si>
    <t>no tengo recomendaciones</t>
  </si>
  <si>
    <t>sin recomendaciones</t>
  </si>
  <si>
    <t xml:space="preserve">la unica recomendacion que yo poseo es que apliquen la primera clase de python y no karel la clase de karel que nunca implementamos es decir la clase del "super_Karel" </t>
  </si>
  <si>
    <t xml:space="preserve">pienso en un lenguaje con infinitas posibilidades que nos permitirá en un futuro comprender mejor el mundo en el que vivimos, como también nos permitirá mejorar cosas del día a día con grandes o pequeños programas que tendrán una finalidad de impacto en algún sector o circunstancia </t>
  </si>
  <si>
    <t>el trabajo como programador es una buena alternativa al ser un oficio que implementa cosas que me gustan y se me facilitan como la descomposición y resolucion de problemas logica o un pensamiento practico.
por estas razones también me gusta la física para aplicarla como carrera o trabajo</t>
  </si>
  <si>
    <t>Luna Angely Mora Gamba</t>
  </si>
  <si>
    <t xml:space="preserve">La libertad de elegir la temática, el contenido y el impacto que se le asignaba, la ayuda de nuestros lideres de sección ayudo a poner en practica, nuestro pensamiento lógico desarrollando nuestras propias instrucciones  </t>
  </si>
  <si>
    <t>Nada, los recursos y el tiempo ha sido el adecuado para poder desarrollar el proyecto final</t>
  </si>
  <si>
    <t xml:space="preserve">Se esforzaba por ayudarnos a cubrir a cabalidad las dudas, los conceptos que no comprendíamos </t>
  </si>
  <si>
    <t>Mas autoridad de dirigir al grupo</t>
  </si>
  <si>
    <t xml:space="preserve">A pesar de ver las temáticas rápido, se dedicaban el tiempo necesario para recibir las sugerencias en el código, ver las alternativas de opción y probarlas, llegando al punto de comprender los errores que surgían en la transcripción del código </t>
  </si>
  <si>
    <t>Además de la participación, interactuaran con los estudiantes, que no solo nos mantengamos sentados recibiendo clase</t>
  </si>
  <si>
    <t xml:space="preserve">Hubiera sido bueno ver con mayor profundidad las funciones de Python  </t>
  </si>
  <si>
    <t>No creo tener ninguna sugerencia, la experiencia de este campamento cumplió con mis expectativas de aprendizaje, la exigencia en los trabajos de sección fue la indicada para desarrollar autónomamente cada ejercicio</t>
  </si>
  <si>
    <t xml:space="preserve">El diseño de un mundo virtual, la creación y posibilidad de desarrollar nuestro entorno </t>
  </si>
  <si>
    <t xml:space="preserve">Diseñar y desarrollar soluciones para la prevención, manejo y monitoreo de los impactos y riesgos ambientales, influir los sistemas de un modo tecnológico para su beneficio </t>
  </si>
  <si>
    <t>Ingenieros/as, Científicos/as, Profesores/as, Personas que trabajan en la salud, Escritores/as, Artistas, Diseñadores/as</t>
  </si>
  <si>
    <t>Valentina</t>
  </si>
  <si>
    <t>Me gusta que hay un profesor siempre presente, para ayudarte con tus dudas y ayudarte a resolverlos</t>
  </si>
  <si>
    <t>Nada todo es súper genial, aunque sea un poco difícil retener tanto conocimiento en tan poco tiempo.</t>
  </si>
  <si>
    <t>Uno de los aspectos positivos de la sección es que tienes a alguien con grandes conocimientos, a quien le puedes pedir ayuda, y te ayuda a resolver tus dudas y a aprender porque eso es lo más importante.</t>
  </si>
  <si>
    <t xml:space="preserve">Ninguna, Me encanto todo. </t>
  </si>
  <si>
    <t>Es muy entendible, logre conseguir mucho conocimiento de estas clases.</t>
  </si>
  <si>
    <t>Nada, Me encanta todo, otra vez jaja, pero me gusta la forma en que las personas participan, el método de enseñanza, Todo.</t>
  </si>
  <si>
    <t>Debería ser un poco más de tiempo, ya que se vuelve un poco confuso adquirir tanto conocimiento en 2 semanas.</t>
  </si>
  <si>
    <t>Compañerismo, Aprendizaje, Desafíos, Autoaprendizaje y Autoconocimiento.</t>
  </si>
  <si>
    <t>Me gustaría ser Ingeniera de Software, programadora en desarrollo web, o Administradora de Base de Datos, Claro que también me gustaría aprender sobre la Seguridad informática.</t>
  </si>
  <si>
    <t>Ingenieros/as, Científicos/as, Personas que trabajan en la salud, Escritores/as, Artistas, Diseñadores/as</t>
  </si>
  <si>
    <t xml:space="preserve">Nicolas Vargas </t>
  </si>
  <si>
    <t xml:space="preserve">Principalmente puedo destacar que durante el proceso de proyecto final me tuve que enfrentar a muchos retos mas alla de los aprendizajes, fue lidiar conmigo mismo para lograr comprometerme con ideas propias sin miedos , logicamente a lo largo de este curso tuve el apoyo de mis lideres de seccion quienes con su compromiso me dieron seguridad e hicieron que aprender fuese un proceso mucho mas que solo de dictar o dejar actividades sino tambien generar un vinculo de equipo con todos los integrantes de seccion </t>
  </si>
  <si>
    <t xml:space="preserve">Realmente mas tiempo, considero que es algo que se debe pensar minusiciosamente para hacer algo que verdaderamente sea de dedicacion e identidad propia </t>
  </si>
  <si>
    <t xml:space="preserve">Es una excelente profesora
Siempre disponia de si misma para sacara delante ideas
es muy paciente porque hubo momentos que no entendia y ella aun asi me xplicaba las veces necesarias </t>
  </si>
  <si>
    <t>Que debio quedarse mas tiempo</t>
  </si>
  <si>
    <t>Principalmente resaltar la union que llego a generar con todos los miembros y en general nos resolvio dudas que muchos teniamos pena de preguntar</t>
  </si>
  <si>
    <t>Principalmente los descansos estiramientos y demas ya que al ser a primeras horas llegas con sueño o algo dormido</t>
  </si>
  <si>
    <t xml:space="preserve">que puedan ser interactivas, tipo que se explique una funcion y se pueda hacer un pequeño ejercicio de ella en la diapositiva y se falla volverlo a intentar </t>
  </si>
  <si>
    <t>Realmente focalizar la union, es muy importante ya que a lo largo del curso muchas veces vi que las personas eran demasiado individuales con sus aprendizajes algunos nos toma mas tiempo y dedicacion aprender solo nos da pena preguntar tanto y la interactividad en clases y dinamismo en las diapositivas</t>
  </si>
  <si>
    <t>Cambio mi manera de ver las cosas la programacion es una solucion, la programacion es una herramienta, la programacion es todo, realmente desde que empece este curso puedo deducir que todo ha llevado mano de obra de antemano los celulares computadores y demas que han tomado tiempo de programadores dedicados y que unen sus ideas y habilidades para hacer invenciones maravillosas no solo eso el desarrollo de una pagina web desde ceros es algo que toma tiempo asi mismo y saber que tanto talento humano se encarga de hacerla realidad me llena de demasiadas ganas de hacer grandes cosas por este medio y trabajar con empeño en todo aquello que realice no antes sin determinar un trabajo sin individualismos y totalmente de equipo</t>
  </si>
  <si>
    <t>Definitivamente trabajre en programacion me gustaria trabajar ciencia de datos, y de igual manera dedicarme al mundo de desarrollo web, de programas, al introducir empeño me di cuenta que no solo me gusta es algo inexplicable el hecho de como le dio sentido a mi vida el hecho de poder tener esta oportunidad porque ahora se que esto es quien quiero ser</t>
  </si>
  <si>
    <t>Soy capaz de estudiar estas carreras universitarias, Tengo las características necesarias para estudiar este tipo de carreras, Son carreras interesantes, Me satisface personalmente, Me da la oportunidad de ayudar a otros, Me permite ser creativo/a</t>
  </si>
  <si>
    <t>Samuel Jose Cañon Gamarra</t>
  </si>
  <si>
    <t>La constante ayuda de los lideres de sección a la hora de resolver dudas, problemas en la plataforma o simplemente descubrir errores en nuestros códigos de programación del proyecto final</t>
  </si>
  <si>
    <t>De pronto estar más pendientes a la plataforma ya que había varios problemas a la hora de usar imágenes o detectar colisiones (En mi caso)</t>
  </si>
  <si>
    <t>su ayuda, la manera de explicar y realizar los trabajos, muy amigable, muy inteligente y se interesa en el progreso tanto individual como grupal</t>
  </si>
  <si>
    <t>N/A</t>
  </si>
  <si>
    <t>Se logra entender con claridad las explicaciones, se preocupan mucho por que entendamos dejando abierta la posibilidad de hacer preguntas en todo momento y se explican muy bien los conceptos</t>
  </si>
  <si>
    <t>Que le sigan metiendo ganas porque es un proyecto muy exitoso donde la gran mayoría de estudiantes se interesan por los temas y salen con un amplio conocimiento de estos, y la distribución de tiempo es perfecta ya que como nos permite trabajar nos permite descansar para no agotarnos.</t>
  </si>
  <si>
    <t>Códigos, paginas web, python, karel, computadores</t>
  </si>
  <si>
    <t>No lo se con certeza</t>
  </si>
  <si>
    <t>David Santiago Pinzon</t>
  </si>
  <si>
    <t>La manera en la cual se han podido aplicar todos los procesos realizados en estas dos semanas siendo mas autónomos</t>
  </si>
  <si>
    <t>Ninguna, desde mi punto de vista el proyecto final está bien ya que lo hacemos cada uno a nuestro gusto y no hay ninguna restricción</t>
  </si>
  <si>
    <t xml:space="preserve">Nos explicaba muy bien algo que no entendíamos, nos comprendía y ayuda con los errores y pasaba por cada uno ayudando </t>
  </si>
  <si>
    <t>Ninguna, es muy chevere</t>
  </si>
  <si>
    <t>Daban una muy buena explicación general, y estaba bien guiada con las diapositivas</t>
  </si>
  <si>
    <t xml:space="preserve">Que no pasen tan rápido las diapositivas y que puedan ser un poco interactivas, debido a que se podía perder el interés bastante rápido </t>
  </si>
  <si>
    <t>Que realmente sea una búsqueda del tesoro y se puedan hacer cosas un poco mas didacticas</t>
  </si>
  <si>
    <t>En computación y buscar la manera para poder hacer la vida en algunas cosas más rápidas</t>
  </si>
  <si>
    <t>Chef o algo relacionado con el deporte o administración de empresas o ingeniería civil o de sistemas</t>
  </si>
  <si>
    <t>Soy capaz de estudiar estas carreras universitarias, Tienen muchas salidas profesionales, Sirven para encontrar trabajo rápidamente, Son carreras interesantes, Me da la oportunidad de ayudar a otros, Me permite ser creativo/a</t>
  </si>
  <si>
    <t>Katherine Rojas Amaya</t>
  </si>
  <si>
    <t>La disposición de mi líder de sección en cuanto a buscar las maneras más eficientes para ayudarme a lograr mi objetivo de proyecto final y a su vez, su interés por enseñarme nuevos conocimientos de la mejor manera que, aunque no correspondían a lo visto durante las clases magistrales fueron de gran utilidad para lograr el proyecto final.
Fuera de ello, la organización de distintas guías para apoyar el proceso de ideación de los proyectos y su realización fueron óptimos en el sentido de otorgar a los estudiantes un medio más sólido de orientación para el proyecto final.</t>
  </si>
  <si>
    <t>Dado que por sección solo hay un líder, sería bueno que se formara un mejor sistema de repartición de tiempos para permitir que todos los estudiantes puedan resolver sus dudas de una manera más equitativa y eficiente fuera de solo pedir que el líder llegue al lugar del estudiante y resuelva la respectiva pregunta.</t>
  </si>
  <si>
    <t>La búsqueda del líder por dejar para todos claros los conceptos vistos en las clases magistrales que tal vez pudieron ser complejos durante el curso, y la forma de ayudar al estudiante a llegar a realizar en trabajo de sección óptimamente sin dar directamente la solución al problema si no, permitir que el estudiante llegue a ella por sus propios medios.</t>
  </si>
  <si>
    <t>La ayuda brindada por mi líder de sección fue bastante buena, por lo que como única recomendación diría que se necesita una mejor optimización de tiempos entre hablar respecto a lo aprendido en clases magistrales y el proceso de realización de los diferentes ejercicios para el día, pues esta equitativa repartición dejaría al estudiante con los conocimientos bien entendidos y un suficiente espacio de practica para los mismos.</t>
  </si>
  <si>
    <t>Los aspectos positivos a resaltar serian la presencia de un repaso antes de iniciar el tema central que permiten al estudiante tener más contexto del tema que se va a tratar e iniciar con la información previa necesaria para entender el tema</t>
  </si>
  <si>
    <t>Incluir más dinamismo o estrategias pedagógicas que permitan la concentración constante del estudiante en el tema que puede llegar a ser agobiante dada la novedad del mismo y que permitiría que el estudiante se afiance más con los nuevos conocimientos y queden más claros.</t>
  </si>
  <si>
    <t>No hay ninguna sugerencia</t>
  </si>
  <si>
    <t>Desde un inicio, la sola realización de un curso con esta temática de programación que se ha vuelto tan fundamental en el campo laboral actual es una oportunidad muy grande para aquel que participe en el curso, y la participación de la universidad de Stanford en el mismo permite conocer aun más de lo que se ofrece con lenguajes de programación como Python y programas como Karel; la buena actitud de la mayoría del equipo que comprende lideres de sección y demás solo proporciona al estudiante un espacio óptimo para su aprendizaje, sin embargo, y como único comentario a realizar es dar pequeños espacios para no sobrecargar a los estudiantes de toda la nueva información que parece a ratos mucho por comprender y analizar dado el tiempo y el objetivo del curso.</t>
  </si>
  <si>
    <t>Un conjunto de códigos puestos en un lenguaje que dan como resultado algo útil e ingenioso para las personas</t>
  </si>
  <si>
    <t>Me gustaría ejercer como funcionaria publica</t>
  </si>
  <si>
    <t>Tienen muchas salidas profesionales, Son carreras interesantes</t>
  </si>
  <si>
    <t>Ingenieros/as, Científicos/as, Personas que trabajan en las ciencias sociales, Escritores/as, Artistas, Diseñadores/as</t>
  </si>
  <si>
    <t>Felipe Zamora Vasquez</t>
  </si>
  <si>
    <t>Dentro de los aspectos positivos que más resaltaría es como se permite usar la creatividad y la inmensa libertad que se permite dentro de la realización del proyecto otro punto muy importante a resaltar es la gran ayuda que nos ofrece mi líder de sección a todos los integrantes del grupo para plasmar nuestras ideas de la forma más eficaz.</t>
  </si>
  <si>
    <t>La única recomendación podría ser que existieran varios lideres por grupo para poder resolver las dudas más rápido</t>
  </si>
  <si>
    <t>Siempre tenía una muy buena disposición para enseñar y corregir nuestros errores. También muestra formas más eficientes para escribir nuestro codigo.</t>
  </si>
  <si>
    <t>Mi experiencia en la sección fue muy buena, la única recomendación que podría dar seria quizás sería pertinente hacer primero los trabajos grupales para hacer la practica con estructuras optimas acerca de un tema y luego de esto empezar a hacer los ejercicios individuales.</t>
  </si>
  <si>
    <t>Dentro de los aspectos positivos resaltaría que fueron muy claras y bien presentadas, Además de que se mostraba un paso a la vez lo que permite una buena comprensión del tema.</t>
  </si>
  <si>
    <t>La recomendación principal es que se podría mejorar la comprensión del tema si se muestran ejemplos de cada tema que se trata más detalladamente dentro del programa, y también se podría llamar la atención a los estudiantes que estén saboteando la clase magistral.</t>
  </si>
  <si>
    <t>No tengo ninguna sugerencia.</t>
  </si>
  <si>
    <t>Mi experiencia dentro del curso fue muy agradable, todo el proceso fue muy organizado y claro.</t>
  </si>
  <si>
    <t>Codigo.</t>
  </si>
  <si>
    <t>Ingeniero de sistemas o industrial.</t>
  </si>
  <si>
    <t>Hanna Nicole Echeverri Camacho</t>
  </si>
  <si>
    <t>15 años</t>
  </si>
  <si>
    <t>Los aspectos positivos que resaltaría serían, que nos dieron la libertad de escoger nuestro tema de proyecto, recibimos ayuda de los profesores, aprendimos nuevas cosas y fuimos un poco más independientes.</t>
  </si>
  <si>
    <t>Quizá un poco más de tiempo sería bueno.</t>
  </si>
  <si>
    <t>Aprendimos muchas cosas nuevas y buscaba las mejores maneras para explicarnos de manera que todos entendiéramos.</t>
  </si>
  <si>
    <t>No tengo ninguna recomendación.</t>
  </si>
  <si>
    <t>Aprendemos muchos conceptos y temas nuevos, también resalto que nos hicieron actividades para que no se tornara aburrido.</t>
  </si>
  <si>
    <t>Quizá que no fueran tan largas.</t>
  </si>
  <si>
    <t xml:space="preserve">No tengo sugerencia </t>
  </si>
  <si>
    <t xml:space="preserve">La verdad mi experiencia fue muy buena, aprendí nuevas cosas y conocí nuevas personas.  </t>
  </si>
  <si>
    <t>Disciplina, imaginación, estar abierta a nuevos temas y códigos.</t>
  </si>
  <si>
    <t xml:space="preserve">Quiero ser piloto de avión </t>
  </si>
  <si>
    <t>Samuel David Capacho Delgado</t>
  </si>
  <si>
    <t>En cada codigo, aprendia como realizar una instruccion para la computadora, tambien a usar mucho la cretividad</t>
  </si>
  <si>
    <t>ninguna, todo bien</t>
  </si>
  <si>
    <t>Justin Tinker</t>
  </si>
  <si>
    <t>En cda seccion, sus explicaciones eran muy entendibles, cada solucion funcionaba</t>
  </si>
  <si>
    <t>En cada magistral, las clases son muy interesantes y muy interactivas</t>
  </si>
  <si>
    <t>todo bien</t>
  </si>
  <si>
    <t>Todo bien</t>
  </si>
  <si>
    <t xml:space="preserve">En instrucciones dadas a una AI con un cierto lenguaje </t>
  </si>
  <si>
    <t>todavia nose, puede ser cualquier ingenieri, o saltarme  la parte de programacion, sistemas o desarrollo de juegos 3d</t>
  </si>
  <si>
    <t>Soy capaz de estudiar estas carreras universitarias, Tengo las características necesarias para estudiar este tipo de carreras, Tienen muchas salidas profesionales, Sirven para encontrar trabajo rápidamente, Son carreras interesantes, Me satisface personalmente, Me permite ser creativo/a</t>
  </si>
  <si>
    <t>Ingenieros/as, Profesores/as, Personas que trabajan en la salud, Diseñadores/as</t>
  </si>
  <si>
    <t>María Camila</t>
  </si>
  <si>
    <t>El compromiso es una de las positivas.</t>
  </si>
  <si>
    <t>Más socialización entre el grupo</t>
  </si>
  <si>
    <t>Que se ve el interés de querer en señar.</t>
  </si>
  <si>
    <t xml:space="preserve">Se ve el interés de parte de los lideres, etc. </t>
  </si>
  <si>
    <t>Mas interactivo</t>
  </si>
  <si>
    <t>Que allá más actividades interactivas</t>
  </si>
  <si>
    <t xml:space="preserve">Creación en el área de tecnología </t>
  </si>
  <si>
    <t>ingeniería de sistemas o diseño de paginas web</t>
  </si>
  <si>
    <t>Es fácil acceder a estas carreras universitarias, Soy capaz de estudiar estas carreras universitarias, Tienen muchas salidas profesionales, Sirven para encontrar trabajo rápidamente, Son carreras interesantes, Me satisface personalmente, Me da la oportunidad de ayudar a otros, Me permite ser creativo/a, Mis papás quieren que estudie esto</t>
  </si>
  <si>
    <t>Sofia Rozo</t>
  </si>
  <si>
    <t>El apoyo de los supervisores y poder aplicar lo que aprendimos a traves del curso</t>
  </si>
  <si>
    <t xml:space="preserve">Que nos muestren mas ejemplos de los codigos para orientarnos mejor. </t>
  </si>
  <si>
    <t xml:space="preserve">La buena disposición de Justin a la hora de ayudar y su amabilidad. </t>
  </si>
  <si>
    <t>Los espacios de preguntas que Sam hacia me parecieron muy buenos para asegurar que todos estuviéramos entendiendo.</t>
  </si>
  <si>
    <t xml:space="preserve">Hacerlas un poco mas didácticas para que nuestra atención no se desvíe. </t>
  </si>
  <si>
    <t>En hacer programas que beneficien a la sociedad</t>
  </si>
  <si>
    <t xml:space="preserve">En la rama financiera </t>
  </si>
  <si>
    <t>Soy capaz de estudiar estas carreras universitarias, Tengo las características necesarias para estudiar este tipo de carreras, Tienen muchas salidas profesionales, Sirven para encontrar trabajo rápidamente, Son carreras interesantes, Me da la oportunidad de ayudar a otros</t>
  </si>
  <si>
    <t>Acero T. Josheph Ian</t>
  </si>
  <si>
    <t>La libertad de escoger el proyecto que uno deseara</t>
  </si>
  <si>
    <t>poder usar otras plataformas además de csbridge pues esta no permite usar ciertos comandos que me hubieran funcionado para realizar un mejor proyecto</t>
  </si>
  <si>
    <t>El lider siempre esta pendiente de ti y de tu proceso de aprendizaje</t>
  </si>
  <si>
    <t>El contenido visto en las clases magistrales es muy visual y además de la teoría podemos ver ejemplos que nos ayudan a comprender mejor el tema que estamos tratando de comprender e interiorizar</t>
  </si>
  <si>
    <t>QUE LOS ALUMNOS NO SE DUERMAN</t>
  </si>
  <si>
    <t>10/10</t>
  </si>
  <si>
    <t>Desarrollo de habilidades potenciales que me permiten ver el mundo de una forma no tan común permitiéndome así ser una versión totalmente diferente de mi</t>
  </si>
  <si>
    <t>Ingeniería informática</t>
  </si>
  <si>
    <t>Son carreras para hombres</t>
  </si>
  <si>
    <t>Ingenieros/as, Científicos/as, Profesores/as, Escritores/as, Artistas</t>
  </si>
  <si>
    <t xml:space="preserve">María José Rodríguez </t>
  </si>
  <si>
    <t>La posibilidad de aplicar todo lo aprendido y seguir aprendiendo con el apoyo de mis supervisores.</t>
  </si>
  <si>
    <t>Que nos den un poco mas de acompañamiento para logar el objetivo.</t>
  </si>
  <si>
    <t>Su buena actitud a la hora de ayudarnos y todo su conocimiento</t>
  </si>
  <si>
    <t>Me parece que fueron muy buenas, me gusto la explicacion y la metodologia usada.</t>
  </si>
  <si>
    <t>En que la programación es el futuro</t>
  </si>
  <si>
    <t>Quiero ser psicologa</t>
  </si>
  <si>
    <t>Ana Renteria</t>
  </si>
  <si>
    <t xml:space="preserve">el esfuerzo y la dedicación pq gracias a eso uno puede realizar los trabajos </t>
  </si>
  <si>
    <t xml:space="preserve">colocar en orden los codigos </t>
  </si>
  <si>
    <t>todos, super atenta y buena persona con todos nosotros</t>
  </si>
  <si>
    <t xml:space="preserve">q son didácticas </t>
  </si>
  <si>
    <t xml:space="preserve">q no fueran tan largas </t>
  </si>
  <si>
    <t>un montón de posibilidades para crear y sacar tu imaginación el los proyectos que vallas a realizar</t>
  </si>
  <si>
    <t xml:space="preserve">Derecho, auxiliar de vuelo, relaciones internacionales, hotelería y turismo </t>
  </si>
  <si>
    <t>Ingenieros/as, Profesores/as, Personas que trabajan en la salud, Artistas, Diseñadores/as</t>
  </si>
  <si>
    <t>Juan Pablo Guayambuco Rodrigues</t>
  </si>
  <si>
    <t>La información que conseguí al hacer un proyecto de un tema que desconocía</t>
  </si>
  <si>
    <t>fáciles de entender y divertidas</t>
  </si>
  <si>
    <t>niguna</t>
  </si>
  <si>
    <t>Las demostraciones y ejemplos</t>
  </si>
  <si>
    <t>crear cosas nuevas e innovadoras</t>
  </si>
  <si>
    <t>En algún lugar donde pueda hacer cosas de programación o diseño</t>
  </si>
  <si>
    <t>Diego Alejandro García Orjuela</t>
  </si>
  <si>
    <t xml:space="preserve">La utilización de las cosas aprendidas durante las semanas del campamento, y la libertad para desarrollar un proyecto basado en nuestros gustos y luchar por conseguir aquello que queremos realizar. </t>
  </si>
  <si>
    <t>Hacer un poco más interactivas las ayudas y métodos de relajación para no llenar de estrés la mente, sin embargo, me sentí muy a gusto con la ayuda proporcionada ya que logré completar mi proyecto final.</t>
  </si>
  <si>
    <t xml:space="preserve">Muy empático, y servicial, siempre con una buena actitud dispuesto a ayudar a los que lo necesiten, también me gustaría resaltar como nos explicó más a fondo lo visto en las clases magistrales, y su manejo con el grupo. </t>
  </si>
  <si>
    <t xml:space="preserve">A mi juicio, me hubiese gustado que se realizarán diferentes actividades para integrar un poco más al grupo, y para relacionarnos mucho más entre nosotros. </t>
  </si>
  <si>
    <t xml:space="preserve">La destreza para explicar y hacernos entender a cada uno de nosotros los fundamentos básicos de la programación, también quiero resaltar su buena actitud y sus ganas de enseñarnos cada una de las cosas expuestas durante estas semanas. </t>
  </si>
  <si>
    <t xml:space="preserve">Para mí, las clases magistrales fueron excelentes y me gustaron un montón, no tengo recomendaciones. </t>
  </si>
  <si>
    <t xml:space="preserve">Veo el futuro de la sociedad, y una gran ayuda para la humanidad. La programación es una carrera maravillosa para la gente y por la gente, su complejidad y su campo la hace una carrera digna de admirar. </t>
  </si>
  <si>
    <t xml:space="preserve">Médico (Doctor) </t>
  </si>
  <si>
    <t>Emanuel Herrera Daza</t>
  </si>
  <si>
    <t>un buen ambiente y ayuda entre las demás personas</t>
  </si>
  <si>
    <t>mas ayuda de los tutores</t>
  </si>
  <si>
    <t>Es divertido hablar con el y resolver los problemas de los codigos</t>
  </si>
  <si>
    <t>Que se siga esforzando y q practique su español</t>
  </si>
  <si>
    <t>Los regalos y premios por participación</t>
  </si>
  <si>
    <t>QUE SEA MAS CORTA O DIVIDIRLA 1 EN LA MAÑANA Y 1 EN LA TARDE COMO REPASO O COMLEMENTO, AHI EN LA TARDE YA TENDRIAMOS MAS CONOCIMIENTO DE LOS PROBLEMAS QUE PODRIAMOS LLEGAR A TENER</t>
  </si>
  <si>
    <t>comandos o ordenes hechas para hacer que algo lo ejecute y facilite algo</t>
  </si>
  <si>
    <t xml:space="preserve">En la parte de Google donde programan las extensiones o hacen un trabajo q tenga q ver con programar
</t>
  </si>
  <si>
    <t>Soy capaz de estudiar estas carreras universitarias, Tienen muchas salidas profesionales, Sirven para encontrar trabajo rápidamente, Me satisface personalmente, Me da la oportunidad de ayudar a otros, Me permite ser creativo/a</t>
  </si>
  <si>
    <t>Ingenieros/as, Profesores/as, Diseñadores/as</t>
  </si>
  <si>
    <t>Luciana Avila</t>
  </si>
  <si>
    <t>Me gusto mucho el ambiente de las actividades y la manera en la que se transforma el aprendizaje en algo divertido</t>
  </si>
  <si>
    <t>nada.</t>
  </si>
  <si>
    <t>Justin generaba un buen ambiente con su alegria</t>
  </si>
  <si>
    <t>asegurarse que todos le estén poniendo atención</t>
  </si>
  <si>
    <t>una gran manera de entender nuevos temas en conjunto</t>
  </si>
  <si>
    <t>que sean mas activas, como participantes llegamos con mucho sueño en las mañanas y las clases magistrales no ayudaban con eso</t>
  </si>
  <si>
    <t>Juegos</t>
  </si>
  <si>
    <t>diseño de video juegos</t>
  </si>
  <si>
    <t>Son carreras interesantes, Mis papás quieren que estudie esto</t>
  </si>
  <si>
    <t>David Mauricio López Murcia</t>
  </si>
  <si>
    <t>Más instrucciones, tiempo, etc</t>
  </si>
  <si>
    <t>Juan Diego Lugo</t>
  </si>
  <si>
    <t>Comunicación</t>
  </si>
  <si>
    <t>Comprensión</t>
  </si>
  <si>
    <t>Excelente enseñanza</t>
  </si>
  <si>
    <t>Resolución de problemas</t>
  </si>
  <si>
    <t>Ingeniero</t>
  </si>
  <si>
    <t>Soy capaz de estudiar estas carreras universitarias, Tengo las características necesarias para estudiar este tipo de carreras, Tienen muchas salidas profesionales, Sirven para encontrar trabajo rápidamente, Son carreras interesantes, Me satisface personalmente</t>
  </si>
  <si>
    <t>Laura</t>
  </si>
  <si>
    <t>Aplicar los conocimientos adquiridos por el curso con una gran ayuda del supervisor</t>
  </si>
  <si>
    <t>Pese al hecho de que falte el me ayudo a adelantarme</t>
  </si>
  <si>
    <t>entretenidas</t>
  </si>
  <si>
    <t>que las diapositivas incluyan instrucciones de como funciona</t>
  </si>
  <si>
    <t>mejorar los refrigerios, no gastar tantas botellas de agua osea plastico</t>
  </si>
  <si>
    <t>python</t>
  </si>
  <si>
    <t>ser empresaria</t>
  </si>
  <si>
    <t>Tienen muchas salidas profesionales, Me da la oportunidad de ayudar a otros</t>
  </si>
  <si>
    <t>Ingenieros/as, Científicos/as, Profesores/as, Personas que trabajan en las ciencias sociales, Personas que trabajan en la salud, Artistas, Diseñadores/as</t>
  </si>
  <si>
    <t>Sofía del Pilar Martín Gómez</t>
  </si>
  <si>
    <t>La ayuda del líder de sección, el trabajo en equipo y la gran cantidad de recursos para crear el proyecto</t>
  </si>
  <si>
    <t xml:space="preserve">Más tiempo </t>
  </si>
  <si>
    <t>Las actividades didácticas para aprender el pensamiento lógico sin necesariamente estar programando, el ambiente de apoyo que se genera con la sección.</t>
  </si>
  <si>
    <t xml:space="preserve">Que sea más puntual </t>
  </si>
  <si>
    <t>Las diferentes formas de explicar de la manera más sencilla posible</t>
  </si>
  <si>
    <t xml:space="preserve">Que sean más concisas </t>
  </si>
  <si>
    <t>es una experiencia muy grata para aprender a programar y conocer nuesvas personas</t>
  </si>
  <si>
    <t>Diseño de estrategias para solucionar problemas y que programar es para personas</t>
  </si>
  <si>
    <t>Campo de investigación en ciencia y tecnologías</t>
  </si>
  <si>
    <t>esteban moreno</t>
  </si>
  <si>
    <t>el reto de crear algo por mi mismo</t>
  </si>
  <si>
    <t>que no sea solo una persona que le de apoyo a los estudiantes</t>
  </si>
  <si>
    <t>que siempre esta atenta a todos</t>
  </si>
  <si>
    <t>sigue asi :D</t>
  </si>
  <si>
    <t>que supieron expresar muy bien lo que nos querian enseñar</t>
  </si>
  <si>
    <t>que sean mas practicas</t>
  </si>
  <si>
    <t>que la clase magistral sea mas practica que solo charla</t>
  </si>
  <si>
    <t>maestro</t>
  </si>
  <si>
    <t>Soy capaz de estudiar estas carreras universitarias, Tienen muchas salidas profesionales, Me satisface personalmente</t>
  </si>
  <si>
    <t>Alison Ximena Martinez Lopez</t>
  </si>
  <si>
    <t>La organizacion del tiempo dado</t>
  </si>
  <si>
    <t>Mas variedad de actividades</t>
  </si>
  <si>
    <t>Ayuda que brinda para realizar los trabajos</t>
  </si>
  <si>
    <t>La forma interactiva de explicar los temas y las diapositivas.</t>
  </si>
  <si>
    <t>Funciones, variables y logica</t>
  </si>
  <si>
    <t>Aun no lo se</t>
  </si>
  <si>
    <t>Samuel David Mariño Escobar</t>
  </si>
  <si>
    <t>Mi motivacion a seguir y hacerlo, la ayuda entre todos</t>
  </si>
  <si>
    <t>Poder mejorar un poco en falla</t>
  </si>
  <si>
    <t>Estuvieron buenas la verdad no ayudo bien, enseño todos nos la pasamos bien con el</t>
  </si>
  <si>
    <t>Ninguna como esta, esta bien</t>
  </si>
  <si>
    <t>Que estuvieron comodas, aprendimos mucho y estuvieron bien</t>
  </si>
  <si>
    <t>Ninguna todo perfecto</t>
  </si>
  <si>
    <t>Poder no se hacer videos o ampliarlo un poco</t>
  </si>
  <si>
    <t>Ninguna como fue estas 2 semanas estuve super pero super bien</t>
  </si>
  <si>
    <t>Numeros, funciones, codigo todo</t>
  </si>
  <si>
    <t>Ingeniero de sistemas</t>
  </si>
  <si>
    <t>Científicos/as, Profesores/as, Diseñadores/as</t>
  </si>
  <si>
    <t>Danna Catalina Palacios Zapata</t>
  </si>
  <si>
    <t>Me pareció muy bueno que fuera un tema libre, ya que cada persona podía expresar cada idea que tenia y plasmarla en el proyecto final</t>
  </si>
  <si>
    <t xml:space="preserve">Que se preocupaba porque entendiéramos cada tema y si teníamos alguna duda el la respondía de la mejor forma  </t>
  </si>
  <si>
    <t>Lo fácil que era entender cada tema porque trataban de simplificarlo lo más posible</t>
  </si>
  <si>
    <t>Fue muy divertido, conocí nuevas personas y obtuve muchos nuevos aprendizajes que voy a utilizar a futuro. Los líderes de sección y las clases magistrales fueron de gran ayuda para entender todo y que fuera mucho más fácil</t>
  </si>
  <si>
    <t>Muchos códigos</t>
  </si>
  <si>
    <t>Psicología, Administración de empresas o ingeniería en sistemas</t>
  </si>
  <si>
    <t>Motivacion, compañerismo y ayuda entre todos</t>
  </si>
  <si>
    <t>Dedicarnos mas y tener mas tiempo</t>
  </si>
  <si>
    <t>Todos fuero buenos le doy 10/10</t>
  </si>
  <si>
    <t>Que estuvieron bein entendibles todo</t>
  </si>
  <si>
    <t>Que den tiempo como para copiar o escribir apuntes</t>
  </si>
  <si>
    <t>Numeros, Codigo, Variables todo</t>
  </si>
  <si>
    <t>Dulce mar leal alfonso</t>
  </si>
  <si>
    <t>La parte de hacer  la planeación y poder hacer que nuestra creatividad salga a relucir</t>
  </si>
  <si>
    <t>Mas tiempo para hacerlo</t>
  </si>
  <si>
    <t xml:space="preserve">Es muy colaborativo y si no entendemos algo nos explica </t>
  </si>
  <si>
    <t xml:space="preserve">No se </t>
  </si>
  <si>
    <t xml:space="preserve">Pudimos aprender hartas cosas de esta clase </t>
  </si>
  <si>
    <t xml:space="preserve">Ser un poco más didacticos </t>
  </si>
  <si>
    <t>Codigos</t>
  </si>
  <si>
    <t>En el area de la salud</t>
  </si>
  <si>
    <t xml:space="preserve">laura valentina velasquez diaz </t>
  </si>
  <si>
    <t xml:space="preserve">la disposicion que mantuvo mi lider de seccion </t>
  </si>
  <si>
    <t>tiempo</t>
  </si>
  <si>
    <t>fue dinamico</t>
  </si>
  <si>
    <t>Ser puntual</t>
  </si>
  <si>
    <t>una luz que no genere cansancio</t>
  </si>
  <si>
    <t>el futuro</t>
  </si>
  <si>
    <t>tener mi empresa de arquitectura</t>
  </si>
  <si>
    <t>Soy capaz de estudiar estas carreras universitarias, Tienen muchas salidas profesionales, Me da la oportunidad de ayudar a otros</t>
  </si>
  <si>
    <t>samuel gacharna</t>
  </si>
  <si>
    <t>El líder de sección siempre nos ayudó a mejorar y realizar nuestro proyecto. Lo que me gusto fue que el proyecto fue libre y pudimos hacer lo que quisimos</t>
  </si>
  <si>
    <t>Dar un poco más de tiempo para realizar el proyecto y poder hacerlo en equipos.</t>
  </si>
  <si>
    <t>siempre nos ayudó a mejorar y realizar nuestro proyecto y estuvo muy colaborativo a la hora de resolver problemas o dudas.</t>
  </si>
  <si>
    <t>ninguna, fue un muy buen líder.</t>
  </si>
  <si>
    <t>Fueron clases entretenidas, donde pudimos aprender mucho y los presentadores eran muy amigables.</t>
  </si>
  <si>
    <t>Que pudieran enseñar más comandos y funciones.</t>
  </si>
  <si>
    <t>Sería mejor si enseñaran más comandos.</t>
  </si>
  <si>
    <t>La experiencia fue muy buena</t>
  </si>
  <si>
    <t xml:space="preserve">El medio por el cual se crean juegos y aplicaciones </t>
  </si>
  <si>
    <t>Sistemas, electrónica</t>
  </si>
  <si>
    <t>Sara Acevedo</t>
  </si>
  <si>
    <t>La dedicación de los profesores a resolver dudad y volver a explicar</t>
  </si>
  <si>
    <t>Alguna lluvia de ideas para guiarnos un poco cuando no se nos ocurre nada</t>
  </si>
  <si>
    <t>Excelente profesor, muy dedicado y muy inteligente</t>
  </si>
  <si>
    <t>Que dan información importante</t>
  </si>
  <si>
    <t>Un poco mas de actividad y no mucha charla</t>
  </si>
  <si>
    <t>un robot</t>
  </si>
  <si>
    <t xml:space="preserve">odontologia </t>
  </si>
  <si>
    <t>Proyecto Final Numerico</t>
  </si>
  <si>
    <t>Experiencia en el campamento Numerico</t>
  </si>
  <si>
    <t>Final Project Experience</t>
  </si>
  <si>
    <t>Overall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</si>
</sst>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64" fontId="1" fillId="0" borderId="0" xfId="0" applyNumberFormat="1" applyFont="1"/>
    <xf numFmtId="0" fontId="1"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dk1">
                <a:tint val="88500"/>
                <a:alpha val="75000"/>
              </a:schemeClr>
            </a:solidFill>
            <a:ln>
              <a:noFill/>
            </a:ln>
            <a:effectLst/>
          </c:spPr>
          <c:invertIfNegative val="0"/>
          <c:xVal>
            <c:numRef>
              <c:f>Sheet1!$G$3:$G$27</c:f>
              <c:numCache>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Cache>
            </c:numRef>
          </c:xVal>
          <c:yVal>
            <c:numRef>
              <c:f>Sheet1!$H$3:$H$27</c:f>
              <c:numCache>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Cache>
            </c:numRef>
          </c:yVal>
          <c:bubbleSize>
            <c:numRef>
              <c:f>Sheet1!$I$3:$I$27</c:f>
              <c:numCache>
                <c:formatCode>General</c:formatCode>
                <c:ptCount val="25"/>
                <c:pt idx="0">
                  <c:v>0</c:v>
                </c:pt>
                <c:pt idx="1">
                  <c:v>0</c:v>
                </c:pt>
                <c:pt idx="2">
                  <c:v>0</c:v>
                </c:pt>
                <c:pt idx="3">
                  <c:v>0</c:v>
                </c:pt>
                <c:pt idx="4">
                  <c:v>0</c:v>
                </c:pt>
                <c:pt idx="5">
                  <c:v>0</c:v>
                </c:pt>
                <c:pt idx="6">
                  <c:v>0</c:v>
                </c:pt>
                <c:pt idx="7">
                  <c:v>0</c:v>
                </c:pt>
                <c:pt idx="8">
                  <c:v>1</c:v>
                </c:pt>
                <c:pt idx="9">
                  <c:v>0</c:v>
                </c:pt>
                <c:pt idx="10">
                  <c:v>0</c:v>
                </c:pt>
                <c:pt idx="11">
                  <c:v>0</c:v>
                </c:pt>
                <c:pt idx="12">
                  <c:v>0</c:v>
                </c:pt>
                <c:pt idx="13">
                  <c:v>3</c:v>
                </c:pt>
                <c:pt idx="14">
                  <c:v>1</c:v>
                </c:pt>
                <c:pt idx="15">
                  <c:v>0</c:v>
                </c:pt>
                <c:pt idx="16">
                  <c:v>1</c:v>
                </c:pt>
                <c:pt idx="17">
                  <c:v>0</c:v>
                </c:pt>
                <c:pt idx="18">
                  <c:v>16</c:v>
                </c:pt>
                <c:pt idx="19">
                  <c:v>21</c:v>
                </c:pt>
                <c:pt idx="20">
                  <c:v>0</c:v>
                </c:pt>
                <c:pt idx="21">
                  <c:v>1</c:v>
                </c:pt>
                <c:pt idx="22">
                  <c:v>0</c:v>
                </c:pt>
                <c:pt idx="23">
                  <c:v>7</c:v>
                </c:pt>
                <c:pt idx="24">
                  <c:v>34</c:v>
                </c:pt>
              </c:numCache>
            </c:numRef>
          </c:bubbleSize>
          <c:bubble3D val="0"/>
          <c:extLst>
            <c:ext xmlns:c16="http://schemas.microsoft.com/office/drawing/2014/chart" uri="{C3380CC4-5D6E-409C-BE32-E72D297353CC}">
              <c16:uniqueId val="{00000000-E039-4410-97F2-387999CDB1C9}"/>
            </c:ext>
          </c:extLst>
        </c:ser>
        <c:dLbls>
          <c:showLegendKey val="0"/>
          <c:showVal val="0"/>
          <c:showCatName val="0"/>
          <c:showSerName val="0"/>
          <c:showPercent val="0"/>
          <c:showBubbleSize val="0"/>
        </c:dLbls>
        <c:bubbleScale val="100"/>
        <c:showNegBubbles val="0"/>
        <c:axId val="950131343"/>
        <c:axId val="1051789184"/>
      </c:bubbleChart>
      <c:valAx>
        <c:axId val="9501313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789184"/>
        <c:crosses val="autoZero"/>
        <c:crossBetween val="midCat"/>
      </c:valAx>
      <c:valAx>
        <c:axId val="105178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1313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dk1">
                <a:tint val="88500"/>
                <a:alpha val="75000"/>
              </a:schemeClr>
            </a:solidFill>
            <a:ln>
              <a:noFill/>
            </a:ln>
            <a:effectLst/>
          </c:spPr>
          <c:invertIfNegative val="0"/>
          <c:xVal>
            <c:numRef>
              <c:f>Sheet2!$G$3:$G$27</c:f>
              <c:numCache>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Cache>
            </c:numRef>
          </c:xVal>
          <c:yVal>
            <c:numRef>
              <c:f>Sheet2!$H$3:$H$27</c:f>
              <c:numCache>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Cache>
            </c:numRef>
          </c:yVal>
          <c:bubbleSize>
            <c:numRef>
              <c:f>Sheet2!$I$3:$I$27</c:f>
              <c:numCache>
                <c:formatCode>General</c:formatCode>
                <c:ptCount val="25"/>
                <c:pt idx="0">
                  <c:v>0</c:v>
                </c:pt>
                <c:pt idx="1">
                  <c:v>0</c:v>
                </c:pt>
                <c:pt idx="2">
                  <c:v>0</c:v>
                </c:pt>
                <c:pt idx="3">
                  <c:v>0</c:v>
                </c:pt>
                <c:pt idx="4">
                  <c:v>0</c:v>
                </c:pt>
                <c:pt idx="5">
                  <c:v>0</c:v>
                </c:pt>
                <c:pt idx="6">
                  <c:v>1</c:v>
                </c:pt>
                <c:pt idx="7">
                  <c:v>0</c:v>
                </c:pt>
                <c:pt idx="8">
                  <c:v>0</c:v>
                </c:pt>
                <c:pt idx="9">
                  <c:v>0</c:v>
                </c:pt>
                <c:pt idx="10">
                  <c:v>0</c:v>
                </c:pt>
                <c:pt idx="11">
                  <c:v>1</c:v>
                </c:pt>
                <c:pt idx="12">
                  <c:v>2</c:v>
                </c:pt>
                <c:pt idx="13">
                  <c:v>1</c:v>
                </c:pt>
                <c:pt idx="14">
                  <c:v>0</c:v>
                </c:pt>
                <c:pt idx="15">
                  <c:v>0</c:v>
                </c:pt>
                <c:pt idx="16">
                  <c:v>0</c:v>
                </c:pt>
                <c:pt idx="17">
                  <c:v>0</c:v>
                </c:pt>
                <c:pt idx="18">
                  <c:v>20</c:v>
                </c:pt>
                <c:pt idx="19">
                  <c:v>18</c:v>
                </c:pt>
                <c:pt idx="20">
                  <c:v>1</c:v>
                </c:pt>
                <c:pt idx="21">
                  <c:v>0</c:v>
                </c:pt>
                <c:pt idx="22">
                  <c:v>2</c:v>
                </c:pt>
                <c:pt idx="23">
                  <c:v>13</c:v>
                </c:pt>
                <c:pt idx="24">
                  <c:v>26</c:v>
                </c:pt>
              </c:numCache>
            </c:numRef>
          </c:bubbleSize>
          <c:bubble3D val="0"/>
          <c:extLst>
            <c:ext xmlns:c16="http://schemas.microsoft.com/office/drawing/2014/chart" uri="{C3380CC4-5D6E-409C-BE32-E72D297353CC}">
              <c16:uniqueId val="{00000000-6238-4F06-80F1-A9C376D81B63}"/>
            </c:ext>
          </c:extLst>
        </c:ser>
        <c:dLbls>
          <c:showLegendKey val="0"/>
          <c:showVal val="0"/>
          <c:showCatName val="0"/>
          <c:showSerName val="0"/>
          <c:showPercent val="0"/>
          <c:showBubbleSize val="0"/>
        </c:dLbls>
        <c:bubbleScale val="100"/>
        <c:showNegBubbles val="0"/>
        <c:axId val="755935440"/>
        <c:axId val="1513626720"/>
      </c:bubbleChart>
      <c:valAx>
        <c:axId val="755935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626720"/>
        <c:crosses val="autoZero"/>
        <c:crossBetween val="midCat"/>
      </c:valAx>
      <c:valAx>
        <c:axId val="151362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9354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dk1">
                <a:tint val="88500"/>
                <a:alpha val="75000"/>
              </a:schemeClr>
            </a:solidFill>
            <a:ln>
              <a:noFill/>
            </a:ln>
            <a:effectLst/>
          </c:spPr>
          <c:invertIfNegative val="0"/>
          <c:xVal>
            <c:numRef>
              <c:f>Sheet3!$G$3:$G$27</c:f>
              <c:numCache>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Cache>
            </c:numRef>
          </c:xVal>
          <c:yVal>
            <c:numRef>
              <c:f>Sheet3!$H$3:$H$27</c:f>
              <c:numCache>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Cache>
            </c:numRef>
          </c:yVal>
          <c:bubbleSize>
            <c:numRef>
              <c:f>Sheet3!$I$3:$I$27</c:f>
              <c:numCache>
                <c:formatCode>General</c:formatCode>
                <c:ptCount val="25"/>
                <c:pt idx="0">
                  <c:v>0</c:v>
                </c:pt>
                <c:pt idx="1">
                  <c:v>0</c:v>
                </c:pt>
                <c:pt idx="2">
                  <c:v>0</c:v>
                </c:pt>
                <c:pt idx="3">
                  <c:v>0</c:v>
                </c:pt>
                <c:pt idx="4">
                  <c:v>0</c:v>
                </c:pt>
                <c:pt idx="5">
                  <c:v>0</c:v>
                </c:pt>
                <c:pt idx="6">
                  <c:v>1</c:v>
                </c:pt>
                <c:pt idx="7">
                  <c:v>0</c:v>
                </c:pt>
                <c:pt idx="8">
                  <c:v>0</c:v>
                </c:pt>
                <c:pt idx="9">
                  <c:v>0</c:v>
                </c:pt>
                <c:pt idx="10">
                  <c:v>0</c:v>
                </c:pt>
                <c:pt idx="11">
                  <c:v>1</c:v>
                </c:pt>
                <c:pt idx="12">
                  <c:v>1</c:v>
                </c:pt>
                <c:pt idx="13">
                  <c:v>1</c:v>
                </c:pt>
                <c:pt idx="14">
                  <c:v>1</c:v>
                </c:pt>
                <c:pt idx="15">
                  <c:v>0</c:v>
                </c:pt>
                <c:pt idx="16">
                  <c:v>1</c:v>
                </c:pt>
                <c:pt idx="17">
                  <c:v>5</c:v>
                </c:pt>
                <c:pt idx="18">
                  <c:v>14</c:v>
                </c:pt>
                <c:pt idx="19">
                  <c:v>18</c:v>
                </c:pt>
                <c:pt idx="20">
                  <c:v>1</c:v>
                </c:pt>
                <c:pt idx="21">
                  <c:v>0</c:v>
                </c:pt>
                <c:pt idx="22">
                  <c:v>3</c:v>
                </c:pt>
                <c:pt idx="23">
                  <c:v>8</c:v>
                </c:pt>
                <c:pt idx="24">
                  <c:v>30</c:v>
                </c:pt>
              </c:numCache>
            </c:numRef>
          </c:bubbleSize>
          <c:bubble3D val="0"/>
          <c:extLst>
            <c:ext xmlns:c16="http://schemas.microsoft.com/office/drawing/2014/chart" uri="{C3380CC4-5D6E-409C-BE32-E72D297353CC}">
              <c16:uniqueId val="{00000000-A2C8-41E7-9FEB-CBEA84672BCC}"/>
            </c:ext>
          </c:extLst>
        </c:ser>
        <c:dLbls>
          <c:showLegendKey val="0"/>
          <c:showVal val="0"/>
          <c:showCatName val="0"/>
          <c:showSerName val="0"/>
          <c:showPercent val="0"/>
          <c:showBubbleSize val="0"/>
        </c:dLbls>
        <c:bubbleScale val="100"/>
        <c:showNegBubbles val="0"/>
        <c:axId val="1522369104"/>
        <c:axId val="805268160"/>
      </c:bubbleChart>
      <c:valAx>
        <c:axId val="1522369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268160"/>
        <c:crosses val="autoZero"/>
        <c:crossBetween val="midCat"/>
      </c:valAx>
      <c:valAx>
        <c:axId val="80526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369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dk1">
                <a:tint val="88500"/>
                <a:alpha val="75000"/>
              </a:schemeClr>
            </a:solidFill>
            <a:ln>
              <a:noFill/>
            </a:ln>
            <a:effectLst/>
          </c:spPr>
          <c:invertIfNegative val="0"/>
          <c:xVal>
            <c:numRef>
              <c:f>Sheet4!$G$3:$G$27</c:f>
              <c:numCache>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Cache>
            </c:numRef>
          </c:xVal>
          <c:yVal>
            <c:numRef>
              <c:f>Sheet4!$H$3:$H$27</c:f>
              <c:numCache>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Cache>
            </c:numRef>
          </c:yVal>
          <c:bubbleSize>
            <c:numRef>
              <c:f>Sheet4!$I$3:$I$27</c:f>
              <c:numCache>
                <c:formatCode>General</c:formatCode>
                <c:ptCount val="25"/>
                <c:pt idx="0">
                  <c:v>0</c:v>
                </c:pt>
                <c:pt idx="1">
                  <c:v>0</c:v>
                </c:pt>
                <c:pt idx="2">
                  <c:v>0</c:v>
                </c:pt>
                <c:pt idx="3">
                  <c:v>0</c:v>
                </c:pt>
                <c:pt idx="4">
                  <c:v>0</c:v>
                </c:pt>
                <c:pt idx="5">
                  <c:v>0</c:v>
                </c:pt>
                <c:pt idx="6">
                  <c:v>1</c:v>
                </c:pt>
                <c:pt idx="7">
                  <c:v>0</c:v>
                </c:pt>
                <c:pt idx="8">
                  <c:v>0</c:v>
                </c:pt>
                <c:pt idx="9">
                  <c:v>0</c:v>
                </c:pt>
                <c:pt idx="10">
                  <c:v>0</c:v>
                </c:pt>
                <c:pt idx="11">
                  <c:v>0</c:v>
                </c:pt>
                <c:pt idx="12">
                  <c:v>2</c:v>
                </c:pt>
                <c:pt idx="13">
                  <c:v>2</c:v>
                </c:pt>
                <c:pt idx="14">
                  <c:v>0</c:v>
                </c:pt>
                <c:pt idx="15">
                  <c:v>0</c:v>
                </c:pt>
                <c:pt idx="16">
                  <c:v>0</c:v>
                </c:pt>
                <c:pt idx="17">
                  <c:v>1</c:v>
                </c:pt>
                <c:pt idx="18">
                  <c:v>21</c:v>
                </c:pt>
                <c:pt idx="19">
                  <c:v>16</c:v>
                </c:pt>
                <c:pt idx="20">
                  <c:v>1</c:v>
                </c:pt>
                <c:pt idx="21">
                  <c:v>1</c:v>
                </c:pt>
                <c:pt idx="22">
                  <c:v>2</c:v>
                </c:pt>
                <c:pt idx="23">
                  <c:v>7</c:v>
                </c:pt>
                <c:pt idx="24">
                  <c:v>31</c:v>
                </c:pt>
              </c:numCache>
            </c:numRef>
          </c:bubbleSize>
          <c:bubble3D val="0"/>
          <c:extLst>
            <c:ext xmlns:c16="http://schemas.microsoft.com/office/drawing/2014/chart" uri="{C3380CC4-5D6E-409C-BE32-E72D297353CC}">
              <c16:uniqueId val="{00000000-8B8E-476F-B4BA-CCBD2D8A7D21}"/>
            </c:ext>
          </c:extLst>
        </c:ser>
        <c:dLbls>
          <c:showLegendKey val="0"/>
          <c:showVal val="0"/>
          <c:showCatName val="0"/>
          <c:showSerName val="0"/>
          <c:showPercent val="0"/>
          <c:showBubbleSize val="0"/>
        </c:dLbls>
        <c:bubbleScale val="100"/>
        <c:showNegBubbles val="0"/>
        <c:axId val="1522380624"/>
        <c:axId val="1050193504"/>
      </c:bubbleChart>
      <c:valAx>
        <c:axId val="152238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193504"/>
        <c:crosses val="autoZero"/>
        <c:crossBetween val="midCat"/>
      </c:valAx>
      <c:valAx>
        <c:axId val="105019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3806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dk1">
                <a:tint val="88500"/>
                <a:alpha val="75000"/>
              </a:schemeClr>
            </a:solidFill>
            <a:ln>
              <a:noFill/>
            </a:ln>
            <a:effectLst/>
          </c:spPr>
          <c:invertIfNegative val="0"/>
          <c:xVal>
            <c:numRef>
              <c:f>Sheet5!$G$3:$G$27</c:f>
              <c:numCache>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Cache>
            </c:numRef>
          </c:xVal>
          <c:yVal>
            <c:numRef>
              <c:f>Sheet5!$H$3:$H$27</c:f>
              <c:numCache>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Cache>
            </c:numRef>
          </c:yVal>
          <c:bubbleSize>
            <c:numRef>
              <c:f>Sheet5!$I$3:$I$27</c:f>
              <c:numCache>
                <c:formatCode>General</c:formatCode>
                <c:ptCount val="25"/>
                <c:pt idx="0">
                  <c:v>0</c:v>
                </c:pt>
                <c:pt idx="1">
                  <c:v>0</c:v>
                </c:pt>
                <c:pt idx="2">
                  <c:v>0</c:v>
                </c:pt>
                <c:pt idx="3">
                  <c:v>0</c:v>
                </c:pt>
                <c:pt idx="4">
                  <c:v>0</c:v>
                </c:pt>
                <c:pt idx="5">
                  <c:v>0</c:v>
                </c:pt>
                <c:pt idx="6">
                  <c:v>1</c:v>
                </c:pt>
                <c:pt idx="7">
                  <c:v>0</c:v>
                </c:pt>
                <c:pt idx="8">
                  <c:v>0</c:v>
                </c:pt>
                <c:pt idx="9">
                  <c:v>0</c:v>
                </c:pt>
                <c:pt idx="10">
                  <c:v>1</c:v>
                </c:pt>
                <c:pt idx="11">
                  <c:v>1</c:v>
                </c:pt>
                <c:pt idx="12">
                  <c:v>2</c:v>
                </c:pt>
                <c:pt idx="13">
                  <c:v>0</c:v>
                </c:pt>
                <c:pt idx="14">
                  <c:v>0</c:v>
                </c:pt>
                <c:pt idx="15">
                  <c:v>3</c:v>
                </c:pt>
                <c:pt idx="16">
                  <c:v>6</c:v>
                </c:pt>
                <c:pt idx="17">
                  <c:v>17</c:v>
                </c:pt>
                <c:pt idx="18">
                  <c:v>6</c:v>
                </c:pt>
                <c:pt idx="19">
                  <c:v>6</c:v>
                </c:pt>
                <c:pt idx="20">
                  <c:v>5</c:v>
                </c:pt>
                <c:pt idx="21">
                  <c:v>6</c:v>
                </c:pt>
                <c:pt idx="22">
                  <c:v>14</c:v>
                </c:pt>
                <c:pt idx="23">
                  <c:v>10</c:v>
                </c:pt>
                <c:pt idx="24">
                  <c:v>7</c:v>
                </c:pt>
              </c:numCache>
            </c:numRef>
          </c:bubbleSize>
          <c:bubble3D val="0"/>
          <c:extLst>
            <c:ext xmlns:c16="http://schemas.microsoft.com/office/drawing/2014/chart" uri="{C3380CC4-5D6E-409C-BE32-E72D297353CC}">
              <c16:uniqueId val="{00000000-DB93-4351-B404-F06A62ECBDBB}"/>
            </c:ext>
          </c:extLst>
        </c:ser>
        <c:dLbls>
          <c:showLegendKey val="0"/>
          <c:showVal val="0"/>
          <c:showCatName val="0"/>
          <c:showSerName val="0"/>
          <c:showPercent val="0"/>
          <c:showBubbleSize val="0"/>
        </c:dLbls>
        <c:bubbleScale val="100"/>
        <c:showNegBubbles val="0"/>
        <c:axId val="1522371984"/>
        <c:axId val="1050182592"/>
      </c:bubbleChart>
      <c:valAx>
        <c:axId val="1522371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182592"/>
        <c:crosses val="autoZero"/>
        <c:crossBetween val="midCat"/>
      </c:valAx>
      <c:valAx>
        <c:axId val="105018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371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542925</xdr:colOff>
      <xdr:row>2</xdr:row>
      <xdr:rowOff>9524</xdr:rowOff>
    </xdr:from>
    <xdr:to>
      <xdr:col>17</xdr:col>
      <xdr:colOff>285750</xdr:colOff>
      <xdr:row>20</xdr:row>
      <xdr:rowOff>95249</xdr:rowOff>
    </xdr:to>
    <xdr:graphicFrame macro="">
      <xdr:nvGraphicFramePr>
        <xdr:cNvPr id="2" name="Chart 1">
          <a:extLst>
            <a:ext uri="{FF2B5EF4-FFF2-40B4-BE49-F238E27FC236}">
              <a16:creationId xmlns:a16="http://schemas.microsoft.com/office/drawing/2014/main" id="{01D854F3-D3F3-8E55-43D7-D400744EE6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9525</xdr:colOff>
      <xdr:row>1</xdr:row>
      <xdr:rowOff>152399</xdr:rowOff>
    </xdr:from>
    <xdr:to>
      <xdr:col>18</xdr:col>
      <xdr:colOff>9525</xdr:colOff>
      <xdr:row>19</xdr:row>
      <xdr:rowOff>161924</xdr:rowOff>
    </xdr:to>
    <xdr:graphicFrame macro="">
      <xdr:nvGraphicFramePr>
        <xdr:cNvPr id="3" name="Chart 2">
          <a:extLst>
            <a:ext uri="{FF2B5EF4-FFF2-40B4-BE49-F238E27FC236}">
              <a16:creationId xmlns:a16="http://schemas.microsoft.com/office/drawing/2014/main" id="{A4BB48CE-8268-0B86-FAC2-288BFF1AD8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19050</xdr:colOff>
      <xdr:row>2</xdr:row>
      <xdr:rowOff>28575</xdr:rowOff>
    </xdr:from>
    <xdr:to>
      <xdr:col>17</xdr:col>
      <xdr:colOff>323850</xdr:colOff>
      <xdr:row>19</xdr:row>
      <xdr:rowOff>19050</xdr:rowOff>
    </xdr:to>
    <xdr:graphicFrame macro="">
      <xdr:nvGraphicFramePr>
        <xdr:cNvPr id="2" name="Chart 1">
          <a:extLst>
            <a:ext uri="{FF2B5EF4-FFF2-40B4-BE49-F238E27FC236}">
              <a16:creationId xmlns:a16="http://schemas.microsoft.com/office/drawing/2014/main" id="{D1822BCC-D62A-D891-A487-F809870C9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19050</xdr:colOff>
      <xdr:row>1</xdr:row>
      <xdr:rowOff>142875</xdr:rowOff>
    </xdr:from>
    <xdr:to>
      <xdr:col>17</xdr:col>
      <xdr:colOff>323850</xdr:colOff>
      <xdr:row>18</xdr:row>
      <xdr:rowOff>133350</xdr:rowOff>
    </xdr:to>
    <xdr:graphicFrame macro="">
      <xdr:nvGraphicFramePr>
        <xdr:cNvPr id="2" name="Chart 1">
          <a:extLst>
            <a:ext uri="{FF2B5EF4-FFF2-40B4-BE49-F238E27FC236}">
              <a16:creationId xmlns:a16="http://schemas.microsoft.com/office/drawing/2014/main" id="{F7DC1EBE-2801-B7EA-7E79-D8EBB3D8A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19050</xdr:colOff>
      <xdr:row>2</xdr:row>
      <xdr:rowOff>0</xdr:rowOff>
    </xdr:from>
    <xdr:to>
      <xdr:col>17</xdr:col>
      <xdr:colOff>323850</xdr:colOff>
      <xdr:row>18</xdr:row>
      <xdr:rowOff>152400</xdr:rowOff>
    </xdr:to>
    <xdr:graphicFrame macro="">
      <xdr:nvGraphicFramePr>
        <xdr:cNvPr id="2" name="Chart 1">
          <a:extLst>
            <a:ext uri="{FF2B5EF4-FFF2-40B4-BE49-F238E27FC236}">
              <a16:creationId xmlns:a16="http://schemas.microsoft.com/office/drawing/2014/main" id="{C473C273-B7C8-5AB8-1DAE-26D773010A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L86"/>
  <sheetViews>
    <sheetView topLeftCell="R1" workbookViewId="0">
      <pane ySplit="1" topLeftCell="A65" activePane="bottomLeft" state="frozen"/>
      <selection pane="bottomLeft" activeCell="AD1" sqref="AD1:AD86"/>
    </sheetView>
  </sheetViews>
  <sheetFormatPr defaultColWidth="12.5703125" defaultRowHeight="15.75" customHeight="1" x14ac:dyDescent="0.2"/>
  <cols>
    <col min="1" max="13" width="18.85546875" customWidth="1"/>
    <col min="14" max="14" width="41.140625" customWidth="1"/>
    <col min="15" max="44" width="18.85546875" customWidth="1"/>
  </cols>
  <sheetData>
    <row r="1" spans="1:3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35</v>
      </c>
    </row>
    <row r="2" spans="1:38" x14ac:dyDescent="0.2">
      <c r="A2" s="2">
        <v>45118.344261087965</v>
      </c>
      <c r="B2" s="1" t="s">
        <v>37</v>
      </c>
      <c r="C2" s="1">
        <v>15</v>
      </c>
      <c r="D2" s="1">
        <v>1145924881</v>
      </c>
      <c r="E2" s="1" t="s">
        <v>38</v>
      </c>
      <c r="F2" s="1" t="s">
        <v>39</v>
      </c>
      <c r="G2" s="1" t="s">
        <v>40</v>
      </c>
      <c r="H2" s="1">
        <v>5</v>
      </c>
      <c r="I2" s="1">
        <v>5</v>
      </c>
      <c r="J2" s="1">
        <v>5</v>
      </c>
      <c r="K2" s="1">
        <v>5</v>
      </c>
      <c r="L2" s="1">
        <v>5</v>
      </c>
      <c r="M2" s="1">
        <v>4</v>
      </c>
      <c r="N2" s="1" t="s">
        <v>40</v>
      </c>
      <c r="O2" s="1" t="s">
        <v>41</v>
      </c>
      <c r="P2" s="1" t="s">
        <v>42</v>
      </c>
      <c r="Q2" s="1" t="s">
        <v>43</v>
      </c>
      <c r="R2" s="1" t="s">
        <v>44</v>
      </c>
      <c r="S2" s="1" t="s">
        <v>45</v>
      </c>
      <c r="T2" s="1" t="s">
        <v>46</v>
      </c>
      <c r="U2" s="1" t="s">
        <v>47</v>
      </c>
      <c r="V2" s="1" t="s">
        <v>48</v>
      </c>
      <c r="W2" s="1" t="s">
        <v>49</v>
      </c>
      <c r="X2" s="1" t="s">
        <v>48</v>
      </c>
      <c r="AA2" s="1" t="s">
        <v>49</v>
      </c>
      <c r="AB2" s="1" t="s">
        <v>49</v>
      </c>
      <c r="AC2" s="1" t="s">
        <v>48</v>
      </c>
      <c r="AD2" s="1" t="s">
        <v>50</v>
      </c>
      <c r="AE2" s="1" t="s">
        <v>48</v>
      </c>
      <c r="AF2" s="1" t="s">
        <v>51</v>
      </c>
      <c r="AG2" s="1" t="s">
        <v>52</v>
      </c>
      <c r="AH2" s="1" t="s">
        <v>53</v>
      </c>
      <c r="AI2" s="1" t="s">
        <v>54</v>
      </c>
      <c r="AJ2" s="1" t="s">
        <v>55</v>
      </c>
    </row>
    <row r="3" spans="1:38" x14ac:dyDescent="0.2">
      <c r="A3" s="2">
        <v>45118.345880023146</v>
      </c>
      <c r="B3" s="1" t="s">
        <v>56</v>
      </c>
      <c r="C3" s="1">
        <v>16</v>
      </c>
      <c r="D3" s="1">
        <v>1018519551</v>
      </c>
      <c r="E3" s="1" t="s">
        <v>38</v>
      </c>
      <c r="F3" s="1" t="s">
        <v>57</v>
      </c>
      <c r="G3" s="1" t="s">
        <v>58</v>
      </c>
      <c r="H3" s="1">
        <v>4</v>
      </c>
      <c r="I3" s="1">
        <v>4</v>
      </c>
      <c r="J3" s="1">
        <v>4</v>
      </c>
      <c r="K3" s="1">
        <v>5</v>
      </c>
      <c r="L3" s="1">
        <v>2</v>
      </c>
      <c r="M3" s="1">
        <v>3</v>
      </c>
      <c r="N3" s="1" t="s">
        <v>40</v>
      </c>
      <c r="O3" s="1" t="s">
        <v>59</v>
      </c>
      <c r="P3" s="1" t="s">
        <v>60</v>
      </c>
      <c r="Q3" s="1" t="s">
        <v>61</v>
      </c>
      <c r="V3" s="1" t="s">
        <v>48</v>
      </c>
      <c r="W3" s="1" t="s">
        <v>48</v>
      </c>
      <c r="X3" s="1" t="s">
        <v>48</v>
      </c>
      <c r="AA3" s="1" t="s">
        <v>48</v>
      </c>
      <c r="AB3" s="1" t="s">
        <v>48</v>
      </c>
      <c r="AC3" s="1" t="s">
        <v>48</v>
      </c>
      <c r="AD3" s="1" t="s">
        <v>62</v>
      </c>
      <c r="AE3" s="1" t="s">
        <v>48</v>
      </c>
      <c r="AF3" s="1" t="s">
        <v>63</v>
      </c>
      <c r="AG3" s="1" t="s">
        <v>64</v>
      </c>
      <c r="AH3" s="1" t="s">
        <v>53</v>
      </c>
      <c r="AI3" s="1" t="s">
        <v>65</v>
      </c>
      <c r="AJ3" s="1" t="s">
        <v>66</v>
      </c>
    </row>
    <row r="4" spans="1:38" x14ac:dyDescent="0.2">
      <c r="A4" s="2">
        <v>45118.34687069444</v>
      </c>
      <c r="B4" s="1" t="s">
        <v>67</v>
      </c>
      <c r="C4" s="1">
        <v>15</v>
      </c>
      <c r="D4" s="1">
        <v>1099741156</v>
      </c>
      <c r="E4" s="1" t="s">
        <v>68</v>
      </c>
      <c r="F4" s="1" t="s">
        <v>69</v>
      </c>
      <c r="G4" s="1" t="s">
        <v>70</v>
      </c>
      <c r="H4" s="1">
        <v>4</v>
      </c>
      <c r="I4" s="1">
        <v>5</v>
      </c>
      <c r="J4" s="1">
        <v>5</v>
      </c>
      <c r="K4" s="1">
        <v>5</v>
      </c>
      <c r="L4" s="1">
        <v>3</v>
      </c>
      <c r="M4" s="1">
        <v>4</v>
      </c>
      <c r="N4" s="1" t="s">
        <v>70</v>
      </c>
      <c r="O4" s="1" t="s">
        <v>71</v>
      </c>
      <c r="P4" s="1" t="s">
        <v>72</v>
      </c>
      <c r="Q4" s="1" t="s">
        <v>61</v>
      </c>
      <c r="R4" s="1" t="s">
        <v>73</v>
      </c>
      <c r="V4" s="1" t="s">
        <v>49</v>
      </c>
      <c r="W4" s="1" t="s">
        <v>49</v>
      </c>
      <c r="X4" s="1" t="s">
        <v>49</v>
      </c>
      <c r="AA4" s="1" t="s">
        <v>49</v>
      </c>
      <c r="AB4" s="1" t="s">
        <v>49</v>
      </c>
      <c r="AC4" s="1" t="s">
        <v>48</v>
      </c>
      <c r="AD4" s="1" t="s">
        <v>62</v>
      </c>
      <c r="AE4" s="1" t="s">
        <v>49</v>
      </c>
      <c r="AF4" s="1" t="s">
        <v>74</v>
      </c>
      <c r="AG4" s="1" t="s">
        <v>75</v>
      </c>
      <c r="AH4" s="1" t="s">
        <v>53</v>
      </c>
      <c r="AI4" s="1" t="s">
        <v>76</v>
      </c>
      <c r="AJ4" s="1" t="s">
        <v>77</v>
      </c>
    </row>
    <row r="5" spans="1:38" x14ac:dyDescent="0.2">
      <c r="A5" s="2">
        <v>45118.347710393515</v>
      </c>
      <c r="B5" s="1" t="s">
        <v>78</v>
      </c>
      <c r="C5" s="1">
        <v>16</v>
      </c>
      <c r="D5" s="1">
        <v>1033180501</v>
      </c>
      <c r="E5" s="1" t="s">
        <v>38</v>
      </c>
      <c r="F5" s="1" t="s">
        <v>79</v>
      </c>
      <c r="G5" s="1" t="s">
        <v>40</v>
      </c>
      <c r="H5" s="1">
        <v>5</v>
      </c>
      <c r="I5" s="1">
        <v>5</v>
      </c>
      <c r="J5" s="1">
        <v>5</v>
      </c>
      <c r="K5" s="1">
        <v>5</v>
      </c>
      <c r="L5" s="1">
        <v>5</v>
      </c>
      <c r="M5" s="1">
        <v>5</v>
      </c>
      <c r="N5" s="1" t="s">
        <v>40</v>
      </c>
      <c r="O5" s="1" t="s">
        <v>80</v>
      </c>
      <c r="P5" s="1" t="s">
        <v>81</v>
      </c>
      <c r="Q5" s="1" t="s">
        <v>82</v>
      </c>
      <c r="R5" s="1" t="s">
        <v>83</v>
      </c>
      <c r="S5" s="1" t="s">
        <v>84</v>
      </c>
      <c r="T5" s="1" t="s">
        <v>85</v>
      </c>
      <c r="U5" s="1" t="s">
        <v>84</v>
      </c>
      <c r="V5" s="1" t="s">
        <v>48</v>
      </c>
      <c r="W5" s="1" t="s">
        <v>48</v>
      </c>
      <c r="X5" s="1" t="s">
        <v>48</v>
      </c>
      <c r="AA5" s="1" t="s">
        <v>48</v>
      </c>
      <c r="AB5" s="1" t="s">
        <v>48</v>
      </c>
      <c r="AC5" s="1" t="s">
        <v>48</v>
      </c>
      <c r="AD5" s="1" t="s">
        <v>48</v>
      </c>
      <c r="AE5" s="1" t="s">
        <v>48</v>
      </c>
      <c r="AF5" s="1" t="s">
        <v>86</v>
      </c>
      <c r="AG5" s="1" t="s">
        <v>87</v>
      </c>
      <c r="AH5" s="1" t="s">
        <v>53</v>
      </c>
      <c r="AI5" s="1" t="s">
        <v>88</v>
      </c>
      <c r="AJ5" s="1" t="s">
        <v>89</v>
      </c>
    </row>
    <row r="6" spans="1:38" x14ac:dyDescent="0.2">
      <c r="A6" s="2">
        <v>45118.348215011574</v>
      </c>
      <c r="B6" s="1" t="s">
        <v>90</v>
      </c>
      <c r="C6" s="1">
        <v>17</v>
      </c>
      <c r="D6" s="1">
        <v>1034283894</v>
      </c>
      <c r="E6" s="1" t="s">
        <v>68</v>
      </c>
      <c r="F6" s="1" t="s">
        <v>91</v>
      </c>
      <c r="G6" s="1" t="s">
        <v>40</v>
      </c>
      <c r="H6" s="1">
        <v>5</v>
      </c>
      <c r="I6" s="1">
        <v>5</v>
      </c>
      <c r="J6" s="1">
        <v>5</v>
      </c>
      <c r="K6" s="1">
        <v>5</v>
      </c>
      <c r="L6" s="1">
        <v>2</v>
      </c>
      <c r="M6" s="1">
        <v>3</v>
      </c>
      <c r="N6" s="1" t="s">
        <v>40</v>
      </c>
      <c r="O6" s="1" t="s">
        <v>92</v>
      </c>
      <c r="P6" s="1" t="s">
        <v>93</v>
      </c>
      <c r="Q6" s="1" t="s">
        <v>61</v>
      </c>
      <c r="R6" s="1" t="s">
        <v>94</v>
      </c>
      <c r="S6" s="1" t="s">
        <v>95</v>
      </c>
      <c r="T6" s="1" t="s">
        <v>96</v>
      </c>
      <c r="U6" s="1" t="s">
        <v>97</v>
      </c>
      <c r="V6" s="1" t="s">
        <v>48</v>
      </c>
      <c r="W6" s="1" t="s">
        <v>48</v>
      </c>
      <c r="X6" s="1" t="s">
        <v>48</v>
      </c>
      <c r="Y6" s="1" t="s">
        <v>95</v>
      </c>
      <c r="Z6" s="1" t="s">
        <v>98</v>
      </c>
      <c r="AA6" s="1" t="s">
        <v>48</v>
      </c>
      <c r="AB6" s="1" t="s">
        <v>48</v>
      </c>
      <c r="AC6" s="1" t="s">
        <v>48</v>
      </c>
      <c r="AD6" s="1" t="s">
        <v>49</v>
      </c>
      <c r="AE6" s="1" t="s">
        <v>48</v>
      </c>
      <c r="AF6" s="1" t="s">
        <v>99</v>
      </c>
      <c r="AG6" s="1" t="s">
        <v>100</v>
      </c>
      <c r="AH6" s="1" t="s">
        <v>101</v>
      </c>
      <c r="AK6" s="1" t="s">
        <v>102</v>
      </c>
      <c r="AL6" s="1" t="s">
        <v>103</v>
      </c>
    </row>
    <row r="7" spans="1:38" x14ac:dyDescent="0.2">
      <c r="A7" s="2">
        <v>45118.348489710646</v>
      </c>
      <c r="B7" s="1" t="s">
        <v>104</v>
      </c>
      <c r="C7" s="1">
        <v>15</v>
      </c>
      <c r="D7" s="1">
        <v>1023243737</v>
      </c>
      <c r="E7" s="1" t="s">
        <v>68</v>
      </c>
      <c r="F7" s="1" t="s">
        <v>39</v>
      </c>
      <c r="G7" s="1" t="s">
        <v>70</v>
      </c>
      <c r="H7" s="1">
        <v>4</v>
      </c>
      <c r="I7" s="1">
        <v>4</v>
      </c>
      <c r="J7" s="1">
        <v>5</v>
      </c>
      <c r="K7" s="1">
        <v>3</v>
      </c>
      <c r="L7" s="1">
        <v>2</v>
      </c>
      <c r="M7" s="1">
        <v>4</v>
      </c>
      <c r="N7" s="1" t="s">
        <v>105</v>
      </c>
      <c r="O7" s="1" t="s">
        <v>106</v>
      </c>
      <c r="P7" s="1" t="s">
        <v>107</v>
      </c>
      <c r="Q7" s="1" t="s">
        <v>108</v>
      </c>
      <c r="R7" s="1" t="s">
        <v>109</v>
      </c>
      <c r="S7" s="1" t="s">
        <v>110</v>
      </c>
      <c r="T7" s="1" t="s">
        <v>111</v>
      </c>
      <c r="U7" s="1" t="s">
        <v>110</v>
      </c>
      <c r="V7" s="1" t="s">
        <v>49</v>
      </c>
      <c r="W7" s="1" t="s">
        <v>112</v>
      </c>
      <c r="X7" s="1" t="s">
        <v>112</v>
      </c>
      <c r="Z7" s="1" t="s">
        <v>113</v>
      </c>
      <c r="AA7" s="1" t="s">
        <v>50</v>
      </c>
      <c r="AB7" s="1" t="s">
        <v>114</v>
      </c>
      <c r="AC7" s="1" t="s">
        <v>62</v>
      </c>
      <c r="AD7" s="1" t="s">
        <v>114</v>
      </c>
      <c r="AE7" s="1" t="s">
        <v>49</v>
      </c>
      <c r="AF7" s="1" t="s">
        <v>115</v>
      </c>
      <c r="AG7" s="1" t="s">
        <v>116</v>
      </c>
      <c r="AH7" s="1" t="s">
        <v>101</v>
      </c>
      <c r="AK7" s="1" t="s">
        <v>117</v>
      </c>
      <c r="AL7" s="1" t="s">
        <v>118</v>
      </c>
    </row>
    <row r="8" spans="1:38" x14ac:dyDescent="0.2">
      <c r="A8" s="2">
        <v>45118.348788946758</v>
      </c>
      <c r="B8" s="1" t="s">
        <v>119</v>
      </c>
      <c r="C8" s="1">
        <v>16</v>
      </c>
      <c r="D8" s="1">
        <v>1013262422</v>
      </c>
      <c r="E8" s="1" t="s">
        <v>68</v>
      </c>
      <c r="F8" s="1" t="s">
        <v>120</v>
      </c>
      <c r="G8" s="1" t="s">
        <v>70</v>
      </c>
      <c r="H8" s="1">
        <v>4</v>
      </c>
      <c r="I8" s="1">
        <v>5</v>
      </c>
      <c r="J8" s="1">
        <v>5</v>
      </c>
      <c r="K8" s="1">
        <v>5</v>
      </c>
      <c r="L8" s="1">
        <v>4</v>
      </c>
      <c r="M8" s="1">
        <v>4</v>
      </c>
      <c r="N8" s="1" t="s">
        <v>70</v>
      </c>
      <c r="O8" s="1" t="s">
        <v>121</v>
      </c>
      <c r="P8" s="1" t="s">
        <v>110</v>
      </c>
      <c r="Q8" s="1" t="s">
        <v>61</v>
      </c>
      <c r="R8" s="1" t="s">
        <v>122</v>
      </c>
      <c r="S8" s="1" t="s">
        <v>123</v>
      </c>
      <c r="T8" s="1" t="s">
        <v>124</v>
      </c>
      <c r="U8" s="1" t="s">
        <v>125</v>
      </c>
      <c r="V8" s="1" t="s">
        <v>49</v>
      </c>
      <c r="W8" s="1" t="s">
        <v>49</v>
      </c>
      <c r="X8" s="1" t="s">
        <v>49</v>
      </c>
      <c r="Y8" s="1" t="s">
        <v>123</v>
      </c>
      <c r="Z8" s="1" t="s">
        <v>126</v>
      </c>
      <c r="AA8" s="1" t="s">
        <v>49</v>
      </c>
      <c r="AB8" s="1" t="s">
        <v>49</v>
      </c>
      <c r="AC8" s="1" t="s">
        <v>49</v>
      </c>
      <c r="AD8" s="1" t="s">
        <v>62</v>
      </c>
      <c r="AE8" s="1" t="s">
        <v>49</v>
      </c>
      <c r="AF8" s="1" t="s">
        <v>127</v>
      </c>
      <c r="AG8" s="1" t="s">
        <v>128</v>
      </c>
      <c r="AH8" s="1" t="s">
        <v>53</v>
      </c>
      <c r="AI8" s="1" t="s">
        <v>129</v>
      </c>
      <c r="AJ8" s="1" t="s">
        <v>130</v>
      </c>
    </row>
    <row r="9" spans="1:38" x14ac:dyDescent="0.2">
      <c r="A9" s="2">
        <v>45118.348896574069</v>
      </c>
      <c r="B9" s="1" t="s">
        <v>131</v>
      </c>
      <c r="C9" s="1">
        <v>16</v>
      </c>
      <c r="D9" s="1">
        <v>1040873817</v>
      </c>
      <c r="E9" s="1" t="s">
        <v>38</v>
      </c>
      <c r="F9" s="1" t="s">
        <v>79</v>
      </c>
      <c r="G9" s="1" t="s">
        <v>40</v>
      </c>
      <c r="H9" s="1">
        <v>4</v>
      </c>
      <c r="I9" s="1">
        <v>5</v>
      </c>
      <c r="J9" s="1">
        <v>5</v>
      </c>
      <c r="K9" s="1">
        <v>5</v>
      </c>
      <c r="L9" s="1">
        <v>3</v>
      </c>
      <c r="M9" s="1">
        <v>5</v>
      </c>
      <c r="N9" s="1" t="s">
        <v>40</v>
      </c>
      <c r="O9" s="1" t="s">
        <v>132</v>
      </c>
      <c r="P9" s="1" t="s">
        <v>133</v>
      </c>
      <c r="Q9" s="1" t="s">
        <v>61</v>
      </c>
      <c r="R9" s="1" t="s">
        <v>134</v>
      </c>
      <c r="S9" s="1" t="s">
        <v>84</v>
      </c>
      <c r="T9" s="1" t="s">
        <v>135</v>
      </c>
      <c r="U9" s="1" t="s">
        <v>136</v>
      </c>
      <c r="V9" s="1" t="s">
        <v>48</v>
      </c>
      <c r="W9" s="1" t="s">
        <v>48</v>
      </c>
      <c r="X9" s="1" t="s">
        <v>48</v>
      </c>
      <c r="AA9" s="1" t="s">
        <v>48</v>
      </c>
      <c r="AB9" s="1" t="s">
        <v>48</v>
      </c>
      <c r="AC9" s="1" t="s">
        <v>48</v>
      </c>
      <c r="AD9" s="1" t="s">
        <v>114</v>
      </c>
      <c r="AE9" s="1" t="s">
        <v>49</v>
      </c>
      <c r="AF9" s="1" t="s">
        <v>137</v>
      </c>
      <c r="AG9" s="1" t="s">
        <v>138</v>
      </c>
      <c r="AH9" s="1" t="s">
        <v>53</v>
      </c>
      <c r="AI9" s="1" t="s">
        <v>139</v>
      </c>
      <c r="AJ9" s="1" t="s">
        <v>140</v>
      </c>
    </row>
    <row r="10" spans="1:38" x14ac:dyDescent="0.2">
      <c r="A10" s="2">
        <v>45118.349544259254</v>
      </c>
      <c r="B10" s="1" t="s">
        <v>141</v>
      </c>
      <c r="C10" s="1">
        <v>17</v>
      </c>
      <c r="D10" s="1">
        <v>1014979991</v>
      </c>
      <c r="E10" s="1" t="s">
        <v>68</v>
      </c>
      <c r="F10" s="1" t="s">
        <v>120</v>
      </c>
      <c r="G10" s="1" t="s">
        <v>70</v>
      </c>
      <c r="H10" s="1">
        <v>4</v>
      </c>
      <c r="I10" s="1">
        <v>4</v>
      </c>
      <c r="J10" s="1">
        <v>5</v>
      </c>
      <c r="K10" s="1">
        <v>5</v>
      </c>
      <c r="L10" s="1">
        <v>3</v>
      </c>
      <c r="M10" s="1">
        <v>5</v>
      </c>
      <c r="N10" s="1" t="s">
        <v>40</v>
      </c>
      <c r="O10" s="1" t="s">
        <v>142</v>
      </c>
      <c r="P10" s="1" t="s">
        <v>143</v>
      </c>
      <c r="Q10" s="1" t="s">
        <v>43</v>
      </c>
      <c r="R10" s="1" t="s">
        <v>144</v>
      </c>
      <c r="S10" s="1" t="s">
        <v>145</v>
      </c>
      <c r="T10" s="1" t="s">
        <v>146</v>
      </c>
      <c r="U10" s="1" t="s">
        <v>147</v>
      </c>
      <c r="V10" s="1" t="s">
        <v>49</v>
      </c>
      <c r="W10" s="1" t="s">
        <v>49</v>
      </c>
      <c r="X10" s="1" t="s">
        <v>112</v>
      </c>
      <c r="Y10" s="1" t="s">
        <v>148</v>
      </c>
      <c r="Z10" s="1" t="s">
        <v>149</v>
      </c>
      <c r="AA10" s="1" t="s">
        <v>49</v>
      </c>
      <c r="AB10" s="1" t="s">
        <v>62</v>
      </c>
      <c r="AC10" s="1" t="s">
        <v>49</v>
      </c>
      <c r="AD10" s="1" t="s">
        <v>62</v>
      </c>
      <c r="AE10" s="1" t="s">
        <v>49</v>
      </c>
      <c r="AF10" s="1" t="s">
        <v>150</v>
      </c>
      <c r="AG10" s="1" t="s">
        <v>151</v>
      </c>
      <c r="AH10" s="1" t="s">
        <v>101</v>
      </c>
      <c r="AK10" s="1" t="s">
        <v>152</v>
      </c>
      <c r="AL10" s="1" t="s">
        <v>153</v>
      </c>
    </row>
    <row r="11" spans="1:38" x14ac:dyDescent="0.2">
      <c r="A11" s="2">
        <v>45118.349812199071</v>
      </c>
      <c r="B11" s="1" t="s">
        <v>154</v>
      </c>
      <c r="C11" s="1">
        <v>16</v>
      </c>
      <c r="D11" s="1" t="s">
        <v>155</v>
      </c>
      <c r="E11" s="1" t="s">
        <v>68</v>
      </c>
      <c r="F11" s="1" t="s">
        <v>69</v>
      </c>
      <c r="G11" s="1" t="s">
        <v>40</v>
      </c>
      <c r="H11" s="1">
        <v>5</v>
      </c>
      <c r="I11" s="1">
        <v>5</v>
      </c>
      <c r="J11" s="1">
        <v>5</v>
      </c>
      <c r="K11" s="1">
        <v>5</v>
      </c>
      <c r="L11" s="1">
        <v>5</v>
      </c>
      <c r="M11" s="1">
        <v>4</v>
      </c>
      <c r="N11" s="1" t="s">
        <v>40</v>
      </c>
      <c r="O11" s="1" t="s">
        <v>156</v>
      </c>
      <c r="P11" s="1" t="s">
        <v>157</v>
      </c>
      <c r="Q11" s="1" t="s">
        <v>158</v>
      </c>
      <c r="R11" s="1" t="s">
        <v>159</v>
      </c>
      <c r="S11" s="1" t="s">
        <v>110</v>
      </c>
      <c r="T11" s="1" t="s">
        <v>160</v>
      </c>
      <c r="U11" s="1" t="s">
        <v>161</v>
      </c>
      <c r="V11" s="1" t="s">
        <v>48</v>
      </c>
      <c r="W11" s="1" t="s">
        <v>48</v>
      </c>
      <c r="X11" s="1" t="s">
        <v>48</v>
      </c>
      <c r="AA11" s="1" t="s">
        <v>48</v>
      </c>
      <c r="AB11" s="1" t="s">
        <v>49</v>
      </c>
      <c r="AC11" s="1" t="s">
        <v>48</v>
      </c>
      <c r="AD11" s="1" t="s">
        <v>62</v>
      </c>
      <c r="AE11" s="1" t="s">
        <v>48</v>
      </c>
      <c r="AF11" s="1" t="s">
        <v>162</v>
      </c>
      <c r="AG11" s="1" t="s">
        <v>163</v>
      </c>
      <c r="AH11" s="1" t="s">
        <v>53</v>
      </c>
      <c r="AI11" s="1" t="s">
        <v>164</v>
      </c>
      <c r="AJ11" s="1" t="s">
        <v>66</v>
      </c>
    </row>
    <row r="12" spans="1:38" x14ac:dyDescent="0.2">
      <c r="A12" s="2">
        <v>45118.34982635417</v>
      </c>
      <c r="B12" s="1" t="s">
        <v>165</v>
      </c>
      <c r="C12" s="1">
        <v>16</v>
      </c>
      <c r="D12" s="1">
        <v>1021513879</v>
      </c>
      <c r="E12" s="1" t="s">
        <v>68</v>
      </c>
      <c r="F12" s="1" t="s">
        <v>166</v>
      </c>
      <c r="G12" s="1" t="s">
        <v>40</v>
      </c>
      <c r="H12" s="1">
        <v>5</v>
      </c>
      <c r="I12" s="1">
        <v>5</v>
      </c>
      <c r="J12" s="1">
        <v>4</v>
      </c>
      <c r="K12" s="1">
        <v>5</v>
      </c>
      <c r="L12" s="1">
        <v>5</v>
      </c>
      <c r="M12" s="1">
        <v>5</v>
      </c>
      <c r="N12" s="1" t="s">
        <v>40</v>
      </c>
      <c r="O12" s="1" t="s">
        <v>167</v>
      </c>
      <c r="P12" s="1" t="s">
        <v>168</v>
      </c>
      <c r="Q12" s="1" t="s">
        <v>61</v>
      </c>
      <c r="R12" s="1" t="s">
        <v>169</v>
      </c>
      <c r="S12" s="1" t="s">
        <v>170</v>
      </c>
      <c r="T12" s="1" t="s">
        <v>171</v>
      </c>
      <c r="U12" s="1" t="s">
        <v>172</v>
      </c>
      <c r="V12" s="1" t="s">
        <v>114</v>
      </c>
      <c r="W12" s="1" t="s">
        <v>50</v>
      </c>
      <c r="X12" s="1" t="s">
        <v>50</v>
      </c>
      <c r="Y12" s="1" t="s">
        <v>173</v>
      </c>
      <c r="Z12" s="1" t="s">
        <v>174</v>
      </c>
      <c r="AA12" s="1" t="s">
        <v>114</v>
      </c>
      <c r="AB12" s="1" t="s">
        <v>114</v>
      </c>
      <c r="AC12" s="1" t="s">
        <v>114</v>
      </c>
      <c r="AD12" s="1" t="s">
        <v>62</v>
      </c>
      <c r="AE12" s="1" t="s">
        <v>114</v>
      </c>
      <c r="AF12" s="1" t="s">
        <v>175</v>
      </c>
      <c r="AG12" s="1" t="s">
        <v>176</v>
      </c>
      <c r="AH12" s="1" t="s">
        <v>53</v>
      </c>
      <c r="AI12" s="1" t="s">
        <v>177</v>
      </c>
      <c r="AJ12" s="1" t="s">
        <v>178</v>
      </c>
    </row>
    <row r="13" spans="1:38" x14ac:dyDescent="0.2">
      <c r="A13" s="2">
        <v>45118.349934907412</v>
      </c>
      <c r="B13" s="1" t="s">
        <v>179</v>
      </c>
      <c r="C13" s="1">
        <v>17</v>
      </c>
      <c r="D13" s="1">
        <v>1014861242</v>
      </c>
      <c r="E13" s="1" t="s">
        <v>68</v>
      </c>
      <c r="F13" s="1" t="s">
        <v>180</v>
      </c>
      <c r="G13" s="1" t="s">
        <v>70</v>
      </c>
      <c r="H13" s="1">
        <v>4</v>
      </c>
      <c r="I13" s="1">
        <v>5</v>
      </c>
      <c r="J13" s="1">
        <v>5</v>
      </c>
      <c r="K13" s="1">
        <v>5</v>
      </c>
      <c r="L13" s="1">
        <v>4</v>
      </c>
      <c r="M13" s="1">
        <v>4</v>
      </c>
      <c r="N13" s="1" t="s">
        <v>40</v>
      </c>
      <c r="O13" s="1" t="s">
        <v>181</v>
      </c>
      <c r="P13" s="1" t="s">
        <v>182</v>
      </c>
      <c r="Q13" s="1" t="s">
        <v>82</v>
      </c>
      <c r="R13" s="1" t="s">
        <v>183</v>
      </c>
      <c r="S13" s="1" t="s">
        <v>184</v>
      </c>
      <c r="T13" s="1" t="s">
        <v>185</v>
      </c>
      <c r="U13" s="1" t="s">
        <v>186</v>
      </c>
      <c r="V13" s="1" t="s">
        <v>48</v>
      </c>
      <c r="W13" s="1" t="s">
        <v>49</v>
      </c>
      <c r="X13" s="1" t="s">
        <v>48</v>
      </c>
      <c r="Z13" s="1" t="s">
        <v>187</v>
      </c>
      <c r="AA13" s="1" t="s">
        <v>48</v>
      </c>
      <c r="AB13" s="1" t="s">
        <v>49</v>
      </c>
      <c r="AC13" s="1" t="s">
        <v>48</v>
      </c>
      <c r="AD13" s="1" t="s">
        <v>62</v>
      </c>
      <c r="AE13" s="1" t="s">
        <v>48</v>
      </c>
      <c r="AF13" s="1" t="s">
        <v>188</v>
      </c>
      <c r="AG13" s="1" t="s">
        <v>189</v>
      </c>
      <c r="AH13" s="1" t="s">
        <v>53</v>
      </c>
      <c r="AI13" s="1" t="s">
        <v>190</v>
      </c>
      <c r="AJ13" s="1" t="s">
        <v>89</v>
      </c>
    </row>
    <row r="14" spans="1:38" x14ac:dyDescent="0.2">
      <c r="A14" s="2">
        <v>45118.350093622685</v>
      </c>
      <c r="B14" s="1" t="s">
        <v>191</v>
      </c>
      <c r="C14" s="1">
        <v>16</v>
      </c>
      <c r="D14" s="1">
        <v>1019842815</v>
      </c>
      <c r="E14" s="1" t="s">
        <v>68</v>
      </c>
      <c r="F14" s="1" t="s">
        <v>192</v>
      </c>
      <c r="G14" s="1" t="s">
        <v>40</v>
      </c>
      <c r="H14" s="1">
        <v>4</v>
      </c>
      <c r="I14" s="1">
        <v>4</v>
      </c>
      <c r="J14" s="1">
        <v>4</v>
      </c>
      <c r="K14" s="1">
        <v>4</v>
      </c>
      <c r="L14" s="1">
        <v>4</v>
      </c>
      <c r="M14" s="1">
        <v>3</v>
      </c>
      <c r="N14" s="1" t="s">
        <v>70</v>
      </c>
      <c r="O14" s="1" t="s">
        <v>193</v>
      </c>
      <c r="P14" s="1" t="s">
        <v>194</v>
      </c>
      <c r="Q14" s="1" t="s">
        <v>108</v>
      </c>
      <c r="R14" s="1" t="s">
        <v>195</v>
      </c>
      <c r="S14" s="1" t="s">
        <v>196</v>
      </c>
      <c r="T14" s="1" t="s">
        <v>197</v>
      </c>
      <c r="U14" s="1" t="s">
        <v>198</v>
      </c>
      <c r="V14" s="1" t="s">
        <v>49</v>
      </c>
      <c r="W14" s="1" t="s">
        <v>49</v>
      </c>
      <c r="X14" s="1" t="s">
        <v>49</v>
      </c>
      <c r="Y14" s="1" t="s">
        <v>199</v>
      </c>
      <c r="Z14" s="1" t="s">
        <v>200</v>
      </c>
      <c r="AA14" s="1" t="s">
        <v>49</v>
      </c>
      <c r="AB14" s="1" t="s">
        <v>49</v>
      </c>
      <c r="AC14" s="1" t="s">
        <v>48</v>
      </c>
      <c r="AD14" s="1" t="s">
        <v>62</v>
      </c>
      <c r="AE14" s="1" t="s">
        <v>49</v>
      </c>
      <c r="AF14" s="1" t="s">
        <v>201</v>
      </c>
      <c r="AG14" s="1" t="s">
        <v>202</v>
      </c>
      <c r="AH14" s="1" t="s">
        <v>53</v>
      </c>
      <c r="AI14" s="1" t="s">
        <v>203</v>
      </c>
      <c r="AJ14" s="1" t="s">
        <v>204</v>
      </c>
    </row>
    <row r="15" spans="1:38" x14ac:dyDescent="0.2">
      <c r="A15" s="2">
        <v>45118.350419155089</v>
      </c>
      <c r="B15" s="1" t="s">
        <v>205</v>
      </c>
      <c r="C15" s="1">
        <v>16</v>
      </c>
      <c r="D15" s="1">
        <v>1014980679</v>
      </c>
      <c r="E15" s="1" t="s">
        <v>38</v>
      </c>
      <c r="F15" s="1" t="s">
        <v>206</v>
      </c>
      <c r="G15" s="1" t="s">
        <v>70</v>
      </c>
      <c r="H15" s="1">
        <v>4</v>
      </c>
      <c r="I15" s="1">
        <v>3</v>
      </c>
      <c r="J15" s="1">
        <v>4</v>
      </c>
      <c r="K15" s="1">
        <v>4</v>
      </c>
      <c r="L15" s="1">
        <v>3</v>
      </c>
      <c r="M15" s="1">
        <v>4</v>
      </c>
      <c r="N15" s="1" t="s">
        <v>105</v>
      </c>
      <c r="O15" s="1" t="s">
        <v>207</v>
      </c>
      <c r="P15" s="1" t="s">
        <v>208</v>
      </c>
      <c r="Q15" s="1" t="s">
        <v>43</v>
      </c>
      <c r="R15" s="1" t="s">
        <v>209</v>
      </c>
      <c r="S15" s="1" t="s">
        <v>84</v>
      </c>
      <c r="T15" s="1" t="s">
        <v>210</v>
      </c>
      <c r="U15" s="1" t="s">
        <v>211</v>
      </c>
      <c r="V15" s="1" t="s">
        <v>49</v>
      </c>
      <c r="W15" s="1" t="s">
        <v>112</v>
      </c>
      <c r="X15" s="1" t="s">
        <v>50</v>
      </c>
      <c r="Y15" s="1" t="s">
        <v>212</v>
      </c>
      <c r="Z15" s="1" t="s">
        <v>213</v>
      </c>
      <c r="AA15" s="1" t="s">
        <v>62</v>
      </c>
      <c r="AB15" s="1" t="s">
        <v>62</v>
      </c>
      <c r="AC15" s="1" t="s">
        <v>48</v>
      </c>
      <c r="AD15" s="1" t="s">
        <v>62</v>
      </c>
      <c r="AE15" s="1" t="s">
        <v>49</v>
      </c>
      <c r="AF15" s="1" t="s">
        <v>214</v>
      </c>
      <c r="AG15" s="1" t="s">
        <v>215</v>
      </c>
      <c r="AH15" s="1" t="s">
        <v>101</v>
      </c>
      <c r="AK15" s="1" t="s">
        <v>216</v>
      </c>
      <c r="AL15" s="1" t="s">
        <v>217</v>
      </c>
    </row>
    <row r="16" spans="1:38" x14ac:dyDescent="0.2">
      <c r="A16" s="2">
        <v>45118.351283865741</v>
      </c>
      <c r="B16" s="1" t="s">
        <v>218</v>
      </c>
      <c r="C16" s="1">
        <v>16</v>
      </c>
      <c r="D16" s="1">
        <v>1032877416</v>
      </c>
      <c r="E16" s="1" t="s">
        <v>38</v>
      </c>
      <c r="F16" s="1" t="s">
        <v>57</v>
      </c>
      <c r="G16" s="1" t="s">
        <v>70</v>
      </c>
      <c r="H16" s="1">
        <v>3</v>
      </c>
      <c r="I16" s="1">
        <v>3</v>
      </c>
      <c r="J16" s="1">
        <v>3</v>
      </c>
      <c r="K16" s="1">
        <v>4</v>
      </c>
      <c r="L16" s="1">
        <v>1</v>
      </c>
      <c r="M16" s="1">
        <v>3</v>
      </c>
      <c r="N16" s="1" t="s">
        <v>70</v>
      </c>
      <c r="O16" s="1" t="s">
        <v>196</v>
      </c>
      <c r="P16" s="1" t="s">
        <v>219</v>
      </c>
      <c r="Q16" s="1" t="s">
        <v>82</v>
      </c>
      <c r="R16" s="1" t="s">
        <v>220</v>
      </c>
      <c r="T16" s="1" t="s">
        <v>221</v>
      </c>
      <c r="U16" s="1" t="s">
        <v>222</v>
      </c>
      <c r="V16" s="1" t="s">
        <v>50</v>
      </c>
      <c r="W16" s="1" t="s">
        <v>112</v>
      </c>
      <c r="X16" s="1" t="s">
        <v>112</v>
      </c>
      <c r="AA16" s="1" t="s">
        <v>48</v>
      </c>
      <c r="AB16" s="1" t="s">
        <v>48</v>
      </c>
      <c r="AC16" s="1" t="s">
        <v>48</v>
      </c>
      <c r="AD16" s="1" t="s">
        <v>49</v>
      </c>
      <c r="AE16" s="1" t="s">
        <v>49</v>
      </c>
      <c r="AF16" s="1" t="s">
        <v>223</v>
      </c>
      <c r="AG16" s="1" t="s">
        <v>224</v>
      </c>
      <c r="AH16" s="1" t="s">
        <v>53</v>
      </c>
      <c r="AI16" s="1" t="s">
        <v>164</v>
      </c>
      <c r="AJ16" s="1" t="s">
        <v>130</v>
      </c>
    </row>
    <row r="17" spans="1:38" x14ac:dyDescent="0.2">
      <c r="A17" s="2">
        <v>45118.351707002315</v>
      </c>
      <c r="B17" s="1" t="s">
        <v>225</v>
      </c>
      <c r="C17" s="1">
        <v>14</v>
      </c>
      <c r="D17" s="1">
        <v>1025143925</v>
      </c>
      <c r="E17" s="1" t="s">
        <v>38</v>
      </c>
      <c r="F17" s="1" t="s">
        <v>226</v>
      </c>
      <c r="G17" s="1" t="s">
        <v>40</v>
      </c>
      <c r="H17" s="1">
        <v>5</v>
      </c>
      <c r="I17" s="1">
        <v>5</v>
      </c>
      <c r="J17" s="1">
        <v>5</v>
      </c>
      <c r="K17" s="1">
        <v>4</v>
      </c>
      <c r="L17" s="1">
        <v>5</v>
      </c>
      <c r="M17" s="1">
        <v>4</v>
      </c>
      <c r="N17" s="1" t="s">
        <v>70</v>
      </c>
      <c r="O17" s="1" t="s">
        <v>227</v>
      </c>
      <c r="P17" s="1" t="s">
        <v>84</v>
      </c>
      <c r="Q17" s="1" t="s">
        <v>228</v>
      </c>
      <c r="R17" s="1" t="s">
        <v>229</v>
      </c>
      <c r="U17" s="1" t="s">
        <v>110</v>
      </c>
      <c r="V17" s="1" t="s">
        <v>48</v>
      </c>
      <c r="W17" s="1" t="s">
        <v>48</v>
      </c>
      <c r="X17" s="1" t="s">
        <v>48</v>
      </c>
      <c r="Y17" s="1" t="s">
        <v>110</v>
      </c>
      <c r="Z17" s="1" t="s">
        <v>230</v>
      </c>
      <c r="AA17" s="1" t="s">
        <v>48</v>
      </c>
      <c r="AB17" s="1" t="s">
        <v>48</v>
      </c>
      <c r="AC17" s="1" t="s">
        <v>48</v>
      </c>
      <c r="AD17" s="1" t="s">
        <v>49</v>
      </c>
      <c r="AE17" s="1" t="s">
        <v>49</v>
      </c>
      <c r="AF17" s="1" t="s">
        <v>231</v>
      </c>
      <c r="AG17" s="1" t="s">
        <v>232</v>
      </c>
      <c r="AH17" s="1" t="s">
        <v>53</v>
      </c>
      <c r="AI17" s="1" t="s">
        <v>233</v>
      </c>
      <c r="AJ17" s="1" t="s">
        <v>55</v>
      </c>
    </row>
    <row r="18" spans="1:38" x14ac:dyDescent="0.2">
      <c r="A18" s="2">
        <v>45118.351850219908</v>
      </c>
      <c r="B18" s="1" t="s">
        <v>234</v>
      </c>
      <c r="C18" s="1">
        <v>18</v>
      </c>
      <c r="D18" s="1">
        <v>1125999141</v>
      </c>
      <c r="E18" s="1" t="s">
        <v>38</v>
      </c>
      <c r="F18" s="1" t="s">
        <v>57</v>
      </c>
      <c r="G18" s="1" t="s">
        <v>40</v>
      </c>
      <c r="H18" s="1">
        <v>4</v>
      </c>
      <c r="I18" s="1">
        <v>5</v>
      </c>
      <c r="J18" s="1">
        <v>5</v>
      </c>
      <c r="K18" s="1">
        <v>5</v>
      </c>
      <c r="L18" s="1">
        <v>2</v>
      </c>
      <c r="M18" s="1">
        <v>5</v>
      </c>
      <c r="N18" s="1" t="s">
        <v>40</v>
      </c>
      <c r="O18" s="1" t="s">
        <v>235</v>
      </c>
      <c r="P18" s="1" t="s">
        <v>236</v>
      </c>
      <c r="Q18" s="1" t="s">
        <v>108</v>
      </c>
      <c r="R18" s="1" t="s">
        <v>237</v>
      </c>
      <c r="S18" s="1" t="s">
        <v>196</v>
      </c>
      <c r="T18" s="1" t="s">
        <v>238</v>
      </c>
      <c r="U18" s="1" t="s">
        <v>239</v>
      </c>
      <c r="V18" s="1" t="s">
        <v>48</v>
      </c>
      <c r="W18" s="1" t="s">
        <v>48</v>
      </c>
      <c r="X18" s="1" t="s">
        <v>48</v>
      </c>
      <c r="Y18" s="1" t="s">
        <v>240</v>
      </c>
      <c r="Z18" s="1" t="s">
        <v>241</v>
      </c>
      <c r="AA18" s="1" t="s">
        <v>49</v>
      </c>
      <c r="AB18" s="1" t="s">
        <v>62</v>
      </c>
      <c r="AC18" s="1" t="s">
        <v>62</v>
      </c>
      <c r="AD18" s="1" t="s">
        <v>50</v>
      </c>
      <c r="AE18" s="1" t="s">
        <v>49</v>
      </c>
      <c r="AF18" s="1" t="s">
        <v>242</v>
      </c>
      <c r="AG18" s="1" t="s">
        <v>243</v>
      </c>
      <c r="AH18" s="1" t="s">
        <v>53</v>
      </c>
      <c r="AI18" s="1" t="s">
        <v>244</v>
      </c>
      <c r="AJ18" s="1" t="s">
        <v>245</v>
      </c>
    </row>
    <row r="19" spans="1:38" x14ac:dyDescent="0.2">
      <c r="A19" s="2">
        <v>45118.352255069447</v>
      </c>
      <c r="B19" s="1" t="s">
        <v>246</v>
      </c>
      <c r="C19" s="1">
        <v>17</v>
      </c>
      <c r="D19" s="1">
        <v>1014861348</v>
      </c>
      <c r="E19" s="1" t="s">
        <v>68</v>
      </c>
      <c r="F19" s="1" t="s">
        <v>69</v>
      </c>
      <c r="G19" s="1" t="s">
        <v>40</v>
      </c>
      <c r="H19" s="1">
        <v>4</v>
      </c>
      <c r="I19" s="1">
        <v>4</v>
      </c>
      <c r="J19" s="1">
        <v>5</v>
      </c>
      <c r="K19" s="1">
        <v>4</v>
      </c>
      <c r="L19" s="1">
        <v>2</v>
      </c>
      <c r="M19" s="1">
        <v>3</v>
      </c>
      <c r="N19" s="1" t="s">
        <v>70</v>
      </c>
      <c r="O19" s="1" t="s">
        <v>247</v>
      </c>
      <c r="P19" s="1" t="s">
        <v>196</v>
      </c>
      <c r="Q19" s="1" t="s">
        <v>82</v>
      </c>
      <c r="R19" s="1" t="s">
        <v>248</v>
      </c>
      <c r="S19" s="1" t="s">
        <v>249</v>
      </c>
      <c r="T19" s="1" t="s">
        <v>250</v>
      </c>
      <c r="U19" s="1" t="s">
        <v>251</v>
      </c>
      <c r="V19" s="1" t="s">
        <v>49</v>
      </c>
      <c r="W19" s="1" t="s">
        <v>49</v>
      </c>
      <c r="X19" s="1" t="s">
        <v>49</v>
      </c>
      <c r="Y19" s="1" t="s">
        <v>252</v>
      </c>
      <c r="Z19" s="1" t="s">
        <v>253</v>
      </c>
      <c r="AA19" s="1" t="s">
        <v>49</v>
      </c>
      <c r="AB19" s="1" t="s">
        <v>49</v>
      </c>
      <c r="AC19" s="1" t="s">
        <v>49</v>
      </c>
      <c r="AD19" s="1" t="s">
        <v>62</v>
      </c>
      <c r="AE19" s="1" t="s">
        <v>49</v>
      </c>
      <c r="AF19" s="1" t="s">
        <v>254</v>
      </c>
      <c r="AG19" s="1" t="s">
        <v>255</v>
      </c>
      <c r="AH19" s="1" t="s">
        <v>53</v>
      </c>
      <c r="AI19" s="1" t="s">
        <v>256</v>
      </c>
      <c r="AJ19" s="1" t="s">
        <v>178</v>
      </c>
    </row>
    <row r="20" spans="1:38" x14ac:dyDescent="0.2">
      <c r="A20" s="2">
        <v>45118.352297662037</v>
      </c>
      <c r="B20" s="1" t="s">
        <v>257</v>
      </c>
      <c r="C20" s="1">
        <v>15</v>
      </c>
      <c r="D20" s="1">
        <v>1141516747</v>
      </c>
      <c r="E20" s="1" t="s">
        <v>68</v>
      </c>
      <c r="F20" s="1" t="s">
        <v>192</v>
      </c>
      <c r="G20" s="1" t="s">
        <v>70</v>
      </c>
      <c r="H20" s="1">
        <v>5</v>
      </c>
      <c r="I20" s="1">
        <v>5</v>
      </c>
      <c r="J20" s="1">
        <v>5</v>
      </c>
      <c r="K20" s="1">
        <v>5</v>
      </c>
      <c r="L20" s="1">
        <v>4</v>
      </c>
      <c r="M20" s="1">
        <v>4</v>
      </c>
      <c r="N20" s="1" t="s">
        <v>70</v>
      </c>
      <c r="O20" s="1" t="s">
        <v>258</v>
      </c>
      <c r="P20" s="1" t="s">
        <v>259</v>
      </c>
      <c r="Q20" s="1" t="s">
        <v>228</v>
      </c>
      <c r="R20" s="1" t="s">
        <v>260</v>
      </c>
      <c r="S20" s="1" t="s">
        <v>84</v>
      </c>
      <c r="T20" s="1" t="s">
        <v>261</v>
      </c>
      <c r="U20" s="1" t="s">
        <v>262</v>
      </c>
      <c r="V20" s="1" t="s">
        <v>48</v>
      </c>
      <c r="W20" s="1" t="s">
        <v>48</v>
      </c>
      <c r="X20" s="1" t="s">
        <v>48</v>
      </c>
      <c r="AA20" s="1" t="s">
        <v>48</v>
      </c>
      <c r="AB20" s="1" t="s">
        <v>48</v>
      </c>
      <c r="AC20" s="1" t="s">
        <v>48</v>
      </c>
      <c r="AD20" s="1" t="s">
        <v>48</v>
      </c>
      <c r="AE20" s="1" t="s">
        <v>48</v>
      </c>
      <c r="AF20" s="1" t="s">
        <v>263</v>
      </c>
      <c r="AG20" s="1" t="s">
        <v>264</v>
      </c>
      <c r="AH20" s="1" t="s">
        <v>53</v>
      </c>
      <c r="AI20" s="1" t="s">
        <v>265</v>
      </c>
      <c r="AJ20" s="1" t="s">
        <v>130</v>
      </c>
    </row>
    <row r="21" spans="1:38" x14ac:dyDescent="0.2">
      <c r="A21" s="2">
        <v>45118.352662511577</v>
      </c>
      <c r="B21" s="1" t="s">
        <v>266</v>
      </c>
      <c r="C21" s="1">
        <v>17</v>
      </c>
      <c r="D21" s="1">
        <v>1014860959</v>
      </c>
      <c r="E21" s="1" t="s">
        <v>38</v>
      </c>
      <c r="F21" s="1" t="s">
        <v>57</v>
      </c>
      <c r="G21" s="1" t="s">
        <v>70</v>
      </c>
      <c r="H21" s="1">
        <v>5</v>
      </c>
      <c r="I21" s="1">
        <v>5</v>
      </c>
      <c r="J21" s="1">
        <v>5</v>
      </c>
      <c r="K21" s="1">
        <v>5</v>
      </c>
      <c r="L21" s="1">
        <v>3</v>
      </c>
      <c r="M21" s="1">
        <v>1</v>
      </c>
      <c r="N21" s="1" t="s">
        <v>70</v>
      </c>
      <c r="O21" s="1" t="s">
        <v>267</v>
      </c>
      <c r="P21" s="1" t="s">
        <v>268</v>
      </c>
      <c r="Q21" s="1" t="s">
        <v>43</v>
      </c>
      <c r="R21" s="1" t="s">
        <v>269</v>
      </c>
      <c r="S21" s="1" t="s">
        <v>270</v>
      </c>
      <c r="T21" s="1" t="s">
        <v>271</v>
      </c>
      <c r="V21" s="1" t="s">
        <v>49</v>
      </c>
      <c r="W21" s="1" t="s">
        <v>48</v>
      </c>
      <c r="X21" s="1" t="s">
        <v>49</v>
      </c>
      <c r="AA21" s="1" t="s">
        <v>48</v>
      </c>
      <c r="AB21" s="1" t="s">
        <v>48</v>
      </c>
      <c r="AC21" s="1" t="s">
        <v>48</v>
      </c>
      <c r="AD21" s="1" t="s">
        <v>50</v>
      </c>
      <c r="AE21" s="1" t="s">
        <v>48</v>
      </c>
      <c r="AF21" s="1" t="s">
        <v>272</v>
      </c>
      <c r="AG21" s="1" t="s">
        <v>273</v>
      </c>
      <c r="AH21" s="1" t="s">
        <v>53</v>
      </c>
      <c r="AI21" s="1" t="s">
        <v>88</v>
      </c>
      <c r="AJ21" s="1" t="s">
        <v>103</v>
      </c>
    </row>
    <row r="22" spans="1:38" x14ac:dyDescent="0.2">
      <c r="A22" s="2">
        <v>45118.35309881944</v>
      </c>
      <c r="B22" s="1" t="s">
        <v>274</v>
      </c>
      <c r="C22" s="1">
        <v>16</v>
      </c>
      <c r="D22" s="1">
        <v>1021671950</v>
      </c>
      <c r="E22" s="1" t="s">
        <v>38</v>
      </c>
      <c r="F22" s="1" t="s">
        <v>206</v>
      </c>
      <c r="G22" s="1" t="s">
        <v>40</v>
      </c>
      <c r="H22" s="1">
        <v>5</v>
      </c>
      <c r="I22" s="1">
        <v>4</v>
      </c>
      <c r="J22" s="1">
        <v>5</v>
      </c>
      <c r="K22" s="1">
        <v>5</v>
      </c>
      <c r="L22" s="1">
        <v>3</v>
      </c>
      <c r="M22" s="1">
        <v>3</v>
      </c>
      <c r="N22" s="1" t="s">
        <v>40</v>
      </c>
      <c r="O22" s="1" t="s">
        <v>275</v>
      </c>
      <c r="P22" s="1" t="s">
        <v>276</v>
      </c>
      <c r="Q22" s="1" t="s">
        <v>61</v>
      </c>
      <c r="R22" s="1" t="s">
        <v>277</v>
      </c>
      <c r="S22" s="1" t="s">
        <v>278</v>
      </c>
      <c r="T22" s="1" t="s">
        <v>279</v>
      </c>
      <c r="U22" s="1" t="s">
        <v>280</v>
      </c>
      <c r="V22" s="1" t="s">
        <v>49</v>
      </c>
      <c r="W22" s="1" t="s">
        <v>48</v>
      </c>
      <c r="X22" s="1" t="s">
        <v>49</v>
      </c>
      <c r="Y22" s="1" t="s">
        <v>281</v>
      </c>
      <c r="AA22" s="1" t="s">
        <v>49</v>
      </c>
      <c r="AB22" s="1" t="s">
        <v>48</v>
      </c>
      <c r="AC22" s="1" t="s">
        <v>48</v>
      </c>
      <c r="AD22" s="1" t="s">
        <v>62</v>
      </c>
      <c r="AE22" s="1" t="s">
        <v>48</v>
      </c>
      <c r="AF22" s="1" t="s">
        <v>282</v>
      </c>
      <c r="AG22" s="1" t="s">
        <v>283</v>
      </c>
      <c r="AH22" s="1" t="s">
        <v>53</v>
      </c>
      <c r="AI22" s="1" t="s">
        <v>284</v>
      </c>
      <c r="AJ22" s="1" t="s">
        <v>118</v>
      </c>
    </row>
    <row r="23" spans="1:38" x14ac:dyDescent="0.2">
      <c r="A23" s="2">
        <v>45118.353216655094</v>
      </c>
      <c r="B23" s="1" t="s">
        <v>285</v>
      </c>
      <c r="C23" s="1">
        <v>17</v>
      </c>
      <c r="D23" s="1">
        <v>1028481443</v>
      </c>
      <c r="E23" s="1" t="s">
        <v>38</v>
      </c>
      <c r="F23" s="1" t="s">
        <v>79</v>
      </c>
      <c r="G23" s="1" t="s">
        <v>40</v>
      </c>
      <c r="H23" s="1">
        <v>5</v>
      </c>
      <c r="I23" s="1">
        <v>5</v>
      </c>
      <c r="J23" s="1">
        <v>5</v>
      </c>
      <c r="K23" s="1">
        <v>5</v>
      </c>
      <c r="L23" s="1">
        <v>5</v>
      </c>
      <c r="M23" s="1">
        <v>5</v>
      </c>
      <c r="N23" s="1" t="s">
        <v>40</v>
      </c>
      <c r="O23" s="1" t="s">
        <v>286</v>
      </c>
      <c r="P23" s="1" t="s">
        <v>287</v>
      </c>
      <c r="Q23" s="1" t="s">
        <v>158</v>
      </c>
      <c r="R23" s="1" t="s">
        <v>288</v>
      </c>
      <c r="S23" s="1" t="s">
        <v>289</v>
      </c>
      <c r="T23" s="1" t="s">
        <v>290</v>
      </c>
      <c r="U23" s="1" t="s">
        <v>291</v>
      </c>
      <c r="V23" s="1" t="s">
        <v>48</v>
      </c>
      <c r="W23" s="1" t="s">
        <v>48</v>
      </c>
      <c r="X23" s="1" t="s">
        <v>48</v>
      </c>
      <c r="Y23" s="1" t="s">
        <v>292</v>
      </c>
      <c r="Z23" s="1" t="s">
        <v>293</v>
      </c>
      <c r="AA23" s="1" t="s">
        <v>49</v>
      </c>
      <c r="AB23" s="1" t="s">
        <v>48</v>
      </c>
      <c r="AC23" s="1" t="s">
        <v>48</v>
      </c>
      <c r="AD23" s="1" t="s">
        <v>49</v>
      </c>
      <c r="AE23" s="1" t="s">
        <v>48</v>
      </c>
      <c r="AF23" s="1" t="s">
        <v>294</v>
      </c>
      <c r="AG23" s="1" t="s">
        <v>295</v>
      </c>
      <c r="AH23" s="1" t="s">
        <v>53</v>
      </c>
      <c r="AI23" s="1" t="s">
        <v>296</v>
      </c>
      <c r="AJ23" s="1" t="s">
        <v>245</v>
      </c>
    </row>
    <row r="24" spans="1:38" x14ac:dyDescent="0.2">
      <c r="A24" s="2">
        <v>45118.353296319445</v>
      </c>
      <c r="B24" s="1" t="s">
        <v>297</v>
      </c>
      <c r="C24" s="1">
        <v>15</v>
      </c>
      <c r="D24" s="1">
        <v>1015414302</v>
      </c>
      <c r="E24" s="1" t="s">
        <v>38</v>
      </c>
      <c r="F24" s="1" t="s">
        <v>226</v>
      </c>
      <c r="G24" s="1" t="s">
        <v>40</v>
      </c>
      <c r="H24" s="1">
        <v>4</v>
      </c>
      <c r="I24" s="1">
        <v>4</v>
      </c>
      <c r="J24" s="1">
        <v>5</v>
      </c>
      <c r="K24" s="1">
        <v>5</v>
      </c>
      <c r="L24" s="1">
        <v>2</v>
      </c>
      <c r="M24" s="1">
        <v>4</v>
      </c>
      <c r="N24" s="1" t="s">
        <v>40</v>
      </c>
      <c r="O24" s="1" t="s">
        <v>298</v>
      </c>
      <c r="P24" s="1" t="s">
        <v>299</v>
      </c>
      <c r="Q24" s="1" t="s">
        <v>108</v>
      </c>
      <c r="R24" s="1" t="s">
        <v>300</v>
      </c>
      <c r="S24" s="1" t="s">
        <v>301</v>
      </c>
      <c r="T24" s="1" t="s">
        <v>302</v>
      </c>
      <c r="U24" s="1" t="s">
        <v>303</v>
      </c>
      <c r="V24" s="1" t="s">
        <v>48</v>
      </c>
      <c r="W24" s="1" t="s">
        <v>49</v>
      </c>
      <c r="X24" s="1" t="s">
        <v>49</v>
      </c>
      <c r="Y24" s="1" t="s">
        <v>304</v>
      </c>
      <c r="Z24" s="1" t="s">
        <v>305</v>
      </c>
      <c r="AA24" s="1" t="s">
        <v>48</v>
      </c>
      <c r="AB24" s="1" t="s">
        <v>48</v>
      </c>
      <c r="AC24" s="1" t="s">
        <v>48</v>
      </c>
      <c r="AD24" s="1" t="s">
        <v>49</v>
      </c>
      <c r="AE24" s="1" t="s">
        <v>48</v>
      </c>
      <c r="AF24" s="1" t="s">
        <v>306</v>
      </c>
      <c r="AG24" s="1" t="s">
        <v>307</v>
      </c>
      <c r="AH24" s="1" t="s">
        <v>53</v>
      </c>
      <c r="AI24" s="1" t="s">
        <v>308</v>
      </c>
      <c r="AJ24" s="1" t="s">
        <v>309</v>
      </c>
    </row>
    <row r="25" spans="1:38" x14ac:dyDescent="0.2">
      <c r="A25" s="2">
        <v>45118.353422152781</v>
      </c>
      <c r="B25" s="1" t="s">
        <v>310</v>
      </c>
      <c r="C25" s="1">
        <v>16</v>
      </c>
      <c r="D25" s="1">
        <v>1025530496</v>
      </c>
      <c r="E25" s="1" t="s">
        <v>68</v>
      </c>
      <c r="F25" s="1" t="s">
        <v>311</v>
      </c>
      <c r="G25" s="1" t="s">
        <v>40</v>
      </c>
      <c r="H25" s="1">
        <v>5</v>
      </c>
      <c r="I25" s="1">
        <v>5</v>
      </c>
      <c r="J25" s="1">
        <v>5</v>
      </c>
      <c r="K25" s="1">
        <v>4</v>
      </c>
      <c r="L25" s="1">
        <v>4</v>
      </c>
      <c r="M25" s="1">
        <v>3</v>
      </c>
      <c r="N25" s="1" t="s">
        <v>105</v>
      </c>
      <c r="O25" s="1" t="s">
        <v>312</v>
      </c>
      <c r="P25" s="1" t="s">
        <v>313</v>
      </c>
      <c r="Q25" s="1" t="s">
        <v>158</v>
      </c>
      <c r="R25" s="1" t="s">
        <v>314</v>
      </c>
      <c r="S25" s="1" t="s">
        <v>315</v>
      </c>
      <c r="T25" s="1" t="s">
        <v>316</v>
      </c>
      <c r="U25" s="1" t="s">
        <v>317</v>
      </c>
      <c r="V25" s="1" t="s">
        <v>48</v>
      </c>
      <c r="W25" s="1" t="s">
        <v>49</v>
      </c>
      <c r="X25" s="1" t="s">
        <v>49</v>
      </c>
      <c r="Y25" s="1" t="s">
        <v>318</v>
      </c>
      <c r="Z25" s="1" t="s">
        <v>319</v>
      </c>
      <c r="AA25" s="1" t="s">
        <v>62</v>
      </c>
      <c r="AB25" s="1" t="s">
        <v>62</v>
      </c>
      <c r="AC25" s="1" t="s">
        <v>49</v>
      </c>
      <c r="AD25" s="1" t="s">
        <v>50</v>
      </c>
      <c r="AE25" s="1" t="s">
        <v>62</v>
      </c>
      <c r="AF25" s="1" t="s">
        <v>320</v>
      </c>
      <c r="AG25" s="1" t="s">
        <v>321</v>
      </c>
      <c r="AH25" s="1" t="s">
        <v>53</v>
      </c>
      <c r="AI25" s="1" t="s">
        <v>164</v>
      </c>
      <c r="AJ25" s="1" t="s">
        <v>140</v>
      </c>
    </row>
    <row r="26" spans="1:38" x14ac:dyDescent="0.2">
      <c r="A26" s="2">
        <v>45118.353562708333</v>
      </c>
      <c r="B26" s="1" t="s">
        <v>322</v>
      </c>
      <c r="C26" s="1">
        <v>16</v>
      </c>
      <c r="D26" s="1">
        <v>1028482316</v>
      </c>
      <c r="E26" s="1" t="s">
        <v>68</v>
      </c>
      <c r="F26" s="1" t="s">
        <v>323</v>
      </c>
      <c r="G26" s="1" t="s">
        <v>40</v>
      </c>
      <c r="H26" s="1">
        <v>5</v>
      </c>
      <c r="I26" s="1">
        <v>5</v>
      </c>
      <c r="J26" s="1">
        <v>5</v>
      </c>
      <c r="K26" s="1">
        <v>5</v>
      </c>
      <c r="L26" s="1">
        <v>4</v>
      </c>
      <c r="M26" s="1">
        <v>4</v>
      </c>
      <c r="N26" s="1" t="s">
        <v>70</v>
      </c>
      <c r="O26" s="1" t="s">
        <v>324</v>
      </c>
      <c r="P26" s="1" t="s">
        <v>325</v>
      </c>
      <c r="Q26" s="1" t="s">
        <v>82</v>
      </c>
      <c r="R26" s="1" t="s">
        <v>326</v>
      </c>
      <c r="S26" s="1" t="s">
        <v>327</v>
      </c>
      <c r="T26" s="1" t="s">
        <v>328</v>
      </c>
      <c r="U26" s="1" t="s">
        <v>329</v>
      </c>
      <c r="V26" s="1" t="s">
        <v>48</v>
      </c>
      <c r="W26" s="1" t="s">
        <v>112</v>
      </c>
      <c r="X26" s="1" t="s">
        <v>112</v>
      </c>
      <c r="Y26" s="1" t="s">
        <v>330</v>
      </c>
      <c r="Z26" s="1" t="s">
        <v>331</v>
      </c>
      <c r="AA26" s="1" t="s">
        <v>49</v>
      </c>
      <c r="AB26" s="1" t="s">
        <v>62</v>
      </c>
      <c r="AC26" s="1" t="s">
        <v>49</v>
      </c>
      <c r="AD26" s="1" t="s">
        <v>62</v>
      </c>
      <c r="AE26" s="1" t="s">
        <v>48</v>
      </c>
      <c r="AF26" s="1" t="s">
        <v>332</v>
      </c>
      <c r="AG26" s="1" t="s">
        <v>333</v>
      </c>
      <c r="AH26" s="1" t="s">
        <v>101</v>
      </c>
      <c r="AK26" s="1" t="s">
        <v>334</v>
      </c>
      <c r="AL26" s="1" t="s">
        <v>66</v>
      </c>
    </row>
    <row r="27" spans="1:38" x14ac:dyDescent="0.2">
      <c r="A27" s="2">
        <v>45118.35365902778</v>
      </c>
      <c r="B27" s="1" t="s">
        <v>335</v>
      </c>
      <c r="C27" s="1">
        <v>15</v>
      </c>
      <c r="D27" s="1">
        <v>1014865024</v>
      </c>
      <c r="E27" s="1" t="s">
        <v>38</v>
      </c>
      <c r="F27" s="1" t="s">
        <v>120</v>
      </c>
      <c r="G27" s="1" t="s">
        <v>70</v>
      </c>
      <c r="H27" s="1">
        <v>4</v>
      </c>
      <c r="I27" s="1">
        <v>5</v>
      </c>
      <c r="J27" s="1">
        <v>5</v>
      </c>
      <c r="K27" s="1">
        <v>4</v>
      </c>
      <c r="L27" s="1">
        <v>2</v>
      </c>
      <c r="M27" s="1">
        <v>4</v>
      </c>
      <c r="N27" s="1" t="s">
        <v>40</v>
      </c>
      <c r="O27" s="1" t="s">
        <v>336</v>
      </c>
      <c r="P27" s="1" t="s">
        <v>337</v>
      </c>
      <c r="Q27" s="1" t="s">
        <v>61</v>
      </c>
      <c r="R27" s="1" t="s">
        <v>338</v>
      </c>
      <c r="S27" s="1" t="s">
        <v>110</v>
      </c>
      <c r="T27" s="1" t="s">
        <v>339</v>
      </c>
      <c r="U27" s="1" t="s">
        <v>340</v>
      </c>
      <c r="V27" s="1" t="s">
        <v>48</v>
      </c>
      <c r="W27" s="1" t="s">
        <v>112</v>
      </c>
      <c r="X27" s="1" t="s">
        <v>49</v>
      </c>
      <c r="Y27" s="1" t="s">
        <v>341</v>
      </c>
      <c r="Z27" s="1" t="s">
        <v>342</v>
      </c>
      <c r="AA27" s="1" t="s">
        <v>62</v>
      </c>
      <c r="AB27" s="1" t="s">
        <v>50</v>
      </c>
      <c r="AC27" s="1" t="s">
        <v>62</v>
      </c>
      <c r="AD27" s="1" t="s">
        <v>50</v>
      </c>
      <c r="AE27" s="1" t="s">
        <v>62</v>
      </c>
      <c r="AF27" s="1" t="s">
        <v>343</v>
      </c>
      <c r="AG27" s="1" t="s">
        <v>344</v>
      </c>
      <c r="AH27" s="1" t="s">
        <v>101</v>
      </c>
      <c r="AK27" s="1" t="s">
        <v>117</v>
      </c>
      <c r="AL27" s="1" t="s">
        <v>118</v>
      </c>
    </row>
    <row r="28" spans="1:38" x14ac:dyDescent="0.2">
      <c r="A28" s="2">
        <v>45118.353968842595</v>
      </c>
      <c r="B28" s="1" t="s">
        <v>345</v>
      </c>
      <c r="C28" s="1">
        <v>17</v>
      </c>
      <c r="D28" s="1">
        <v>1016008394</v>
      </c>
      <c r="E28" s="1" t="s">
        <v>38</v>
      </c>
      <c r="F28" s="1" t="s">
        <v>39</v>
      </c>
      <c r="G28" s="1" t="s">
        <v>40</v>
      </c>
      <c r="H28" s="1">
        <v>3</v>
      </c>
      <c r="I28" s="1">
        <v>4</v>
      </c>
      <c r="J28" s="1">
        <v>5</v>
      </c>
      <c r="K28" s="1">
        <v>5</v>
      </c>
      <c r="L28" s="1">
        <v>2</v>
      </c>
      <c r="M28" s="1">
        <v>2</v>
      </c>
      <c r="N28" s="1" t="s">
        <v>70</v>
      </c>
      <c r="O28" s="1" t="s">
        <v>346</v>
      </c>
      <c r="P28" s="1" t="s">
        <v>347</v>
      </c>
      <c r="Q28" s="1" t="s">
        <v>158</v>
      </c>
      <c r="R28" s="1" t="s">
        <v>348</v>
      </c>
      <c r="S28" s="1" t="s">
        <v>270</v>
      </c>
      <c r="T28" s="1" t="s">
        <v>349</v>
      </c>
      <c r="U28" s="1" t="s">
        <v>350</v>
      </c>
      <c r="V28" s="1" t="s">
        <v>49</v>
      </c>
      <c r="W28" s="1" t="s">
        <v>49</v>
      </c>
      <c r="X28" s="1" t="s">
        <v>112</v>
      </c>
      <c r="Z28" s="1" t="s">
        <v>351</v>
      </c>
      <c r="AA28" s="1" t="s">
        <v>49</v>
      </c>
      <c r="AB28" s="1" t="s">
        <v>62</v>
      </c>
      <c r="AC28" s="1" t="s">
        <v>62</v>
      </c>
      <c r="AD28" s="1" t="s">
        <v>50</v>
      </c>
      <c r="AE28" s="1" t="s">
        <v>49</v>
      </c>
      <c r="AF28" s="1" t="s">
        <v>352</v>
      </c>
      <c r="AG28" s="1" t="s">
        <v>353</v>
      </c>
      <c r="AH28" s="1" t="s">
        <v>101</v>
      </c>
      <c r="AK28" s="1" t="s">
        <v>354</v>
      </c>
      <c r="AL28" s="1" t="s">
        <v>355</v>
      </c>
    </row>
    <row r="29" spans="1:38" x14ac:dyDescent="0.2">
      <c r="A29" s="2">
        <v>45118.354094340277</v>
      </c>
      <c r="B29" s="1" t="s">
        <v>356</v>
      </c>
      <c r="C29" s="1">
        <v>17</v>
      </c>
      <c r="D29" s="1">
        <v>1032876971</v>
      </c>
      <c r="E29" s="1" t="s">
        <v>68</v>
      </c>
      <c r="F29" s="1" t="s">
        <v>57</v>
      </c>
      <c r="G29" s="1" t="s">
        <v>70</v>
      </c>
      <c r="H29" s="1">
        <v>3</v>
      </c>
      <c r="I29" s="1">
        <v>5</v>
      </c>
      <c r="J29" s="1">
        <v>5</v>
      </c>
      <c r="K29" s="1">
        <v>5</v>
      </c>
      <c r="L29" s="1">
        <v>2</v>
      </c>
      <c r="M29" s="1">
        <v>1</v>
      </c>
      <c r="N29" s="1" t="s">
        <v>70</v>
      </c>
      <c r="O29" s="1" t="s">
        <v>357</v>
      </c>
      <c r="P29" s="1" t="s">
        <v>358</v>
      </c>
      <c r="Q29" s="1" t="s">
        <v>359</v>
      </c>
      <c r="R29" s="1" t="s">
        <v>360</v>
      </c>
      <c r="S29" s="1" t="s">
        <v>361</v>
      </c>
      <c r="T29" s="1" t="s">
        <v>362</v>
      </c>
      <c r="U29" s="1" t="s">
        <v>363</v>
      </c>
      <c r="V29" s="1" t="s">
        <v>49</v>
      </c>
      <c r="W29" s="1" t="s">
        <v>49</v>
      </c>
      <c r="X29" s="1" t="s">
        <v>50</v>
      </c>
      <c r="Z29" s="1" t="s">
        <v>364</v>
      </c>
      <c r="AA29" s="1" t="s">
        <v>49</v>
      </c>
      <c r="AB29" s="1" t="s">
        <v>49</v>
      </c>
      <c r="AC29" s="1" t="s">
        <v>48</v>
      </c>
      <c r="AD29" s="1" t="s">
        <v>50</v>
      </c>
      <c r="AE29" s="1" t="s">
        <v>49</v>
      </c>
      <c r="AF29" s="1" t="s">
        <v>365</v>
      </c>
      <c r="AG29" s="1" t="s">
        <v>196</v>
      </c>
      <c r="AH29" s="1" t="s">
        <v>53</v>
      </c>
      <c r="AI29" s="1" t="s">
        <v>366</v>
      </c>
      <c r="AJ29" s="1" t="s">
        <v>245</v>
      </c>
    </row>
    <row r="30" spans="1:38" x14ac:dyDescent="0.2">
      <c r="A30" s="2">
        <v>45118.354426585647</v>
      </c>
      <c r="B30" s="1" t="s">
        <v>367</v>
      </c>
      <c r="C30" s="1">
        <v>14</v>
      </c>
      <c r="D30" s="1">
        <v>1013122656</v>
      </c>
      <c r="E30" s="1" t="s">
        <v>38</v>
      </c>
      <c r="F30" s="1" t="s">
        <v>120</v>
      </c>
      <c r="G30" s="1" t="s">
        <v>70</v>
      </c>
      <c r="H30" s="1">
        <v>4</v>
      </c>
      <c r="I30" s="1">
        <v>4</v>
      </c>
      <c r="J30" s="1">
        <v>5</v>
      </c>
      <c r="K30" s="1">
        <v>5</v>
      </c>
      <c r="L30" s="1">
        <v>2</v>
      </c>
      <c r="M30" s="1">
        <v>4</v>
      </c>
      <c r="N30" s="1" t="s">
        <v>40</v>
      </c>
      <c r="O30" s="1" t="s">
        <v>368</v>
      </c>
      <c r="P30" s="1" t="s">
        <v>369</v>
      </c>
      <c r="Q30" s="1" t="s">
        <v>108</v>
      </c>
      <c r="R30" s="1" t="s">
        <v>370</v>
      </c>
      <c r="S30" s="1" t="s">
        <v>84</v>
      </c>
      <c r="T30" s="1" t="s">
        <v>371</v>
      </c>
      <c r="U30" s="1" t="s">
        <v>84</v>
      </c>
      <c r="V30" s="1" t="s">
        <v>48</v>
      </c>
      <c r="W30" s="1" t="s">
        <v>48</v>
      </c>
      <c r="X30" s="1" t="s">
        <v>48</v>
      </c>
      <c r="Y30" s="1" t="s">
        <v>372</v>
      </c>
      <c r="Z30" s="1" t="s">
        <v>373</v>
      </c>
      <c r="AA30" s="1" t="s">
        <v>48</v>
      </c>
      <c r="AB30" s="1" t="s">
        <v>48</v>
      </c>
      <c r="AC30" s="1" t="s">
        <v>48</v>
      </c>
      <c r="AD30" s="1" t="s">
        <v>48</v>
      </c>
      <c r="AE30" s="1" t="s">
        <v>48</v>
      </c>
      <c r="AF30" s="1" t="s">
        <v>374</v>
      </c>
      <c r="AG30" s="1" t="s">
        <v>375</v>
      </c>
      <c r="AH30" s="1" t="s">
        <v>53</v>
      </c>
      <c r="AI30" s="1" t="s">
        <v>376</v>
      </c>
      <c r="AJ30" s="1" t="s">
        <v>130</v>
      </c>
    </row>
    <row r="31" spans="1:38" x14ac:dyDescent="0.2">
      <c r="A31" s="2">
        <v>45118.354969942127</v>
      </c>
      <c r="B31" s="1" t="s">
        <v>377</v>
      </c>
      <c r="C31" s="1">
        <v>16</v>
      </c>
      <c r="D31" s="1">
        <v>1013262517</v>
      </c>
      <c r="E31" s="1" t="s">
        <v>68</v>
      </c>
      <c r="F31" s="1" t="s">
        <v>206</v>
      </c>
      <c r="G31" s="1" t="s">
        <v>70</v>
      </c>
      <c r="H31" s="1">
        <v>4</v>
      </c>
      <c r="I31" s="1">
        <v>4</v>
      </c>
      <c r="J31" s="1">
        <v>5</v>
      </c>
      <c r="K31" s="1">
        <v>5</v>
      </c>
      <c r="L31" s="1">
        <v>3</v>
      </c>
      <c r="M31" s="1">
        <v>5</v>
      </c>
      <c r="N31" s="1" t="s">
        <v>40</v>
      </c>
      <c r="O31" s="1" t="s">
        <v>378</v>
      </c>
      <c r="P31" s="1" t="s">
        <v>379</v>
      </c>
      <c r="Q31" s="1" t="s">
        <v>158</v>
      </c>
      <c r="R31" s="1" t="s">
        <v>380</v>
      </c>
      <c r="S31" s="1" t="s">
        <v>381</v>
      </c>
      <c r="T31" s="1" t="s">
        <v>382</v>
      </c>
      <c r="U31" s="1" t="s">
        <v>383</v>
      </c>
      <c r="V31" s="1" t="s">
        <v>49</v>
      </c>
      <c r="W31" s="1" t="s">
        <v>48</v>
      </c>
      <c r="X31" s="1" t="s">
        <v>48</v>
      </c>
      <c r="Y31" s="1" t="s">
        <v>384</v>
      </c>
      <c r="Z31" s="1" t="s">
        <v>385</v>
      </c>
      <c r="AA31" s="1" t="s">
        <v>48</v>
      </c>
      <c r="AB31" s="1" t="s">
        <v>62</v>
      </c>
      <c r="AC31" s="1" t="s">
        <v>49</v>
      </c>
      <c r="AD31" s="1" t="s">
        <v>49</v>
      </c>
      <c r="AE31" s="1" t="s">
        <v>48</v>
      </c>
      <c r="AF31" s="1" t="s">
        <v>386</v>
      </c>
      <c r="AG31" s="1" t="s">
        <v>387</v>
      </c>
      <c r="AH31" s="1" t="s">
        <v>101</v>
      </c>
      <c r="AK31" s="1" t="s">
        <v>388</v>
      </c>
      <c r="AL31" s="1" t="s">
        <v>89</v>
      </c>
    </row>
    <row r="32" spans="1:38" x14ac:dyDescent="0.2">
      <c r="A32" s="2">
        <v>45118.355096458334</v>
      </c>
      <c r="B32" s="1" t="s">
        <v>389</v>
      </c>
      <c r="C32" s="1">
        <v>16</v>
      </c>
      <c r="D32" s="1" t="s">
        <v>390</v>
      </c>
      <c r="E32" s="1" t="s">
        <v>68</v>
      </c>
      <c r="F32" s="1" t="s">
        <v>311</v>
      </c>
      <c r="G32" s="1" t="s">
        <v>70</v>
      </c>
      <c r="H32" s="1">
        <v>5</v>
      </c>
      <c r="I32" s="1">
        <v>4</v>
      </c>
      <c r="J32" s="1">
        <v>5</v>
      </c>
      <c r="K32" s="1">
        <v>4</v>
      </c>
      <c r="L32" s="1">
        <v>3</v>
      </c>
      <c r="M32" s="1">
        <v>3</v>
      </c>
      <c r="N32" s="1" t="s">
        <v>70</v>
      </c>
      <c r="O32" s="1" t="s">
        <v>391</v>
      </c>
      <c r="P32" s="1" t="s">
        <v>392</v>
      </c>
      <c r="Q32" s="1" t="s">
        <v>108</v>
      </c>
      <c r="R32" s="1" t="s">
        <v>393</v>
      </c>
      <c r="S32" s="1" t="s">
        <v>394</v>
      </c>
      <c r="T32" s="1" t="s">
        <v>395</v>
      </c>
      <c r="U32" s="1" t="s">
        <v>396</v>
      </c>
      <c r="V32" s="1" t="s">
        <v>49</v>
      </c>
      <c r="W32" s="1" t="s">
        <v>48</v>
      </c>
      <c r="X32" s="1" t="s">
        <v>49</v>
      </c>
      <c r="Z32" s="1" t="s">
        <v>397</v>
      </c>
      <c r="AA32" s="1" t="s">
        <v>48</v>
      </c>
      <c r="AB32" s="1" t="s">
        <v>48</v>
      </c>
      <c r="AC32" s="1" t="s">
        <v>49</v>
      </c>
      <c r="AD32" s="1" t="s">
        <v>62</v>
      </c>
      <c r="AE32" s="1" t="s">
        <v>62</v>
      </c>
      <c r="AF32" s="1" t="s">
        <v>398</v>
      </c>
      <c r="AG32" s="1" t="s">
        <v>399</v>
      </c>
      <c r="AH32" s="1" t="s">
        <v>53</v>
      </c>
      <c r="AI32" s="1" t="s">
        <v>400</v>
      </c>
      <c r="AJ32" s="1" t="s">
        <v>140</v>
      </c>
    </row>
    <row r="33" spans="1:38" x14ac:dyDescent="0.2">
      <c r="A33" s="2">
        <v>45118.355212627313</v>
      </c>
      <c r="B33" s="1" t="s">
        <v>401</v>
      </c>
      <c r="C33" s="1">
        <v>16</v>
      </c>
      <c r="D33" s="1">
        <v>1034400254</v>
      </c>
      <c r="E33" s="1" t="s">
        <v>68</v>
      </c>
      <c r="F33" s="1" t="s">
        <v>39</v>
      </c>
      <c r="G33" s="1" t="s">
        <v>40</v>
      </c>
      <c r="H33" s="1">
        <v>4</v>
      </c>
      <c r="I33" s="1">
        <v>5</v>
      </c>
      <c r="J33" s="1">
        <v>5</v>
      </c>
      <c r="K33" s="1">
        <v>5</v>
      </c>
      <c r="L33" s="1">
        <v>3</v>
      </c>
      <c r="M33" s="1">
        <v>3</v>
      </c>
      <c r="N33" s="1" t="s">
        <v>40</v>
      </c>
      <c r="O33" s="1" t="s">
        <v>402</v>
      </c>
      <c r="P33" s="1" t="s">
        <v>403</v>
      </c>
      <c r="Q33" s="1" t="s">
        <v>158</v>
      </c>
      <c r="R33" s="1" t="s">
        <v>404</v>
      </c>
      <c r="T33" s="1" t="s">
        <v>405</v>
      </c>
      <c r="U33" s="1" t="s">
        <v>406</v>
      </c>
      <c r="V33" s="1" t="s">
        <v>49</v>
      </c>
      <c r="W33" s="1" t="s">
        <v>49</v>
      </c>
      <c r="X33" s="1" t="s">
        <v>49</v>
      </c>
      <c r="Z33" s="1" t="s">
        <v>407</v>
      </c>
      <c r="AA33" s="1" t="s">
        <v>49</v>
      </c>
      <c r="AB33" s="1" t="s">
        <v>62</v>
      </c>
      <c r="AC33" s="1" t="s">
        <v>48</v>
      </c>
      <c r="AD33" s="1" t="s">
        <v>50</v>
      </c>
      <c r="AE33" s="1" t="s">
        <v>48</v>
      </c>
      <c r="AF33" s="1" t="s">
        <v>408</v>
      </c>
      <c r="AG33" s="1" t="s">
        <v>409</v>
      </c>
      <c r="AH33" s="1" t="s">
        <v>101</v>
      </c>
      <c r="AK33" s="1" t="s">
        <v>410</v>
      </c>
      <c r="AL33" s="1" t="s">
        <v>118</v>
      </c>
    </row>
    <row r="34" spans="1:38" x14ac:dyDescent="0.2">
      <c r="A34" s="2">
        <v>45118.357320671297</v>
      </c>
      <c r="B34" s="1" t="s">
        <v>411</v>
      </c>
      <c r="C34" s="1">
        <v>17</v>
      </c>
      <c r="D34" s="1">
        <v>1034576762</v>
      </c>
      <c r="E34" s="1" t="s">
        <v>38</v>
      </c>
      <c r="F34" s="1" t="s">
        <v>57</v>
      </c>
      <c r="G34" s="1" t="s">
        <v>40</v>
      </c>
      <c r="H34" s="1">
        <v>5</v>
      </c>
      <c r="I34" s="1">
        <v>5</v>
      </c>
      <c r="J34" s="1">
        <v>4</v>
      </c>
      <c r="K34" s="1">
        <v>5</v>
      </c>
      <c r="L34" s="1">
        <v>3</v>
      </c>
      <c r="M34" s="1">
        <v>2</v>
      </c>
      <c r="N34" s="1" t="s">
        <v>40</v>
      </c>
      <c r="O34" s="1" t="s">
        <v>412</v>
      </c>
      <c r="P34" s="1" t="s">
        <v>413</v>
      </c>
      <c r="Q34" s="1" t="s">
        <v>359</v>
      </c>
      <c r="R34" s="1" t="s">
        <v>414</v>
      </c>
      <c r="S34" s="1" t="s">
        <v>415</v>
      </c>
      <c r="T34" s="1" t="s">
        <v>416</v>
      </c>
      <c r="U34" s="1" t="s">
        <v>417</v>
      </c>
      <c r="V34" s="1" t="s">
        <v>48</v>
      </c>
      <c r="W34" s="1" t="s">
        <v>48</v>
      </c>
      <c r="X34" s="1" t="s">
        <v>48</v>
      </c>
      <c r="Y34" s="1" t="s">
        <v>418</v>
      </c>
      <c r="Z34" s="1" t="s">
        <v>419</v>
      </c>
      <c r="AA34" s="1" t="s">
        <v>48</v>
      </c>
      <c r="AB34" s="1" t="s">
        <v>48</v>
      </c>
      <c r="AC34" s="1" t="s">
        <v>48</v>
      </c>
      <c r="AD34" s="1" t="s">
        <v>48</v>
      </c>
      <c r="AE34" s="1" t="s">
        <v>48</v>
      </c>
      <c r="AF34" s="1" t="s">
        <v>420</v>
      </c>
      <c r="AG34" s="1" t="s">
        <v>421</v>
      </c>
      <c r="AH34" s="1" t="s">
        <v>53</v>
      </c>
      <c r="AI34" s="1" t="s">
        <v>422</v>
      </c>
      <c r="AJ34" s="1" t="s">
        <v>245</v>
      </c>
    </row>
    <row r="35" spans="1:38" x14ac:dyDescent="0.2">
      <c r="A35" s="2">
        <v>45118.35778337963</v>
      </c>
      <c r="B35" s="1" t="s">
        <v>423</v>
      </c>
      <c r="C35" s="1">
        <v>16</v>
      </c>
      <c r="D35" s="1">
        <v>1025323274</v>
      </c>
      <c r="E35" s="1" t="s">
        <v>38</v>
      </c>
      <c r="F35" s="1" t="s">
        <v>39</v>
      </c>
      <c r="G35" s="1" t="s">
        <v>40</v>
      </c>
      <c r="H35" s="1">
        <v>4</v>
      </c>
      <c r="I35" s="1">
        <v>4</v>
      </c>
      <c r="J35" s="1">
        <v>5</v>
      </c>
      <c r="K35" s="1">
        <v>5</v>
      </c>
      <c r="L35" s="1">
        <v>2</v>
      </c>
      <c r="M35" s="1">
        <v>4</v>
      </c>
      <c r="N35" s="1" t="s">
        <v>70</v>
      </c>
      <c r="O35" s="1" t="s">
        <v>424</v>
      </c>
      <c r="P35" s="1" t="s">
        <v>425</v>
      </c>
      <c r="Q35" s="1" t="s">
        <v>108</v>
      </c>
      <c r="R35" s="1" t="s">
        <v>426</v>
      </c>
      <c r="S35" s="1" t="s">
        <v>427</v>
      </c>
      <c r="T35" s="1" t="s">
        <v>428</v>
      </c>
      <c r="U35" s="1" t="s">
        <v>429</v>
      </c>
      <c r="V35" s="1" t="s">
        <v>48</v>
      </c>
      <c r="W35" s="1" t="s">
        <v>48</v>
      </c>
      <c r="X35" s="1" t="s">
        <v>48</v>
      </c>
      <c r="Y35" s="1" t="s">
        <v>430</v>
      </c>
      <c r="Z35" s="1" t="s">
        <v>431</v>
      </c>
      <c r="AA35" s="1" t="s">
        <v>49</v>
      </c>
      <c r="AB35" s="1" t="s">
        <v>49</v>
      </c>
      <c r="AC35" s="1" t="s">
        <v>62</v>
      </c>
      <c r="AD35" s="1" t="s">
        <v>50</v>
      </c>
      <c r="AE35" s="1" t="s">
        <v>49</v>
      </c>
      <c r="AF35" s="1" t="s">
        <v>432</v>
      </c>
      <c r="AG35" s="1" t="s">
        <v>433</v>
      </c>
      <c r="AH35" s="1" t="s">
        <v>101</v>
      </c>
      <c r="AK35" s="1" t="s">
        <v>434</v>
      </c>
      <c r="AL35" s="1" t="s">
        <v>118</v>
      </c>
    </row>
    <row r="36" spans="1:38" x14ac:dyDescent="0.2">
      <c r="A36" s="2">
        <v>45118.358466481484</v>
      </c>
      <c r="B36" s="1" t="s">
        <v>435</v>
      </c>
      <c r="C36" s="1">
        <v>16</v>
      </c>
      <c r="D36" s="1">
        <v>1125799971</v>
      </c>
      <c r="E36" s="1" t="s">
        <v>38</v>
      </c>
      <c r="F36" s="1" t="s">
        <v>91</v>
      </c>
      <c r="G36" s="1" t="s">
        <v>70</v>
      </c>
      <c r="H36" s="1">
        <v>1</v>
      </c>
      <c r="I36" s="1">
        <v>5</v>
      </c>
      <c r="J36" s="1">
        <v>1</v>
      </c>
      <c r="K36" s="1">
        <v>4</v>
      </c>
      <c r="L36" s="1">
        <v>1</v>
      </c>
      <c r="M36" s="1">
        <v>5</v>
      </c>
      <c r="N36" s="1" t="s">
        <v>40</v>
      </c>
      <c r="O36" s="1" t="s">
        <v>436</v>
      </c>
      <c r="P36" s="1" t="s">
        <v>437</v>
      </c>
      <c r="Q36" s="1" t="s">
        <v>82</v>
      </c>
      <c r="R36" s="1" t="s">
        <v>438</v>
      </c>
      <c r="S36" s="1" t="s">
        <v>439</v>
      </c>
      <c r="T36" s="1" t="s">
        <v>440</v>
      </c>
      <c r="U36" s="1" t="s">
        <v>441</v>
      </c>
      <c r="V36" s="1" t="s">
        <v>48</v>
      </c>
      <c r="W36" s="1" t="s">
        <v>49</v>
      </c>
      <c r="X36" s="1" t="s">
        <v>114</v>
      </c>
      <c r="AA36" s="1" t="s">
        <v>48</v>
      </c>
      <c r="AB36" s="1" t="s">
        <v>48</v>
      </c>
      <c r="AC36" s="1" t="s">
        <v>62</v>
      </c>
      <c r="AD36" s="1" t="s">
        <v>114</v>
      </c>
      <c r="AE36" s="1" t="s">
        <v>48</v>
      </c>
      <c r="AF36" s="1" t="s">
        <v>442</v>
      </c>
      <c r="AG36" s="1" t="s">
        <v>443</v>
      </c>
      <c r="AH36" s="1" t="s">
        <v>101</v>
      </c>
      <c r="AK36" s="1" t="s">
        <v>117</v>
      </c>
      <c r="AL36" s="1" t="s">
        <v>444</v>
      </c>
    </row>
    <row r="37" spans="1:38" x14ac:dyDescent="0.2">
      <c r="A37" s="2">
        <v>45118.35921333333</v>
      </c>
      <c r="B37" s="1" t="s">
        <v>445</v>
      </c>
      <c r="C37" s="1">
        <v>16</v>
      </c>
      <c r="D37" s="1">
        <v>1025534973</v>
      </c>
      <c r="E37" s="1" t="s">
        <v>68</v>
      </c>
      <c r="F37" s="1" t="s">
        <v>166</v>
      </c>
      <c r="G37" s="1" t="s">
        <v>40</v>
      </c>
      <c r="H37" s="1">
        <v>4</v>
      </c>
      <c r="I37" s="1">
        <v>5</v>
      </c>
      <c r="J37" s="1">
        <v>5</v>
      </c>
      <c r="K37" s="1">
        <v>4</v>
      </c>
      <c r="L37" s="1">
        <v>2</v>
      </c>
      <c r="M37" s="1">
        <v>4</v>
      </c>
      <c r="N37" s="1" t="s">
        <v>70</v>
      </c>
      <c r="O37" s="1" t="s">
        <v>446</v>
      </c>
      <c r="P37" s="1" t="s">
        <v>447</v>
      </c>
      <c r="Q37" s="1" t="s">
        <v>359</v>
      </c>
      <c r="R37" s="1" t="s">
        <v>448</v>
      </c>
      <c r="S37" s="1" t="s">
        <v>449</v>
      </c>
      <c r="T37" s="1" t="s">
        <v>450</v>
      </c>
      <c r="U37" s="1" t="s">
        <v>451</v>
      </c>
      <c r="V37" s="1" t="s">
        <v>49</v>
      </c>
      <c r="W37" s="1" t="s">
        <v>48</v>
      </c>
      <c r="X37" s="1" t="s">
        <v>49</v>
      </c>
      <c r="Y37" s="1" t="s">
        <v>452</v>
      </c>
      <c r="Z37" s="1" t="s">
        <v>453</v>
      </c>
      <c r="AA37" s="1" t="s">
        <v>48</v>
      </c>
      <c r="AB37" s="1" t="s">
        <v>48</v>
      </c>
      <c r="AC37" s="1" t="s">
        <v>48</v>
      </c>
      <c r="AD37" s="1" t="s">
        <v>49</v>
      </c>
      <c r="AE37" s="1" t="s">
        <v>48</v>
      </c>
      <c r="AF37" s="1" t="s">
        <v>454</v>
      </c>
      <c r="AG37" s="1" t="s">
        <v>455</v>
      </c>
      <c r="AH37" s="1" t="s">
        <v>53</v>
      </c>
      <c r="AI37" s="1" t="s">
        <v>88</v>
      </c>
      <c r="AJ37" s="1" t="s">
        <v>245</v>
      </c>
    </row>
    <row r="38" spans="1:38" x14ac:dyDescent="0.2">
      <c r="A38" s="2">
        <v>45118.359663831019</v>
      </c>
      <c r="B38" s="1" t="s">
        <v>456</v>
      </c>
      <c r="C38" s="1">
        <v>17</v>
      </c>
      <c r="D38" s="1">
        <v>1025061724</v>
      </c>
      <c r="E38" s="1" t="s">
        <v>68</v>
      </c>
      <c r="F38" s="1" t="s">
        <v>69</v>
      </c>
      <c r="G38" s="1" t="s">
        <v>40</v>
      </c>
      <c r="H38" s="1">
        <v>5</v>
      </c>
      <c r="I38" s="1">
        <v>4</v>
      </c>
      <c r="J38" s="1">
        <v>5</v>
      </c>
      <c r="K38" s="1">
        <v>5</v>
      </c>
      <c r="L38" s="1">
        <v>3</v>
      </c>
      <c r="M38" s="1">
        <v>3</v>
      </c>
      <c r="N38" s="1" t="s">
        <v>40</v>
      </c>
      <c r="O38" s="1" t="s">
        <v>457</v>
      </c>
      <c r="P38" s="1" t="s">
        <v>458</v>
      </c>
      <c r="Q38" s="1" t="s">
        <v>43</v>
      </c>
      <c r="R38" s="1" t="s">
        <v>459</v>
      </c>
      <c r="S38" s="1" t="s">
        <v>460</v>
      </c>
      <c r="T38" s="1" t="s">
        <v>461</v>
      </c>
      <c r="U38" s="1" t="s">
        <v>462</v>
      </c>
      <c r="V38" s="1" t="s">
        <v>48</v>
      </c>
      <c r="W38" s="1" t="s">
        <v>48</v>
      </c>
      <c r="X38" s="1" t="s">
        <v>48</v>
      </c>
      <c r="Y38" s="1" t="s">
        <v>463</v>
      </c>
      <c r="AA38" s="1" t="s">
        <v>49</v>
      </c>
      <c r="AB38" s="1" t="s">
        <v>48</v>
      </c>
      <c r="AC38" s="1" t="s">
        <v>48</v>
      </c>
      <c r="AD38" s="1" t="s">
        <v>49</v>
      </c>
      <c r="AE38" s="1" t="s">
        <v>48</v>
      </c>
      <c r="AF38" s="1" t="s">
        <v>464</v>
      </c>
      <c r="AG38" s="1" t="s">
        <v>465</v>
      </c>
      <c r="AH38" s="1" t="s">
        <v>53</v>
      </c>
      <c r="AI38" s="1" t="s">
        <v>466</v>
      </c>
      <c r="AJ38" s="1" t="s">
        <v>103</v>
      </c>
    </row>
    <row r="39" spans="1:38" x14ac:dyDescent="0.2">
      <c r="A39" s="2">
        <v>45118.359822442129</v>
      </c>
      <c r="B39" s="1" t="s">
        <v>467</v>
      </c>
      <c r="C39" s="1">
        <v>15</v>
      </c>
      <c r="D39" s="1">
        <v>1141516295</v>
      </c>
      <c r="E39" s="1" t="s">
        <v>68</v>
      </c>
      <c r="F39" s="1" t="s">
        <v>192</v>
      </c>
      <c r="G39" s="1" t="s">
        <v>40</v>
      </c>
      <c r="H39" s="1">
        <v>5</v>
      </c>
      <c r="I39" s="1">
        <v>5</v>
      </c>
      <c r="J39" s="1">
        <v>5</v>
      </c>
      <c r="K39" s="1">
        <v>5</v>
      </c>
      <c r="L39" s="1">
        <v>5</v>
      </c>
      <c r="M39" s="1">
        <v>5</v>
      </c>
      <c r="N39" s="1" t="s">
        <v>40</v>
      </c>
      <c r="O39" s="1" t="s">
        <v>468</v>
      </c>
      <c r="P39" s="1" t="s">
        <v>469</v>
      </c>
      <c r="Q39" s="1" t="s">
        <v>158</v>
      </c>
      <c r="R39" s="1" t="s">
        <v>470</v>
      </c>
      <c r="S39" s="1" t="s">
        <v>471</v>
      </c>
      <c r="T39" s="1" t="s">
        <v>472</v>
      </c>
      <c r="U39" s="1" t="s">
        <v>473</v>
      </c>
      <c r="V39" s="1" t="s">
        <v>49</v>
      </c>
      <c r="W39" s="1" t="s">
        <v>48</v>
      </c>
      <c r="X39" s="1" t="s">
        <v>48</v>
      </c>
      <c r="Y39" s="1" t="s">
        <v>474</v>
      </c>
      <c r="AA39" s="1" t="s">
        <v>48</v>
      </c>
      <c r="AB39" s="1" t="s">
        <v>48</v>
      </c>
      <c r="AC39" s="1" t="s">
        <v>48</v>
      </c>
      <c r="AD39" s="1" t="s">
        <v>48</v>
      </c>
      <c r="AE39" s="1" t="s">
        <v>48</v>
      </c>
      <c r="AF39" s="1" t="s">
        <v>475</v>
      </c>
      <c r="AG39" s="1" t="s">
        <v>476</v>
      </c>
      <c r="AH39" s="1" t="s">
        <v>53</v>
      </c>
      <c r="AI39" s="1" t="s">
        <v>244</v>
      </c>
      <c r="AJ39" s="1" t="s">
        <v>245</v>
      </c>
    </row>
    <row r="40" spans="1:38" x14ac:dyDescent="0.2">
      <c r="A40" s="2">
        <v>45118.359837812503</v>
      </c>
      <c r="B40" s="1" t="s">
        <v>477</v>
      </c>
      <c r="C40" s="1">
        <v>15</v>
      </c>
      <c r="D40" s="1">
        <v>1013265173</v>
      </c>
      <c r="E40" s="1" t="s">
        <v>68</v>
      </c>
      <c r="F40" s="1" t="s">
        <v>69</v>
      </c>
      <c r="G40" s="1" t="s">
        <v>40</v>
      </c>
      <c r="H40" s="1">
        <v>5</v>
      </c>
      <c r="I40" s="1">
        <v>5</v>
      </c>
      <c r="J40" s="1">
        <v>5</v>
      </c>
      <c r="K40" s="1">
        <v>5</v>
      </c>
      <c r="L40" s="1">
        <v>5</v>
      </c>
      <c r="M40" s="1">
        <v>4</v>
      </c>
      <c r="N40" s="1" t="s">
        <v>70</v>
      </c>
      <c r="O40" s="1" t="s">
        <v>478</v>
      </c>
      <c r="P40" s="1" t="s">
        <v>479</v>
      </c>
      <c r="Q40" s="1" t="s">
        <v>359</v>
      </c>
      <c r="R40" s="1" t="s">
        <v>480</v>
      </c>
      <c r="S40" s="1" t="s">
        <v>270</v>
      </c>
      <c r="T40" s="1" t="s">
        <v>481</v>
      </c>
      <c r="U40" s="1" t="s">
        <v>482</v>
      </c>
      <c r="V40" s="1" t="s">
        <v>48</v>
      </c>
      <c r="W40" s="1" t="s">
        <v>49</v>
      </c>
      <c r="X40" s="1" t="s">
        <v>48</v>
      </c>
      <c r="Y40" s="1" t="s">
        <v>483</v>
      </c>
      <c r="Z40" s="1" t="s">
        <v>484</v>
      </c>
      <c r="AA40" s="1" t="s">
        <v>48</v>
      </c>
      <c r="AB40" s="1" t="s">
        <v>48</v>
      </c>
      <c r="AC40" s="1" t="s">
        <v>48</v>
      </c>
      <c r="AD40" s="1" t="s">
        <v>114</v>
      </c>
      <c r="AE40" s="1" t="s">
        <v>48</v>
      </c>
      <c r="AF40" s="1" t="s">
        <v>485</v>
      </c>
      <c r="AG40" s="1" t="s">
        <v>486</v>
      </c>
      <c r="AH40" s="1" t="s">
        <v>53</v>
      </c>
      <c r="AI40" s="1" t="s">
        <v>487</v>
      </c>
      <c r="AJ40" s="1" t="s">
        <v>245</v>
      </c>
    </row>
    <row r="41" spans="1:38" x14ac:dyDescent="0.2">
      <c r="A41" s="2">
        <v>45118.359884907404</v>
      </c>
      <c r="B41" s="1" t="s">
        <v>488</v>
      </c>
      <c r="C41" s="1">
        <v>17</v>
      </c>
      <c r="D41" s="1">
        <v>1014860599</v>
      </c>
      <c r="E41" s="1" t="s">
        <v>68</v>
      </c>
      <c r="F41" s="1" t="s">
        <v>180</v>
      </c>
      <c r="G41" s="1" t="s">
        <v>40</v>
      </c>
      <c r="H41" s="1">
        <v>4</v>
      </c>
      <c r="I41" s="1">
        <v>5</v>
      </c>
      <c r="J41" s="1">
        <v>5</v>
      </c>
      <c r="K41" s="1">
        <v>5</v>
      </c>
      <c r="L41" s="1">
        <v>3</v>
      </c>
      <c r="M41" s="1">
        <v>3</v>
      </c>
      <c r="N41" s="1" t="s">
        <v>40</v>
      </c>
      <c r="O41" s="1" t="s">
        <v>489</v>
      </c>
      <c r="P41" s="1" t="s">
        <v>490</v>
      </c>
      <c r="Q41" s="1" t="s">
        <v>491</v>
      </c>
      <c r="R41" s="1" t="s">
        <v>492</v>
      </c>
      <c r="T41" s="1" t="s">
        <v>493</v>
      </c>
      <c r="V41" s="1" t="s">
        <v>48</v>
      </c>
      <c r="W41" s="1" t="s">
        <v>48</v>
      </c>
      <c r="X41" s="1" t="s">
        <v>48</v>
      </c>
      <c r="AA41" s="1" t="s">
        <v>48</v>
      </c>
      <c r="AB41" s="1" t="s">
        <v>48</v>
      </c>
      <c r="AC41" s="1" t="s">
        <v>48</v>
      </c>
      <c r="AD41" s="1" t="s">
        <v>62</v>
      </c>
      <c r="AE41" s="1" t="s">
        <v>48</v>
      </c>
      <c r="AF41" s="1" t="s">
        <v>494</v>
      </c>
      <c r="AG41" s="1" t="s">
        <v>495</v>
      </c>
      <c r="AH41" s="1" t="s">
        <v>53</v>
      </c>
      <c r="AI41" s="1" t="s">
        <v>422</v>
      </c>
      <c r="AJ41" s="1" t="s">
        <v>496</v>
      </c>
    </row>
    <row r="42" spans="1:38" x14ac:dyDescent="0.2">
      <c r="A42" s="2">
        <v>45118.360030567128</v>
      </c>
      <c r="B42" s="1" t="s">
        <v>497</v>
      </c>
      <c r="C42" s="1">
        <v>15</v>
      </c>
      <c r="D42" s="1">
        <v>1028485510</v>
      </c>
      <c r="E42" s="1" t="s">
        <v>68</v>
      </c>
      <c r="F42" s="1" t="s">
        <v>120</v>
      </c>
      <c r="G42" s="1" t="s">
        <v>70</v>
      </c>
      <c r="H42" s="1">
        <v>4</v>
      </c>
      <c r="I42" s="1">
        <v>4</v>
      </c>
      <c r="J42" s="1">
        <v>5</v>
      </c>
      <c r="K42" s="1">
        <v>4</v>
      </c>
      <c r="L42" s="1">
        <v>3</v>
      </c>
      <c r="M42" s="1">
        <v>4</v>
      </c>
      <c r="N42" s="1" t="s">
        <v>105</v>
      </c>
      <c r="O42" s="1" t="s">
        <v>498</v>
      </c>
      <c r="P42" s="1" t="s">
        <v>499</v>
      </c>
      <c r="Q42" s="1" t="s">
        <v>108</v>
      </c>
      <c r="R42" s="1" t="s">
        <v>500</v>
      </c>
      <c r="S42" s="1" t="s">
        <v>501</v>
      </c>
      <c r="T42" s="1" t="s">
        <v>502</v>
      </c>
      <c r="U42" s="1" t="s">
        <v>503</v>
      </c>
      <c r="V42" s="1" t="s">
        <v>49</v>
      </c>
      <c r="W42" s="1" t="s">
        <v>49</v>
      </c>
      <c r="X42" s="1" t="s">
        <v>49</v>
      </c>
      <c r="Z42" s="1" t="s">
        <v>504</v>
      </c>
      <c r="AA42" s="1" t="s">
        <v>49</v>
      </c>
      <c r="AB42" s="1" t="s">
        <v>62</v>
      </c>
      <c r="AC42" s="1" t="s">
        <v>50</v>
      </c>
      <c r="AD42" s="1" t="s">
        <v>62</v>
      </c>
      <c r="AE42" s="1" t="s">
        <v>62</v>
      </c>
      <c r="AF42" s="1" t="s">
        <v>505</v>
      </c>
      <c r="AG42" s="1" t="s">
        <v>506</v>
      </c>
      <c r="AH42" s="1" t="s">
        <v>101</v>
      </c>
      <c r="AK42" s="1" t="s">
        <v>354</v>
      </c>
      <c r="AL42" s="1" t="s">
        <v>507</v>
      </c>
    </row>
    <row r="43" spans="1:38" x14ac:dyDescent="0.2">
      <c r="A43" s="2">
        <v>45118.36101872685</v>
      </c>
      <c r="B43" s="1" t="s">
        <v>508</v>
      </c>
      <c r="C43" s="1">
        <v>16</v>
      </c>
      <c r="D43" s="1">
        <v>1023243088</v>
      </c>
      <c r="E43" s="1" t="s">
        <v>68</v>
      </c>
      <c r="F43" s="1" t="s">
        <v>180</v>
      </c>
      <c r="G43" s="1" t="s">
        <v>40</v>
      </c>
      <c r="H43" s="1">
        <v>4</v>
      </c>
      <c r="I43" s="1">
        <v>5</v>
      </c>
      <c r="J43" s="1">
        <v>5</v>
      </c>
      <c r="K43" s="1">
        <v>4</v>
      </c>
      <c r="L43" s="1">
        <v>3</v>
      </c>
      <c r="M43" s="1">
        <v>4</v>
      </c>
      <c r="N43" s="1" t="s">
        <v>40</v>
      </c>
      <c r="O43" s="1" t="s">
        <v>509</v>
      </c>
      <c r="P43" s="1" t="s">
        <v>510</v>
      </c>
      <c r="Q43" s="1" t="s">
        <v>359</v>
      </c>
      <c r="R43" s="1" t="s">
        <v>511</v>
      </c>
      <c r="T43" s="1" t="s">
        <v>512</v>
      </c>
      <c r="U43" s="1" t="s">
        <v>513</v>
      </c>
      <c r="V43" s="1" t="s">
        <v>49</v>
      </c>
      <c r="W43" s="1" t="s">
        <v>49</v>
      </c>
      <c r="X43" s="1" t="s">
        <v>49</v>
      </c>
      <c r="AA43" s="1" t="s">
        <v>49</v>
      </c>
      <c r="AB43" s="1" t="s">
        <v>48</v>
      </c>
      <c r="AC43" s="1" t="s">
        <v>48</v>
      </c>
      <c r="AD43" s="1" t="s">
        <v>62</v>
      </c>
      <c r="AE43" s="1" t="s">
        <v>49</v>
      </c>
      <c r="AF43" s="1" t="s">
        <v>514</v>
      </c>
      <c r="AG43" s="1" t="s">
        <v>515</v>
      </c>
      <c r="AH43" s="1" t="s">
        <v>53</v>
      </c>
      <c r="AI43" s="1" t="s">
        <v>516</v>
      </c>
      <c r="AJ43" s="1" t="s">
        <v>130</v>
      </c>
    </row>
    <row r="44" spans="1:38" x14ac:dyDescent="0.2">
      <c r="A44" s="2">
        <v>45118.361263564817</v>
      </c>
      <c r="B44" s="1" t="s">
        <v>517</v>
      </c>
      <c r="C44" s="1">
        <v>15</v>
      </c>
      <c r="D44" s="1">
        <v>1033259957</v>
      </c>
      <c r="E44" s="1" t="s">
        <v>38</v>
      </c>
      <c r="F44" s="1" t="s">
        <v>79</v>
      </c>
      <c r="G44" s="1" t="s">
        <v>40</v>
      </c>
      <c r="H44" s="1">
        <v>5</v>
      </c>
      <c r="I44" s="1">
        <v>5</v>
      </c>
      <c r="J44" s="1">
        <v>5</v>
      </c>
      <c r="K44" s="1">
        <v>5</v>
      </c>
      <c r="L44" s="1">
        <v>4</v>
      </c>
      <c r="M44" s="1">
        <v>4</v>
      </c>
      <c r="N44" s="1" t="s">
        <v>40</v>
      </c>
      <c r="O44" s="1" t="s">
        <v>518</v>
      </c>
      <c r="P44" s="1" t="s">
        <v>519</v>
      </c>
      <c r="Q44" s="1" t="s">
        <v>359</v>
      </c>
      <c r="R44" s="1" t="s">
        <v>520</v>
      </c>
      <c r="S44" s="1" t="s">
        <v>521</v>
      </c>
      <c r="T44" s="1" t="s">
        <v>522</v>
      </c>
      <c r="U44" s="1" t="s">
        <v>523</v>
      </c>
      <c r="V44" s="1" t="s">
        <v>48</v>
      </c>
      <c r="W44" s="1" t="s">
        <v>48</v>
      </c>
      <c r="X44" s="1" t="s">
        <v>48</v>
      </c>
      <c r="Z44" s="1" t="s">
        <v>524</v>
      </c>
      <c r="AA44" s="1" t="s">
        <v>48</v>
      </c>
      <c r="AB44" s="1" t="s">
        <v>48</v>
      </c>
      <c r="AC44" s="1" t="s">
        <v>48</v>
      </c>
      <c r="AD44" s="1" t="s">
        <v>50</v>
      </c>
      <c r="AE44" s="1" t="s">
        <v>48</v>
      </c>
      <c r="AF44" s="1" t="s">
        <v>525</v>
      </c>
      <c r="AG44" s="1" t="s">
        <v>526</v>
      </c>
      <c r="AH44" s="1" t="s">
        <v>53</v>
      </c>
      <c r="AI44" s="1" t="s">
        <v>284</v>
      </c>
      <c r="AJ44" s="1" t="s">
        <v>245</v>
      </c>
    </row>
    <row r="45" spans="1:38" x14ac:dyDescent="0.2">
      <c r="A45" s="2">
        <v>45118.362275023144</v>
      </c>
      <c r="B45" s="1" t="s">
        <v>527</v>
      </c>
      <c r="C45" s="1">
        <v>16</v>
      </c>
      <c r="D45" s="1">
        <v>1127240932</v>
      </c>
      <c r="E45" s="1" t="s">
        <v>38</v>
      </c>
      <c r="F45" s="1" t="s">
        <v>528</v>
      </c>
      <c r="G45" s="1" t="s">
        <v>40</v>
      </c>
      <c r="H45" s="1">
        <v>4</v>
      </c>
      <c r="I45" s="1">
        <v>4</v>
      </c>
      <c r="J45" s="1">
        <v>5</v>
      </c>
      <c r="K45" s="1">
        <v>5</v>
      </c>
      <c r="L45" s="1">
        <v>1</v>
      </c>
      <c r="M45" s="1">
        <v>5</v>
      </c>
      <c r="N45" s="1" t="s">
        <v>40</v>
      </c>
      <c r="O45" s="1" t="s">
        <v>529</v>
      </c>
      <c r="P45" s="1" t="s">
        <v>530</v>
      </c>
      <c r="Q45" s="1" t="s">
        <v>491</v>
      </c>
      <c r="R45" s="1" t="s">
        <v>531</v>
      </c>
      <c r="T45" s="1" t="s">
        <v>532</v>
      </c>
      <c r="V45" s="1" t="s">
        <v>49</v>
      </c>
      <c r="W45" s="1" t="s">
        <v>49</v>
      </c>
      <c r="X45" s="1" t="s">
        <v>49</v>
      </c>
      <c r="AA45" s="1" t="s">
        <v>49</v>
      </c>
      <c r="AB45" s="1" t="s">
        <v>48</v>
      </c>
      <c r="AC45" s="1" t="s">
        <v>49</v>
      </c>
      <c r="AD45" s="1" t="s">
        <v>49</v>
      </c>
      <c r="AE45" s="1" t="s">
        <v>49</v>
      </c>
      <c r="AF45" s="1" t="s">
        <v>533</v>
      </c>
      <c r="AG45" s="1" t="s">
        <v>534</v>
      </c>
      <c r="AH45" s="1" t="s">
        <v>53</v>
      </c>
      <c r="AI45" s="1" t="s">
        <v>535</v>
      </c>
      <c r="AJ45" s="1" t="s">
        <v>355</v>
      </c>
    </row>
    <row r="46" spans="1:38" x14ac:dyDescent="0.2">
      <c r="A46" s="2">
        <v>45118.362999722223</v>
      </c>
      <c r="B46" s="1" t="s">
        <v>536</v>
      </c>
      <c r="C46" s="1">
        <v>15</v>
      </c>
      <c r="D46" s="1">
        <v>1013038113</v>
      </c>
      <c r="E46" s="1" t="s">
        <v>38</v>
      </c>
      <c r="F46" s="1" t="s">
        <v>120</v>
      </c>
      <c r="G46" s="1" t="s">
        <v>40</v>
      </c>
      <c r="H46" s="1">
        <v>5</v>
      </c>
      <c r="I46" s="1">
        <v>4</v>
      </c>
      <c r="J46" s="1">
        <v>5</v>
      </c>
      <c r="K46" s="1">
        <v>4</v>
      </c>
      <c r="L46" s="1">
        <v>4</v>
      </c>
      <c r="M46" s="1">
        <v>5</v>
      </c>
      <c r="N46" s="1" t="s">
        <v>70</v>
      </c>
      <c r="O46" s="1" t="s">
        <v>537</v>
      </c>
      <c r="P46" s="1" t="s">
        <v>538</v>
      </c>
      <c r="Q46" s="1" t="s">
        <v>158</v>
      </c>
      <c r="R46" s="1" t="s">
        <v>539</v>
      </c>
      <c r="S46" s="1" t="s">
        <v>110</v>
      </c>
      <c r="T46" s="1" t="s">
        <v>540</v>
      </c>
      <c r="U46" s="1" t="s">
        <v>541</v>
      </c>
      <c r="V46" s="1" t="s">
        <v>112</v>
      </c>
      <c r="W46" s="1" t="s">
        <v>49</v>
      </c>
      <c r="X46" s="1" t="s">
        <v>112</v>
      </c>
      <c r="Z46" s="1" t="s">
        <v>542</v>
      </c>
      <c r="AA46" s="1" t="s">
        <v>49</v>
      </c>
      <c r="AB46" s="1" t="s">
        <v>49</v>
      </c>
      <c r="AC46" s="1" t="s">
        <v>49</v>
      </c>
      <c r="AD46" s="1" t="s">
        <v>62</v>
      </c>
      <c r="AE46" s="1" t="s">
        <v>48</v>
      </c>
      <c r="AF46" s="1" t="s">
        <v>543</v>
      </c>
      <c r="AG46" s="1" t="s">
        <v>544</v>
      </c>
      <c r="AH46" s="1" t="s">
        <v>53</v>
      </c>
      <c r="AI46" s="1" t="s">
        <v>545</v>
      </c>
      <c r="AJ46" s="1" t="s">
        <v>546</v>
      </c>
    </row>
    <row r="47" spans="1:38" x14ac:dyDescent="0.2">
      <c r="A47" s="2">
        <v>45118.363058344912</v>
      </c>
      <c r="B47" s="1" t="s">
        <v>547</v>
      </c>
      <c r="C47" s="1">
        <v>16</v>
      </c>
      <c r="D47" s="1">
        <v>1072100049</v>
      </c>
      <c r="E47" s="1" t="s">
        <v>38</v>
      </c>
      <c r="F47" s="1" t="s">
        <v>226</v>
      </c>
      <c r="G47" s="1" t="s">
        <v>40</v>
      </c>
      <c r="H47" s="1">
        <v>4</v>
      </c>
      <c r="I47" s="1">
        <v>5</v>
      </c>
      <c r="J47" s="1">
        <v>4</v>
      </c>
      <c r="K47" s="1">
        <v>4</v>
      </c>
      <c r="L47" s="1">
        <v>4</v>
      </c>
      <c r="M47" s="1">
        <v>5</v>
      </c>
      <c r="N47" s="1" t="s">
        <v>70</v>
      </c>
      <c r="O47" s="1" t="s">
        <v>548</v>
      </c>
      <c r="P47" s="1" t="s">
        <v>549</v>
      </c>
      <c r="Q47" s="1" t="s">
        <v>158</v>
      </c>
      <c r="R47" s="1" t="s">
        <v>550</v>
      </c>
      <c r="S47" s="1" t="s">
        <v>551</v>
      </c>
      <c r="T47" s="1" t="s">
        <v>552</v>
      </c>
      <c r="U47" s="1" t="s">
        <v>553</v>
      </c>
      <c r="V47" s="1" t="s">
        <v>48</v>
      </c>
      <c r="W47" s="1" t="s">
        <v>49</v>
      </c>
      <c r="X47" s="1" t="s">
        <v>48</v>
      </c>
      <c r="AA47" s="1" t="s">
        <v>48</v>
      </c>
      <c r="AB47" s="1" t="s">
        <v>48</v>
      </c>
      <c r="AC47" s="1" t="s">
        <v>48</v>
      </c>
      <c r="AD47" s="1" t="s">
        <v>48</v>
      </c>
      <c r="AE47" s="1" t="s">
        <v>48</v>
      </c>
      <c r="AF47" s="1" t="s">
        <v>554</v>
      </c>
      <c r="AG47" s="1" t="s">
        <v>555</v>
      </c>
      <c r="AH47" s="1" t="s">
        <v>53</v>
      </c>
      <c r="AI47" s="1" t="s">
        <v>556</v>
      </c>
      <c r="AJ47" s="1" t="s">
        <v>245</v>
      </c>
    </row>
    <row r="48" spans="1:38" x14ac:dyDescent="0.2">
      <c r="A48" s="2">
        <v>45118.363599918986</v>
      </c>
      <c r="B48" s="1" t="s">
        <v>557</v>
      </c>
      <c r="C48" s="1">
        <v>14</v>
      </c>
      <c r="D48" s="1">
        <v>1034519615</v>
      </c>
      <c r="E48" s="1" t="s">
        <v>38</v>
      </c>
      <c r="F48" s="1" t="s">
        <v>206</v>
      </c>
      <c r="G48" s="1" t="s">
        <v>40</v>
      </c>
      <c r="H48" s="1">
        <v>5</v>
      </c>
      <c r="I48" s="1">
        <v>5</v>
      </c>
      <c r="J48" s="1">
        <v>5</v>
      </c>
      <c r="K48" s="1">
        <v>5</v>
      </c>
      <c r="L48" s="1">
        <v>5</v>
      </c>
      <c r="M48" s="1">
        <v>4</v>
      </c>
      <c r="N48" s="1" t="s">
        <v>40</v>
      </c>
      <c r="O48" s="1" t="s">
        <v>558</v>
      </c>
      <c r="P48" s="1" t="s">
        <v>559</v>
      </c>
      <c r="Q48" s="1" t="s">
        <v>359</v>
      </c>
      <c r="R48" s="1" t="s">
        <v>560</v>
      </c>
      <c r="S48" s="1" t="s">
        <v>84</v>
      </c>
      <c r="T48" s="1" t="s">
        <v>561</v>
      </c>
      <c r="U48" s="1" t="s">
        <v>562</v>
      </c>
      <c r="V48" s="1" t="s">
        <v>48</v>
      </c>
      <c r="W48" s="1" t="s">
        <v>48</v>
      </c>
      <c r="X48" s="1" t="s">
        <v>49</v>
      </c>
      <c r="Z48" s="1" t="s">
        <v>563</v>
      </c>
      <c r="AA48" s="1" t="s">
        <v>48</v>
      </c>
      <c r="AB48" s="1" t="s">
        <v>48</v>
      </c>
      <c r="AC48" s="1" t="s">
        <v>48</v>
      </c>
      <c r="AD48" s="1" t="s">
        <v>49</v>
      </c>
      <c r="AE48" s="1" t="s">
        <v>48</v>
      </c>
      <c r="AF48" s="1" t="s">
        <v>564</v>
      </c>
      <c r="AG48" s="1" t="s">
        <v>565</v>
      </c>
      <c r="AH48" s="1" t="s">
        <v>53</v>
      </c>
      <c r="AI48" s="1" t="s">
        <v>139</v>
      </c>
      <c r="AJ48" s="1" t="s">
        <v>245</v>
      </c>
    </row>
    <row r="49" spans="1:38" x14ac:dyDescent="0.2">
      <c r="A49" s="2">
        <v>45118.364256331013</v>
      </c>
      <c r="B49" s="1" t="s">
        <v>566</v>
      </c>
      <c r="C49" s="1">
        <v>16</v>
      </c>
      <c r="D49" s="1">
        <v>1033099601</v>
      </c>
      <c r="E49" s="1" t="s">
        <v>68</v>
      </c>
      <c r="F49" s="1" t="s">
        <v>192</v>
      </c>
      <c r="G49" s="1" t="s">
        <v>40</v>
      </c>
      <c r="H49" s="1">
        <v>5</v>
      </c>
      <c r="I49" s="1">
        <v>5</v>
      </c>
      <c r="J49" s="1">
        <v>5</v>
      </c>
      <c r="K49" s="1">
        <v>5</v>
      </c>
      <c r="L49" s="1">
        <v>2</v>
      </c>
      <c r="M49" s="1">
        <v>4</v>
      </c>
      <c r="N49" s="1" t="s">
        <v>40</v>
      </c>
      <c r="O49" s="1" t="s">
        <v>567</v>
      </c>
      <c r="P49" s="1" t="s">
        <v>568</v>
      </c>
      <c r="Q49" s="1" t="s">
        <v>43</v>
      </c>
      <c r="R49" s="1" t="s">
        <v>569</v>
      </c>
      <c r="S49" s="1" t="s">
        <v>568</v>
      </c>
      <c r="T49" s="1" t="s">
        <v>570</v>
      </c>
      <c r="U49" s="1" t="s">
        <v>571</v>
      </c>
      <c r="V49" s="1" t="s">
        <v>48</v>
      </c>
      <c r="W49" s="1" t="s">
        <v>48</v>
      </c>
      <c r="X49" s="1" t="s">
        <v>49</v>
      </c>
      <c r="Z49" s="1" t="s">
        <v>572</v>
      </c>
      <c r="AA49" s="1" t="s">
        <v>48</v>
      </c>
      <c r="AB49" s="1" t="s">
        <v>48</v>
      </c>
      <c r="AC49" s="1" t="s">
        <v>48</v>
      </c>
      <c r="AD49" s="1" t="s">
        <v>49</v>
      </c>
      <c r="AE49" s="1" t="s">
        <v>48</v>
      </c>
      <c r="AF49" s="1" t="s">
        <v>573</v>
      </c>
      <c r="AG49" s="1" t="s">
        <v>574</v>
      </c>
      <c r="AH49" s="1" t="s">
        <v>53</v>
      </c>
      <c r="AI49" s="1" t="s">
        <v>575</v>
      </c>
      <c r="AJ49" s="1" t="s">
        <v>576</v>
      </c>
    </row>
    <row r="50" spans="1:38" x14ac:dyDescent="0.2">
      <c r="A50" s="2">
        <v>45118.364424583335</v>
      </c>
      <c r="B50" s="1" t="s">
        <v>577</v>
      </c>
      <c r="C50" s="1">
        <v>16</v>
      </c>
      <c r="D50" s="1">
        <v>1147484018</v>
      </c>
      <c r="E50" s="1" t="s">
        <v>38</v>
      </c>
      <c r="F50" s="1" t="s">
        <v>79</v>
      </c>
      <c r="G50" s="1" t="s">
        <v>70</v>
      </c>
      <c r="H50" s="1">
        <v>5</v>
      </c>
      <c r="I50" s="1">
        <v>4</v>
      </c>
      <c r="J50" s="1">
        <v>4</v>
      </c>
      <c r="K50" s="1">
        <v>3</v>
      </c>
      <c r="L50" s="1">
        <v>5</v>
      </c>
      <c r="M50" s="1">
        <v>5</v>
      </c>
      <c r="N50" s="1" t="s">
        <v>70</v>
      </c>
      <c r="O50" s="1" t="s">
        <v>578</v>
      </c>
      <c r="P50" s="1" t="s">
        <v>123</v>
      </c>
      <c r="Q50" s="1" t="s">
        <v>228</v>
      </c>
      <c r="R50" s="1" t="s">
        <v>579</v>
      </c>
      <c r="S50" s="1" t="s">
        <v>110</v>
      </c>
      <c r="T50" s="1" t="s">
        <v>580</v>
      </c>
      <c r="U50" s="1" t="s">
        <v>110</v>
      </c>
      <c r="V50" s="1" t="s">
        <v>48</v>
      </c>
      <c r="W50" s="1" t="s">
        <v>48</v>
      </c>
      <c r="X50" s="1" t="s">
        <v>48</v>
      </c>
      <c r="Y50" s="1" t="s">
        <v>110</v>
      </c>
      <c r="Z50" s="1" t="s">
        <v>110</v>
      </c>
      <c r="AA50" s="1" t="s">
        <v>48</v>
      </c>
      <c r="AB50" s="1" t="s">
        <v>48</v>
      </c>
      <c r="AC50" s="1" t="s">
        <v>48</v>
      </c>
      <c r="AD50" s="1" t="s">
        <v>48</v>
      </c>
      <c r="AE50" s="1" t="s">
        <v>48</v>
      </c>
      <c r="AF50" s="1" t="s">
        <v>581</v>
      </c>
      <c r="AG50" s="1" t="s">
        <v>582</v>
      </c>
      <c r="AH50" s="1" t="s">
        <v>53</v>
      </c>
      <c r="AI50" s="1" t="s">
        <v>583</v>
      </c>
      <c r="AJ50" s="1" t="s">
        <v>130</v>
      </c>
    </row>
    <row r="51" spans="1:38" x14ac:dyDescent="0.2">
      <c r="A51" s="2">
        <v>45118.364641956017</v>
      </c>
      <c r="B51" s="1" t="s">
        <v>584</v>
      </c>
      <c r="C51" s="1">
        <v>15</v>
      </c>
      <c r="D51" s="1">
        <v>1033101382</v>
      </c>
      <c r="E51" s="1" t="s">
        <v>68</v>
      </c>
      <c r="F51" s="1" t="s">
        <v>120</v>
      </c>
      <c r="G51" s="1" t="s">
        <v>58</v>
      </c>
      <c r="H51" s="1">
        <v>4</v>
      </c>
      <c r="I51" s="1">
        <v>2</v>
      </c>
      <c r="J51" s="1">
        <v>2</v>
      </c>
      <c r="K51" s="1">
        <v>3</v>
      </c>
      <c r="L51" s="1">
        <v>5</v>
      </c>
      <c r="M51" s="1">
        <v>5</v>
      </c>
      <c r="N51" s="1" t="s">
        <v>70</v>
      </c>
      <c r="O51" s="1" t="s">
        <v>585</v>
      </c>
      <c r="P51" s="1" t="s">
        <v>586</v>
      </c>
      <c r="Q51" s="1" t="s">
        <v>158</v>
      </c>
      <c r="R51" s="1" t="s">
        <v>587</v>
      </c>
      <c r="S51" s="1" t="s">
        <v>588</v>
      </c>
      <c r="T51" s="1" t="s">
        <v>589</v>
      </c>
      <c r="U51" s="1" t="s">
        <v>590</v>
      </c>
      <c r="V51" s="1" t="s">
        <v>49</v>
      </c>
      <c r="W51" s="1" t="s">
        <v>48</v>
      </c>
      <c r="X51" s="1" t="s">
        <v>48</v>
      </c>
      <c r="Z51" s="1" t="s">
        <v>591</v>
      </c>
      <c r="AA51" s="1" t="s">
        <v>49</v>
      </c>
      <c r="AB51" s="1" t="s">
        <v>62</v>
      </c>
      <c r="AC51" s="1" t="s">
        <v>49</v>
      </c>
      <c r="AD51" s="1" t="s">
        <v>62</v>
      </c>
      <c r="AE51" s="1" t="s">
        <v>49</v>
      </c>
      <c r="AF51" s="1" t="s">
        <v>592</v>
      </c>
      <c r="AG51" s="1" t="s">
        <v>593</v>
      </c>
      <c r="AH51" s="1" t="s">
        <v>101</v>
      </c>
      <c r="AK51" s="1" t="s">
        <v>594</v>
      </c>
      <c r="AL51" s="1" t="s">
        <v>118</v>
      </c>
    </row>
    <row r="52" spans="1:38" x14ac:dyDescent="0.2">
      <c r="A52" s="2">
        <v>45118.364692337964</v>
      </c>
      <c r="B52" s="1" t="s">
        <v>595</v>
      </c>
      <c r="C52" s="1">
        <v>15</v>
      </c>
      <c r="D52" s="1">
        <v>1034518258</v>
      </c>
      <c r="E52" s="1" t="s">
        <v>68</v>
      </c>
      <c r="F52" s="1" t="s">
        <v>180</v>
      </c>
      <c r="G52" s="1" t="s">
        <v>70</v>
      </c>
      <c r="H52" s="1">
        <v>4</v>
      </c>
      <c r="I52" s="1">
        <v>5</v>
      </c>
      <c r="J52" s="1">
        <v>4</v>
      </c>
      <c r="K52" s="1">
        <v>5</v>
      </c>
      <c r="L52" s="1">
        <v>1</v>
      </c>
      <c r="M52" s="1">
        <v>2</v>
      </c>
      <c r="N52" s="1" t="s">
        <v>40</v>
      </c>
      <c r="O52" s="1" t="s">
        <v>596</v>
      </c>
      <c r="P52" s="1" t="s">
        <v>597</v>
      </c>
      <c r="Q52" s="1" t="s">
        <v>43</v>
      </c>
      <c r="R52" s="1" t="s">
        <v>598</v>
      </c>
      <c r="S52" s="1" t="s">
        <v>599</v>
      </c>
      <c r="T52" s="1" t="s">
        <v>600</v>
      </c>
      <c r="U52" s="1" t="s">
        <v>601</v>
      </c>
      <c r="V52" s="1" t="s">
        <v>48</v>
      </c>
      <c r="W52" s="1" t="s">
        <v>48</v>
      </c>
      <c r="X52" s="1" t="s">
        <v>48</v>
      </c>
      <c r="AA52" s="1" t="s">
        <v>62</v>
      </c>
      <c r="AB52" s="1" t="s">
        <v>114</v>
      </c>
      <c r="AC52" s="1" t="s">
        <v>49</v>
      </c>
      <c r="AD52" s="1" t="s">
        <v>114</v>
      </c>
      <c r="AE52" s="1" t="s">
        <v>48</v>
      </c>
      <c r="AF52" s="1" t="s">
        <v>602</v>
      </c>
      <c r="AG52" s="1" t="s">
        <v>603</v>
      </c>
      <c r="AH52" s="1" t="s">
        <v>101</v>
      </c>
      <c r="AK52" s="1" t="s">
        <v>354</v>
      </c>
      <c r="AL52" s="1" t="s">
        <v>89</v>
      </c>
    </row>
    <row r="53" spans="1:38" x14ac:dyDescent="0.2">
      <c r="A53" s="2">
        <v>45118.365284143518</v>
      </c>
      <c r="B53" s="1" t="s">
        <v>604</v>
      </c>
      <c r="C53" s="1">
        <v>16</v>
      </c>
      <c r="D53" s="1">
        <v>1013262588</v>
      </c>
      <c r="E53" s="1" t="s">
        <v>68</v>
      </c>
      <c r="F53" s="1" t="s">
        <v>192</v>
      </c>
      <c r="G53" s="1" t="s">
        <v>70</v>
      </c>
      <c r="H53" s="1">
        <v>4</v>
      </c>
      <c r="I53" s="1">
        <v>5</v>
      </c>
      <c r="J53" s="1">
        <v>5</v>
      </c>
      <c r="K53" s="1">
        <v>5</v>
      </c>
      <c r="L53" s="1">
        <v>4</v>
      </c>
      <c r="M53" s="1">
        <v>5</v>
      </c>
      <c r="N53" s="1" t="s">
        <v>70</v>
      </c>
      <c r="O53" s="1" t="s">
        <v>605</v>
      </c>
      <c r="P53" s="1" t="s">
        <v>110</v>
      </c>
      <c r="Q53" s="1" t="s">
        <v>61</v>
      </c>
      <c r="T53" s="1" t="s">
        <v>606</v>
      </c>
      <c r="V53" s="1" t="s">
        <v>49</v>
      </c>
      <c r="W53" s="1" t="s">
        <v>48</v>
      </c>
      <c r="X53" s="1" t="s">
        <v>48</v>
      </c>
      <c r="AA53" s="1" t="s">
        <v>48</v>
      </c>
      <c r="AB53" s="1" t="s">
        <v>48</v>
      </c>
      <c r="AC53" s="1" t="s">
        <v>49</v>
      </c>
      <c r="AD53" s="1" t="s">
        <v>62</v>
      </c>
      <c r="AE53" s="1" t="s">
        <v>49</v>
      </c>
      <c r="AF53" s="1" t="s">
        <v>607</v>
      </c>
      <c r="AG53" s="1" t="s">
        <v>608</v>
      </c>
      <c r="AH53" s="1" t="s">
        <v>101</v>
      </c>
      <c r="AK53" s="1" t="s">
        <v>334</v>
      </c>
      <c r="AL53" s="1" t="s">
        <v>609</v>
      </c>
    </row>
    <row r="54" spans="1:38" x14ac:dyDescent="0.2">
      <c r="A54" s="2">
        <v>45118.365819363426</v>
      </c>
      <c r="B54" s="1" t="s">
        <v>610</v>
      </c>
      <c r="C54" s="1">
        <v>17</v>
      </c>
      <c r="D54" s="1">
        <v>1016595166</v>
      </c>
      <c r="E54" s="1" t="s">
        <v>38</v>
      </c>
      <c r="F54" s="1" t="s">
        <v>91</v>
      </c>
      <c r="G54" s="1" t="s">
        <v>70</v>
      </c>
      <c r="H54" s="1">
        <v>5</v>
      </c>
      <c r="I54" s="1">
        <v>1</v>
      </c>
      <c r="J54" s="1">
        <v>3</v>
      </c>
      <c r="K54" s="1">
        <v>1</v>
      </c>
      <c r="L54" s="1">
        <v>3</v>
      </c>
      <c r="M54" s="1">
        <v>1</v>
      </c>
      <c r="N54" s="1" t="s">
        <v>58</v>
      </c>
      <c r="O54" s="1" t="s">
        <v>611</v>
      </c>
      <c r="P54" s="1" t="s">
        <v>612</v>
      </c>
      <c r="Q54" s="1" t="s">
        <v>43</v>
      </c>
      <c r="R54" s="1" t="s">
        <v>613</v>
      </c>
      <c r="S54" s="1" t="s">
        <v>84</v>
      </c>
      <c r="T54" s="1" t="s">
        <v>614</v>
      </c>
      <c r="U54" s="1" t="s">
        <v>615</v>
      </c>
      <c r="V54" s="1" t="s">
        <v>112</v>
      </c>
      <c r="W54" s="1" t="s">
        <v>50</v>
      </c>
      <c r="X54" s="1" t="s">
        <v>50</v>
      </c>
      <c r="AA54" s="1" t="s">
        <v>50</v>
      </c>
      <c r="AB54" s="1" t="s">
        <v>50</v>
      </c>
      <c r="AC54" s="1" t="s">
        <v>50</v>
      </c>
      <c r="AD54" s="1" t="s">
        <v>50</v>
      </c>
      <c r="AE54" s="1" t="s">
        <v>50</v>
      </c>
      <c r="AF54" s="1" t="s">
        <v>616</v>
      </c>
      <c r="AG54" s="1" t="s">
        <v>617</v>
      </c>
      <c r="AH54" s="1" t="s">
        <v>53</v>
      </c>
      <c r="AI54" s="1" t="s">
        <v>618</v>
      </c>
      <c r="AJ54" s="1" t="s">
        <v>619</v>
      </c>
    </row>
    <row r="55" spans="1:38" x14ac:dyDescent="0.2">
      <c r="A55" s="2">
        <v>45118.366157349534</v>
      </c>
      <c r="B55" s="1" t="s">
        <v>620</v>
      </c>
      <c r="C55" s="1" t="s">
        <v>621</v>
      </c>
      <c r="D55" s="1">
        <v>1013622685</v>
      </c>
      <c r="E55" s="1" t="s">
        <v>68</v>
      </c>
      <c r="F55" s="1" t="s">
        <v>166</v>
      </c>
      <c r="G55" s="1" t="s">
        <v>40</v>
      </c>
      <c r="H55" s="1">
        <v>5</v>
      </c>
      <c r="I55" s="1">
        <v>5</v>
      </c>
      <c r="J55" s="1">
        <v>5</v>
      </c>
      <c r="K55" s="1">
        <v>4</v>
      </c>
      <c r="L55" s="1">
        <v>4</v>
      </c>
      <c r="M55" s="1">
        <v>5</v>
      </c>
      <c r="N55" s="1" t="s">
        <v>70</v>
      </c>
      <c r="O55" s="1" t="s">
        <v>622</v>
      </c>
      <c r="P55" s="1" t="s">
        <v>84</v>
      </c>
      <c r="Q55" s="1" t="s">
        <v>43</v>
      </c>
      <c r="R55" s="1" t="s">
        <v>623</v>
      </c>
      <c r="S55" s="1" t="s">
        <v>84</v>
      </c>
      <c r="T55" s="1" t="s">
        <v>624</v>
      </c>
      <c r="U55" s="1" t="s">
        <v>625</v>
      </c>
      <c r="V55" s="1" t="s">
        <v>48</v>
      </c>
      <c r="W55" s="1" t="s">
        <v>49</v>
      </c>
      <c r="X55" s="1" t="s">
        <v>49</v>
      </c>
      <c r="Y55" s="1" t="s">
        <v>270</v>
      </c>
      <c r="AA55" s="1" t="s">
        <v>49</v>
      </c>
      <c r="AB55" s="1" t="s">
        <v>49</v>
      </c>
      <c r="AC55" s="1" t="s">
        <v>49</v>
      </c>
      <c r="AD55" s="1" t="s">
        <v>62</v>
      </c>
      <c r="AE55" s="1" t="s">
        <v>49</v>
      </c>
      <c r="AF55" s="1" t="s">
        <v>626</v>
      </c>
      <c r="AG55" s="1" t="s">
        <v>627</v>
      </c>
      <c r="AH55" s="1" t="s">
        <v>53</v>
      </c>
      <c r="AI55" s="1" t="s">
        <v>516</v>
      </c>
      <c r="AJ55" s="1" t="s">
        <v>140</v>
      </c>
    </row>
    <row r="56" spans="1:38" x14ac:dyDescent="0.2">
      <c r="A56" s="2">
        <v>45118.368604699077</v>
      </c>
      <c r="B56" s="1" t="s">
        <v>628</v>
      </c>
      <c r="C56" s="1">
        <v>15</v>
      </c>
      <c r="D56" s="1">
        <v>1023376725</v>
      </c>
      <c r="E56" s="1" t="s">
        <v>38</v>
      </c>
      <c r="F56" s="1" t="s">
        <v>311</v>
      </c>
      <c r="G56" s="1" t="s">
        <v>40</v>
      </c>
      <c r="H56" s="1">
        <v>5</v>
      </c>
      <c r="I56" s="1">
        <v>5</v>
      </c>
      <c r="J56" s="1">
        <v>5</v>
      </c>
      <c r="K56" s="1">
        <v>5</v>
      </c>
      <c r="L56" s="1">
        <v>3</v>
      </c>
      <c r="M56" s="1">
        <v>4</v>
      </c>
      <c r="N56" s="1" t="s">
        <v>40</v>
      </c>
      <c r="O56" s="1" t="s">
        <v>629</v>
      </c>
      <c r="P56" s="1" t="s">
        <v>630</v>
      </c>
      <c r="Q56" s="1" t="s">
        <v>491</v>
      </c>
      <c r="R56" s="1" t="s">
        <v>631</v>
      </c>
      <c r="S56" s="1" t="s">
        <v>632</v>
      </c>
      <c r="T56" s="1" t="s">
        <v>633</v>
      </c>
      <c r="U56" s="1" t="s">
        <v>634</v>
      </c>
      <c r="V56" s="1" t="s">
        <v>48</v>
      </c>
      <c r="W56" s="1" t="s">
        <v>49</v>
      </c>
      <c r="X56" s="1" t="s">
        <v>49</v>
      </c>
      <c r="Y56" s="1" t="s">
        <v>635</v>
      </c>
      <c r="Z56" s="1" t="s">
        <v>636</v>
      </c>
      <c r="AA56" s="1" t="s">
        <v>48</v>
      </c>
      <c r="AB56" s="1" t="s">
        <v>48</v>
      </c>
      <c r="AC56" s="1" t="s">
        <v>48</v>
      </c>
      <c r="AD56" s="1" t="s">
        <v>48</v>
      </c>
      <c r="AE56" s="1" t="s">
        <v>48</v>
      </c>
      <c r="AF56" s="1" t="s">
        <v>637</v>
      </c>
      <c r="AG56" s="1" t="s">
        <v>638</v>
      </c>
      <c r="AH56" s="1" t="s">
        <v>53</v>
      </c>
      <c r="AI56" s="1" t="s">
        <v>139</v>
      </c>
      <c r="AJ56" s="1" t="s">
        <v>178</v>
      </c>
    </row>
    <row r="57" spans="1:38" x14ac:dyDescent="0.2">
      <c r="A57" s="2">
        <v>45118.369750532409</v>
      </c>
      <c r="B57" s="1" t="s">
        <v>639</v>
      </c>
      <c r="C57" s="1">
        <v>16</v>
      </c>
      <c r="D57" s="1">
        <v>1021672815</v>
      </c>
      <c r="E57" s="1" t="s">
        <v>68</v>
      </c>
      <c r="F57" s="1" t="s">
        <v>166</v>
      </c>
      <c r="G57" s="1" t="s">
        <v>70</v>
      </c>
      <c r="H57" s="1">
        <v>4</v>
      </c>
      <c r="I57" s="1">
        <v>4</v>
      </c>
      <c r="J57" s="1">
        <v>5</v>
      </c>
      <c r="K57" s="1">
        <v>4</v>
      </c>
      <c r="L57" s="1">
        <v>3</v>
      </c>
      <c r="M57" s="1">
        <v>5</v>
      </c>
      <c r="N57" s="1" t="s">
        <v>70</v>
      </c>
      <c r="O57" s="1" t="s">
        <v>640</v>
      </c>
      <c r="P57" s="1" t="s">
        <v>641</v>
      </c>
      <c r="Q57" s="1" t="s">
        <v>82</v>
      </c>
      <c r="R57" s="1" t="s">
        <v>642</v>
      </c>
      <c r="S57" s="1" t="s">
        <v>643</v>
      </c>
      <c r="T57" s="1" t="s">
        <v>644</v>
      </c>
      <c r="U57" s="1" t="s">
        <v>645</v>
      </c>
      <c r="V57" s="1" t="s">
        <v>49</v>
      </c>
      <c r="W57" s="1" t="s">
        <v>48</v>
      </c>
      <c r="X57" s="1" t="s">
        <v>49</v>
      </c>
      <c r="Y57" s="1" t="s">
        <v>646</v>
      </c>
      <c r="Z57" s="1" t="s">
        <v>647</v>
      </c>
      <c r="AA57" s="1" t="s">
        <v>49</v>
      </c>
      <c r="AB57" s="1" t="s">
        <v>48</v>
      </c>
      <c r="AC57" s="1" t="s">
        <v>49</v>
      </c>
      <c r="AD57" s="1" t="s">
        <v>62</v>
      </c>
      <c r="AE57" s="1" t="s">
        <v>49</v>
      </c>
      <c r="AF57" s="1" t="s">
        <v>648</v>
      </c>
      <c r="AG57" s="1" t="s">
        <v>649</v>
      </c>
      <c r="AH57" s="1" t="s">
        <v>53</v>
      </c>
      <c r="AI57" s="1" t="s">
        <v>190</v>
      </c>
      <c r="AJ57" s="1" t="s">
        <v>650</v>
      </c>
    </row>
    <row r="58" spans="1:38" x14ac:dyDescent="0.2">
      <c r="A58" s="2">
        <v>45118.369997743051</v>
      </c>
      <c r="B58" s="1" t="s">
        <v>651</v>
      </c>
      <c r="C58" s="1">
        <v>17</v>
      </c>
      <c r="D58" s="1">
        <v>1036450425</v>
      </c>
      <c r="E58" s="1" t="s">
        <v>68</v>
      </c>
      <c r="F58" s="1" t="s">
        <v>79</v>
      </c>
      <c r="G58" s="1" t="s">
        <v>40</v>
      </c>
      <c r="H58" s="1">
        <v>5</v>
      </c>
      <c r="I58" s="1">
        <v>5</v>
      </c>
      <c r="J58" s="1">
        <v>5</v>
      </c>
      <c r="K58" s="1">
        <v>5</v>
      </c>
      <c r="L58" s="1">
        <v>4</v>
      </c>
      <c r="M58" s="1">
        <v>5</v>
      </c>
      <c r="N58" s="1" t="s">
        <v>40</v>
      </c>
      <c r="O58" s="1" t="s">
        <v>652</v>
      </c>
      <c r="P58" s="1" t="s">
        <v>653</v>
      </c>
      <c r="Q58" s="1" t="s">
        <v>491</v>
      </c>
      <c r="R58" s="1" t="s">
        <v>654</v>
      </c>
      <c r="S58" s="1" t="s">
        <v>655</v>
      </c>
      <c r="T58" s="1" t="s">
        <v>656</v>
      </c>
      <c r="U58" s="1" t="s">
        <v>657</v>
      </c>
      <c r="V58" s="1" t="s">
        <v>48</v>
      </c>
      <c r="W58" s="1" t="s">
        <v>48</v>
      </c>
      <c r="X58" s="1" t="s">
        <v>48</v>
      </c>
      <c r="Z58" s="1" t="s">
        <v>658</v>
      </c>
      <c r="AA58" s="1" t="s">
        <v>48</v>
      </c>
      <c r="AB58" s="1" t="s">
        <v>48</v>
      </c>
      <c r="AC58" s="1" t="s">
        <v>48</v>
      </c>
      <c r="AD58" s="1" t="s">
        <v>49</v>
      </c>
      <c r="AE58" s="1" t="s">
        <v>48</v>
      </c>
      <c r="AF58" s="1" t="s">
        <v>659</v>
      </c>
      <c r="AG58" s="1" t="s">
        <v>660</v>
      </c>
      <c r="AH58" s="1" t="s">
        <v>53</v>
      </c>
      <c r="AI58" s="1" t="s">
        <v>139</v>
      </c>
      <c r="AJ58" s="1" t="s">
        <v>661</v>
      </c>
    </row>
    <row r="59" spans="1:38" x14ac:dyDescent="0.2">
      <c r="A59" s="2">
        <v>45118.371075833333</v>
      </c>
      <c r="B59" s="1" t="s">
        <v>662</v>
      </c>
      <c r="C59" s="1">
        <v>16</v>
      </c>
      <c r="D59" s="1">
        <v>1014980298</v>
      </c>
      <c r="E59" s="1" t="s">
        <v>38</v>
      </c>
      <c r="F59" s="1" t="s">
        <v>79</v>
      </c>
      <c r="G59" s="1" t="s">
        <v>70</v>
      </c>
      <c r="H59" s="1">
        <v>4</v>
      </c>
      <c r="I59" s="1">
        <v>5</v>
      </c>
      <c r="J59" s="1">
        <v>5</v>
      </c>
      <c r="K59" s="1">
        <v>5</v>
      </c>
      <c r="L59" s="1">
        <v>5</v>
      </c>
      <c r="M59" s="1">
        <v>5</v>
      </c>
      <c r="N59" s="1" t="s">
        <v>70</v>
      </c>
      <c r="O59" s="1" t="s">
        <v>663</v>
      </c>
      <c r="P59" s="1" t="s">
        <v>664</v>
      </c>
      <c r="Q59" s="1" t="s">
        <v>491</v>
      </c>
      <c r="R59" s="1" t="s">
        <v>665</v>
      </c>
      <c r="S59" s="1" t="s">
        <v>666</v>
      </c>
      <c r="T59" s="1" t="s">
        <v>667</v>
      </c>
      <c r="U59" s="1" t="s">
        <v>668</v>
      </c>
      <c r="V59" s="1" t="s">
        <v>48</v>
      </c>
      <c r="W59" s="1" t="s">
        <v>49</v>
      </c>
      <c r="X59" s="1" t="s">
        <v>48</v>
      </c>
      <c r="Y59" s="1" t="s">
        <v>669</v>
      </c>
      <c r="Z59" s="1" t="s">
        <v>670</v>
      </c>
      <c r="AA59" s="1" t="s">
        <v>48</v>
      </c>
      <c r="AB59" s="1" t="s">
        <v>48</v>
      </c>
      <c r="AC59" s="1" t="s">
        <v>48</v>
      </c>
      <c r="AD59" s="1" t="s">
        <v>49</v>
      </c>
      <c r="AE59" s="1" t="s">
        <v>48</v>
      </c>
      <c r="AF59" s="1" t="s">
        <v>671</v>
      </c>
      <c r="AG59" s="1" t="s">
        <v>672</v>
      </c>
      <c r="AH59" s="1" t="s">
        <v>53</v>
      </c>
      <c r="AI59" s="1" t="s">
        <v>673</v>
      </c>
      <c r="AJ59" s="1" t="s">
        <v>178</v>
      </c>
    </row>
    <row r="60" spans="1:38" x14ac:dyDescent="0.2">
      <c r="A60" s="2">
        <v>45118.37238537037</v>
      </c>
      <c r="B60" s="1" t="s">
        <v>674</v>
      </c>
      <c r="C60" s="1">
        <v>15</v>
      </c>
      <c r="D60" s="1">
        <v>1021634836</v>
      </c>
      <c r="E60" s="1" t="s">
        <v>38</v>
      </c>
      <c r="F60" s="1" t="s">
        <v>39</v>
      </c>
      <c r="G60" s="1" t="s">
        <v>40</v>
      </c>
      <c r="H60" s="1">
        <v>5</v>
      </c>
      <c r="I60" s="1">
        <v>5</v>
      </c>
      <c r="J60" s="1">
        <v>5</v>
      </c>
      <c r="K60" s="1">
        <v>5</v>
      </c>
      <c r="L60" s="1">
        <v>5</v>
      </c>
      <c r="M60" s="1">
        <v>5</v>
      </c>
      <c r="N60" s="1" t="s">
        <v>70</v>
      </c>
      <c r="O60" s="1" t="s">
        <v>675</v>
      </c>
      <c r="P60" s="1" t="s">
        <v>676</v>
      </c>
      <c r="Q60" s="1" t="s">
        <v>228</v>
      </c>
      <c r="R60" s="1" t="s">
        <v>677</v>
      </c>
      <c r="S60" s="1" t="s">
        <v>678</v>
      </c>
      <c r="T60" s="1" t="s">
        <v>679</v>
      </c>
      <c r="U60" s="1" t="s">
        <v>678</v>
      </c>
      <c r="V60" s="1" t="s">
        <v>49</v>
      </c>
      <c r="W60" s="1" t="s">
        <v>49</v>
      </c>
      <c r="X60" s="1" t="s">
        <v>49</v>
      </c>
      <c r="Y60" s="1" t="s">
        <v>678</v>
      </c>
      <c r="Z60" s="1" t="s">
        <v>680</v>
      </c>
      <c r="AA60" s="1" t="s">
        <v>49</v>
      </c>
      <c r="AB60" s="1" t="s">
        <v>62</v>
      </c>
      <c r="AC60" s="1" t="s">
        <v>49</v>
      </c>
      <c r="AD60" s="1" t="s">
        <v>62</v>
      </c>
      <c r="AE60" s="1" t="s">
        <v>48</v>
      </c>
      <c r="AF60" s="1" t="s">
        <v>681</v>
      </c>
      <c r="AG60" s="1" t="s">
        <v>682</v>
      </c>
      <c r="AH60" s="1" t="s">
        <v>53</v>
      </c>
      <c r="AI60" s="1" t="s">
        <v>284</v>
      </c>
      <c r="AJ60" s="1" t="s">
        <v>245</v>
      </c>
    </row>
    <row r="61" spans="1:38" x14ac:dyDescent="0.2">
      <c r="A61" s="2">
        <v>45118.373963680555</v>
      </c>
      <c r="B61" s="1" t="s">
        <v>683</v>
      </c>
      <c r="C61" s="1">
        <v>16</v>
      </c>
      <c r="D61" s="1">
        <v>1019034064</v>
      </c>
      <c r="E61" s="1" t="s">
        <v>38</v>
      </c>
      <c r="F61" s="1" t="s">
        <v>206</v>
      </c>
      <c r="G61" s="1" t="s">
        <v>70</v>
      </c>
      <c r="H61" s="1">
        <v>3</v>
      </c>
      <c r="I61" s="1">
        <v>4</v>
      </c>
      <c r="J61" s="1">
        <v>4</v>
      </c>
      <c r="K61" s="1">
        <v>4</v>
      </c>
      <c r="L61" s="1">
        <v>4</v>
      </c>
      <c r="M61" s="1">
        <v>3</v>
      </c>
      <c r="N61" s="1" t="s">
        <v>70</v>
      </c>
      <c r="O61" s="1" t="s">
        <v>684</v>
      </c>
      <c r="P61" s="1" t="s">
        <v>685</v>
      </c>
      <c r="Q61" s="1" t="s">
        <v>108</v>
      </c>
      <c r="R61" s="1" t="s">
        <v>686</v>
      </c>
      <c r="S61" s="1" t="s">
        <v>687</v>
      </c>
      <c r="T61" s="1" t="s">
        <v>688</v>
      </c>
      <c r="U61" s="1" t="s">
        <v>689</v>
      </c>
      <c r="V61" s="1" t="s">
        <v>49</v>
      </c>
      <c r="W61" s="1" t="s">
        <v>112</v>
      </c>
      <c r="X61" s="1" t="s">
        <v>49</v>
      </c>
      <c r="Z61" s="1" t="s">
        <v>690</v>
      </c>
      <c r="AA61" s="1" t="s">
        <v>49</v>
      </c>
      <c r="AB61" s="1" t="s">
        <v>49</v>
      </c>
      <c r="AC61" s="1" t="s">
        <v>62</v>
      </c>
      <c r="AD61" s="1" t="s">
        <v>62</v>
      </c>
      <c r="AE61" s="1" t="s">
        <v>49</v>
      </c>
      <c r="AF61" s="1" t="s">
        <v>691</v>
      </c>
      <c r="AG61" s="1" t="s">
        <v>692</v>
      </c>
      <c r="AH61" s="1" t="s">
        <v>53</v>
      </c>
      <c r="AI61" s="1" t="s">
        <v>693</v>
      </c>
      <c r="AJ61" s="1" t="s">
        <v>204</v>
      </c>
    </row>
    <row r="62" spans="1:38" x14ac:dyDescent="0.2">
      <c r="A62" s="2">
        <v>45118.37617502315</v>
      </c>
      <c r="B62" s="1" t="s">
        <v>694</v>
      </c>
      <c r="C62" s="1">
        <v>16</v>
      </c>
      <c r="D62" s="1">
        <v>1072651727</v>
      </c>
      <c r="E62" s="1" t="s">
        <v>68</v>
      </c>
      <c r="F62" s="1" t="s">
        <v>323</v>
      </c>
      <c r="G62" s="1" t="s">
        <v>40</v>
      </c>
      <c r="H62" s="1">
        <v>4</v>
      </c>
      <c r="I62" s="1">
        <v>5</v>
      </c>
      <c r="J62" s="1">
        <v>5</v>
      </c>
      <c r="K62" s="1">
        <v>5</v>
      </c>
      <c r="L62" s="1">
        <v>4</v>
      </c>
      <c r="M62" s="1">
        <v>4</v>
      </c>
      <c r="N62" s="1" t="s">
        <v>40</v>
      </c>
      <c r="O62" s="1" t="s">
        <v>695</v>
      </c>
      <c r="P62" s="1" t="s">
        <v>696</v>
      </c>
      <c r="Q62" s="1" t="s">
        <v>491</v>
      </c>
      <c r="R62" s="1" t="s">
        <v>697</v>
      </c>
      <c r="S62" s="1" t="s">
        <v>698</v>
      </c>
      <c r="T62" s="1" t="s">
        <v>699</v>
      </c>
      <c r="U62" s="1" t="s">
        <v>700</v>
      </c>
      <c r="V62" s="1" t="s">
        <v>48</v>
      </c>
      <c r="W62" s="1" t="s">
        <v>49</v>
      </c>
      <c r="X62" s="1" t="s">
        <v>112</v>
      </c>
      <c r="Y62" s="1" t="s">
        <v>701</v>
      </c>
      <c r="Z62" s="1" t="s">
        <v>702</v>
      </c>
      <c r="AA62" s="1" t="s">
        <v>48</v>
      </c>
      <c r="AB62" s="1" t="s">
        <v>49</v>
      </c>
      <c r="AC62" s="1" t="s">
        <v>48</v>
      </c>
      <c r="AD62" s="1" t="s">
        <v>114</v>
      </c>
      <c r="AE62" s="1" t="s">
        <v>49</v>
      </c>
      <c r="AF62" s="1" t="s">
        <v>703</v>
      </c>
      <c r="AG62" s="1" t="s">
        <v>704</v>
      </c>
      <c r="AH62" s="1" t="s">
        <v>53</v>
      </c>
      <c r="AI62" s="1" t="s">
        <v>705</v>
      </c>
      <c r="AJ62" s="1" t="s">
        <v>706</v>
      </c>
    </row>
    <row r="63" spans="1:38" x14ac:dyDescent="0.2">
      <c r="A63" s="2">
        <v>45118.379086863424</v>
      </c>
      <c r="B63" s="1" t="s">
        <v>707</v>
      </c>
      <c r="C63" s="1">
        <v>17</v>
      </c>
      <c r="D63" s="1">
        <v>1034399962</v>
      </c>
      <c r="E63" s="1" t="s">
        <v>38</v>
      </c>
      <c r="F63" s="1" t="s">
        <v>323</v>
      </c>
      <c r="G63" s="1" t="s">
        <v>40</v>
      </c>
      <c r="H63" s="1">
        <v>5</v>
      </c>
      <c r="I63" s="1">
        <v>5</v>
      </c>
      <c r="J63" s="1">
        <v>5</v>
      </c>
      <c r="K63" s="1">
        <v>5</v>
      </c>
      <c r="L63" s="1">
        <v>5</v>
      </c>
      <c r="M63" s="1">
        <v>3</v>
      </c>
      <c r="N63" s="1" t="s">
        <v>40</v>
      </c>
      <c r="O63" s="1" t="s">
        <v>708</v>
      </c>
      <c r="P63" s="1" t="s">
        <v>709</v>
      </c>
      <c r="Q63" s="1" t="s">
        <v>491</v>
      </c>
      <c r="R63" s="1" t="s">
        <v>710</v>
      </c>
      <c r="S63" s="1" t="s">
        <v>711</v>
      </c>
      <c r="T63" s="1" t="s">
        <v>712</v>
      </c>
      <c r="U63" s="1" t="s">
        <v>713</v>
      </c>
      <c r="V63" s="1" t="s">
        <v>48</v>
      </c>
      <c r="W63" s="1" t="s">
        <v>48</v>
      </c>
      <c r="X63" s="1" t="s">
        <v>48</v>
      </c>
      <c r="Y63" s="1" t="s">
        <v>714</v>
      </c>
      <c r="Z63" s="1" t="s">
        <v>715</v>
      </c>
      <c r="AA63" s="1" t="s">
        <v>48</v>
      </c>
      <c r="AB63" s="1" t="s">
        <v>48</v>
      </c>
      <c r="AC63" s="1" t="s">
        <v>48</v>
      </c>
      <c r="AD63" s="1" t="s">
        <v>50</v>
      </c>
      <c r="AE63" s="1" t="s">
        <v>49</v>
      </c>
      <c r="AF63" s="1" t="s">
        <v>716</v>
      </c>
      <c r="AG63" s="1" t="s">
        <v>717</v>
      </c>
      <c r="AH63" s="1" t="s">
        <v>53</v>
      </c>
      <c r="AI63" s="1" t="s">
        <v>88</v>
      </c>
      <c r="AJ63" s="1" t="s">
        <v>650</v>
      </c>
    </row>
    <row r="64" spans="1:38" x14ac:dyDescent="0.2">
      <c r="A64" s="2">
        <v>45118.402429305555</v>
      </c>
      <c r="B64" s="1" t="s">
        <v>718</v>
      </c>
      <c r="C64" s="1" t="s">
        <v>719</v>
      </c>
      <c r="D64" s="1">
        <v>1027283101</v>
      </c>
      <c r="E64" s="1" t="s">
        <v>68</v>
      </c>
      <c r="F64" s="1" t="s">
        <v>120</v>
      </c>
      <c r="G64" s="1" t="s">
        <v>40</v>
      </c>
      <c r="H64" s="1">
        <v>5</v>
      </c>
      <c r="I64" s="1">
        <v>5</v>
      </c>
      <c r="J64" s="1">
        <v>5</v>
      </c>
      <c r="K64" s="1">
        <v>5</v>
      </c>
      <c r="L64" s="1">
        <v>5</v>
      </c>
      <c r="M64" s="1">
        <v>5</v>
      </c>
      <c r="N64" s="1" t="s">
        <v>70</v>
      </c>
      <c r="O64" s="1" t="s">
        <v>720</v>
      </c>
      <c r="P64" s="1" t="s">
        <v>721</v>
      </c>
      <c r="Q64" s="1" t="s">
        <v>228</v>
      </c>
      <c r="R64" s="1" t="s">
        <v>722</v>
      </c>
      <c r="S64" s="1" t="s">
        <v>723</v>
      </c>
      <c r="T64" s="1" t="s">
        <v>724</v>
      </c>
      <c r="U64" s="1" t="s">
        <v>725</v>
      </c>
      <c r="V64" s="1" t="s">
        <v>49</v>
      </c>
      <c r="W64" s="1" t="s">
        <v>49</v>
      </c>
      <c r="X64" s="1" t="s">
        <v>49</v>
      </c>
      <c r="Y64" s="1" t="s">
        <v>726</v>
      </c>
      <c r="Z64" s="1" t="s">
        <v>727</v>
      </c>
      <c r="AA64" s="1" t="s">
        <v>49</v>
      </c>
      <c r="AB64" s="1" t="s">
        <v>49</v>
      </c>
      <c r="AC64" s="1" t="s">
        <v>49</v>
      </c>
      <c r="AD64" s="1" t="s">
        <v>50</v>
      </c>
      <c r="AE64" s="1" t="s">
        <v>49</v>
      </c>
      <c r="AF64" s="1" t="s">
        <v>728</v>
      </c>
      <c r="AG64" s="1" t="s">
        <v>729</v>
      </c>
      <c r="AH64" s="1" t="s">
        <v>53</v>
      </c>
      <c r="AI64" s="1" t="s">
        <v>76</v>
      </c>
      <c r="AJ64" s="1" t="s">
        <v>619</v>
      </c>
    </row>
    <row r="65" spans="1:38" x14ac:dyDescent="0.2">
      <c r="A65" s="2">
        <v>45118.407631585651</v>
      </c>
      <c r="B65" s="1" t="s">
        <v>730</v>
      </c>
      <c r="C65" s="1">
        <v>15</v>
      </c>
      <c r="D65" s="1">
        <v>1034662183</v>
      </c>
      <c r="E65" s="1" t="s">
        <v>38</v>
      </c>
      <c r="F65" s="1" t="s">
        <v>311</v>
      </c>
      <c r="G65" s="1" t="s">
        <v>40</v>
      </c>
      <c r="H65" s="1">
        <v>5</v>
      </c>
      <c r="I65" s="1">
        <v>5</v>
      </c>
      <c r="J65" s="1">
        <v>5</v>
      </c>
      <c r="K65" s="1">
        <v>5</v>
      </c>
      <c r="L65" s="1">
        <v>3</v>
      </c>
      <c r="M65" s="1">
        <v>5</v>
      </c>
      <c r="N65" s="1" t="s">
        <v>40</v>
      </c>
      <c r="O65" s="1" t="s">
        <v>731</v>
      </c>
      <c r="P65" s="1" t="s">
        <v>732</v>
      </c>
      <c r="Q65" s="1" t="s">
        <v>733</v>
      </c>
      <c r="R65" s="1" t="s">
        <v>734</v>
      </c>
      <c r="S65" s="1" t="s">
        <v>732</v>
      </c>
      <c r="T65" s="1" t="s">
        <v>735</v>
      </c>
      <c r="U65" s="1" t="s">
        <v>732</v>
      </c>
      <c r="V65" s="1" t="s">
        <v>48</v>
      </c>
      <c r="W65" s="1" t="s">
        <v>48</v>
      </c>
      <c r="X65" s="1" t="s">
        <v>49</v>
      </c>
      <c r="Y65" s="1" t="s">
        <v>736</v>
      </c>
      <c r="Z65" s="1" t="s">
        <v>737</v>
      </c>
      <c r="AA65" s="1" t="s">
        <v>48</v>
      </c>
      <c r="AB65" s="1" t="s">
        <v>48</v>
      </c>
      <c r="AC65" s="1" t="s">
        <v>48</v>
      </c>
      <c r="AD65" s="1" t="s">
        <v>48</v>
      </c>
      <c r="AE65" s="1" t="s">
        <v>48</v>
      </c>
      <c r="AF65" s="1" t="s">
        <v>738</v>
      </c>
      <c r="AG65" s="1" t="s">
        <v>739</v>
      </c>
      <c r="AH65" s="1" t="s">
        <v>53</v>
      </c>
      <c r="AI65" s="1" t="s">
        <v>740</v>
      </c>
      <c r="AJ65" s="1" t="s">
        <v>741</v>
      </c>
    </row>
    <row r="66" spans="1:38" x14ac:dyDescent="0.2">
      <c r="A66" s="2">
        <v>45118.409359571757</v>
      </c>
      <c r="B66" s="1" t="s">
        <v>742</v>
      </c>
      <c r="C66" s="1">
        <v>13</v>
      </c>
      <c r="D66" s="1">
        <v>1029147419</v>
      </c>
      <c r="E66" s="1" t="s">
        <v>68</v>
      </c>
      <c r="F66" s="1" t="s">
        <v>120</v>
      </c>
      <c r="G66" s="1" t="s">
        <v>40</v>
      </c>
      <c r="H66" s="1">
        <v>4</v>
      </c>
      <c r="I66" s="1">
        <v>4</v>
      </c>
      <c r="J66" s="1">
        <v>4</v>
      </c>
      <c r="K66" s="1">
        <v>3</v>
      </c>
      <c r="L66" s="1">
        <v>5</v>
      </c>
      <c r="M66" s="1">
        <v>5</v>
      </c>
      <c r="N66" s="1" t="s">
        <v>70</v>
      </c>
      <c r="O66" s="1" t="s">
        <v>743</v>
      </c>
      <c r="P66" s="1" t="s">
        <v>744</v>
      </c>
      <c r="Q66" s="1" t="s">
        <v>491</v>
      </c>
      <c r="R66" s="1" t="s">
        <v>745</v>
      </c>
      <c r="S66" s="1" t="s">
        <v>123</v>
      </c>
      <c r="T66" s="1" t="s">
        <v>746</v>
      </c>
      <c r="U66" s="1" t="s">
        <v>747</v>
      </c>
      <c r="V66" s="1" t="s">
        <v>48</v>
      </c>
      <c r="W66" s="1" t="s">
        <v>49</v>
      </c>
      <c r="X66" s="1" t="s">
        <v>49</v>
      </c>
      <c r="Y66" s="1" t="s">
        <v>110</v>
      </c>
      <c r="Z66" s="1" t="s">
        <v>748</v>
      </c>
      <c r="AA66" s="1" t="s">
        <v>48</v>
      </c>
      <c r="AB66" s="1" t="s">
        <v>48</v>
      </c>
      <c r="AC66" s="1" t="s">
        <v>48</v>
      </c>
      <c r="AD66" s="1" t="s">
        <v>48</v>
      </c>
      <c r="AE66" s="1" t="s">
        <v>48</v>
      </c>
      <c r="AF66" s="1" t="s">
        <v>749</v>
      </c>
      <c r="AG66" s="1" t="s">
        <v>750</v>
      </c>
      <c r="AH66" s="1" t="s">
        <v>53</v>
      </c>
      <c r="AI66" s="1" t="s">
        <v>751</v>
      </c>
      <c r="AJ66" s="1" t="s">
        <v>103</v>
      </c>
    </row>
    <row r="67" spans="1:38" x14ac:dyDescent="0.2">
      <c r="A67" s="2">
        <v>45118.409471076389</v>
      </c>
      <c r="B67" s="1" t="s">
        <v>752</v>
      </c>
      <c r="C67" s="1">
        <v>16</v>
      </c>
      <c r="D67" s="1">
        <v>1013262601</v>
      </c>
      <c r="E67" s="1" t="s">
        <v>68</v>
      </c>
      <c r="F67" s="1" t="s">
        <v>69</v>
      </c>
      <c r="G67" s="1" t="s">
        <v>40</v>
      </c>
      <c r="H67" s="1">
        <v>4</v>
      </c>
      <c r="I67" s="1">
        <v>5</v>
      </c>
      <c r="J67" s="1">
        <v>4</v>
      </c>
      <c r="K67" s="1">
        <v>5</v>
      </c>
      <c r="L67" s="1">
        <v>4</v>
      </c>
      <c r="M67" s="1">
        <v>4</v>
      </c>
      <c r="N67" s="1" t="s">
        <v>40</v>
      </c>
      <c r="O67" s="1" t="s">
        <v>753</v>
      </c>
      <c r="P67" s="1" t="s">
        <v>754</v>
      </c>
      <c r="Q67" s="1" t="s">
        <v>733</v>
      </c>
      <c r="R67" s="1" t="s">
        <v>755</v>
      </c>
      <c r="T67" s="1" t="s">
        <v>756</v>
      </c>
      <c r="U67" s="1" t="s">
        <v>757</v>
      </c>
      <c r="V67" s="1" t="s">
        <v>48</v>
      </c>
      <c r="W67" s="1" t="s">
        <v>49</v>
      </c>
      <c r="X67" s="1" t="s">
        <v>49</v>
      </c>
      <c r="AA67" s="1" t="s">
        <v>49</v>
      </c>
      <c r="AB67" s="1" t="s">
        <v>49</v>
      </c>
      <c r="AC67" s="1" t="s">
        <v>48</v>
      </c>
      <c r="AD67" s="1" t="s">
        <v>62</v>
      </c>
      <c r="AE67" s="1" t="s">
        <v>48</v>
      </c>
      <c r="AF67" s="1" t="s">
        <v>758</v>
      </c>
      <c r="AG67" s="1" t="s">
        <v>759</v>
      </c>
      <c r="AH67" s="1" t="s">
        <v>53</v>
      </c>
      <c r="AI67" s="1" t="s">
        <v>760</v>
      </c>
      <c r="AJ67" s="1" t="s">
        <v>204</v>
      </c>
    </row>
    <row r="68" spans="1:38" x14ac:dyDescent="0.2">
      <c r="A68" s="2">
        <v>45118.409593611112</v>
      </c>
      <c r="B68" s="1" t="s">
        <v>761</v>
      </c>
      <c r="C68" s="1">
        <v>15</v>
      </c>
      <c r="D68" s="1">
        <v>101459646</v>
      </c>
      <c r="E68" s="1" t="s">
        <v>68</v>
      </c>
      <c r="F68" s="1" t="s">
        <v>528</v>
      </c>
      <c r="G68" s="1" t="s">
        <v>40</v>
      </c>
      <c r="H68" s="1">
        <v>4</v>
      </c>
      <c r="I68" s="1">
        <v>5</v>
      </c>
      <c r="J68" s="1">
        <v>3</v>
      </c>
      <c r="K68" s="1">
        <v>5</v>
      </c>
      <c r="L68" s="1">
        <v>3</v>
      </c>
      <c r="M68" s="1">
        <v>5</v>
      </c>
      <c r="N68" s="1" t="s">
        <v>70</v>
      </c>
      <c r="O68" s="1" t="s">
        <v>762</v>
      </c>
      <c r="P68" s="1" t="s">
        <v>763</v>
      </c>
      <c r="Q68" s="1" t="s">
        <v>733</v>
      </c>
      <c r="R68" s="1" t="s">
        <v>764</v>
      </c>
      <c r="S68" s="1" t="s">
        <v>678</v>
      </c>
      <c r="T68" s="1" t="s">
        <v>765</v>
      </c>
      <c r="U68" s="1" t="s">
        <v>766</v>
      </c>
      <c r="V68" s="1" t="s">
        <v>49</v>
      </c>
      <c r="W68" s="1" t="s">
        <v>49</v>
      </c>
      <c r="X68" s="1" t="s">
        <v>48</v>
      </c>
      <c r="Y68" s="1" t="s">
        <v>678</v>
      </c>
      <c r="Z68" s="3" t="s">
        <v>767</v>
      </c>
      <c r="AA68" s="1" t="s">
        <v>48</v>
      </c>
      <c r="AB68" s="1" t="s">
        <v>48</v>
      </c>
      <c r="AC68" s="1" t="s">
        <v>48</v>
      </c>
      <c r="AD68" s="1" t="s">
        <v>62</v>
      </c>
      <c r="AE68" s="1" t="s">
        <v>49</v>
      </c>
      <c r="AF68" s="1" t="s">
        <v>768</v>
      </c>
      <c r="AG68" s="1" t="s">
        <v>769</v>
      </c>
      <c r="AH68" s="1" t="s">
        <v>53</v>
      </c>
      <c r="AI68" s="1" t="s">
        <v>770</v>
      </c>
      <c r="AJ68" s="1" t="s">
        <v>771</v>
      </c>
    </row>
    <row r="69" spans="1:38" x14ac:dyDescent="0.2">
      <c r="A69" s="2">
        <v>45118.409681215278</v>
      </c>
      <c r="B69" s="1" t="s">
        <v>772</v>
      </c>
      <c r="C69" s="1">
        <v>16</v>
      </c>
      <c r="D69" s="1">
        <v>1021397803</v>
      </c>
      <c r="E69" s="1" t="s">
        <v>68</v>
      </c>
      <c r="F69" s="1" t="s">
        <v>323</v>
      </c>
      <c r="G69" s="1" t="s">
        <v>40</v>
      </c>
      <c r="H69" s="1">
        <v>5</v>
      </c>
      <c r="I69" s="1">
        <v>5</v>
      </c>
      <c r="J69" s="1">
        <v>4</v>
      </c>
      <c r="K69" s="1">
        <v>5</v>
      </c>
      <c r="L69" s="1">
        <v>3</v>
      </c>
      <c r="M69" s="1">
        <v>5</v>
      </c>
      <c r="N69" s="1" t="s">
        <v>40</v>
      </c>
      <c r="O69" s="1" t="s">
        <v>773</v>
      </c>
      <c r="P69" s="1" t="s">
        <v>774</v>
      </c>
      <c r="Q69" s="1" t="s">
        <v>733</v>
      </c>
      <c r="R69" s="1" t="s">
        <v>775</v>
      </c>
      <c r="T69" s="1" t="s">
        <v>776</v>
      </c>
      <c r="V69" s="1" t="s">
        <v>48</v>
      </c>
      <c r="W69" s="1" t="s">
        <v>48</v>
      </c>
      <c r="X69" s="1" t="s">
        <v>49</v>
      </c>
      <c r="AA69" s="1" t="s">
        <v>49</v>
      </c>
      <c r="AB69" s="1" t="s">
        <v>49</v>
      </c>
      <c r="AC69" s="1" t="s">
        <v>48</v>
      </c>
      <c r="AD69" s="1" t="s">
        <v>62</v>
      </c>
      <c r="AE69" s="1" t="s">
        <v>48</v>
      </c>
      <c r="AF69" s="1" t="s">
        <v>777</v>
      </c>
      <c r="AG69" s="1" t="s">
        <v>778</v>
      </c>
      <c r="AH69" s="1" t="s">
        <v>101</v>
      </c>
      <c r="AK69" s="1" t="s">
        <v>354</v>
      </c>
      <c r="AL69" s="1" t="s">
        <v>66</v>
      </c>
    </row>
    <row r="70" spans="1:38" x14ac:dyDescent="0.2">
      <c r="A70" s="2">
        <v>45118.409728495375</v>
      </c>
      <c r="B70" s="1" t="s">
        <v>779</v>
      </c>
      <c r="C70" s="1">
        <v>15</v>
      </c>
      <c r="D70" s="1">
        <v>1016021038</v>
      </c>
      <c r="E70" s="1" t="s">
        <v>68</v>
      </c>
      <c r="F70" s="1" t="s">
        <v>226</v>
      </c>
      <c r="G70" s="1" t="s">
        <v>40</v>
      </c>
      <c r="H70" s="1">
        <v>4</v>
      </c>
      <c r="I70" s="1">
        <v>4</v>
      </c>
      <c r="J70" s="1">
        <v>5</v>
      </c>
      <c r="K70" s="1">
        <v>4</v>
      </c>
      <c r="L70" s="1">
        <v>5</v>
      </c>
      <c r="M70" s="1">
        <v>5</v>
      </c>
      <c r="N70" s="1" t="s">
        <v>70</v>
      </c>
      <c r="O70" s="1" t="s">
        <v>780</v>
      </c>
      <c r="P70" s="1" t="s">
        <v>781</v>
      </c>
      <c r="Q70" s="1" t="s">
        <v>491</v>
      </c>
      <c r="R70" s="1" t="s">
        <v>782</v>
      </c>
      <c r="S70" s="1" t="s">
        <v>84</v>
      </c>
      <c r="T70" s="1" t="s">
        <v>783</v>
      </c>
      <c r="U70" s="1" t="s">
        <v>784</v>
      </c>
      <c r="V70" s="1" t="s">
        <v>49</v>
      </c>
      <c r="W70" s="1" t="s">
        <v>49</v>
      </c>
      <c r="X70" s="1" t="s">
        <v>48</v>
      </c>
      <c r="AA70" s="1" t="s">
        <v>49</v>
      </c>
      <c r="AB70" s="1" t="s">
        <v>62</v>
      </c>
      <c r="AC70" s="1" t="s">
        <v>62</v>
      </c>
      <c r="AD70" s="1" t="s">
        <v>62</v>
      </c>
      <c r="AE70" s="1" t="s">
        <v>49</v>
      </c>
      <c r="AF70" s="1" t="s">
        <v>785</v>
      </c>
      <c r="AG70" s="1" t="s">
        <v>786</v>
      </c>
      <c r="AH70" s="1" t="s">
        <v>101</v>
      </c>
      <c r="AK70" s="1" t="s">
        <v>354</v>
      </c>
      <c r="AL70" s="1" t="s">
        <v>787</v>
      </c>
    </row>
    <row r="71" spans="1:38" x14ac:dyDescent="0.2">
      <c r="A71" s="2">
        <v>45118.410516215277</v>
      </c>
      <c r="B71" s="1" t="s">
        <v>788</v>
      </c>
      <c r="C71" s="1">
        <v>16</v>
      </c>
      <c r="D71" s="1">
        <v>1016950145</v>
      </c>
      <c r="E71" s="1" t="s">
        <v>38</v>
      </c>
      <c r="F71" s="1" t="s">
        <v>79</v>
      </c>
      <c r="G71" s="1" t="s">
        <v>40</v>
      </c>
      <c r="H71" s="1">
        <v>5</v>
      </c>
      <c r="I71" s="1">
        <v>5</v>
      </c>
      <c r="J71" s="1">
        <v>5</v>
      </c>
      <c r="K71" s="1">
        <v>5</v>
      </c>
      <c r="L71" s="1">
        <v>3</v>
      </c>
      <c r="M71" s="1">
        <v>3</v>
      </c>
      <c r="N71" s="1" t="s">
        <v>40</v>
      </c>
      <c r="O71" s="1" t="s">
        <v>789</v>
      </c>
      <c r="P71" s="1" t="s">
        <v>84</v>
      </c>
      <c r="Q71" s="1" t="s">
        <v>733</v>
      </c>
      <c r="R71" s="1" t="s">
        <v>790</v>
      </c>
      <c r="S71" s="1" t="s">
        <v>791</v>
      </c>
      <c r="T71" s="1" t="s">
        <v>792</v>
      </c>
      <c r="U71" s="1" t="s">
        <v>84</v>
      </c>
      <c r="V71" s="1" t="s">
        <v>48</v>
      </c>
      <c r="W71" s="1" t="s">
        <v>48</v>
      </c>
      <c r="X71" s="1" t="s">
        <v>48</v>
      </c>
      <c r="AA71" s="1" t="s">
        <v>48</v>
      </c>
      <c r="AB71" s="1" t="s">
        <v>48</v>
      </c>
      <c r="AC71" s="1" t="s">
        <v>48</v>
      </c>
      <c r="AD71" s="1" t="s">
        <v>114</v>
      </c>
      <c r="AE71" s="1" t="s">
        <v>48</v>
      </c>
      <c r="AF71" s="1" t="s">
        <v>793</v>
      </c>
      <c r="AG71" s="1" t="s">
        <v>794</v>
      </c>
      <c r="AH71" s="1" t="s">
        <v>53</v>
      </c>
      <c r="AI71" s="1" t="s">
        <v>139</v>
      </c>
      <c r="AJ71" s="1" t="s">
        <v>103</v>
      </c>
    </row>
    <row r="72" spans="1:38" x14ac:dyDescent="0.2">
      <c r="A72" s="2">
        <v>45118.411643645828</v>
      </c>
      <c r="B72" s="1" t="s">
        <v>795</v>
      </c>
      <c r="C72" s="1">
        <v>16</v>
      </c>
      <c r="D72" s="1">
        <v>1077144125</v>
      </c>
      <c r="E72" s="1" t="s">
        <v>38</v>
      </c>
      <c r="F72" s="1" t="s">
        <v>323</v>
      </c>
      <c r="G72" s="1" t="s">
        <v>40</v>
      </c>
      <c r="H72" s="1">
        <v>5</v>
      </c>
      <c r="I72" s="1">
        <v>5</v>
      </c>
      <c r="J72" s="1">
        <v>5</v>
      </c>
      <c r="K72" s="1">
        <v>5</v>
      </c>
      <c r="L72" s="1">
        <v>5</v>
      </c>
      <c r="M72" s="1">
        <v>4</v>
      </c>
      <c r="N72" s="1" t="s">
        <v>40</v>
      </c>
      <c r="O72" s="1" t="s">
        <v>796</v>
      </c>
      <c r="P72" s="1" t="s">
        <v>797</v>
      </c>
      <c r="Q72" s="1" t="s">
        <v>733</v>
      </c>
      <c r="R72" s="1" t="s">
        <v>798</v>
      </c>
      <c r="S72" s="1" t="s">
        <v>799</v>
      </c>
      <c r="T72" s="1" t="s">
        <v>800</v>
      </c>
      <c r="U72" s="1" t="s">
        <v>801</v>
      </c>
      <c r="V72" s="1" t="s">
        <v>48</v>
      </c>
      <c r="W72" s="1" t="s">
        <v>48</v>
      </c>
      <c r="X72" s="1" t="s">
        <v>49</v>
      </c>
      <c r="AA72" s="1" t="s">
        <v>49</v>
      </c>
      <c r="AB72" s="1" t="s">
        <v>62</v>
      </c>
      <c r="AC72" s="1" t="s">
        <v>49</v>
      </c>
      <c r="AD72" s="1" t="s">
        <v>62</v>
      </c>
      <c r="AE72" s="1" t="s">
        <v>48</v>
      </c>
      <c r="AF72" s="1" t="s">
        <v>802</v>
      </c>
      <c r="AG72" s="1" t="s">
        <v>803</v>
      </c>
      <c r="AH72" s="1" t="s">
        <v>101</v>
      </c>
      <c r="AK72" s="1" t="s">
        <v>354</v>
      </c>
      <c r="AL72" s="1" t="s">
        <v>103</v>
      </c>
    </row>
    <row r="73" spans="1:38" x14ac:dyDescent="0.2">
      <c r="A73" s="2">
        <v>45118.42150621528</v>
      </c>
      <c r="B73" s="1" t="s">
        <v>804</v>
      </c>
      <c r="C73" s="1">
        <v>14</v>
      </c>
      <c r="D73" s="1">
        <v>1141518495</v>
      </c>
      <c r="E73" s="1" t="s">
        <v>38</v>
      </c>
      <c r="F73" s="1" t="s">
        <v>528</v>
      </c>
      <c r="G73" s="1" t="s">
        <v>40</v>
      </c>
      <c r="H73" s="1">
        <v>3</v>
      </c>
      <c r="I73" s="1">
        <v>4</v>
      </c>
      <c r="J73" s="1">
        <v>4</v>
      </c>
      <c r="K73" s="1">
        <v>5</v>
      </c>
      <c r="L73" s="1">
        <v>1</v>
      </c>
      <c r="M73" s="1">
        <v>2</v>
      </c>
      <c r="N73" s="1" t="s">
        <v>40</v>
      </c>
      <c r="O73" s="1" t="s">
        <v>805</v>
      </c>
      <c r="P73" s="1" t="s">
        <v>806</v>
      </c>
      <c r="Q73" s="1" t="s">
        <v>733</v>
      </c>
      <c r="R73" s="1" t="s">
        <v>807</v>
      </c>
      <c r="S73" s="1" t="s">
        <v>808</v>
      </c>
      <c r="T73" s="1" t="s">
        <v>809</v>
      </c>
      <c r="U73" s="1" t="s">
        <v>810</v>
      </c>
      <c r="V73" s="1" t="s">
        <v>49</v>
      </c>
      <c r="W73" s="1" t="s">
        <v>112</v>
      </c>
      <c r="X73" s="1" t="s">
        <v>49</v>
      </c>
      <c r="AA73" s="1" t="s">
        <v>49</v>
      </c>
      <c r="AB73" s="1" t="s">
        <v>62</v>
      </c>
      <c r="AC73" s="1" t="s">
        <v>48</v>
      </c>
      <c r="AD73" s="1" t="s">
        <v>62</v>
      </c>
      <c r="AE73" s="1" t="s">
        <v>48</v>
      </c>
      <c r="AF73" s="1" t="s">
        <v>811</v>
      </c>
      <c r="AG73" s="1" t="s">
        <v>812</v>
      </c>
      <c r="AH73" s="1" t="s">
        <v>53</v>
      </c>
      <c r="AI73" s="1" t="s">
        <v>813</v>
      </c>
      <c r="AJ73" s="1" t="s">
        <v>814</v>
      </c>
    </row>
    <row r="74" spans="1:38" x14ac:dyDescent="0.2">
      <c r="A74" s="2">
        <v>45118.421605983793</v>
      </c>
      <c r="B74" s="1" t="s">
        <v>815</v>
      </c>
      <c r="C74" s="1">
        <v>15</v>
      </c>
      <c r="D74" s="1">
        <v>1013037871</v>
      </c>
      <c r="E74" s="1" t="s">
        <v>68</v>
      </c>
      <c r="F74" s="1" t="s">
        <v>180</v>
      </c>
      <c r="G74" s="1" t="s">
        <v>40</v>
      </c>
      <c r="H74" s="1">
        <v>3</v>
      </c>
      <c r="I74" s="1">
        <v>5</v>
      </c>
      <c r="J74" s="1">
        <v>5</v>
      </c>
      <c r="K74" s="1">
        <v>5</v>
      </c>
      <c r="L74" s="1">
        <v>1</v>
      </c>
      <c r="M74" s="1">
        <v>1</v>
      </c>
      <c r="N74" s="1" t="s">
        <v>40</v>
      </c>
      <c r="O74" s="1" t="s">
        <v>816</v>
      </c>
      <c r="P74" s="1" t="s">
        <v>817</v>
      </c>
      <c r="Q74" s="1" t="s">
        <v>733</v>
      </c>
      <c r="R74" s="1" t="s">
        <v>818</v>
      </c>
      <c r="S74" s="1" t="s">
        <v>819</v>
      </c>
      <c r="T74" s="1" t="s">
        <v>820</v>
      </c>
      <c r="U74" s="1" t="s">
        <v>821</v>
      </c>
      <c r="V74" s="1" t="s">
        <v>48</v>
      </c>
      <c r="W74" s="1" t="s">
        <v>48</v>
      </c>
      <c r="X74" s="1" t="s">
        <v>48</v>
      </c>
      <c r="AA74" s="1" t="s">
        <v>48</v>
      </c>
      <c r="AB74" s="1" t="s">
        <v>48</v>
      </c>
      <c r="AC74" s="1" t="s">
        <v>48</v>
      </c>
      <c r="AD74" s="1" t="s">
        <v>48</v>
      </c>
      <c r="AE74" s="1" t="s">
        <v>48</v>
      </c>
      <c r="AF74" s="1" t="s">
        <v>822</v>
      </c>
      <c r="AG74" s="1" t="s">
        <v>823</v>
      </c>
      <c r="AH74" s="1" t="s">
        <v>53</v>
      </c>
      <c r="AI74" s="1" t="s">
        <v>824</v>
      </c>
      <c r="AJ74" s="1" t="s">
        <v>245</v>
      </c>
    </row>
    <row r="75" spans="1:38" x14ac:dyDescent="0.2">
      <c r="A75" s="2">
        <v>45118.430418564814</v>
      </c>
      <c r="B75" s="1" t="s">
        <v>825</v>
      </c>
      <c r="C75" s="1">
        <v>16</v>
      </c>
      <c r="D75" s="1">
        <v>1019026949</v>
      </c>
      <c r="E75" s="1" t="s">
        <v>38</v>
      </c>
      <c r="F75" s="1" t="s">
        <v>323</v>
      </c>
      <c r="G75" s="1" t="s">
        <v>40</v>
      </c>
      <c r="H75" s="1">
        <v>5</v>
      </c>
      <c r="I75" s="1">
        <v>5</v>
      </c>
      <c r="J75" s="1">
        <v>5</v>
      </c>
      <c r="K75" s="1">
        <v>5</v>
      </c>
      <c r="L75" s="1">
        <v>5</v>
      </c>
      <c r="M75" s="1">
        <v>5</v>
      </c>
      <c r="N75" s="1" t="s">
        <v>40</v>
      </c>
      <c r="O75" s="1" t="s">
        <v>298</v>
      </c>
      <c r="P75" s="1" t="s">
        <v>826</v>
      </c>
      <c r="Q75" s="1" t="s">
        <v>827</v>
      </c>
      <c r="R75" s="1" t="s">
        <v>828</v>
      </c>
      <c r="S75" s="1" t="s">
        <v>829</v>
      </c>
      <c r="T75" s="1" t="s">
        <v>830</v>
      </c>
      <c r="U75" s="1" t="s">
        <v>110</v>
      </c>
      <c r="V75" s="1" t="s">
        <v>48</v>
      </c>
      <c r="W75" s="1" t="s">
        <v>48</v>
      </c>
      <c r="X75" s="1" t="s">
        <v>48</v>
      </c>
      <c r="AA75" s="1" t="s">
        <v>48</v>
      </c>
      <c r="AB75" s="1" t="s">
        <v>49</v>
      </c>
      <c r="AC75" s="1" t="s">
        <v>49</v>
      </c>
      <c r="AD75" s="1" t="s">
        <v>49</v>
      </c>
      <c r="AE75" s="1" t="s">
        <v>50</v>
      </c>
      <c r="AF75" s="1" t="s">
        <v>831</v>
      </c>
      <c r="AG75" s="1" t="s">
        <v>832</v>
      </c>
      <c r="AH75" s="1" t="s">
        <v>53</v>
      </c>
      <c r="AI75" s="1" t="s">
        <v>833</v>
      </c>
      <c r="AJ75" s="1" t="s">
        <v>245</v>
      </c>
    </row>
    <row r="76" spans="1:38" x14ac:dyDescent="0.2">
      <c r="A76" s="2">
        <v>45118.431912824075</v>
      </c>
      <c r="B76" s="1" t="s">
        <v>834</v>
      </c>
      <c r="C76" s="1">
        <v>17</v>
      </c>
      <c r="D76" s="1">
        <v>1014859783</v>
      </c>
      <c r="E76" s="1" t="s">
        <v>68</v>
      </c>
      <c r="F76" s="1" t="s">
        <v>69</v>
      </c>
      <c r="G76" s="1" t="s">
        <v>70</v>
      </c>
      <c r="H76" s="1">
        <v>5</v>
      </c>
      <c r="I76" s="1">
        <v>5</v>
      </c>
      <c r="J76" s="1">
        <v>5</v>
      </c>
      <c r="K76" s="1">
        <v>5</v>
      </c>
      <c r="L76" s="1">
        <v>1</v>
      </c>
      <c r="M76" s="1">
        <v>5</v>
      </c>
      <c r="N76" s="1" t="s">
        <v>70</v>
      </c>
      <c r="O76" s="1" t="s">
        <v>835</v>
      </c>
      <c r="P76" s="1" t="s">
        <v>270</v>
      </c>
      <c r="Q76" s="1" t="s">
        <v>827</v>
      </c>
      <c r="R76" s="1" t="s">
        <v>836</v>
      </c>
      <c r="S76" s="1" t="s">
        <v>84</v>
      </c>
      <c r="T76" s="1" t="s">
        <v>837</v>
      </c>
      <c r="U76" s="1" t="s">
        <v>270</v>
      </c>
      <c r="V76" s="1" t="s">
        <v>48</v>
      </c>
      <c r="W76" s="1" t="s">
        <v>48</v>
      </c>
      <c r="X76" s="1" t="s">
        <v>48</v>
      </c>
      <c r="Y76" s="1" t="s">
        <v>838</v>
      </c>
      <c r="Z76" s="1" t="s">
        <v>839</v>
      </c>
      <c r="AA76" s="1" t="s">
        <v>48</v>
      </c>
      <c r="AB76" s="1" t="s">
        <v>48</v>
      </c>
      <c r="AC76" s="1" t="s">
        <v>48</v>
      </c>
      <c r="AD76" s="1" t="s">
        <v>48</v>
      </c>
      <c r="AE76" s="1" t="s">
        <v>48</v>
      </c>
      <c r="AF76" s="1" t="s">
        <v>840</v>
      </c>
      <c r="AG76" s="1" t="s">
        <v>841</v>
      </c>
      <c r="AH76" s="1" t="s">
        <v>53</v>
      </c>
      <c r="AI76" s="1" t="s">
        <v>842</v>
      </c>
      <c r="AJ76" s="1" t="s">
        <v>843</v>
      </c>
    </row>
    <row r="77" spans="1:38" x14ac:dyDescent="0.2">
      <c r="A77" s="2">
        <v>45118.43295736111</v>
      </c>
      <c r="B77" s="1" t="s">
        <v>844</v>
      </c>
      <c r="C77" s="1">
        <v>16</v>
      </c>
      <c r="D77" s="1">
        <v>1076243551</v>
      </c>
      <c r="E77" s="1" t="s">
        <v>68</v>
      </c>
      <c r="F77" s="1" t="s">
        <v>323</v>
      </c>
      <c r="G77" s="1" t="s">
        <v>40</v>
      </c>
      <c r="H77" s="1">
        <v>4</v>
      </c>
      <c r="I77" s="1">
        <v>5</v>
      </c>
      <c r="J77" s="1">
        <v>5</v>
      </c>
      <c r="K77" s="1">
        <v>5</v>
      </c>
      <c r="L77" s="1">
        <v>4</v>
      </c>
      <c r="M77" s="1">
        <v>5</v>
      </c>
      <c r="N77" s="1" t="s">
        <v>40</v>
      </c>
      <c r="O77" s="1" t="s">
        <v>845</v>
      </c>
      <c r="P77" s="1" t="s">
        <v>846</v>
      </c>
      <c r="Q77" s="1" t="s">
        <v>827</v>
      </c>
      <c r="R77" s="1" t="s">
        <v>847</v>
      </c>
      <c r="S77" s="1" t="s">
        <v>848</v>
      </c>
      <c r="T77" s="1" t="s">
        <v>849</v>
      </c>
      <c r="U77" s="1" t="s">
        <v>850</v>
      </c>
      <c r="V77" s="1" t="s">
        <v>48</v>
      </c>
      <c r="W77" s="1" t="s">
        <v>48</v>
      </c>
      <c r="X77" s="1" t="s">
        <v>49</v>
      </c>
      <c r="Z77" s="1" t="s">
        <v>851</v>
      </c>
      <c r="AA77" s="1" t="s">
        <v>48</v>
      </c>
      <c r="AB77" s="1" t="s">
        <v>49</v>
      </c>
      <c r="AC77" s="1" t="s">
        <v>49</v>
      </c>
      <c r="AD77" s="1" t="s">
        <v>62</v>
      </c>
      <c r="AE77" s="1" t="s">
        <v>48</v>
      </c>
      <c r="AF77" s="1" t="s">
        <v>852</v>
      </c>
      <c r="AG77" s="1" t="s">
        <v>853</v>
      </c>
      <c r="AH77" s="1" t="s">
        <v>53</v>
      </c>
      <c r="AI77" s="1" t="s">
        <v>516</v>
      </c>
      <c r="AJ77" s="1" t="s">
        <v>245</v>
      </c>
    </row>
    <row r="78" spans="1:38" x14ac:dyDescent="0.2">
      <c r="A78" s="2">
        <v>45118.43559956018</v>
      </c>
      <c r="B78" s="1" t="s">
        <v>854</v>
      </c>
      <c r="C78" s="1">
        <v>16</v>
      </c>
      <c r="D78" s="1">
        <v>1013037562</v>
      </c>
      <c r="E78" s="1" t="s">
        <v>38</v>
      </c>
      <c r="F78" s="1" t="s">
        <v>120</v>
      </c>
      <c r="G78" s="1" t="s">
        <v>70</v>
      </c>
      <c r="H78" s="1">
        <v>4</v>
      </c>
      <c r="I78" s="1">
        <v>4</v>
      </c>
      <c r="J78" s="1">
        <v>4</v>
      </c>
      <c r="K78" s="1">
        <v>4</v>
      </c>
      <c r="L78" s="1">
        <v>4</v>
      </c>
      <c r="M78" s="1">
        <v>5</v>
      </c>
      <c r="N78" s="1" t="s">
        <v>70</v>
      </c>
      <c r="O78" s="1" t="s">
        <v>855</v>
      </c>
      <c r="P78" s="1" t="s">
        <v>856</v>
      </c>
      <c r="Q78" s="1" t="s">
        <v>82</v>
      </c>
      <c r="R78" s="1" t="s">
        <v>857</v>
      </c>
      <c r="S78" s="1" t="s">
        <v>858</v>
      </c>
      <c r="T78" s="1" t="s">
        <v>859</v>
      </c>
      <c r="U78" s="1" t="s">
        <v>860</v>
      </c>
      <c r="V78" s="1" t="s">
        <v>49</v>
      </c>
      <c r="W78" s="1" t="s">
        <v>49</v>
      </c>
      <c r="X78" s="1" t="s">
        <v>49</v>
      </c>
      <c r="Y78" s="1" t="s">
        <v>84</v>
      </c>
      <c r="Z78" s="1" t="s">
        <v>861</v>
      </c>
      <c r="AA78" s="1" t="s">
        <v>49</v>
      </c>
      <c r="AB78" s="1" t="s">
        <v>49</v>
      </c>
      <c r="AC78" s="1" t="s">
        <v>49</v>
      </c>
      <c r="AD78" s="1" t="s">
        <v>62</v>
      </c>
      <c r="AE78" s="1" t="s">
        <v>49</v>
      </c>
      <c r="AF78" s="1" t="s">
        <v>272</v>
      </c>
      <c r="AG78" s="1" t="s">
        <v>862</v>
      </c>
      <c r="AH78" s="1" t="s">
        <v>53</v>
      </c>
      <c r="AI78" s="1" t="s">
        <v>863</v>
      </c>
      <c r="AJ78" s="1" t="s">
        <v>118</v>
      </c>
    </row>
    <row r="79" spans="1:38" x14ac:dyDescent="0.2">
      <c r="A79" s="2">
        <v>45118.439017997684</v>
      </c>
      <c r="B79" s="1" t="s">
        <v>864</v>
      </c>
      <c r="C79" s="1">
        <v>14</v>
      </c>
      <c r="D79" s="1">
        <v>1024506230</v>
      </c>
      <c r="E79" s="1" t="s">
        <v>68</v>
      </c>
      <c r="F79" s="1" t="s">
        <v>311</v>
      </c>
      <c r="G79" s="1" t="s">
        <v>40</v>
      </c>
      <c r="H79" s="1">
        <v>4</v>
      </c>
      <c r="I79" s="1">
        <v>4</v>
      </c>
      <c r="J79" s="1">
        <v>4</v>
      </c>
      <c r="K79" s="1">
        <v>4</v>
      </c>
      <c r="L79" s="1">
        <v>4</v>
      </c>
      <c r="M79" s="1">
        <v>3</v>
      </c>
      <c r="N79" s="1" t="s">
        <v>70</v>
      </c>
      <c r="O79" s="1" t="s">
        <v>865</v>
      </c>
      <c r="P79" s="1" t="s">
        <v>866</v>
      </c>
      <c r="Q79" s="1" t="s">
        <v>733</v>
      </c>
      <c r="R79" s="1" t="s">
        <v>867</v>
      </c>
      <c r="T79" s="1" t="s">
        <v>868</v>
      </c>
      <c r="V79" s="1" t="s">
        <v>48</v>
      </c>
      <c r="W79" s="1" t="s">
        <v>49</v>
      </c>
      <c r="X79" s="1" t="s">
        <v>49</v>
      </c>
      <c r="AA79" s="1" t="s">
        <v>48</v>
      </c>
      <c r="AB79" s="1" t="s">
        <v>49</v>
      </c>
      <c r="AC79" s="1" t="s">
        <v>49</v>
      </c>
      <c r="AD79" s="1" t="s">
        <v>62</v>
      </c>
      <c r="AE79" s="1" t="s">
        <v>48</v>
      </c>
      <c r="AF79" s="1" t="s">
        <v>869</v>
      </c>
      <c r="AG79" s="1" t="s">
        <v>870</v>
      </c>
      <c r="AH79" s="1" t="s">
        <v>101</v>
      </c>
      <c r="AK79" s="1" t="s">
        <v>334</v>
      </c>
      <c r="AL79" s="1" t="s">
        <v>609</v>
      </c>
    </row>
    <row r="80" spans="1:38" x14ac:dyDescent="0.2">
      <c r="A80" s="2">
        <v>45118.442065312498</v>
      </c>
      <c r="B80" s="1" t="s">
        <v>871</v>
      </c>
      <c r="C80" s="1" t="s">
        <v>621</v>
      </c>
      <c r="D80" s="1">
        <v>1021682097</v>
      </c>
      <c r="E80" s="1" t="s">
        <v>38</v>
      </c>
      <c r="F80" s="1" t="s">
        <v>79</v>
      </c>
      <c r="G80" s="1" t="s">
        <v>40</v>
      </c>
      <c r="H80" s="1">
        <v>4</v>
      </c>
      <c r="I80" s="1">
        <v>5</v>
      </c>
      <c r="J80" s="1">
        <v>5</v>
      </c>
      <c r="K80" s="1">
        <v>4</v>
      </c>
      <c r="L80" s="1">
        <v>5</v>
      </c>
      <c r="M80" s="1">
        <v>5</v>
      </c>
      <c r="N80" s="1" t="s">
        <v>70</v>
      </c>
      <c r="O80" s="1" t="s">
        <v>872</v>
      </c>
      <c r="P80" s="1" t="s">
        <v>873</v>
      </c>
      <c r="Q80" s="1" t="s">
        <v>827</v>
      </c>
      <c r="R80" s="1" t="s">
        <v>874</v>
      </c>
      <c r="S80" s="1" t="s">
        <v>875</v>
      </c>
      <c r="T80" s="1" t="s">
        <v>876</v>
      </c>
      <c r="U80" s="1" t="s">
        <v>877</v>
      </c>
      <c r="V80" s="1" t="s">
        <v>48</v>
      </c>
      <c r="W80" s="1" t="s">
        <v>48</v>
      </c>
      <c r="X80" s="1" t="s">
        <v>49</v>
      </c>
      <c r="Y80" s="1" t="s">
        <v>878</v>
      </c>
      <c r="Z80" s="1" t="s">
        <v>879</v>
      </c>
      <c r="AA80" s="1" t="s">
        <v>49</v>
      </c>
      <c r="AB80" s="1" t="s">
        <v>48</v>
      </c>
      <c r="AC80" s="1" t="s">
        <v>48</v>
      </c>
      <c r="AD80" s="1" t="s">
        <v>49</v>
      </c>
      <c r="AE80" s="1" t="s">
        <v>49</v>
      </c>
      <c r="AF80" s="1" t="s">
        <v>880</v>
      </c>
      <c r="AG80" s="1" t="s">
        <v>881</v>
      </c>
      <c r="AH80" s="1" t="s">
        <v>53</v>
      </c>
      <c r="AI80" s="1" t="s">
        <v>376</v>
      </c>
      <c r="AJ80" s="1" t="s">
        <v>882</v>
      </c>
    </row>
    <row r="81" spans="1:38" x14ac:dyDescent="0.2">
      <c r="A81" s="2">
        <v>45118.44623666667</v>
      </c>
      <c r="B81" s="1" t="s">
        <v>883</v>
      </c>
      <c r="C81" s="1">
        <v>14</v>
      </c>
      <c r="D81" s="1">
        <v>1013614486</v>
      </c>
      <c r="E81" s="1" t="s">
        <v>68</v>
      </c>
      <c r="F81" s="1" t="s">
        <v>166</v>
      </c>
      <c r="G81" s="1" t="s">
        <v>70</v>
      </c>
      <c r="H81" s="1">
        <v>5</v>
      </c>
      <c r="I81" s="1">
        <v>3</v>
      </c>
      <c r="J81" s="1">
        <v>4</v>
      </c>
      <c r="K81" s="1">
        <v>5</v>
      </c>
      <c r="L81" s="1">
        <v>4</v>
      </c>
      <c r="M81" s="1">
        <v>5</v>
      </c>
      <c r="N81" s="1" t="s">
        <v>70</v>
      </c>
      <c r="O81" s="1" t="s">
        <v>884</v>
      </c>
      <c r="P81" s="1" t="s">
        <v>510</v>
      </c>
      <c r="Q81" s="1" t="s">
        <v>733</v>
      </c>
      <c r="R81" s="1" t="s">
        <v>885</v>
      </c>
      <c r="S81" s="1" t="s">
        <v>510</v>
      </c>
      <c r="T81" s="1" t="s">
        <v>886</v>
      </c>
      <c r="U81" s="1" t="s">
        <v>510</v>
      </c>
      <c r="V81" s="1" t="s">
        <v>114</v>
      </c>
      <c r="W81" s="1" t="s">
        <v>50</v>
      </c>
      <c r="X81" s="1" t="s">
        <v>50</v>
      </c>
      <c r="Y81" s="1" t="s">
        <v>510</v>
      </c>
      <c r="Z81" s="1" t="s">
        <v>887</v>
      </c>
      <c r="AA81" s="1" t="s">
        <v>49</v>
      </c>
      <c r="AB81" s="1" t="s">
        <v>62</v>
      </c>
      <c r="AC81" s="1" t="s">
        <v>49</v>
      </c>
      <c r="AD81" s="1" t="s">
        <v>50</v>
      </c>
      <c r="AE81" s="1" t="s">
        <v>48</v>
      </c>
      <c r="AF81" s="1" t="s">
        <v>888</v>
      </c>
      <c r="AG81" s="1" t="s">
        <v>889</v>
      </c>
      <c r="AH81" s="1" t="s">
        <v>53</v>
      </c>
      <c r="AI81" s="1" t="s">
        <v>705</v>
      </c>
      <c r="AJ81" s="1" t="s">
        <v>130</v>
      </c>
    </row>
    <row r="82" spans="1:38" x14ac:dyDescent="0.2">
      <c r="A82" s="2">
        <v>45118.449286388888</v>
      </c>
      <c r="B82" s="1" t="s">
        <v>871</v>
      </c>
      <c r="C82" s="1" t="s">
        <v>621</v>
      </c>
      <c r="D82" s="1">
        <v>1021682097</v>
      </c>
      <c r="E82" s="1" t="s">
        <v>38</v>
      </c>
      <c r="F82" s="1" t="s">
        <v>79</v>
      </c>
      <c r="G82" s="1" t="s">
        <v>40</v>
      </c>
      <c r="H82" s="1">
        <v>5</v>
      </c>
      <c r="I82" s="1">
        <v>5</v>
      </c>
      <c r="J82" s="1">
        <v>5</v>
      </c>
      <c r="K82" s="1">
        <v>5</v>
      </c>
      <c r="L82" s="1">
        <v>5</v>
      </c>
      <c r="M82" s="1">
        <v>5</v>
      </c>
      <c r="N82" s="1" t="s">
        <v>70</v>
      </c>
      <c r="O82" s="1" t="s">
        <v>890</v>
      </c>
      <c r="P82" s="1" t="s">
        <v>891</v>
      </c>
      <c r="Q82" s="1" t="s">
        <v>827</v>
      </c>
      <c r="R82" s="1" t="s">
        <v>892</v>
      </c>
      <c r="S82" s="1" t="s">
        <v>877</v>
      </c>
      <c r="T82" s="1" t="s">
        <v>893</v>
      </c>
      <c r="U82" s="1" t="s">
        <v>894</v>
      </c>
      <c r="V82" s="1" t="s">
        <v>48</v>
      </c>
      <c r="W82" s="1" t="s">
        <v>48</v>
      </c>
      <c r="X82" s="1" t="s">
        <v>49</v>
      </c>
      <c r="Y82" s="1" t="s">
        <v>110</v>
      </c>
      <c r="Z82" s="1" t="s">
        <v>110</v>
      </c>
      <c r="AA82" s="1" t="s">
        <v>48</v>
      </c>
      <c r="AB82" s="1" t="s">
        <v>49</v>
      </c>
      <c r="AC82" s="1" t="s">
        <v>48</v>
      </c>
      <c r="AD82" s="1" t="s">
        <v>49</v>
      </c>
      <c r="AE82" s="1" t="s">
        <v>49</v>
      </c>
      <c r="AF82" s="1" t="s">
        <v>895</v>
      </c>
      <c r="AG82" s="1" t="s">
        <v>881</v>
      </c>
      <c r="AH82" s="1" t="s">
        <v>53</v>
      </c>
      <c r="AI82" s="1" t="s">
        <v>376</v>
      </c>
      <c r="AJ82" s="1" t="s">
        <v>814</v>
      </c>
    </row>
    <row r="83" spans="1:38" x14ac:dyDescent="0.2">
      <c r="A83" s="2">
        <v>45118.479134201392</v>
      </c>
      <c r="B83" s="1" t="s">
        <v>896</v>
      </c>
      <c r="C83" s="1">
        <v>15</v>
      </c>
      <c r="D83" s="1">
        <v>1013121728</v>
      </c>
      <c r="E83" s="1" t="s">
        <v>68</v>
      </c>
      <c r="F83" s="1" t="s">
        <v>311</v>
      </c>
      <c r="G83" s="1" t="s">
        <v>70</v>
      </c>
      <c r="H83" s="1">
        <v>5</v>
      </c>
      <c r="I83" s="1">
        <v>4</v>
      </c>
      <c r="J83" s="1">
        <v>5</v>
      </c>
      <c r="K83" s="1">
        <v>5</v>
      </c>
      <c r="L83" s="1">
        <v>4</v>
      </c>
      <c r="M83" s="1">
        <v>3</v>
      </c>
      <c r="N83" s="1" t="s">
        <v>70</v>
      </c>
      <c r="O83" s="1" t="s">
        <v>897</v>
      </c>
      <c r="P83" s="1" t="s">
        <v>898</v>
      </c>
      <c r="Q83" s="1" t="s">
        <v>827</v>
      </c>
      <c r="R83" s="1" t="s">
        <v>899</v>
      </c>
      <c r="S83" s="1" t="s">
        <v>900</v>
      </c>
      <c r="T83" s="1" t="s">
        <v>901</v>
      </c>
      <c r="U83" s="1" t="s">
        <v>902</v>
      </c>
      <c r="V83" s="1" t="s">
        <v>112</v>
      </c>
      <c r="W83" s="1" t="s">
        <v>50</v>
      </c>
      <c r="X83" s="1" t="s">
        <v>50</v>
      </c>
      <c r="AA83" s="1" t="s">
        <v>49</v>
      </c>
      <c r="AB83" s="1" t="s">
        <v>62</v>
      </c>
      <c r="AC83" s="1" t="s">
        <v>62</v>
      </c>
      <c r="AD83" s="1" t="s">
        <v>114</v>
      </c>
      <c r="AE83" s="1" t="s">
        <v>49</v>
      </c>
      <c r="AF83" s="1" t="s">
        <v>903</v>
      </c>
      <c r="AG83" s="1" t="s">
        <v>904</v>
      </c>
      <c r="AH83" s="1" t="s">
        <v>101</v>
      </c>
      <c r="AK83" s="1" t="s">
        <v>388</v>
      </c>
      <c r="AL83" s="1" t="s">
        <v>130</v>
      </c>
    </row>
    <row r="84" spans="1:38" x14ac:dyDescent="0.2">
      <c r="A84" s="2">
        <v>45118.493147025467</v>
      </c>
      <c r="B84" s="1" t="s">
        <v>905</v>
      </c>
      <c r="C84" s="1">
        <v>15</v>
      </c>
      <c r="D84" s="1">
        <v>1021676962</v>
      </c>
      <c r="E84" s="1" t="s">
        <v>68</v>
      </c>
      <c r="F84" s="1" t="s">
        <v>166</v>
      </c>
      <c r="G84" s="1" t="s">
        <v>40</v>
      </c>
      <c r="H84" s="1">
        <v>5</v>
      </c>
      <c r="I84" s="1">
        <v>4</v>
      </c>
      <c r="J84" s="1">
        <v>4</v>
      </c>
      <c r="K84" s="1">
        <v>5</v>
      </c>
      <c r="L84" s="1">
        <v>5</v>
      </c>
      <c r="M84" s="1">
        <v>5</v>
      </c>
      <c r="N84" s="1" t="s">
        <v>70</v>
      </c>
      <c r="O84" s="1" t="s">
        <v>906</v>
      </c>
      <c r="P84" s="1" t="s">
        <v>907</v>
      </c>
      <c r="Q84" s="1" t="s">
        <v>827</v>
      </c>
      <c r="R84" s="1" t="s">
        <v>908</v>
      </c>
      <c r="S84" s="1" t="s">
        <v>909</v>
      </c>
      <c r="T84" s="1" t="s">
        <v>837</v>
      </c>
      <c r="U84" s="1" t="s">
        <v>910</v>
      </c>
      <c r="V84" s="1" t="s">
        <v>48</v>
      </c>
      <c r="W84" s="1" t="s">
        <v>48</v>
      </c>
      <c r="X84" s="1" t="s">
        <v>48</v>
      </c>
      <c r="AA84" s="1" t="s">
        <v>48</v>
      </c>
      <c r="AB84" s="1" t="s">
        <v>49</v>
      </c>
      <c r="AC84" s="1" t="s">
        <v>50</v>
      </c>
      <c r="AD84" s="1" t="s">
        <v>114</v>
      </c>
      <c r="AE84" s="1" t="s">
        <v>48</v>
      </c>
      <c r="AF84" s="1" t="s">
        <v>911</v>
      </c>
      <c r="AG84" s="1" t="s">
        <v>912</v>
      </c>
      <c r="AH84" s="1" t="s">
        <v>53</v>
      </c>
      <c r="AI84" s="1" t="s">
        <v>913</v>
      </c>
      <c r="AJ84" s="1" t="s">
        <v>245</v>
      </c>
    </row>
    <row r="85" spans="1:38" x14ac:dyDescent="0.2">
      <c r="A85" s="2">
        <v>45118.512643472219</v>
      </c>
      <c r="B85" s="1" t="s">
        <v>914</v>
      </c>
      <c r="C85" s="1">
        <v>15</v>
      </c>
      <c r="D85" s="1">
        <v>1023303533</v>
      </c>
      <c r="E85" s="1" t="s">
        <v>38</v>
      </c>
      <c r="F85" s="1" t="s">
        <v>528</v>
      </c>
      <c r="G85" s="1" t="s">
        <v>40</v>
      </c>
      <c r="H85" s="1">
        <v>5</v>
      </c>
      <c r="I85" s="1">
        <v>5</v>
      </c>
      <c r="J85" s="1">
        <v>5</v>
      </c>
      <c r="K85" s="1">
        <v>4</v>
      </c>
      <c r="L85" s="1">
        <v>2</v>
      </c>
      <c r="M85" s="1">
        <v>4</v>
      </c>
      <c r="N85" s="1" t="s">
        <v>70</v>
      </c>
      <c r="O85" s="1" t="s">
        <v>915</v>
      </c>
      <c r="P85" s="1" t="s">
        <v>916</v>
      </c>
      <c r="Q85" s="1" t="s">
        <v>827</v>
      </c>
      <c r="R85" s="1" t="s">
        <v>917</v>
      </c>
      <c r="S85" s="1" t="s">
        <v>918</v>
      </c>
      <c r="T85" s="1" t="s">
        <v>919</v>
      </c>
      <c r="U85" s="1" t="s">
        <v>920</v>
      </c>
      <c r="V85" s="1" t="s">
        <v>49</v>
      </c>
      <c r="W85" s="1" t="s">
        <v>49</v>
      </c>
      <c r="X85" s="1" t="s">
        <v>49</v>
      </c>
      <c r="Y85" s="1" t="s">
        <v>921</v>
      </c>
      <c r="Z85" s="1" t="s">
        <v>922</v>
      </c>
      <c r="AA85" s="1" t="s">
        <v>48</v>
      </c>
      <c r="AB85" s="1" t="s">
        <v>48</v>
      </c>
      <c r="AC85" s="1" t="s">
        <v>48</v>
      </c>
      <c r="AD85" s="1" t="s">
        <v>48</v>
      </c>
      <c r="AE85" s="1" t="s">
        <v>48</v>
      </c>
      <c r="AF85" s="1" t="s">
        <v>923</v>
      </c>
      <c r="AG85" s="1" t="s">
        <v>924</v>
      </c>
      <c r="AH85" s="1" t="s">
        <v>53</v>
      </c>
      <c r="AI85" s="1" t="s">
        <v>583</v>
      </c>
      <c r="AJ85" s="1" t="s">
        <v>178</v>
      </c>
    </row>
    <row r="86" spans="1:38" x14ac:dyDescent="0.2">
      <c r="A86" s="2">
        <v>45118.687511550925</v>
      </c>
      <c r="B86" s="1" t="s">
        <v>925</v>
      </c>
      <c r="C86" s="1">
        <v>16</v>
      </c>
      <c r="D86" s="1">
        <v>1023084192</v>
      </c>
      <c r="E86" s="1" t="s">
        <v>68</v>
      </c>
      <c r="F86" s="1" t="s">
        <v>180</v>
      </c>
      <c r="G86" s="1" t="s">
        <v>40</v>
      </c>
      <c r="H86" s="1">
        <v>5</v>
      </c>
      <c r="I86" s="1">
        <v>5</v>
      </c>
      <c r="J86" s="1">
        <v>5</v>
      </c>
      <c r="K86" s="1">
        <v>5</v>
      </c>
      <c r="L86" s="1">
        <v>5</v>
      </c>
      <c r="M86" s="1">
        <v>1</v>
      </c>
      <c r="N86" s="1" t="s">
        <v>40</v>
      </c>
      <c r="O86" s="1" t="s">
        <v>926</v>
      </c>
      <c r="P86" s="1" t="s">
        <v>927</v>
      </c>
      <c r="Q86" s="1" t="s">
        <v>61</v>
      </c>
      <c r="R86" s="1" t="s">
        <v>928</v>
      </c>
      <c r="S86" s="1" t="s">
        <v>562</v>
      </c>
      <c r="T86" s="1" t="s">
        <v>929</v>
      </c>
      <c r="U86" s="1" t="s">
        <v>930</v>
      </c>
      <c r="V86" s="1" t="s">
        <v>48</v>
      </c>
      <c r="W86" s="1" t="s">
        <v>48</v>
      </c>
      <c r="X86" s="1" t="s">
        <v>48</v>
      </c>
      <c r="AA86" s="1" t="s">
        <v>48</v>
      </c>
      <c r="AB86" s="1" t="s">
        <v>62</v>
      </c>
      <c r="AC86" s="1" t="s">
        <v>49</v>
      </c>
      <c r="AD86" s="1" t="s">
        <v>62</v>
      </c>
      <c r="AE86" s="1" t="s">
        <v>62</v>
      </c>
      <c r="AF86" s="1" t="s">
        <v>931</v>
      </c>
      <c r="AG86" s="1" t="s">
        <v>932</v>
      </c>
      <c r="AH86" s="1" t="s">
        <v>101</v>
      </c>
      <c r="AK86" s="1" t="s">
        <v>388</v>
      </c>
      <c r="AL86" s="1" t="s">
        <v>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A6CF7-A711-4476-842A-68AB8B1E4ECB}">
  <dimension ref="A1:I86"/>
  <sheetViews>
    <sheetView workbookViewId="0">
      <selection activeCell="B1" sqref="B1"/>
    </sheetView>
  </sheetViews>
  <sheetFormatPr defaultRowHeight="12.75" x14ac:dyDescent="0.2"/>
  <cols>
    <col min="1" max="1" width="28.5703125" customWidth="1"/>
    <col min="2" max="2" width="36.42578125" customWidth="1"/>
    <col min="3" max="3" width="34" customWidth="1"/>
    <col min="4" max="4" width="24.7109375" customWidth="1"/>
    <col min="7" max="7" width="16" customWidth="1"/>
  </cols>
  <sheetData>
    <row r="1" spans="1:9" x14ac:dyDescent="0.2">
      <c r="A1" s="1" t="s">
        <v>13</v>
      </c>
      <c r="B1" s="1" t="s">
        <v>6</v>
      </c>
      <c r="C1" t="s">
        <v>933</v>
      </c>
      <c r="D1" t="s">
        <v>934</v>
      </c>
    </row>
    <row r="2" spans="1:9" x14ac:dyDescent="0.2">
      <c r="A2" s="1" t="s">
        <v>40</v>
      </c>
      <c r="B2" s="1" t="s">
        <v>40</v>
      </c>
      <c r="C2">
        <f>IF(A2="Muy buena",5,IF(A2="Buena",4,IF(A2="Ni deficiente ni buena", 3,IF(A2="Deficiente",2,IF(A2="Muy deficiente",1,1)))))</f>
        <v>5</v>
      </c>
      <c r="D2">
        <f>IF(B2="Muy buena",5,IF(B2="Buena",4,IF(B2="Ni deficiente ni buena", 3,IF(B2="Deficiente",2,IF(B2="Muy deficiente",1,1)))))</f>
        <v>5</v>
      </c>
      <c r="G2" t="s">
        <v>935</v>
      </c>
      <c r="H2" t="s">
        <v>936</v>
      </c>
    </row>
    <row r="3" spans="1:9" x14ac:dyDescent="0.2">
      <c r="A3" s="1" t="s">
        <v>40</v>
      </c>
      <c r="B3" s="1" t="s">
        <v>58</v>
      </c>
      <c r="C3">
        <f t="shared" ref="C3:C66" si="0">IF(A3="Muy buena",5,IF(A3="Buena",4,IF(A3="Ni deficiente ni buena", 3,IF(A3="Deficiente",2,IF(A3="Muy deficiente",1,1)))))</f>
        <v>5</v>
      </c>
      <c r="D3">
        <f t="shared" ref="D3:D66" si="1">IF(B3="Muy buena",5,IF(B3="Buena",4,IF(B3="Ni deficiente ni buena", 3,IF(B3="Deficiente",2,IF(B3="Muy deficiente",1,1)))))</f>
        <v>2</v>
      </c>
      <c r="G3">
        <v>1</v>
      </c>
      <c r="H3">
        <v>1</v>
      </c>
      <c r="I3">
        <f>COUNTIFS(C2:C86,1,D2:D86,1)</f>
        <v>0</v>
      </c>
    </row>
    <row r="4" spans="1:9" x14ac:dyDescent="0.2">
      <c r="A4" s="1" t="s">
        <v>70</v>
      </c>
      <c r="B4" s="1" t="s">
        <v>70</v>
      </c>
      <c r="C4">
        <f t="shared" si="0"/>
        <v>4</v>
      </c>
      <c r="D4">
        <f t="shared" si="1"/>
        <v>4</v>
      </c>
      <c r="G4">
        <v>1</v>
      </c>
      <c r="H4">
        <v>2</v>
      </c>
      <c r="I4">
        <f>COUNTIFS(C2:C86,1,D2:D86,2)</f>
        <v>0</v>
      </c>
    </row>
    <row r="5" spans="1:9" x14ac:dyDescent="0.2">
      <c r="A5" s="1" t="s">
        <v>40</v>
      </c>
      <c r="B5" s="1" t="s">
        <v>40</v>
      </c>
      <c r="C5">
        <f t="shared" si="0"/>
        <v>5</v>
      </c>
      <c r="D5">
        <f t="shared" si="1"/>
        <v>5</v>
      </c>
      <c r="G5">
        <v>1</v>
      </c>
      <c r="H5">
        <v>3</v>
      </c>
      <c r="I5">
        <f>COUNTIFS(C2:C86,1,D2:D86,3)</f>
        <v>0</v>
      </c>
    </row>
    <row r="6" spans="1:9" x14ac:dyDescent="0.2">
      <c r="A6" s="1" t="s">
        <v>40</v>
      </c>
      <c r="B6" s="1" t="s">
        <v>40</v>
      </c>
      <c r="C6">
        <f t="shared" si="0"/>
        <v>5</v>
      </c>
      <c r="D6">
        <f t="shared" si="1"/>
        <v>5</v>
      </c>
      <c r="G6">
        <v>1</v>
      </c>
      <c r="H6">
        <v>4</v>
      </c>
      <c r="I6">
        <f>COUNTIFS(C2:C86,1,D2:D86,4)</f>
        <v>0</v>
      </c>
    </row>
    <row r="7" spans="1:9" x14ac:dyDescent="0.2">
      <c r="A7" s="1" t="s">
        <v>105</v>
      </c>
      <c r="B7" s="1" t="s">
        <v>70</v>
      </c>
      <c r="C7">
        <f t="shared" si="0"/>
        <v>3</v>
      </c>
      <c r="D7">
        <f t="shared" si="1"/>
        <v>4</v>
      </c>
      <c r="G7">
        <v>1</v>
      </c>
      <c r="H7">
        <v>5</v>
      </c>
      <c r="I7">
        <f>COUNTIFS(C2:C86,1,D2:D86,5)</f>
        <v>0</v>
      </c>
    </row>
    <row r="8" spans="1:9" x14ac:dyDescent="0.2">
      <c r="A8" s="1" t="s">
        <v>70</v>
      </c>
      <c r="B8" s="1" t="s">
        <v>70</v>
      </c>
      <c r="C8">
        <f t="shared" si="0"/>
        <v>4</v>
      </c>
      <c r="D8">
        <f t="shared" si="1"/>
        <v>4</v>
      </c>
      <c r="G8">
        <v>2</v>
      </c>
      <c r="H8">
        <v>1</v>
      </c>
      <c r="I8">
        <f>COUNTIFS(C2:C86,2,D2:D86,1)</f>
        <v>0</v>
      </c>
    </row>
    <row r="9" spans="1:9" x14ac:dyDescent="0.2">
      <c r="A9" s="1" t="s">
        <v>40</v>
      </c>
      <c r="B9" s="1" t="s">
        <v>40</v>
      </c>
      <c r="C9">
        <f t="shared" si="0"/>
        <v>5</v>
      </c>
      <c r="D9">
        <f t="shared" si="1"/>
        <v>5</v>
      </c>
      <c r="G9">
        <v>2</v>
      </c>
      <c r="H9">
        <v>2</v>
      </c>
      <c r="I9">
        <f>COUNTIFS(C2:C86,2,D2:D86,2)</f>
        <v>0</v>
      </c>
    </row>
    <row r="10" spans="1:9" x14ac:dyDescent="0.2">
      <c r="A10" s="1" t="s">
        <v>40</v>
      </c>
      <c r="B10" s="1" t="s">
        <v>70</v>
      </c>
      <c r="C10">
        <f t="shared" si="0"/>
        <v>5</v>
      </c>
      <c r="D10">
        <f t="shared" si="1"/>
        <v>4</v>
      </c>
      <c r="G10">
        <v>2</v>
      </c>
      <c r="H10">
        <v>3</v>
      </c>
      <c r="I10">
        <f>COUNTIFS(C2:C86,2,D2:D86,3)</f>
        <v>0</v>
      </c>
    </row>
    <row r="11" spans="1:9" x14ac:dyDescent="0.2">
      <c r="A11" s="1" t="s">
        <v>40</v>
      </c>
      <c r="B11" s="1" t="s">
        <v>40</v>
      </c>
      <c r="C11">
        <f t="shared" si="0"/>
        <v>5</v>
      </c>
      <c r="D11">
        <f t="shared" si="1"/>
        <v>5</v>
      </c>
      <c r="G11">
        <v>2</v>
      </c>
      <c r="H11">
        <v>4</v>
      </c>
      <c r="I11">
        <f>COUNTIFS(C2:C86,2,D2:D86,4)</f>
        <v>1</v>
      </c>
    </row>
    <row r="12" spans="1:9" x14ac:dyDescent="0.2">
      <c r="A12" s="1" t="s">
        <v>40</v>
      </c>
      <c r="B12" s="1" t="s">
        <v>40</v>
      </c>
      <c r="C12">
        <f t="shared" si="0"/>
        <v>5</v>
      </c>
      <c r="D12">
        <f t="shared" si="1"/>
        <v>5</v>
      </c>
      <c r="G12">
        <v>2</v>
      </c>
      <c r="H12">
        <v>5</v>
      </c>
      <c r="I12">
        <f>COUNTIFS(C2:C86,2,D2:D86,5)</f>
        <v>0</v>
      </c>
    </row>
    <row r="13" spans="1:9" x14ac:dyDescent="0.2">
      <c r="A13" s="1" t="s">
        <v>40</v>
      </c>
      <c r="B13" s="1" t="s">
        <v>70</v>
      </c>
      <c r="C13">
        <f t="shared" si="0"/>
        <v>5</v>
      </c>
      <c r="D13">
        <f t="shared" si="1"/>
        <v>4</v>
      </c>
      <c r="G13">
        <v>3</v>
      </c>
      <c r="H13">
        <v>1</v>
      </c>
      <c r="I13">
        <f>COUNTIFS(C2:C86,3,D2:D86,1)</f>
        <v>0</v>
      </c>
    </row>
    <row r="14" spans="1:9" x14ac:dyDescent="0.2">
      <c r="A14" s="1" t="s">
        <v>70</v>
      </c>
      <c r="B14" s="1" t="s">
        <v>40</v>
      </c>
      <c r="C14">
        <f t="shared" si="0"/>
        <v>4</v>
      </c>
      <c r="D14">
        <f t="shared" si="1"/>
        <v>5</v>
      </c>
      <c r="G14">
        <v>3</v>
      </c>
      <c r="H14">
        <v>2</v>
      </c>
      <c r="I14">
        <f>COUNTIFS(C2:C86,3,D2:D86,2)</f>
        <v>0</v>
      </c>
    </row>
    <row r="15" spans="1:9" x14ac:dyDescent="0.2">
      <c r="A15" s="1" t="s">
        <v>105</v>
      </c>
      <c r="B15" s="1" t="s">
        <v>70</v>
      </c>
      <c r="C15">
        <f t="shared" si="0"/>
        <v>3</v>
      </c>
      <c r="D15">
        <f t="shared" si="1"/>
        <v>4</v>
      </c>
      <c r="G15">
        <v>3</v>
      </c>
      <c r="H15">
        <v>3</v>
      </c>
      <c r="I15">
        <f>COUNTIFS(C2:C86,3,D2:D86,3)</f>
        <v>0</v>
      </c>
    </row>
    <row r="16" spans="1:9" x14ac:dyDescent="0.2">
      <c r="A16" s="1" t="s">
        <v>70</v>
      </c>
      <c r="B16" s="1" t="s">
        <v>70</v>
      </c>
      <c r="C16">
        <f t="shared" si="0"/>
        <v>4</v>
      </c>
      <c r="D16">
        <f t="shared" si="1"/>
        <v>4</v>
      </c>
      <c r="G16">
        <v>3</v>
      </c>
      <c r="H16">
        <v>4</v>
      </c>
      <c r="I16">
        <f>COUNTIFS(C2:C86,3,D2:D86,4)</f>
        <v>3</v>
      </c>
    </row>
    <row r="17" spans="1:9" x14ac:dyDescent="0.2">
      <c r="A17" s="1" t="s">
        <v>70</v>
      </c>
      <c r="B17" s="1" t="s">
        <v>40</v>
      </c>
      <c r="C17">
        <f t="shared" si="0"/>
        <v>4</v>
      </c>
      <c r="D17">
        <f t="shared" si="1"/>
        <v>5</v>
      </c>
      <c r="G17">
        <v>3</v>
      </c>
      <c r="H17">
        <v>5</v>
      </c>
      <c r="I17">
        <f>COUNTIFS(C2:C86,3,D2:D86,5)</f>
        <v>1</v>
      </c>
    </row>
    <row r="18" spans="1:9" x14ac:dyDescent="0.2">
      <c r="A18" s="1" t="s">
        <v>40</v>
      </c>
      <c r="B18" s="1" t="s">
        <v>40</v>
      </c>
      <c r="C18">
        <f t="shared" si="0"/>
        <v>5</v>
      </c>
      <c r="D18">
        <f t="shared" si="1"/>
        <v>5</v>
      </c>
      <c r="G18">
        <v>4</v>
      </c>
      <c r="H18">
        <v>1</v>
      </c>
      <c r="I18">
        <f>COUNTIFS(C2:C86,4,D2:D86,1)</f>
        <v>0</v>
      </c>
    </row>
    <row r="19" spans="1:9" x14ac:dyDescent="0.2">
      <c r="A19" s="1" t="s">
        <v>70</v>
      </c>
      <c r="B19" s="1" t="s">
        <v>40</v>
      </c>
      <c r="C19">
        <f t="shared" si="0"/>
        <v>4</v>
      </c>
      <c r="D19">
        <f t="shared" si="1"/>
        <v>5</v>
      </c>
      <c r="G19">
        <v>4</v>
      </c>
      <c r="H19">
        <v>2</v>
      </c>
      <c r="I19">
        <f>COUNTIFS(C2:C86,4,D2:D86,2)</f>
        <v>1</v>
      </c>
    </row>
    <row r="20" spans="1:9" x14ac:dyDescent="0.2">
      <c r="A20" s="1" t="s">
        <v>70</v>
      </c>
      <c r="B20" s="1" t="s">
        <v>70</v>
      </c>
      <c r="C20">
        <f t="shared" si="0"/>
        <v>4</v>
      </c>
      <c r="D20">
        <f t="shared" si="1"/>
        <v>4</v>
      </c>
      <c r="G20">
        <v>4</v>
      </c>
      <c r="H20">
        <v>3</v>
      </c>
      <c r="I20">
        <f>COUNTIFS(C2:C86,4,D2:D86,3)</f>
        <v>0</v>
      </c>
    </row>
    <row r="21" spans="1:9" x14ac:dyDescent="0.2">
      <c r="A21" s="1" t="s">
        <v>70</v>
      </c>
      <c r="B21" s="1" t="s">
        <v>70</v>
      </c>
      <c r="C21">
        <f t="shared" si="0"/>
        <v>4</v>
      </c>
      <c r="D21">
        <f t="shared" si="1"/>
        <v>4</v>
      </c>
      <c r="G21">
        <v>4</v>
      </c>
      <c r="H21">
        <v>4</v>
      </c>
      <c r="I21">
        <f>COUNTIFS(C2:C86,4,D2:D86,4)</f>
        <v>16</v>
      </c>
    </row>
    <row r="22" spans="1:9" x14ac:dyDescent="0.2">
      <c r="A22" s="1" t="s">
        <v>40</v>
      </c>
      <c r="B22" s="1" t="s">
        <v>40</v>
      </c>
      <c r="C22">
        <f t="shared" si="0"/>
        <v>5</v>
      </c>
      <c r="D22">
        <f t="shared" si="1"/>
        <v>5</v>
      </c>
      <c r="G22">
        <v>4</v>
      </c>
      <c r="H22">
        <v>5</v>
      </c>
      <c r="I22">
        <f>COUNTIFS(C2:C86,4,D2:D86,5)</f>
        <v>21</v>
      </c>
    </row>
    <row r="23" spans="1:9" x14ac:dyDescent="0.2">
      <c r="A23" s="1" t="s">
        <v>40</v>
      </c>
      <c r="B23" s="1" t="s">
        <v>40</v>
      </c>
      <c r="C23">
        <f t="shared" si="0"/>
        <v>5</v>
      </c>
      <c r="D23">
        <f t="shared" si="1"/>
        <v>5</v>
      </c>
      <c r="G23">
        <v>5</v>
      </c>
      <c r="H23">
        <v>1</v>
      </c>
      <c r="I23">
        <f>COUNTIFS(C2:C86,5,D2:D86,1)</f>
        <v>0</v>
      </c>
    </row>
    <row r="24" spans="1:9" x14ac:dyDescent="0.2">
      <c r="A24" s="1" t="s">
        <v>40</v>
      </c>
      <c r="B24" s="1" t="s">
        <v>40</v>
      </c>
      <c r="C24">
        <f t="shared" si="0"/>
        <v>5</v>
      </c>
      <c r="D24">
        <f t="shared" si="1"/>
        <v>5</v>
      </c>
      <c r="G24">
        <v>5</v>
      </c>
      <c r="H24">
        <v>2</v>
      </c>
      <c r="I24">
        <f>COUNTIFS(C2:C86,5,D2:D86,2)</f>
        <v>1</v>
      </c>
    </row>
    <row r="25" spans="1:9" x14ac:dyDescent="0.2">
      <c r="A25" s="1" t="s">
        <v>105</v>
      </c>
      <c r="B25" s="1" t="s">
        <v>40</v>
      </c>
      <c r="C25">
        <f t="shared" si="0"/>
        <v>3</v>
      </c>
      <c r="D25">
        <f t="shared" si="1"/>
        <v>5</v>
      </c>
      <c r="G25">
        <v>5</v>
      </c>
      <c r="H25">
        <v>3</v>
      </c>
      <c r="I25">
        <f>COUNTIFS(C2:C86,5,D2:D86,3)</f>
        <v>0</v>
      </c>
    </row>
    <row r="26" spans="1:9" x14ac:dyDescent="0.2">
      <c r="A26" s="1" t="s">
        <v>70</v>
      </c>
      <c r="B26" s="1" t="s">
        <v>40</v>
      </c>
      <c r="C26">
        <f t="shared" si="0"/>
        <v>4</v>
      </c>
      <c r="D26">
        <f t="shared" si="1"/>
        <v>5</v>
      </c>
      <c r="G26">
        <v>5</v>
      </c>
      <c r="H26">
        <v>4</v>
      </c>
      <c r="I26">
        <f>COUNTIFS(C2:C86,5,D2:D86,4)</f>
        <v>7</v>
      </c>
    </row>
    <row r="27" spans="1:9" x14ac:dyDescent="0.2">
      <c r="A27" s="1" t="s">
        <v>40</v>
      </c>
      <c r="B27" s="1" t="s">
        <v>70</v>
      </c>
      <c r="C27">
        <f t="shared" si="0"/>
        <v>5</v>
      </c>
      <c r="D27">
        <f t="shared" si="1"/>
        <v>4</v>
      </c>
      <c r="G27">
        <v>5</v>
      </c>
      <c r="H27">
        <v>5</v>
      </c>
      <c r="I27">
        <f>COUNTIFS(C2:C86,5,D2:D86,5)</f>
        <v>34</v>
      </c>
    </row>
    <row r="28" spans="1:9" x14ac:dyDescent="0.2">
      <c r="A28" s="1" t="s">
        <v>70</v>
      </c>
      <c r="B28" s="1" t="s">
        <v>40</v>
      </c>
      <c r="C28">
        <f t="shared" si="0"/>
        <v>4</v>
      </c>
      <c r="D28">
        <f t="shared" si="1"/>
        <v>5</v>
      </c>
    </row>
    <row r="29" spans="1:9" x14ac:dyDescent="0.2">
      <c r="A29" s="1" t="s">
        <v>70</v>
      </c>
      <c r="B29" s="1" t="s">
        <v>70</v>
      </c>
      <c r="C29">
        <f t="shared" si="0"/>
        <v>4</v>
      </c>
      <c r="D29">
        <f t="shared" si="1"/>
        <v>4</v>
      </c>
    </row>
    <row r="30" spans="1:9" x14ac:dyDescent="0.2">
      <c r="A30" s="1" t="s">
        <v>40</v>
      </c>
      <c r="B30" s="1" t="s">
        <v>70</v>
      </c>
      <c r="C30">
        <f t="shared" si="0"/>
        <v>5</v>
      </c>
      <c r="D30">
        <f t="shared" si="1"/>
        <v>4</v>
      </c>
    </row>
    <row r="31" spans="1:9" x14ac:dyDescent="0.2">
      <c r="A31" s="1" t="s">
        <v>40</v>
      </c>
      <c r="B31" s="1" t="s">
        <v>70</v>
      </c>
      <c r="C31">
        <f t="shared" si="0"/>
        <v>5</v>
      </c>
      <c r="D31">
        <f t="shared" si="1"/>
        <v>4</v>
      </c>
    </row>
    <row r="32" spans="1:9" x14ac:dyDescent="0.2">
      <c r="A32" s="1" t="s">
        <v>70</v>
      </c>
      <c r="B32" s="1" t="s">
        <v>70</v>
      </c>
      <c r="C32">
        <f t="shared" si="0"/>
        <v>4</v>
      </c>
      <c r="D32">
        <f t="shared" si="1"/>
        <v>4</v>
      </c>
    </row>
    <row r="33" spans="1:4" x14ac:dyDescent="0.2">
      <c r="A33" s="1" t="s">
        <v>40</v>
      </c>
      <c r="B33" s="1" t="s">
        <v>40</v>
      </c>
      <c r="C33">
        <f t="shared" si="0"/>
        <v>5</v>
      </c>
      <c r="D33">
        <f t="shared" si="1"/>
        <v>5</v>
      </c>
    </row>
    <row r="34" spans="1:4" x14ac:dyDescent="0.2">
      <c r="A34" s="1" t="s">
        <v>40</v>
      </c>
      <c r="B34" s="1" t="s">
        <v>40</v>
      </c>
      <c r="C34">
        <f t="shared" si="0"/>
        <v>5</v>
      </c>
      <c r="D34">
        <f t="shared" si="1"/>
        <v>5</v>
      </c>
    </row>
    <row r="35" spans="1:4" x14ac:dyDescent="0.2">
      <c r="A35" s="1" t="s">
        <v>70</v>
      </c>
      <c r="B35" s="1" t="s">
        <v>40</v>
      </c>
      <c r="C35">
        <f t="shared" si="0"/>
        <v>4</v>
      </c>
      <c r="D35">
        <f t="shared" si="1"/>
        <v>5</v>
      </c>
    </row>
    <row r="36" spans="1:4" x14ac:dyDescent="0.2">
      <c r="A36" s="1" t="s">
        <v>40</v>
      </c>
      <c r="B36" s="1" t="s">
        <v>70</v>
      </c>
      <c r="C36">
        <f t="shared" si="0"/>
        <v>5</v>
      </c>
      <c r="D36">
        <f t="shared" si="1"/>
        <v>4</v>
      </c>
    </row>
    <row r="37" spans="1:4" x14ac:dyDescent="0.2">
      <c r="A37" s="1" t="s">
        <v>70</v>
      </c>
      <c r="B37" s="1" t="s">
        <v>40</v>
      </c>
      <c r="C37">
        <f t="shared" si="0"/>
        <v>4</v>
      </c>
      <c r="D37">
        <f t="shared" si="1"/>
        <v>5</v>
      </c>
    </row>
    <row r="38" spans="1:4" x14ac:dyDescent="0.2">
      <c r="A38" s="1" t="s">
        <v>40</v>
      </c>
      <c r="B38" s="1" t="s">
        <v>40</v>
      </c>
      <c r="C38">
        <f t="shared" si="0"/>
        <v>5</v>
      </c>
      <c r="D38">
        <f t="shared" si="1"/>
        <v>5</v>
      </c>
    </row>
    <row r="39" spans="1:4" x14ac:dyDescent="0.2">
      <c r="A39" s="1" t="s">
        <v>40</v>
      </c>
      <c r="B39" s="1" t="s">
        <v>40</v>
      </c>
      <c r="C39">
        <f t="shared" si="0"/>
        <v>5</v>
      </c>
      <c r="D39">
        <f t="shared" si="1"/>
        <v>5</v>
      </c>
    </row>
    <row r="40" spans="1:4" x14ac:dyDescent="0.2">
      <c r="A40" s="1" t="s">
        <v>70</v>
      </c>
      <c r="B40" s="1" t="s">
        <v>40</v>
      </c>
      <c r="C40">
        <f t="shared" si="0"/>
        <v>4</v>
      </c>
      <c r="D40">
        <f t="shared" si="1"/>
        <v>5</v>
      </c>
    </row>
    <row r="41" spans="1:4" x14ac:dyDescent="0.2">
      <c r="A41" s="1" t="s">
        <v>40</v>
      </c>
      <c r="B41" s="1" t="s">
        <v>40</v>
      </c>
      <c r="C41">
        <f t="shared" si="0"/>
        <v>5</v>
      </c>
      <c r="D41">
        <f t="shared" si="1"/>
        <v>5</v>
      </c>
    </row>
    <row r="42" spans="1:4" x14ac:dyDescent="0.2">
      <c r="A42" s="1" t="s">
        <v>105</v>
      </c>
      <c r="B42" s="1" t="s">
        <v>70</v>
      </c>
      <c r="C42">
        <f t="shared" si="0"/>
        <v>3</v>
      </c>
      <c r="D42">
        <f t="shared" si="1"/>
        <v>4</v>
      </c>
    </row>
    <row r="43" spans="1:4" x14ac:dyDescent="0.2">
      <c r="A43" s="1" t="s">
        <v>40</v>
      </c>
      <c r="B43" s="1" t="s">
        <v>40</v>
      </c>
      <c r="C43">
        <f t="shared" si="0"/>
        <v>5</v>
      </c>
      <c r="D43">
        <f t="shared" si="1"/>
        <v>5</v>
      </c>
    </row>
    <row r="44" spans="1:4" x14ac:dyDescent="0.2">
      <c r="A44" s="1" t="s">
        <v>40</v>
      </c>
      <c r="B44" s="1" t="s">
        <v>40</v>
      </c>
      <c r="C44">
        <f t="shared" si="0"/>
        <v>5</v>
      </c>
      <c r="D44">
        <f t="shared" si="1"/>
        <v>5</v>
      </c>
    </row>
    <row r="45" spans="1:4" x14ac:dyDescent="0.2">
      <c r="A45" s="1" t="s">
        <v>40</v>
      </c>
      <c r="B45" s="1" t="s">
        <v>40</v>
      </c>
      <c r="C45">
        <f t="shared" si="0"/>
        <v>5</v>
      </c>
      <c r="D45">
        <f t="shared" si="1"/>
        <v>5</v>
      </c>
    </row>
    <row r="46" spans="1:4" x14ac:dyDescent="0.2">
      <c r="A46" s="1" t="s">
        <v>70</v>
      </c>
      <c r="B46" s="1" t="s">
        <v>40</v>
      </c>
      <c r="C46">
        <f t="shared" si="0"/>
        <v>4</v>
      </c>
      <c r="D46">
        <f t="shared" si="1"/>
        <v>5</v>
      </c>
    </row>
    <row r="47" spans="1:4" x14ac:dyDescent="0.2">
      <c r="A47" s="1" t="s">
        <v>70</v>
      </c>
      <c r="B47" s="1" t="s">
        <v>40</v>
      </c>
      <c r="C47">
        <f t="shared" si="0"/>
        <v>4</v>
      </c>
      <c r="D47">
        <f t="shared" si="1"/>
        <v>5</v>
      </c>
    </row>
    <row r="48" spans="1:4" x14ac:dyDescent="0.2">
      <c r="A48" s="1" t="s">
        <v>40</v>
      </c>
      <c r="B48" s="1" t="s">
        <v>40</v>
      </c>
      <c r="C48">
        <f t="shared" si="0"/>
        <v>5</v>
      </c>
      <c r="D48">
        <f t="shared" si="1"/>
        <v>5</v>
      </c>
    </row>
    <row r="49" spans="1:4" x14ac:dyDescent="0.2">
      <c r="A49" s="1" t="s">
        <v>40</v>
      </c>
      <c r="B49" s="1" t="s">
        <v>40</v>
      </c>
      <c r="C49">
        <f t="shared" si="0"/>
        <v>5</v>
      </c>
      <c r="D49">
        <f t="shared" si="1"/>
        <v>5</v>
      </c>
    </row>
    <row r="50" spans="1:4" x14ac:dyDescent="0.2">
      <c r="A50" s="1" t="s">
        <v>70</v>
      </c>
      <c r="B50" s="1" t="s">
        <v>70</v>
      </c>
      <c r="C50">
        <f t="shared" si="0"/>
        <v>4</v>
      </c>
      <c r="D50">
        <f t="shared" si="1"/>
        <v>4</v>
      </c>
    </row>
    <row r="51" spans="1:4" x14ac:dyDescent="0.2">
      <c r="A51" s="1" t="s">
        <v>70</v>
      </c>
      <c r="B51" s="1" t="s">
        <v>58</v>
      </c>
      <c r="C51">
        <f t="shared" si="0"/>
        <v>4</v>
      </c>
      <c r="D51">
        <f t="shared" si="1"/>
        <v>2</v>
      </c>
    </row>
    <row r="52" spans="1:4" x14ac:dyDescent="0.2">
      <c r="A52" s="1" t="s">
        <v>40</v>
      </c>
      <c r="B52" s="1" t="s">
        <v>70</v>
      </c>
      <c r="C52">
        <f t="shared" si="0"/>
        <v>5</v>
      </c>
      <c r="D52">
        <f t="shared" si="1"/>
        <v>4</v>
      </c>
    </row>
    <row r="53" spans="1:4" x14ac:dyDescent="0.2">
      <c r="A53" s="1" t="s">
        <v>70</v>
      </c>
      <c r="B53" s="1" t="s">
        <v>70</v>
      </c>
      <c r="C53">
        <f t="shared" si="0"/>
        <v>4</v>
      </c>
      <c r="D53">
        <f t="shared" si="1"/>
        <v>4</v>
      </c>
    </row>
    <row r="54" spans="1:4" x14ac:dyDescent="0.2">
      <c r="A54" s="1" t="s">
        <v>58</v>
      </c>
      <c r="B54" s="1" t="s">
        <v>70</v>
      </c>
      <c r="C54">
        <f t="shared" si="0"/>
        <v>2</v>
      </c>
      <c r="D54">
        <f t="shared" si="1"/>
        <v>4</v>
      </c>
    </row>
    <row r="55" spans="1:4" x14ac:dyDescent="0.2">
      <c r="A55" s="1" t="s">
        <v>70</v>
      </c>
      <c r="B55" s="1" t="s">
        <v>40</v>
      </c>
      <c r="C55">
        <f t="shared" si="0"/>
        <v>4</v>
      </c>
      <c r="D55">
        <f t="shared" si="1"/>
        <v>5</v>
      </c>
    </row>
    <row r="56" spans="1:4" x14ac:dyDescent="0.2">
      <c r="A56" s="1" t="s">
        <v>40</v>
      </c>
      <c r="B56" s="1" t="s">
        <v>40</v>
      </c>
      <c r="C56">
        <f t="shared" si="0"/>
        <v>5</v>
      </c>
      <c r="D56">
        <f t="shared" si="1"/>
        <v>5</v>
      </c>
    </row>
    <row r="57" spans="1:4" x14ac:dyDescent="0.2">
      <c r="A57" s="1" t="s">
        <v>70</v>
      </c>
      <c r="B57" s="1" t="s">
        <v>70</v>
      </c>
      <c r="C57">
        <f t="shared" si="0"/>
        <v>4</v>
      </c>
      <c r="D57">
        <f t="shared" si="1"/>
        <v>4</v>
      </c>
    </row>
    <row r="58" spans="1:4" x14ac:dyDescent="0.2">
      <c r="A58" s="1" t="s">
        <v>40</v>
      </c>
      <c r="B58" s="1" t="s">
        <v>40</v>
      </c>
      <c r="C58">
        <f t="shared" si="0"/>
        <v>5</v>
      </c>
      <c r="D58">
        <f t="shared" si="1"/>
        <v>5</v>
      </c>
    </row>
    <row r="59" spans="1:4" x14ac:dyDescent="0.2">
      <c r="A59" s="1" t="s">
        <v>70</v>
      </c>
      <c r="B59" s="1" t="s">
        <v>70</v>
      </c>
      <c r="C59">
        <f t="shared" si="0"/>
        <v>4</v>
      </c>
      <c r="D59">
        <f t="shared" si="1"/>
        <v>4</v>
      </c>
    </row>
    <row r="60" spans="1:4" x14ac:dyDescent="0.2">
      <c r="A60" s="1" t="s">
        <v>70</v>
      </c>
      <c r="B60" s="1" t="s">
        <v>40</v>
      </c>
      <c r="C60">
        <f t="shared" si="0"/>
        <v>4</v>
      </c>
      <c r="D60">
        <f t="shared" si="1"/>
        <v>5</v>
      </c>
    </row>
    <row r="61" spans="1:4" x14ac:dyDescent="0.2">
      <c r="A61" s="1" t="s">
        <v>70</v>
      </c>
      <c r="B61" s="1" t="s">
        <v>70</v>
      </c>
      <c r="C61">
        <f t="shared" si="0"/>
        <v>4</v>
      </c>
      <c r="D61">
        <f t="shared" si="1"/>
        <v>4</v>
      </c>
    </row>
    <row r="62" spans="1:4" x14ac:dyDescent="0.2">
      <c r="A62" s="1" t="s">
        <v>40</v>
      </c>
      <c r="B62" s="1" t="s">
        <v>40</v>
      </c>
      <c r="C62">
        <f t="shared" si="0"/>
        <v>5</v>
      </c>
      <c r="D62">
        <f t="shared" si="1"/>
        <v>5</v>
      </c>
    </row>
    <row r="63" spans="1:4" x14ac:dyDescent="0.2">
      <c r="A63" s="1" t="s">
        <v>40</v>
      </c>
      <c r="B63" s="1" t="s">
        <v>40</v>
      </c>
      <c r="C63">
        <f t="shared" si="0"/>
        <v>5</v>
      </c>
      <c r="D63">
        <f t="shared" si="1"/>
        <v>5</v>
      </c>
    </row>
    <row r="64" spans="1:4" x14ac:dyDescent="0.2">
      <c r="A64" s="1" t="s">
        <v>70</v>
      </c>
      <c r="B64" s="1" t="s">
        <v>40</v>
      </c>
      <c r="C64">
        <f t="shared" si="0"/>
        <v>4</v>
      </c>
      <c r="D64">
        <f t="shared" si="1"/>
        <v>5</v>
      </c>
    </row>
    <row r="65" spans="1:4" x14ac:dyDescent="0.2">
      <c r="A65" s="1" t="s">
        <v>40</v>
      </c>
      <c r="B65" s="1" t="s">
        <v>40</v>
      </c>
      <c r="C65">
        <f t="shared" si="0"/>
        <v>5</v>
      </c>
      <c r="D65">
        <f t="shared" si="1"/>
        <v>5</v>
      </c>
    </row>
    <row r="66" spans="1:4" x14ac:dyDescent="0.2">
      <c r="A66" s="1" t="s">
        <v>70</v>
      </c>
      <c r="B66" s="1" t="s">
        <v>40</v>
      </c>
      <c r="C66">
        <f t="shared" si="0"/>
        <v>4</v>
      </c>
      <c r="D66">
        <f t="shared" si="1"/>
        <v>5</v>
      </c>
    </row>
    <row r="67" spans="1:4" x14ac:dyDescent="0.2">
      <c r="A67" s="1" t="s">
        <v>40</v>
      </c>
      <c r="B67" s="1" t="s">
        <v>40</v>
      </c>
      <c r="C67">
        <f t="shared" ref="C67:C86" si="2">IF(A67="Muy buena",5,IF(A67="Buena",4,IF(A67="Ni deficiente ni buena", 3,IF(A67="Deficiente",2,IF(A67="Muy deficiente",1,1)))))</f>
        <v>5</v>
      </c>
      <c r="D67">
        <f t="shared" ref="D67:D86" si="3">IF(B67="Muy buena",5,IF(B67="Buena",4,IF(B67="Ni deficiente ni buena", 3,IF(B67="Deficiente",2,IF(B67="Muy deficiente",1,1)))))</f>
        <v>5</v>
      </c>
    </row>
    <row r="68" spans="1:4" x14ac:dyDescent="0.2">
      <c r="A68" s="1" t="s">
        <v>70</v>
      </c>
      <c r="B68" s="1" t="s">
        <v>40</v>
      </c>
      <c r="C68">
        <f t="shared" si="2"/>
        <v>4</v>
      </c>
      <c r="D68">
        <f t="shared" si="3"/>
        <v>5</v>
      </c>
    </row>
    <row r="69" spans="1:4" x14ac:dyDescent="0.2">
      <c r="A69" s="1" t="s">
        <v>40</v>
      </c>
      <c r="B69" s="1" t="s">
        <v>40</v>
      </c>
      <c r="C69">
        <f t="shared" si="2"/>
        <v>5</v>
      </c>
      <c r="D69">
        <f t="shared" si="3"/>
        <v>5</v>
      </c>
    </row>
    <row r="70" spans="1:4" x14ac:dyDescent="0.2">
      <c r="A70" s="1" t="s">
        <v>70</v>
      </c>
      <c r="B70" s="1" t="s">
        <v>40</v>
      </c>
      <c r="C70">
        <f t="shared" si="2"/>
        <v>4</v>
      </c>
      <c r="D70">
        <f t="shared" si="3"/>
        <v>5</v>
      </c>
    </row>
    <row r="71" spans="1:4" x14ac:dyDescent="0.2">
      <c r="A71" s="1" t="s">
        <v>40</v>
      </c>
      <c r="B71" s="1" t="s">
        <v>40</v>
      </c>
      <c r="C71">
        <f t="shared" si="2"/>
        <v>5</v>
      </c>
      <c r="D71">
        <f t="shared" si="3"/>
        <v>5</v>
      </c>
    </row>
    <row r="72" spans="1:4" x14ac:dyDescent="0.2">
      <c r="A72" s="1" t="s">
        <v>40</v>
      </c>
      <c r="B72" s="1" t="s">
        <v>40</v>
      </c>
      <c r="C72">
        <f t="shared" si="2"/>
        <v>5</v>
      </c>
      <c r="D72">
        <f t="shared" si="3"/>
        <v>5</v>
      </c>
    </row>
    <row r="73" spans="1:4" x14ac:dyDescent="0.2">
      <c r="A73" s="1" t="s">
        <v>40</v>
      </c>
      <c r="B73" s="1" t="s">
        <v>40</v>
      </c>
      <c r="C73">
        <f t="shared" si="2"/>
        <v>5</v>
      </c>
      <c r="D73">
        <f t="shared" si="3"/>
        <v>5</v>
      </c>
    </row>
    <row r="74" spans="1:4" x14ac:dyDescent="0.2">
      <c r="A74" s="1" t="s">
        <v>40</v>
      </c>
      <c r="B74" s="1" t="s">
        <v>40</v>
      </c>
      <c r="C74">
        <f t="shared" si="2"/>
        <v>5</v>
      </c>
      <c r="D74">
        <f t="shared" si="3"/>
        <v>5</v>
      </c>
    </row>
    <row r="75" spans="1:4" x14ac:dyDescent="0.2">
      <c r="A75" s="1" t="s">
        <v>40</v>
      </c>
      <c r="B75" s="1" t="s">
        <v>40</v>
      </c>
      <c r="C75">
        <f t="shared" si="2"/>
        <v>5</v>
      </c>
      <c r="D75">
        <f t="shared" si="3"/>
        <v>5</v>
      </c>
    </row>
    <row r="76" spans="1:4" x14ac:dyDescent="0.2">
      <c r="A76" s="1" t="s">
        <v>70</v>
      </c>
      <c r="B76" s="1" t="s">
        <v>70</v>
      </c>
      <c r="C76">
        <f t="shared" si="2"/>
        <v>4</v>
      </c>
      <c r="D76">
        <f t="shared" si="3"/>
        <v>4</v>
      </c>
    </row>
    <row r="77" spans="1:4" x14ac:dyDescent="0.2">
      <c r="A77" s="1" t="s">
        <v>40</v>
      </c>
      <c r="B77" s="1" t="s">
        <v>40</v>
      </c>
      <c r="C77">
        <f t="shared" si="2"/>
        <v>5</v>
      </c>
      <c r="D77">
        <f t="shared" si="3"/>
        <v>5</v>
      </c>
    </row>
    <row r="78" spans="1:4" x14ac:dyDescent="0.2">
      <c r="A78" s="1" t="s">
        <v>70</v>
      </c>
      <c r="B78" s="1" t="s">
        <v>70</v>
      </c>
      <c r="C78">
        <f t="shared" si="2"/>
        <v>4</v>
      </c>
      <c r="D78">
        <f t="shared" si="3"/>
        <v>4</v>
      </c>
    </row>
    <row r="79" spans="1:4" x14ac:dyDescent="0.2">
      <c r="A79" s="1" t="s">
        <v>70</v>
      </c>
      <c r="B79" s="1" t="s">
        <v>40</v>
      </c>
      <c r="C79">
        <f t="shared" si="2"/>
        <v>4</v>
      </c>
      <c r="D79">
        <f t="shared" si="3"/>
        <v>5</v>
      </c>
    </row>
    <row r="80" spans="1:4" x14ac:dyDescent="0.2">
      <c r="A80" s="1" t="s">
        <v>70</v>
      </c>
      <c r="B80" s="1" t="s">
        <v>40</v>
      </c>
      <c r="C80">
        <f t="shared" si="2"/>
        <v>4</v>
      </c>
      <c r="D80">
        <f t="shared" si="3"/>
        <v>5</v>
      </c>
    </row>
    <row r="81" spans="1:4" x14ac:dyDescent="0.2">
      <c r="A81" s="1" t="s">
        <v>70</v>
      </c>
      <c r="B81" s="1" t="s">
        <v>70</v>
      </c>
      <c r="C81">
        <f t="shared" si="2"/>
        <v>4</v>
      </c>
      <c r="D81">
        <f t="shared" si="3"/>
        <v>4</v>
      </c>
    </row>
    <row r="82" spans="1:4" x14ac:dyDescent="0.2">
      <c r="A82" s="1" t="s">
        <v>70</v>
      </c>
      <c r="B82" s="1" t="s">
        <v>40</v>
      </c>
      <c r="C82">
        <f t="shared" si="2"/>
        <v>4</v>
      </c>
      <c r="D82">
        <f t="shared" si="3"/>
        <v>5</v>
      </c>
    </row>
    <row r="83" spans="1:4" x14ac:dyDescent="0.2">
      <c r="A83" s="1" t="s">
        <v>70</v>
      </c>
      <c r="B83" s="1" t="s">
        <v>70</v>
      </c>
      <c r="C83">
        <f t="shared" si="2"/>
        <v>4</v>
      </c>
      <c r="D83">
        <f t="shared" si="3"/>
        <v>4</v>
      </c>
    </row>
    <row r="84" spans="1:4" x14ac:dyDescent="0.2">
      <c r="A84" s="1" t="s">
        <v>70</v>
      </c>
      <c r="B84" s="1" t="s">
        <v>40</v>
      </c>
      <c r="C84">
        <f t="shared" si="2"/>
        <v>4</v>
      </c>
      <c r="D84">
        <f t="shared" si="3"/>
        <v>5</v>
      </c>
    </row>
    <row r="85" spans="1:4" x14ac:dyDescent="0.2">
      <c r="A85" s="1" t="s">
        <v>70</v>
      </c>
      <c r="B85" s="1" t="s">
        <v>40</v>
      </c>
      <c r="C85">
        <f t="shared" si="2"/>
        <v>4</v>
      </c>
      <c r="D85">
        <f t="shared" si="3"/>
        <v>5</v>
      </c>
    </row>
    <row r="86" spans="1:4" x14ac:dyDescent="0.2">
      <c r="A86" s="1" t="s">
        <v>40</v>
      </c>
      <c r="B86" s="1" t="s">
        <v>40</v>
      </c>
      <c r="C86">
        <f t="shared" si="2"/>
        <v>5</v>
      </c>
      <c r="D86">
        <f t="shared" si="3"/>
        <v>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03506-E2FD-4BE8-A235-653137DFADAD}">
  <dimension ref="A1:I86"/>
  <sheetViews>
    <sheetView workbookViewId="0">
      <selection activeCell="B1" sqref="B1"/>
    </sheetView>
  </sheetViews>
  <sheetFormatPr defaultRowHeight="12.75" x14ac:dyDescent="0.2"/>
  <cols>
    <col min="1" max="1" width="31" customWidth="1"/>
    <col min="2" max="2" width="42.5703125" customWidth="1"/>
  </cols>
  <sheetData>
    <row r="1" spans="1:9" x14ac:dyDescent="0.2">
      <c r="A1" s="1" t="s">
        <v>13</v>
      </c>
      <c r="B1" s="1" t="s">
        <v>26</v>
      </c>
      <c r="C1" t="s">
        <v>933</v>
      </c>
      <c r="D1" t="s">
        <v>934</v>
      </c>
    </row>
    <row r="2" spans="1:9" x14ac:dyDescent="0.2">
      <c r="A2" s="1" t="s">
        <v>40</v>
      </c>
      <c r="B2" s="1" t="s">
        <v>49</v>
      </c>
      <c r="C2">
        <f>IF(A2="Muy buena",5,IF(A2="Buena",4,IF(A2="Ni deficiente ni buena", 3,IF(A2="Deficiente",2,IF(A2="Muy deficiente",1,1)))))</f>
        <v>5</v>
      </c>
      <c r="D2">
        <f>IF(B2="Muy de acuerdo",5,IF(B2="De acuerdo",4,IF(B2="Ni en desacuerdo ni de acuerdo", 3,IF(B2="En desacuerdo",2,IF(B2="Muy en desacuerdo",1,1)))))</f>
        <v>4</v>
      </c>
      <c r="G2" t="s">
        <v>935</v>
      </c>
      <c r="H2" t="s">
        <v>936</v>
      </c>
    </row>
    <row r="3" spans="1:9" x14ac:dyDescent="0.2">
      <c r="A3" s="1" t="s">
        <v>40</v>
      </c>
      <c r="B3" s="1" t="s">
        <v>48</v>
      </c>
      <c r="C3">
        <f t="shared" ref="C3:D66" si="0">IF(A3="Muy buena",5,IF(A3="Buena",4,IF(A3="Ni deficiente ni buena", 3,IF(A3="Deficiente",2,IF(A3="Muy deficiente",1,1)))))</f>
        <v>5</v>
      </c>
      <c r="D3">
        <f>IF(B3="Muy de acuerdo",5,IF(B3="De acuerdo",4,IF(B3="Ni en desacuerdo ni de acuerdo", 3,IF(B3="En desacuerdo",2,IF(B3="Muy en desacuerdo",1,1)))))</f>
        <v>5</v>
      </c>
      <c r="G3">
        <v>1</v>
      </c>
      <c r="H3">
        <v>1</v>
      </c>
      <c r="I3">
        <f>COUNTIFS(C2:C86,1,D2:D86,1)</f>
        <v>0</v>
      </c>
    </row>
    <row r="4" spans="1:9" x14ac:dyDescent="0.2">
      <c r="A4" s="1" t="s">
        <v>70</v>
      </c>
      <c r="B4" s="1" t="s">
        <v>49</v>
      </c>
      <c r="C4">
        <f t="shared" si="0"/>
        <v>4</v>
      </c>
      <c r="D4">
        <f>IF(B4="Muy de acuerdo",5,IF(B4="De acuerdo",4,IF(B4="Ni en desacuerdo ni de acuerdo", 3,IF(B4="En desacuerdo",2,IF(B4="Muy en desacuerdo",1,1)))))</f>
        <v>4</v>
      </c>
      <c r="G4">
        <v>1</v>
      </c>
      <c r="H4">
        <v>2</v>
      </c>
      <c r="I4">
        <f>COUNTIFS(C2:C86,1,D2:D86,2)</f>
        <v>0</v>
      </c>
    </row>
    <row r="5" spans="1:9" x14ac:dyDescent="0.2">
      <c r="A5" s="1" t="s">
        <v>40</v>
      </c>
      <c r="B5" s="1" t="s">
        <v>48</v>
      </c>
      <c r="C5">
        <f t="shared" si="0"/>
        <v>5</v>
      </c>
      <c r="D5">
        <f>IF(B5="Muy de acuerdo",5,IF(B5="De acuerdo",4,IF(B5="Ni en desacuerdo ni de acuerdo", 3,IF(B5="En desacuerdo",2,IF(B5="Muy en desacuerdo",1,1)))))</f>
        <v>5</v>
      </c>
      <c r="G5">
        <v>1</v>
      </c>
      <c r="H5">
        <v>3</v>
      </c>
      <c r="I5">
        <f>COUNTIFS(C2:C86,1,D2:D86,3)</f>
        <v>0</v>
      </c>
    </row>
    <row r="6" spans="1:9" x14ac:dyDescent="0.2">
      <c r="A6" s="1" t="s">
        <v>40</v>
      </c>
      <c r="B6" s="1" t="s">
        <v>48</v>
      </c>
      <c r="C6">
        <f t="shared" si="0"/>
        <v>5</v>
      </c>
      <c r="D6">
        <f>IF(B6="Muy de acuerdo",5,IF(B6="De acuerdo",4,IF(B6="Ni en desacuerdo ni de acuerdo", 3,IF(B6="En desacuerdo",2,IF(B6="Muy en desacuerdo",1,1)))))</f>
        <v>5</v>
      </c>
      <c r="G6">
        <v>1</v>
      </c>
      <c r="H6">
        <v>4</v>
      </c>
      <c r="I6">
        <f>COUNTIFS(C2:C86,1,D2:D86,4)</f>
        <v>0</v>
      </c>
    </row>
    <row r="7" spans="1:9" x14ac:dyDescent="0.2">
      <c r="A7" s="1" t="s">
        <v>105</v>
      </c>
      <c r="B7" s="1" t="s">
        <v>50</v>
      </c>
      <c r="C7">
        <f t="shared" si="0"/>
        <v>3</v>
      </c>
      <c r="D7">
        <f>IF(B7="Muy de acuerdo",5,IF(B7="De acuerdo",4,IF(B7="Ni en desacuerdo ni de acuerdo", 3,IF(B7="En desacuerdo",2,IF(B7="Muy en desacuerdo",1,1)))))</f>
        <v>2</v>
      </c>
      <c r="G7">
        <v>1</v>
      </c>
      <c r="H7">
        <v>5</v>
      </c>
      <c r="I7">
        <f>COUNTIFS(C2:C86,1,D2:D86,5)</f>
        <v>0</v>
      </c>
    </row>
    <row r="8" spans="1:9" x14ac:dyDescent="0.2">
      <c r="A8" s="1" t="s">
        <v>70</v>
      </c>
      <c r="B8" s="1" t="s">
        <v>49</v>
      </c>
      <c r="C8">
        <f t="shared" si="0"/>
        <v>4</v>
      </c>
      <c r="D8">
        <f>IF(B8="Muy de acuerdo",5,IF(B8="De acuerdo",4,IF(B8="Ni en desacuerdo ni de acuerdo", 3,IF(B8="En desacuerdo",2,IF(B8="Muy en desacuerdo",1,1)))))</f>
        <v>4</v>
      </c>
      <c r="G8">
        <v>2</v>
      </c>
      <c r="H8">
        <v>1</v>
      </c>
      <c r="I8">
        <f>COUNTIFS(C2:C86,2,D2:D86,1)</f>
        <v>0</v>
      </c>
    </row>
    <row r="9" spans="1:9" x14ac:dyDescent="0.2">
      <c r="A9" s="1" t="s">
        <v>40</v>
      </c>
      <c r="B9" s="1" t="s">
        <v>48</v>
      </c>
      <c r="C9">
        <f t="shared" si="0"/>
        <v>5</v>
      </c>
      <c r="D9">
        <f>IF(B9="Muy de acuerdo",5,IF(B9="De acuerdo",4,IF(B9="Ni en desacuerdo ni de acuerdo", 3,IF(B9="En desacuerdo",2,IF(B9="Muy en desacuerdo",1,1)))))</f>
        <v>5</v>
      </c>
      <c r="G9">
        <v>2</v>
      </c>
      <c r="H9">
        <v>2</v>
      </c>
      <c r="I9">
        <f>COUNTIFS(C2:C86,2,D2:D86,2)</f>
        <v>1</v>
      </c>
    </row>
    <row r="10" spans="1:9" x14ac:dyDescent="0.2">
      <c r="A10" s="1" t="s">
        <v>40</v>
      </c>
      <c r="B10" s="1" t="s">
        <v>49</v>
      </c>
      <c r="C10">
        <f t="shared" si="0"/>
        <v>5</v>
      </c>
      <c r="D10">
        <f>IF(B10="Muy de acuerdo",5,IF(B10="De acuerdo",4,IF(B10="Ni en desacuerdo ni de acuerdo", 3,IF(B10="En desacuerdo",2,IF(B10="Muy en desacuerdo",1,1)))))</f>
        <v>4</v>
      </c>
      <c r="G10">
        <v>2</v>
      </c>
      <c r="H10">
        <v>3</v>
      </c>
      <c r="I10">
        <f>COUNTIFS(C2:C86,2,D2:D86,3)</f>
        <v>0</v>
      </c>
    </row>
    <row r="11" spans="1:9" x14ac:dyDescent="0.2">
      <c r="A11" s="1" t="s">
        <v>40</v>
      </c>
      <c r="B11" s="1" t="s">
        <v>48</v>
      </c>
      <c r="C11">
        <f t="shared" si="0"/>
        <v>5</v>
      </c>
      <c r="D11">
        <f>IF(B11="Muy de acuerdo",5,IF(B11="De acuerdo",4,IF(B11="Ni en desacuerdo ni de acuerdo", 3,IF(B11="En desacuerdo",2,IF(B11="Muy en desacuerdo",1,1)))))</f>
        <v>5</v>
      </c>
      <c r="G11">
        <v>2</v>
      </c>
      <c r="H11">
        <v>4</v>
      </c>
      <c r="I11">
        <f>COUNTIFS(C2:C86,2,D2:D86,4)</f>
        <v>0</v>
      </c>
    </row>
    <row r="12" spans="1:9" x14ac:dyDescent="0.2">
      <c r="A12" s="1" t="s">
        <v>40</v>
      </c>
      <c r="B12" s="1" t="s">
        <v>114</v>
      </c>
      <c r="C12">
        <f t="shared" si="0"/>
        <v>5</v>
      </c>
      <c r="D12">
        <f>IF(B12="Muy de acuerdo",5,IF(B12="De acuerdo",4,IF(B12="Ni en desacuerdo ni de acuerdo", 3,IF(B12="En desacuerdo",2,IF(B12="Muy en desacuerdo",1,1)))))</f>
        <v>1</v>
      </c>
      <c r="G12">
        <v>2</v>
      </c>
      <c r="H12">
        <v>5</v>
      </c>
      <c r="I12">
        <f>COUNTIFS(C2:C86,2,D2:D86,5)</f>
        <v>0</v>
      </c>
    </row>
    <row r="13" spans="1:9" x14ac:dyDescent="0.2">
      <c r="A13" s="1" t="s">
        <v>40</v>
      </c>
      <c r="B13" s="1" t="s">
        <v>48</v>
      </c>
      <c r="C13">
        <f t="shared" si="0"/>
        <v>5</v>
      </c>
      <c r="D13">
        <f>IF(B13="Muy de acuerdo",5,IF(B13="De acuerdo",4,IF(B13="Ni en desacuerdo ni de acuerdo", 3,IF(B13="En desacuerdo",2,IF(B13="Muy en desacuerdo",1,1)))))</f>
        <v>5</v>
      </c>
      <c r="G13">
        <v>3</v>
      </c>
      <c r="H13">
        <v>1</v>
      </c>
      <c r="I13">
        <f>COUNTIFS(C2:C86,3,D2:D86,1)</f>
        <v>0</v>
      </c>
    </row>
    <row r="14" spans="1:9" x14ac:dyDescent="0.2">
      <c r="A14" s="1" t="s">
        <v>70</v>
      </c>
      <c r="B14" s="1" t="s">
        <v>49</v>
      </c>
      <c r="C14">
        <f t="shared" si="0"/>
        <v>4</v>
      </c>
      <c r="D14">
        <f>IF(B14="Muy de acuerdo",5,IF(B14="De acuerdo",4,IF(B14="Ni en desacuerdo ni de acuerdo", 3,IF(B14="En desacuerdo",2,IF(B14="Muy en desacuerdo",1,1)))))</f>
        <v>4</v>
      </c>
      <c r="G14">
        <v>3</v>
      </c>
      <c r="H14">
        <v>2</v>
      </c>
      <c r="I14">
        <f>COUNTIFS(C2:C86,3,D2:D86,2)</f>
        <v>1</v>
      </c>
    </row>
    <row r="15" spans="1:9" x14ac:dyDescent="0.2">
      <c r="A15" s="1" t="s">
        <v>105</v>
      </c>
      <c r="B15" s="1" t="s">
        <v>62</v>
      </c>
      <c r="C15">
        <f t="shared" si="0"/>
        <v>3</v>
      </c>
      <c r="D15">
        <f>IF(B15="Muy de acuerdo",5,IF(B15="De acuerdo",4,IF(B15="Ni en desacuerdo ni de acuerdo", 3,IF(B15="En desacuerdo",2,IF(B15="Muy en desacuerdo",1,1)))))</f>
        <v>3</v>
      </c>
      <c r="G15">
        <v>3</v>
      </c>
      <c r="H15">
        <v>3</v>
      </c>
      <c r="I15">
        <f>COUNTIFS(C2:C86,3,D2:D86,3)</f>
        <v>2</v>
      </c>
    </row>
    <row r="16" spans="1:9" x14ac:dyDescent="0.2">
      <c r="A16" s="1" t="s">
        <v>70</v>
      </c>
      <c r="B16" s="1" t="s">
        <v>48</v>
      </c>
      <c r="C16">
        <f t="shared" si="0"/>
        <v>4</v>
      </c>
      <c r="D16">
        <f>IF(B16="Muy de acuerdo",5,IF(B16="De acuerdo",4,IF(B16="Ni en desacuerdo ni de acuerdo", 3,IF(B16="En desacuerdo",2,IF(B16="Muy en desacuerdo",1,1)))))</f>
        <v>5</v>
      </c>
      <c r="G16">
        <v>3</v>
      </c>
      <c r="H16">
        <v>4</v>
      </c>
      <c r="I16">
        <f>COUNTIFS(C2:C86,3,D2:D86,4)</f>
        <v>1</v>
      </c>
    </row>
    <row r="17" spans="1:9" x14ac:dyDescent="0.2">
      <c r="A17" s="1" t="s">
        <v>70</v>
      </c>
      <c r="B17" s="1" t="s">
        <v>48</v>
      </c>
      <c r="C17">
        <f t="shared" si="0"/>
        <v>4</v>
      </c>
      <c r="D17">
        <f>IF(B17="Muy de acuerdo",5,IF(B17="De acuerdo",4,IF(B17="Ni en desacuerdo ni de acuerdo", 3,IF(B17="En desacuerdo",2,IF(B17="Muy en desacuerdo",1,1)))))</f>
        <v>5</v>
      </c>
      <c r="G17">
        <v>3</v>
      </c>
      <c r="H17">
        <v>5</v>
      </c>
      <c r="I17">
        <f>COUNTIFS(C2:C86,3,D2:D86,5)</f>
        <v>0</v>
      </c>
    </row>
    <row r="18" spans="1:9" x14ac:dyDescent="0.2">
      <c r="A18" s="1" t="s">
        <v>40</v>
      </c>
      <c r="B18" s="1" t="s">
        <v>49</v>
      </c>
      <c r="C18">
        <f t="shared" si="0"/>
        <v>5</v>
      </c>
      <c r="D18">
        <f>IF(B18="Muy de acuerdo",5,IF(B18="De acuerdo",4,IF(B18="Ni en desacuerdo ni de acuerdo", 3,IF(B18="En desacuerdo",2,IF(B18="Muy en desacuerdo",1,1)))))</f>
        <v>4</v>
      </c>
      <c r="G18">
        <v>4</v>
      </c>
      <c r="H18">
        <v>1</v>
      </c>
      <c r="I18">
        <f>COUNTIFS(C2:C86,4,D2:D86,1)</f>
        <v>0</v>
      </c>
    </row>
    <row r="19" spans="1:9" x14ac:dyDescent="0.2">
      <c r="A19" s="1" t="s">
        <v>70</v>
      </c>
      <c r="B19" s="1" t="s">
        <v>49</v>
      </c>
      <c r="C19">
        <f t="shared" si="0"/>
        <v>4</v>
      </c>
      <c r="D19">
        <f>IF(B19="Muy de acuerdo",5,IF(B19="De acuerdo",4,IF(B19="Ni en desacuerdo ni de acuerdo", 3,IF(B19="En desacuerdo",2,IF(B19="Muy en desacuerdo",1,1)))))</f>
        <v>4</v>
      </c>
      <c r="G19">
        <v>4</v>
      </c>
      <c r="H19">
        <v>2</v>
      </c>
      <c r="I19">
        <f>COUNTIFS(C2:C86,4,D2:D86,2)</f>
        <v>0</v>
      </c>
    </row>
    <row r="20" spans="1:9" x14ac:dyDescent="0.2">
      <c r="A20" s="1" t="s">
        <v>70</v>
      </c>
      <c r="B20" s="1" t="s">
        <v>48</v>
      </c>
      <c r="C20">
        <f t="shared" si="0"/>
        <v>4</v>
      </c>
      <c r="D20">
        <f>IF(B20="Muy de acuerdo",5,IF(B20="De acuerdo",4,IF(B20="Ni en desacuerdo ni de acuerdo", 3,IF(B20="En desacuerdo",2,IF(B20="Muy en desacuerdo",1,1)))))</f>
        <v>5</v>
      </c>
      <c r="G20">
        <v>4</v>
      </c>
      <c r="H20">
        <v>3</v>
      </c>
      <c r="I20">
        <f>COUNTIFS(C2:C86,4,D2:D86,3)</f>
        <v>0</v>
      </c>
    </row>
    <row r="21" spans="1:9" x14ac:dyDescent="0.2">
      <c r="A21" s="1" t="s">
        <v>70</v>
      </c>
      <c r="B21" s="1" t="s">
        <v>48</v>
      </c>
      <c r="C21">
        <f t="shared" si="0"/>
        <v>4</v>
      </c>
      <c r="D21">
        <f>IF(B21="Muy de acuerdo",5,IF(B21="De acuerdo",4,IF(B21="Ni en desacuerdo ni de acuerdo", 3,IF(B21="En desacuerdo",2,IF(B21="Muy en desacuerdo",1,1)))))</f>
        <v>5</v>
      </c>
      <c r="G21">
        <v>4</v>
      </c>
      <c r="H21">
        <v>4</v>
      </c>
      <c r="I21">
        <f>COUNTIFS(C2:C86,4,D2:D86,4)</f>
        <v>20</v>
      </c>
    </row>
    <row r="22" spans="1:9" x14ac:dyDescent="0.2">
      <c r="A22" s="1" t="s">
        <v>40</v>
      </c>
      <c r="B22" s="1" t="s">
        <v>49</v>
      </c>
      <c r="C22">
        <f t="shared" si="0"/>
        <v>5</v>
      </c>
      <c r="D22">
        <f>IF(B22="Muy de acuerdo",5,IF(B22="De acuerdo",4,IF(B22="Ni en desacuerdo ni de acuerdo", 3,IF(B22="En desacuerdo",2,IF(B22="Muy en desacuerdo",1,1)))))</f>
        <v>4</v>
      </c>
      <c r="G22">
        <v>4</v>
      </c>
      <c r="H22">
        <v>5</v>
      </c>
      <c r="I22">
        <f>COUNTIFS(C2:C86,4,D2:D86,5)</f>
        <v>18</v>
      </c>
    </row>
    <row r="23" spans="1:9" x14ac:dyDescent="0.2">
      <c r="A23" s="1" t="s">
        <v>40</v>
      </c>
      <c r="B23" s="1" t="s">
        <v>49</v>
      </c>
      <c r="C23">
        <f t="shared" si="0"/>
        <v>5</v>
      </c>
      <c r="D23">
        <f>IF(B23="Muy de acuerdo",5,IF(B23="De acuerdo",4,IF(B23="Ni en desacuerdo ni de acuerdo", 3,IF(B23="En desacuerdo",2,IF(B23="Muy en desacuerdo",1,1)))))</f>
        <v>4</v>
      </c>
      <c r="G23">
        <v>5</v>
      </c>
      <c r="H23">
        <v>1</v>
      </c>
      <c r="I23">
        <f>COUNTIFS(C2:C86,5,D2:D86,1)</f>
        <v>1</v>
      </c>
    </row>
    <row r="24" spans="1:9" x14ac:dyDescent="0.2">
      <c r="A24" s="1" t="s">
        <v>40</v>
      </c>
      <c r="B24" s="1" t="s">
        <v>48</v>
      </c>
      <c r="C24">
        <f t="shared" si="0"/>
        <v>5</v>
      </c>
      <c r="D24">
        <f>IF(B24="Muy de acuerdo",5,IF(B24="De acuerdo",4,IF(B24="Ni en desacuerdo ni de acuerdo", 3,IF(B24="En desacuerdo",2,IF(B24="Muy en desacuerdo",1,1)))))</f>
        <v>5</v>
      </c>
      <c r="G24">
        <v>5</v>
      </c>
      <c r="H24">
        <v>2</v>
      </c>
      <c r="I24">
        <f>COUNTIFS(C2:C86,5,D2:D86,2)</f>
        <v>0</v>
      </c>
    </row>
    <row r="25" spans="1:9" x14ac:dyDescent="0.2">
      <c r="A25" s="1" t="s">
        <v>105</v>
      </c>
      <c r="B25" s="1" t="s">
        <v>62</v>
      </c>
      <c r="C25">
        <f t="shared" si="0"/>
        <v>3</v>
      </c>
      <c r="D25">
        <f>IF(B25="Muy de acuerdo",5,IF(B25="De acuerdo",4,IF(B25="Ni en desacuerdo ni de acuerdo", 3,IF(B25="En desacuerdo",2,IF(B25="Muy en desacuerdo",1,1)))))</f>
        <v>3</v>
      </c>
      <c r="G25">
        <v>5</v>
      </c>
      <c r="H25">
        <v>3</v>
      </c>
      <c r="I25">
        <f>COUNTIFS(C2:C86,5,D2:D86,3)</f>
        <v>2</v>
      </c>
    </row>
    <row r="26" spans="1:9" x14ac:dyDescent="0.2">
      <c r="A26" s="1" t="s">
        <v>70</v>
      </c>
      <c r="B26" s="1" t="s">
        <v>49</v>
      </c>
      <c r="C26">
        <f t="shared" si="0"/>
        <v>4</v>
      </c>
      <c r="D26">
        <f>IF(B26="Muy de acuerdo",5,IF(B26="De acuerdo",4,IF(B26="Ni en desacuerdo ni de acuerdo", 3,IF(B26="En desacuerdo",2,IF(B26="Muy en desacuerdo",1,1)))))</f>
        <v>4</v>
      </c>
      <c r="G26">
        <v>5</v>
      </c>
      <c r="H26">
        <v>4</v>
      </c>
      <c r="I26">
        <f>COUNTIFS(C2:C86,5,D2:D86,4)</f>
        <v>13</v>
      </c>
    </row>
    <row r="27" spans="1:9" x14ac:dyDescent="0.2">
      <c r="A27" s="1" t="s">
        <v>40</v>
      </c>
      <c r="B27" s="1" t="s">
        <v>62</v>
      </c>
      <c r="C27">
        <f t="shared" si="0"/>
        <v>5</v>
      </c>
      <c r="D27">
        <f>IF(B27="Muy de acuerdo",5,IF(B27="De acuerdo",4,IF(B27="Ni en desacuerdo ni de acuerdo", 3,IF(B27="En desacuerdo",2,IF(B27="Muy en desacuerdo",1,1)))))</f>
        <v>3</v>
      </c>
      <c r="G27">
        <v>5</v>
      </c>
      <c r="H27">
        <v>5</v>
      </c>
      <c r="I27">
        <f>COUNTIFS(C2:C86,5,D2:D86,5)</f>
        <v>26</v>
      </c>
    </row>
    <row r="28" spans="1:9" x14ac:dyDescent="0.2">
      <c r="A28" s="1" t="s">
        <v>70</v>
      </c>
      <c r="B28" s="1" t="s">
        <v>49</v>
      </c>
      <c r="C28">
        <f t="shared" si="0"/>
        <v>4</v>
      </c>
      <c r="D28">
        <f>IF(B28="Muy de acuerdo",5,IF(B28="De acuerdo",4,IF(B28="Ni en desacuerdo ni de acuerdo", 3,IF(B28="En desacuerdo",2,IF(B28="Muy en desacuerdo",1,1)))))</f>
        <v>4</v>
      </c>
    </row>
    <row r="29" spans="1:9" x14ac:dyDescent="0.2">
      <c r="A29" s="1" t="s">
        <v>70</v>
      </c>
      <c r="B29" s="1" t="s">
        <v>49</v>
      </c>
      <c r="C29">
        <f t="shared" si="0"/>
        <v>4</v>
      </c>
      <c r="D29">
        <f>IF(B29="Muy de acuerdo",5,IF(B29="De acuerdo",4,IF(B29="Ni en desacuerdo ni de acuerdo", 3,IF(B29="En desacuerdo",2,IF(B29="Muy en desacuerdo",1,1)))))</f>
        <v>4</v>
      </c>
    </row>
    <row r="30" spans="1:9" x14ac:dyDescent="0.2">
      <c r="A30" s="1" t="s">
        <v>40</v>
      </c>
      <c r="B30" s="1" t="s">
        <v>48</v>
      </c>
      <c r="C30">
        <f t="shared" si="0"/>
        <v>5</v>
      </c>
      <c r="D30">
        <f>IF(B30="Muy de acuerdo",5,IF(B30="De acuerdo",4,IF(B30="Ni en desacuerdo ni de acuerdo", 3,IF(B30="En desacuerdo",2,IF(B30="Muy en desacuerdo",1,1)))))</f>
        <v>5</v>
      </c>
    </row>
    <row r="31" spans="1:9" x14ac:dyDescent="0.2">
      <c r="A31" s="1" t="s">
        <v>40</v>
      </c>
      <c r="B31" s="1" t="s">
        <v>48</v>
      </c>
      <c r="C31">
        <f t="shared" si="0"/>
        <v>5</v>
      </c>
      <c r="D31">
        <f>IF(B31="Muy de acuerdo",5,IF(B31="De acuerdo",4,IF(B31="Ni en desacuerdo ni de acuerdo", 3,IF(B31="En desacuerdo",2,IF(B31="Muy en desacuerdo",1,1)))))</f>
        <v>5</v>
      </c>
    </row>
    <row r="32" spans="1:9" x14ac:dyDescent="0.2">
      <c r="A32" s="1" t="s">
        <v>70</v>
      </c>
      <c r="B32" s="1" t="s">
        <v>48</v>
      </c>
      <c r="C32">
        <f t="shared" si="0"/>
        <v>4</v>
      </c>
      <c r="D32">
        <f>IF(B32="Muy de acuerdo",5,IF(B32="De acuerdo",4,IF(B32="Ni en desacuerdo ni de acuerdo", 3,IF(B32="En desacuerdo",2,IF(B32="Muy en desacuerdo",1,1)))))</f>
        <v>5</v>
      </c>
    </row>
    <row r="33" spans="1:4" x14ac:dyDescent="0.2">
      <c r="A33" s="1" t="s">
        <v>40</v>
      </c>
      <c r="B33" s="1" t="s">
        <v>49</v>
      </c>
      <c r="C33">
        <f t="shared" si="0"/>
        <v>5</v>
      </c>
      <c r="D33">
        <f>IF(B33="Muy de acuerdo",5,IF(B33="De acuerdo",4,IF(B33="Ni en desacuerdo ni de acuerdo", 3,IF(B33="En desacuerdo",2,IF(B33="Muy en desacuerdo",1,1)))))</f>
        <v>4</v>
      </c>
    </row>
    <row r="34" spans="1:4" x14ac:dyDescent="0.2">
      <c r="A34" s="1" t="s">
        <v>40</v>
      </c>
      <c r="B34" s="1" t="s">
        <v>48</v>
      </c>
      <c r="C34">
        <f t="shared" si="0"/>
        <v>5</v>
      </c>
      <c r="D34">
        <f t="shared" ref="D34:D86" si="1">IF(B34="Muy de acuerdo",5,IF(B34="De acuerdo",4,IF(B34="Ni en desacuerdo ni de acuerdo", 3,IF(B34="En desacuerdo",2,IF(B34="Muy en desacuerdo",1,1)))))</f>
        <v>5</v>
      </c>
    </row>
    <row r="35" spans="1:4" x14ac:dyDescent="0.2">
      <c r="A35" s="1" t="s">
        <v>70</v>
      </c>
      <c r="B35" s="1" t="s">
        <v>49</v>
      </c>
      <c r="C35">
        <f t="shared" si="0"/>
        <v>4</v>
      </c>
      <c r="D35">
        <f t="shared" si="1"/>
        <v>4</v>
      </c>
    </row>
    <row r="36" spans="1:4" x14ac:dyDescent="0.2">
      <c r="A36" s="1" t="s">
        <v>40</v>
      </c>
      <c r="B36" s="1" t="s">
        <v>48</v>
      </c>
      <c r="C36">
        <f t="shared" si="0"/>
        <v>5</v>
      </c>
      <c r="D36">
        <f t="shared" si="1"/>
        <v>5</v>
      </c>
    </row>
    <row r="37" spans="1:4" x14ac:dyDescent="0.2">
      <c r="A37" s="1" t="s">
        <v>70</v>
      </c>
      <c r="B37" s="1" t="s">
        <v>48</v>
      </c>
      <c r="C37">
        <f t="shared" si="0"/>
        <v>4</v>
      </c>
      <c r="D37">
        <f t="shared" si="1"/>
        <v>5</v>
      </c>
    </row>
    <row r="38" spans="1:4" x14ac:dyDescent="0.2">
      <c r="A38" s="1" t="s">
        <v>40</v>
      </c>
      <c r="B38" s="1" t="s">
        <v>49</v>
      </c>
      <c r="C38">
        <f t="shared" si="0"/>
        <v>5</v>
      </c>
      <c r="D38">
        <f t="shared" si="1"/>
        <v>4</v>
      </c>
    </row>
    <row r="39" spans="1:4" x14ac:dyDescent="0.2">
      <c r="A39" s="1" t="s">
        <v>40</v>
      </c>
      <c r="B39" s="1" t="s">
        <v>48</v>
      </c>
      <c r="C39">
        <f t="shared" si="0"/>
        <v>5</v>
      </c>
      <c r="D39">
        <f t="shared" si="1"/>
        <v>5</v>
      </c>
    </row>
    <row r="40" spans="1:4" x14ac:dyDescent="0.2">
      <c r="A40" s="1" t="s">
        <v>70</v>
      </c>
      <c r="B40" s="1" t="s">
        <v>48</v>
      </c>
      <c r="C40">
        <f t="shared" si="0"/>
        <v>4</v>
      </c>
      <c r="D40">
        <f t="shared" si="1"/>
        <v>5</v>
      </c>
    </row>
    <row r="41" spans="1:4" x14ac:dyDescent="0.2">
      <c r="A41" s="1" t="s">
        <v>40</v>
      </c>
      <c r="B41" s="1" t="s">
        <v>48</v>
      </c>
      <c r="C41">
        <f t="shared" si="0"/>
        <v>5</v>
      </c>
      <c r="D41">
        <f t="shared" si="1"/>
        <v>5</v>
      </c>
    </row>
    <row r="42" spans="1:4" x14ac:dyDescent="0.2">
      <c r="A42" s="1" t="s">
        <v>105</v>
      </c>
      <c r="B42" s="1" t="s">
        <v>49</v>
      </c>
      <c r="C42">
        <f t="shared" si="0"/>
        <v>3</v>
      </c>
      <c r="D42">
        <f t="shared" si="1"/>
        <v>4</v>
      </c>
    </row>
    <row r="43" spans="1:4" x14ac:dyDescent="0.2">
      <c r="A43" s="1" t="s">
        <v>40</v>
      </c>
      <c r="B43" s="1" t="s">
        <v>49</v>
      </c>
      <c r="C43">
        <f t="shared" si="0"/>
        <v>5</v>
      </c>
      <c r="D43">
        <f t="shared" si="1"/>
        <v>4</v>
      </c>
    </row>
    <row r="44" spans="1:4" x14ac:dyDescent="0.2">
      <c r="A44" s="1" t="s">
        <v>40</v>
      </c>
      <c r="B44" s="1" t="s">
        <v>48</v>
      </c>
      <c r="C44">
        <f t="shared" si="0"/>
        <v>5</v>
      </c>
      <c r="D44">
        <f t="shared" si="1"/>
        <v>5</v>
      </c>
    </row>
    <row r="45" spans="1:4" x14ac:dyDescent="0.2">
      <c r="A45" s="1" t="s">
        <v>40</v>
      </c>
      <c r="B45" s="1" t="s">
        <v>49</v>
      </c>
      <c r="C45">
        <f t="shared" si="0"/>
        <v>5</v>
      </c>
      <c r="D45">
        <f t="shared" si="1"/>
        <v>4</v>
      </c>
    </row>
    <row r="46" spans="1:4" x14ac:dyDescent="0.2">
      <c r="A46" s="1" t="s">
        <v>70</v>
      </c>
      <c r="B46" s="1" t="s">
        <v>49</v>
      </c>
      <c r="C46">
        <f t="shared" si="0"/>
        <v>4</v>
      </c>
      <c r="D46">
        <f t="shared" si="1"/>
        <v>4</v>
      </c>
    </row>
    <row r="47" spans="1:4" x14ac:dyDescent="0.2">
      <c r="A47" s="1" t="s">
        <v>70</v>
      </c>
      <c r="B47" s="1" t="s">
        <v>48</v>
      </c>
      <c r="C47">
        <f t="shared" si="0"/>
        <v>4</v>
      </c>
      <c r="D47">
        <f t="shared" si="1"/>
        <v>5</v>
      </c>
    </row>
    <row r="48" spans="1:4" x14ac:dyDescent="0.2">
      <c r="A48" s="1" t="s">
        <v>40</v>
      </c>
      <c r="B48" s="1" t="s">
        <v>48</v>
      </c>
      <c r="C48">
        <f t="shared" si="0"/>
        <v>5</v>
      </c>
      <c r="D48">
        <f t="shared" si="1"/>
        <v>5</v>
      </c>
    </row>
    <row r="49" spans="1:4" x14ac:dyDescent="0.2">
      <c r="A49" s="1" t="s">
        <v>40</v>
      </c>
      <c r="B49" s="1" t="s">
        <v>48</v>
      </c>
      <c r="C49">
        <f t="shared" si="0"/>
        <v>5</v>
      </c>
      <c r="D49">
        <f t="shared" si="1"/>
        <v>5</v>
      </c>
    </row>
    <row r="50" spans="1:4" x14ac:dyDescent="0.2">
      <c r="A50" s="1" t="s">
        <v>70</v>
      </c>
      <c r="B50" s="1" t="s">
        <v>48</v>
      </c>
      <c r="C50">
        <f t="shared" si="0"/>
        <v>4</v>
      </c>
      <c r="D50">
        <f t="shared" si="1"/>
        <v>5</v>
      </c>
    </row>
    <row r="51" spans="1:4" x14ac:dyDescent="0.2">
      <c r="A51" s="1" t="s">
        <v>70</v>
      </c>
      <c r="B51" s="1" t="s">
        <v>49</v>
      </c>
      <c r="C51">
        <f t="shared" si="0"/>
        <v>4</v>
      </c>
      <c r="D51">
        <f t="shared" si="1"/>
        <v>4</v>
      </c>
    </row>
    <row r="52" spans="1:4" x14ac:dyDescent="0.2">
      <c r="A52" s="1" t="s">
        <v>40</v>
      </c>
      <c r="B52" s="1" t="s">
        <v>62</v>
      </c>
      <c r="C52">
        <f t="shared" si="0"/>
        <v>5</v>
      </c>
      <c r="D52">
        <f t="shared" si="1"/>
        <v>3</v>
      </c>
    </row>
    <row r="53" spans="1:4" x14ac:dyDescent="0.2">
      <c r="A53" s="1" t="s">
        <v>70</v>
      </c>
      <c r="B53" s="1" t="s">
        <v>48</v>
      </c>
      <c r="C53">
        <f t="shared" si="0"/>
        <v>4</v>
      </c>
      <c r="D53">
        <f t="shared" si="1"/>
        <v>5</v>
      </c>
    </row>
    <row r="54" spans="1:4" x14ac:dyDescent="0.2">
      <c r="A54" s="1" t="s">
        <v>58</v>
      </c>
      <c r="B54" s="1" t="s">
        <v>50</v>
      </c>
      <c r="C54">
        <f t="shared" si="0"/>
        <v>2</v>
      </c>
      <c r="D54">
        <f t="shared" si="1"/>
        <v>2</v>
      </c>
    </row>
    <row r="55" spans="1:4" x14ac:dyDescent="0.2">
      <c r="A55" s="1" t="s">
        <v>70</v>
      </c>
      <c r="B55" s="1" t="s">
        <v>49</v>
      </c>
      <c r="C55">
        <f t="shared" si="0"/>
        <v>4</v>
      </c>
      <c r="D55">
        <f t="shared" si="1"/>
        <v>4</v>
      </c>
    </row>
    <row r="56" spans="1:4" x14ac:dyDescent="0.2">
      <c r="A56" s="1" t="s">
        <v>40</v>
      </c>
      <c r="B56" s="1" t="s">
        <v>48</v>
      </c>
      <c r="C56">
        <f t="shared" si="0"/>
        <v>5</v>
      </c>
      <c r="D56">
        <f t="shared" si="1"/>
        <v>5</v>
      </c>
    </row>
    <row r="57" spans="1:4" x14ac:dyDescent="0.2">
      <c r="A57" s="1" t="s">
        <v>70</v>
      </c>
      <c r="B57" s="1" t="s">
        <v>49</v>
      </c>
      <c r="C57">
        <f t="shared" si="0"/>
        <v>4</v>
      </c>
      <c r="D57">
        <f t="shared" si="1"/>
        <v>4</v>
      </c>
    </row>
    <row r="58" spans="1:4" x14ac:dyDescent="0.2">
      <c r="A58" s="1" t="s">
        <v>40</v>
      </c>
      <c r="B58" s="1" t="s">
        <v>48</v>
      </c>
      <c r="C58">
        <f t="shared" si="0"/>
        <v>5</v>
      </c>
      <c r="D58">
        <f t="shared" si="1"/>
        <v>5</v>
      </c>
    </row>
    <row r="59" spans="1:4" x14ac:dyDescent="0.2">
      <c r="A59" s="1" t="s">
        <v>70</v>
      </c>
      <c r="B59" s="1" t="s">
        <v>48</v>
      </c>
      <c r="C59">
        <f t="shared" si="0"/>
        <v>4</v>
      </c>
      <c r="D59">
        <f t="shared" si="1"/>
        <v>5</v>
      </c>
    </row>
    <row r="60" spans="1:4" x14ac:dyDescent="0.2">
      <c r="A60" s="1" t="s">
        <v>70</v>
      </c>
      <c r="B60" s="1" t="s">
        <v>49</v>
      </c>
      <c r="C60">
        <f t="shared" si="0"/>
        <v>4</v>
      </c>
      <c r="D60">
        <f t="shared" si="1"/>
        <v>4</v>
      </c>
    </row>
    <row r="61" spans="1:4" x14ac:dyDescent="0.2">
      <c r="A61" s="1" t="s">
        <v>70</v>
      </c>
      <c r="B61" s="1" t="s">
        <v>49</v>
      </c>
      <c r="C61">
        <f t="shared" si="0"/>
        <v>4</v>
      </c>
      <c r="D61">
        <f t="shared" si="1"/>
        <v>4</v>
      </c>
    </row>
    <row r="62" spans="1:4" x14ac:dyDescent="0.2">
      <c r="A62" s="1" t="s">
        <v>40</v>
      </c>
      <c r="B62" s="1" t="s">
        <v>48</v>
      </c>
      <c r="C62">
        <f t="shared" si="0"/>
        <v>5</v>
      </c>
      <c r="D62">
        <f t="shared" si="1"/>
        <v>5</v>
      </c>
    </row>
    <row r="63" spans="1:4" x14ac:dyDescent="0.2">
      <c r="A63" s="1" t="s">
        <v>40</v>
      </c>
      <c r="B63" s="1" t="s">
        <v>48</v>
      </c>
      <c r="C63">
        <f t="shared" si="0"/>
        <v>5</v>
      </c>
      <c r="D63">
        <f t="shared" si="1"/>
        <v>5</v>
      </c>
    </row>
    <row r="64" spans="1:4" x14ac:dyDescent="0.2">
      <c r="A64" s="1" t="s">
        <v>70</v>
      </c>
      <c r="B64" s="1" t="s">
        <v>49</v>
      </c>
      <c r="C64">
        <f t="shared" si="0"/>
        <v>4</v>
      </c>
      <c r="D64">
        <f t="shared" si="1"/>
        <v>4</v>
      </c>
    </row>
    <row r="65" spans="1:4" x14ac:dyDescent="0.2">
      <c r="A65" s="1" t="s">
        <v>40</v>
      </c>
      <c r="B65" s="1" t="s">
        <v>48</v>
      </c>
      <c r="C65">
        <f t="shared" si="0"/>
        <v>5</v>
      </c>
      <c r="D65">
        <f t="shared" si="1"/>
        <v>5</v>
      </c>
    </row>
    <row r="66" spans="1:4" x14ac:dyDescent="0.2">
      <c r="A66" s="1" t="s">
        <v>70</v>
      </c>
      <c r="B66" s="1" t="s">
        <v>48</v>
      </c>
      <c r="C66">
        <f t="shared" si="0"/>
        <v>4</v>
      </c>
      <c r="D66">
        <f t="shared" si="1"/>
        <v>5</v>
      </c>
    </row>
    <row r="67" spans="1:4" x14ac:dyDescent="0.2">
      <c r="A67" s="1" t="s">
        <v>40</v>
      </c>
      <c r="B67" s="1" t="s">
        <v>49</v>
      </c>
      <c r="C67">
        <f t="shared" ref="C67:D86" si="2">IF(A67="Muy buena",5,IF(A67="Buena",4,IF(A67="Ni deficiente ni buena", 3,IF(A67="Deficiente",2,IF(A67="Muy deficiente",1,1)))))</f>
        <v>5</v>
      </c>
      <c r="D67">
        <f t="shared" si="1"/>
        <v>4</v>
      </c>
    </row>
    <row r="68" spans="1:4" x14ac:dyDescent="0.2">
      <c r="A68" s="1" t="s">
        <v>70</v>
      </c>
      <c r="B68" s="1" t="s">
        <v>48</v>
      </c>
      <c r="C68">
        <f t="shared" si="2"/>
        <v>4</v>
      </c>
      <c r="D68">
        <f t="shared" si="1"/>
        <v>5</v>
      </c>
    </row>
    <row r="69" spans="1:4" x14ac:dyDescent="0.2">
      <c r="A69" s="1" t="s">
        <v>40</v>
      </c>
      <c r="B69" s="1" t="s">
        <v>49</v>
      </c>
      <c r="C69">
        <f t="shared" si="2"/>
        <v>5</v>
      </c>
      <c r="D69">
        <f t="shared" si="1"/>
        <v>4</v>
      </c>
    </row>
    <row r="70" spans="1:4" x14ac:dyDescent="0.2">
      <c r="A70" s="1" t="s">
        <v>70</v>
      </c>
      <c r="B70" s="1" t="s">
        <v>49</v>
      </c>
      <c r="C70">
        <f t="shared" si="2"/>
        <v>4</v>
      </c>
      <c r="D70">
        <f t="shared" si="1"/>
        <v>4</v>
      </c>
    </row>
    <row r="71" spans="1:4" x14ac:dyDescent="0.2">
      <c r="A71" s="1" t="s">
        <v>40</v>
      </c>
      <c r="B71" s="1" t="s">
        <v>48</v>
      </c>
      <c r="C71">
        <f t="shared" si="2"/>
        <v>5</v>
      </c>
      <c r="D71">
        <f t="shared" si="1"/>
        <v>5</v>
      </c>
    </row>
    <row r="72" spans="1:4" x14ac:dyDescent="0.2">
      <c r="A72" s="1" t="s">
        <v>40</v>
      </c>
      <c r="B72" s="1" t="s">
        <v>49</v>
      </c>
      <c r="C72">
        <f t="shared" si="2"/>
        <v>5</v>
      </c>
      <c r="D72">
        <f t="shared" si="1"/>
        <v>4</v>
      </c>
    </row>
    <row r="73" spans="1:4" x14ac:dyDescent="0.2">
      <c r="A73" s="1" t="s">
        <v>40</v>
      </c>
      <c r="B73" s="1" t="s">
        <v>49</v>
      </c>
      <c r="C73">
        <f t="shared" si="2"/>
        <v>5</v>
      </c>
      <c r="D73">
        <f t="shared" si="1"/>
        <v>4</v>
      </c>
    </row>
    <row r="74" spans="1:4" x14ac:dyDescent="0.2">
      <c r="A74" s="1" t="s">
        <v>40</v>
      </c>
      <c r="B74" s="1" t="s">
        <v>48</v>
      </c>
      <c r="C74">
        <f t="shared" si="2"/>
        <v>5</v>
      </c>
      <c r="D74">
        <f t="shared" si="1"/>
        <v>5</v>
      </c>
    </row>
    <row r="75" spans="1:4" x14ac:dyDescent="0.2">
      <c r="A75" s="1" t="s">
        <v>40</v>
      </c>
      <c r="B75" s="1" t="s">
        <v>48</v>
      </c>
      <c r="C75">
        <f t="shared" si="2"/>
        <v>5</v>
      </c>
      <c r="D75">
        <f t="shared" si="1"/>
        <v>5</v>
      </c>
    </row>
    <row r="76" spans="1:4" x14ac:dyDescent="0.2">
      <c r="A76" s="1" t="s">
        <v>70</v>
      </c>
      <c r="B76" s="1" t="s">
        <v>48</v>
      </c>
      <c r="C76">
        <f t="shared" si="2"/>
        <v>4</v>
      </c>
      <c r="D76">
        <f t="shared" si="1"/>
        <v>5</v>
      </c>
    </row>
    <row r="77" spans="1:4" x14ac:dyDescent="0.2">
      <c r="A77" s="1" t="s">
        <v>40</v>
      </c>
      <c r="B77" s="1" t="s">
        <v>48</v>
      </c>
      <c r="C77">
        <f t="shared" si="2"/>
        <v>5</v>
      </c>
      <c r="D77">
        <f t="shared" si="1"/>
        <v>5</v>
      </c>
    </row>
    <row r="78" spans="1:4" x14ac:dyDescent="0.2">
      <c r="A78" s="1" t="s">
        <v>70</v>
      </c>
      <c r="B78" s="1" t="s">
        <v>49</v>
      </c>
      <c r="C78">
        <f t="shared" si="2"/>
        <v>4</v>
      </c>
      <c r="D78">
        <f t="shared" si="1"/>
        <v>4</v>
      </c>
    </row>
    <row r="79" spans="1:4" x14ac:dyDescent="0.2">
      <c r="A79" s="1" t="s">
        <v>70</v>
      </c>
      <c r="B79" s="1" t="s">
        <v>48</v>
      </c>
      <c r="C79">
        <f t="shared" si="2"/>
        <v>4</v>
      </c>
      <c r="D79">
        <f t="shared" si="1"/>
        <v>5</v>
      </c>
    </row>
    <row r="80" spans="1:4" x14ac:dyDescent="0.2">
      <c r="A80" s="1" t="s">
        <v>70</v>
      </c>
      <c r="B80" s="1" t="s">
        <v>49</v>
      </c>
      <c r="C80">
        <f t="shared" si="2"/>
        <v>4</v>
      </c>
      <c r="D80">
        <f t="shared" si="1"/>
        <v>4</v>
      </c>
    </row>
    <row r="81" spans="1:4" x14ac:dyDescent="0.2">
      <c r="A81" s="1" t="s">
        <v>70</v>
      </c>
      <c r="B81" s="1" t="s">
        <v>49</v>
      </c>
      <c r="C81">
        <f t="shared" si="2"/>
        <v>4</v>
      </c>
      <c r="D81">
        <f t="shared" si="1"/>
        <v>4</v>
      </c>
    </row>
    <row r="82" spans="1:4" x14ac:dyDescent="0.2">
      <c r="A82" s="1" t="s">
        <v>70</v>
      </c>
      <c r="B82" s="1" t="s">
        <v>48</v>
      </c>
      <c r="C82">
        <f t="shared" si="2"/>
        <v>4</v>
      </c>
      <c r="D82">
        <f t="shared" si="1"/>
        <v>5</v>
      </c>
    </row>
    <row r="83" spans="1:4" x14ac:dyDescent="0.2">
      <c r="A83" s="1" t="s">
        <v>70</v>
      </c>
      <c r="B83" s="1" t="s">
        <v>49</v>
      </c>
      <c r="C83">
        <f t="shared" si="2"/>
        <v>4</v>
      </c>
      <c r="D83">
        <f t="shared" si="1"/>
        <v>4</v>
      </c>
    </row>
    <row r="84" spans="1:4" x14ac:dyDescent="0.2">
      <c r="A84" s="1" t="s">
        <v>70</v>
      </c>
      <c r="B84" s="1" t="s">
        <v>48</v>
      </c>
      <c r="C84">
        <f t="shared" si="2"/>
        <v>4</v>
      </c>
      <c r="D84">
        <f t="shared" si="1"/>
        <v>5</v>
      </c>
    </row>
    <row r="85" spans="1:4" x14ac:dyDescent="0.2">
      <c r="A85" s="1" t="s">
        <v>70</v>
      </c>
      <c r="B85" s="1" t="s">
        <v>48</v>
      </c>
      <c r="C85">
        <f t="shared" si="2"/>
        <v>4</v>
      </c>
      <c r="D85">
        <f t="shared" si="1"/>
        <v>5</v>
      </c>
    </row>
    <row r="86" spans="1:4" x14ac:dyDescent="0.2">
      <c r="A86" s="1" t="s">
        <v>40</v>
      </c>
      <c r="B86" s="1" t="s">
        <v>48</v>
      </c>
      <c r="C86">
        <f t="shared" si="2"/>
        <v>5</v>
      </c>
      <c r="D86">
        <f t="shared" si="1"/>
        <v>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D47AF-1A57-4908-8104-02E1A2C52060}">
  <dimension ref="A1:I86"/>
  <sheetViews>
    <sheetView workbookViewId="0">
      <selection activeCell="D1" sqref="D1"/>
    </sheetView>
  </sheetViews>
  <sheetFormatPr defaultRowHeight="12.75" x14ac:dyDescent="0.2"/>
  <sheetData>
    <row r="1" spans="1:9" x14ac:dyDescent="0.2">
      <c r="A1" s="1" t="s">
        <v>13</v>
      </c>
      <c r="B1" s="1" t="s">
        <v>28</v>
      </c>
      <c r="C1" t="s">
        <v>933</v>
      </c>
      <c r="D1" t="s">
        <v>934</v>
      </c>
    </row>
    <row r="2" spans="1:9" x14ac:dyDescent="0.2">
      <c r="A2" s="1" t="s">
        <v>40</v>
      </c>
      <c r="B2" s="1" t="s">
        <v>48</v>
      </c>
      <c r="C2">
        <f>IF(A2="Muy buena",5,IF(A2="Buena",4,IF(A2="Ni deficiente ni buena", 3,IF(A2="Deficiente",2,IF(A2="Muy deficiente",1,1)))))</f>
        <v>5</v>
      </c>
      <c r="D2">
        <f>IF(B2="Muy de acuerdo",5,IF(B2="De acuerdo",4,IF(B2="Ni en desacuerdo ni de acuerdo", 3,IF(B2="En desacuerdo",2,IF(B2="Muy en desacuerdo",1,1)))))</f>
        <v>5</v>
      </c>
      <c r="G2" t="s">
        <v>935</v>
      </c>
      <c r="H2" t="s">
        <v>936</v>
      </c>
    </row>
    <row r="3" spans="1:9" x14ac:dyDescent="0.2">
      <c r="A3" s="1" t="s">
        <v>40</v>
      </c>
      <c r="B3" s="1" t="s">
        <v>48</v>
      </c>
      <c r="C3">
        <f t="shared" ref="C3:C66" si="0">IF(A3="Muy buena",5,IF(A3="Buena",4,IF(A3="Ni deficiente ni buena", 3,IF(A3="Deficiente",2,IF(A3="Muy deficiente",1,1)))))</f>
        <v>5</v>
      </c>
      <c r="D3">
        <f>IF(B3="Muy de acuerdo",5,IF(B3="De acuerdo",4,IF(B3="Ni en desacuerdo ni de acuerdo", 3,IF(B3="En desacuerdo",2,IF(B3="Muy en desacuerdo",1,1)))))</f>
        <v>5</v>
      </c>
      <c r="G3">
        <v>1</v>
      </c>
      <c r="H3">
        <v>1</v>
      </c>
      <c r="I3">
        <f>COUNTIFS(C2:C86,1,D2:D86,1)</f>
        <v>0</v>
      </c>
    </row>
    <row r="4" spans="1:9" x14ac:dyDescent="0.2">
      <c r="A4" s="1" t="s">
        <v>70</v>
      </c>
      <c r="B4" s="1" t="s">
        <v>48</v>
      </c>
      <c r="C4">
        <f t="shared" si="0"/>
        <v>4</v>
      </c>
      <c r="D4">
        <f>IF(B4="Muy de acuerdo",5,IF(B4="De acuerdo",4,IF(B4="Ni en desacuerdo ni de acuerdo", 3,IF(B4="En desacuerdo",2,IF(B4="Muy en desacuerdo",1,1)))))</f>
        <v>5</v>
      </c>
      <c r="G4">
        <v>1</v>
      </c>
      <c r="H4">
        <v>2</v>
      </c>
      <c r="I4">
        <f>COUNTIFS(C2:C86,1,D2:D86,2)</f>
        <v>0</v>
      </c>
    </row>
    <row r="5" spans="1:9" x14ac:dyDescent="0.2">
      <c r="A5" s="1" t="s">
        <v>40</v>
      </c>
      <c r="B5" s="1" t="s">
        <v>48</v>
      </c>
      <c r="C5">
        <f t="shared" si="0"/>
        <v>5</v>
      </c>
      <c r="D5">
        <f>IF(B5="Muy de acuerdo",5,IF(B5="De acuerdo",4,IF(B5="Ni en desacuerdo ni de acuerdo", 3,IF(B5="En desacuerdo",2,IF(B5="Muy en desacuerdo",1,1)))))</f>
        <v>5</v>
      </c>
      <c r="G5">
        <v>1</v>
      </c>
      <c r="H5">
        <v>3</v>
      </c>
      <c r="I5">
        <f>COUNTIFS(C2:C86,1,D2:D86,3)</f>
        <v>0</v>
      </c>
    </row>
    <row r="6" spans="1:9" x14ac:dyDescent="0.2">
      <c r="A6" s="1" t="s">
        <v>40</v>
      </c>
      <c r="B6" s="1" t="s">
        <v>48</v>
      </c>
      <c r="C6">
        <f t="shared" si="0"/>
        <v>5</v>
      </c>
      <c r="D6">
        <f>IF(B6="Muy de acuerdo",5,IF(B6="De acuerdo",4,IF(B6="Ni en desacuerdo ni de acuerdo", 3,IF(B6="En desacuerdo",2,IF(B6="Muy en desacuerdo",1,1)))))</f>
        <v>5</v>
      </c>
      <c r="G6">
        <v>1</v>
      </c>
      <c r="H6">
        <v>4</v>
      </c>
      <c r="I6">
        <f>COUNTIFS(C2:C86,1,D2:D86,4)</f>
        <v>0</v>
      </c>
    </row>
    <row r="7" spans="1:9" x14ac:dyDescent="0.2">
      <c r="A7" s="1" t="s">
        <v>105</v>
      </c>
      <c r="B7" s="1" t="s">
        <v>62</v>
      </c>
      <c r="C7">
        <f t="shared" si="0"/>
        <v>3</v>
      </c>
      <c r="D7">
        <f>IF(B7="Muy de acuerdo",5,IF(B7="De acuerdo",4,IF(B7="Ni en desacuerdo ni de acuerdo", 3,IF(B7="En desacuerdo",2,IF(B7="Muy en desacuerdo",1,1)))))</f>
        <v>3</v>
      </c>
      <c r="G7">
        <v>1</v>
      </c>
      <c r="H7">
        <v>5</v>
      </c>
      <c r="I7">
        <f>COUNTIFS(C2:C86,1,D2:D86,5)</f>
        <v>0</v>
      </c>
    </row>
    <row r="8" spans="1:9" x14ac:dyDescent="0.2">
      <c r="A8" s="1" t="s">
        <v>70</v>
      </c>
      <c r="B8" s="1" t="s">
        <v>49</v>
      </c>
      <c r="C8">
        <f t="shared" si="0"/>
        <v>4</v>
      </c>
      <c r="D8">
        <f>IF(B8="Muy de acuerdo",5,IF(B8="De acuerdo",4,IF(B8="Ni en desacuerdo ni de acuerdo", 3,IF(B8="En desacuerdo",2,IF(B8="Muy en desacuerdo",1,1)))))</f>
        <v>4</v>
      </c>
      <c r="G8">
        <v>2</v>
      </c>
      <c r="H8">
        <v>1</v>
      </c>
      <c r="I8">
        <f>COUNTIFS(C2:C86,2,D2:D86,1)</f>
        <v>0</v>
      </c>
    </row>
    <row r="9" spans="1:9" x14ac:dyDescent="0.2">
      <c r="A9" s="1" t="s">
        <v>40</v>
      </c>
      <c r="B9" s="1" t="s">
        <v>48</v>
      </c>
      <c r="C9">
        <f t="shared" si="0"/>
        <v>5</v>
      </c>
      <c r="D9">
        <f>IF(B9="Muy de acuerdo",5,IF(B9="De acuerdo",4,IF(B9="Ni en desacuerdo ni de acuerdo", 3,IF(B9="En desacuerdo",2,IF(B9="Muy en desacuerdo",1,1)))))</f>
        <v>5</v>
      </c>
      <c r="G9">
        <v>2</v>
      </c>
      <c r="H9">
        <v>2</v>
      </c>
      <c r="I9">
        <f>COUNTIFS(C2:C86,2,D2:D86,2)</f>
        <v>1</v>
      </c>
    </row>
    <row r="10" spans="1:9" x14ac:dyDescent="0.2">
      <c r="A10" s="1" t="s">
        <v>40</v>
      </c>
      <c r="B10" s="1" t="s">
        <v>49</v>
      </c>
      <c r="C10">
        <f t="shared" si="0"/>
        <v>5</v>
      </c>
      <c r="D10">
        <f>IF(B10="Muy de acuerdo",5,IF(B10="De acuerdo",4,IF(B10="Ni en desacuerdo ni de acuerdo", 3,IF(B10="En desacuerdo",2,IF(B10="Muy en desacuerdo",1,1)))))</f>
        <v>4</v>
      </c>
      <c r="G10">
        <v>2</v>
      </c>
      <c r="H10">
        <v>3</v>
      </c>
      <c r="I10">
        <f>COUNTIFS(C2:C86,2,D2:D86,3)</f>
        <v>0</v>
      </c>
    </row>
    <row r="11" spans="1:9" x14ac:dyDescent="0.2">
      <c r="A11" s="1" t="s">
        <v>40</v>
      </c>
      <c r="B11" s="1" t="s">
        <v>48</v>
      </c>
      <c r="C11">
        <f t="shared" si="0"/>
        <v>5</v>
      </c>
      <c r="D11">
        <f>IF(B11="Muy de acuerdo",5,IF(B11="De acuerdo",4,IF(B11="Ni en desacuerdo ni de acuerdo", 3,IF(B11="En desacuerdo",2,IF(B11="Muy en desacuerdo",1,1)))))</f>
        <v>5</v>
      </c>
      <c r="G11">
        <v>2</v>
      </c>
      <c r="H11">
        <v>4</v>
      </c>
      <c r="I11">
        <f>COUNTIFS(C2:C86,2,D2:D86,4)</f>
        <v>0</v>
      </c>
    </row>
    <row r="12" spans="1:9" x14ac:dyDescent="0.2">
      <c r="A12" s="1" t="s">
        <v>40</v>
      </c>
      <c r="B12" s="1" t="s">
        <v>114</v>
      </c>
      <c r="C12">
        <f t="shared" si="0"/>
        <v>5</v>
      </c>
      <c r="D12">
        <f>IF(B12="Muy de acuerdo",5,IF(B12="De acuerdo",4,IF(B12="Ni en desacuerdo ni de acuerdo", 3,IF(B12="En desacuerdo",2,IF(B12="Muy en desacuerdo",1,1)))))</f>
        <v>1</v>
      </c>
      <c r="G12">
        <v>2</v>
      </c>
      <c r="H12">
        <v>5</v>
      </c>
      <c r="I12">
        <f>COUNTIFS(C2:C86,2,D2:D86,5)</f>
        <v>0</v>
      </c>
    </row>
    <row r="13" spans="1:9" x14ac:dyDescent="0.2">
      <c r="A13" s="1" t="s">
        <v>40</v>
      </c>
      <c r="B13" s="1" t="s">
        <v>48</v>
      </c>
      <c r="C13">
        <f t="shared" si="0"/>
        <v>5</v>
      </c>
      <c r="D13">
        <f>IF(B13="Muy de acuerdo",5,IF(B13="De acuerdo",4,IF(B13="Ni en desacuerdo ni de acuerdo", 3,IF(B13="En desacuerdo",2,IF(B13="Muy en desacuerdo",1,1)))))</f>
        <v>5</v>
      </c>
      <c r="G13">
        <v>3</v>
      </c>
      <c r="H13">
        <v>1</v>
      </c>
      <c r="I13">
        <f>COUNTIFS(C2:C86,3,D2:D86,1)</f>
        <v>0</v>
      </c>
    </row>
    <row r="14" spans="1:9" x14ac:dyDescent="0.2">
      <c r="A14" s="1" t="s">
        <v>70</v>
      </c>
      <c r="B14" s="1" t="s">
        <v>48</v>
      </c>
      <c r="C14">
        <f t="shared" si="0"/>
        <v>4</v>
      </c>
      <c r="D14">
        <f>IF(B14="Muy de acuerdo",5,IF(B14="De acuerdo",4,IF(B14="Ni en desacuerdo ni de acuerdo", 3,IF(B14="En desacuerdo",2,IF(B14="Muy en desacuerdo",1,1)))))</f>
        <v>5</v>
      </c>
      <c r="G14">
        <v>3</v>
      </c>
      <c r="H14">
        <v>2</v>
      </c>
      <c r="I14">
        <f>COUNTIFS(C2:C86,3,D2:D86,2)</f>
        <v>1</v>
      </c>
    </row>
    <row r="15" spans="1:9" x14ac:dyDescent="0.2">
      <c r="A15" s="1" t="s">
        <v>105</v>
      </c>
      <c r="B15" s="1" t="s">
        <v>48</v>
      </c>
      <c r="C15">
        <f t="shared" si="0"/>
        <v>3</v>
      </c>
      <c r="D15">
        <f>IF(B15="Muy de acuerdo",5,IF(B15="De acuerdo",4,IF(B15="Ni en desacuerdo ni de acuerdo", 3,IF(B15="En desacuerdo",2,IF(B15="Muy en desacuerdo",1,1)))))</f>
        <v>5</v>
      </c>
      <c r="G15">
        <v>3</v>
      </c>
      <c r="H15">
        <v>3</v>
      </c>
      <c r="I15">
        <f>COUNTIFS(C2:C86,3,D2:D86,3)</f>
        <v>1</v>
      </c>
    </row>
    <row r="16" spans="1:9" x14ac:dyDescent="0.2">
      <c r="A16" s="1" t="s">
        <v>70</v>
      </c>
      <c r="B16" s="1" t="s">
        <v>48</v>
      </c>
      <c r="C16">
        <f t="shared" si="0"/>
        <v>4</v>
      </c>
      <c r="D16">
        <f>IF(B16="Muy de acuerdo",5,IF(B16="De acuerdo",4,IF(B16="Ni en desacuerdo ni de acuerdo", 3,IF(B16="En desacuerdo",2,IF(B16="Muy en desacuerdo",1,1)))))</f>
        <v>5</v>
      </c>
      <c r="G16">
        <v>3</v>
      </c>
      <c r="H16">
        <v>4</v>
      </c>
      <c r="I16">
        <f>COUNTIFS(C2:C86,3,D2:D86,4)</f>
        <v>1</v>
      </c>
    </row>
    <row r="17" spans="1:9" x14ac:dyDescent="0.2">
      <c r="A17" s="1" t="s">
        <v>70</v>
      </c>
      <c r="B17" s="1" t="s">
        <v>48</v>
      </c>
      <c r="C17">
        <f t="shared" si="0"/>
        <v>4</v>
      </c>
      <c r="D17">
        <f>IF(B17="Muy de acuerdo",5,IF(B17="De acuerdo",4,IF(B17="Ni en desacuerdo ni de acuerdo", 3,IF(B17="En desacuerdo",2,IF(B17="Muy en desacuerdo",1,1)))))</f>
        <v>5</v>
      </c>
      <c r="G17">
        <v>3</v>
      </c>
      <c r="H17">
        <v>5</v>
      </c>
      <c r="I17">
        <f>COUNTIFS(C2:C86,3,D2:D86,5)</f>
        <v>1</v>
      </c>
    </row>
    <row r="18" spans="1:9" x14ac:dyDescent="0.2">
      <c r="A18" s="1" t="s">
        <v>40</v>
      </c>
      <c r="B18" s="1" t="s">
        <v>62</v>
      </c>
      <c r="C18">
        <f t="shared" si="0"/>
        <v>5</v>
      </c>
      <c r="D18">
        <f>IF(B18="Muy de acuerdo",5,IF(B18="De acuerdo",4,IF(B18="Ni en desacuerdo ni de acuerdo", 3,IF(B18="En desacuerdo",2,IF(B18="Muy en desacuerdo",1,1)))))</f>
        <v>3</v>
      </c>
      <c r="G18">
        <v>4</v>
      </c>
      <c r="H18">
        <v>1</v>
      </c>
      <c r="I18">
        <f>COUNTIFS(C2:C86,4,D2:D86,1)</f>
        <v>0</v>
      </c>
    </row>
    <row r="19" spans="1:9" x14ac:dyDescent="0.2">
      <c r="A19" s="1" t="s">
        <v>70</v>
      </c>
      <c r="B19" s="1" t="s">
        <v>49</v>
      </c>
      <c r="C19">
        <f t="shared" si="0"/>
        <v>4</v>
      </c>
      <c r="D19">
        <f>IF(B19="Muy de acuerdo",5,IF(B19="De acuerdo",4,IF(B19="Ni en desacuerdo ni de acuerdo", 3,IF(B19="En desacuerdo",2,IF(B19="Muy en desacuerdo",1,1)))))</f>
        <v>4</v>
      </c>
      <c r="G19">
        <v>4</v>
      </c>
      <c r="H19">
        <v>2</v>
      </c>
      <c r="I19">
        <f>COUNTIFS(C2:C86,4,D2:D86,2)</f>
        <v>1</v>
      </c>
    </row>
    <row r="20" spans="1:9" x14ac:dyDescent="0.2">
      <c r="A20" s="1" t="s">
        <v>70</v>
      </c>
      <c r="B20" s="1" t="s">
        <v>48</v>
      </c>
      <c r="C20">
        <f t="shared" si="0"/>
        <v>4</v>
      </c>
      <c r="D20">
        <f>IF(B20="Muy de acuerdo",5,IF(B20="De acuerdo",4,IF(B20="Ni en desacuerdo ni de acuerdo", 3,IF(B20="En desacuerdo",2,IF(B20="Muy en desacuerdo",1,1)))))</f>
        <v>5</v>
      </c>
      <c r="G20">
        <v>4</v>
      </c>
      <c r="H20">
        <v>3</v>
      </c>
      <c r="I20">
        <f>COUNTIFS(C2:C86,4,D2:D86,3)</f>
        <v>5</v>
      </c>
    </row>
    <row r="21" spans="1:9" x14ac:dyDescent="0.2">
      <c r="A21" s="1" t="s">
        <v>70</v>
      </c>
      <c r="B21" s="1" t="s">
        <v>48</v>
      </c>
      <c r="C21">
        <f t="shared" si="0"/>
        <v>4</v>
      </c>
      <c r="D21">
        <f>IF(B21="Muy de acuerdo",5,IF(B21="De acuerdo",4,IF(B21="Ni en desacuerdo ni de acuerdo", 3,IF(B21="En desacuerdo",2,IF(B21="Muy en desacuerdo",1,1)))))</f>
        <v>5</v>
      </c>
      <c r="G21">
        <v>4</v>
      </c>
      <c r="H21">
        <v>4</v>
      </c>
      <c r="I21">
        <f>COUNTIFS(C2:C86,4,D2:D86,4)</f>
        <v>14</v>
      </c>
    </row>
    <row r="22" spans="1:9" x14ac:dyDescent="0.2">
      <c r="A22" s="1" t="s">
        <v>40</v>
      </c>
      <c r="B22" s="1" t="s">
        <v>48</v>
      </c>
      <c r="C22">
        <f t="shared" si="0"/>
        <v>5</v>
      </c>
      <c r="D22">
        <f>IF(B22="Muy de acuerdo",5,IF(B22="De acuerdo",4,IF(B22="Ni en desacuerdo ni de acuerdo", 3,IF(B22="En desacuerdo",2,IF(B22="Muy en desacuerdo",1,1)))))</f>
        <v>5</v>
      </c>
      <c r="G22">
        <v>4</v>
      </c>
      <c r="H22">
        <v>5</v>
      </c>
      <c r="I22">
        <f>COUNTIFS(C2:C86,4,D2:D86,5)</f>
        <v>18</v>
      </c>
    </row>
    <row r="23" spans="1:9" x14ac:dyDescent="0.2">
      <c r="A23" s="1" t="s">
        <v>40</v>
      </c>
      <c r="B23" s="1" t="s">
        <v>48</v>
      </c>
      <c r="C23">
        <f t="shared" si="0"/>
        <v>5</v>
      </c>
      <c r="D23">
        <f>IF(B23="Muy de acuerdo",5,IF(B23="De acuerdo",4,IF(B23="Ni en desacuerdo ni de acuerdo", 3,IF(B23="En desacuerdo",2,IF(B23="Muy en desacuerdo",1,1)))))</f>
        <v>5</v>
      </c>
      <c r="G23">
        <v>5</v>
      </c>
      <c r="H23">
        <v>1</v>
      </c>
      <c r="I23">
        <f>COUNTIFS(C2:C86,5,D2:D86,1)</f>
        <v>1</v>
      </c>
    </row>
    <row r="24" spans="1:9" x14ac:dyDescent="0.2">
      <c r="A24" s="1" t="s">
        <v>40</v>
      </c>
      <c r="B24" s="1" t="s">
        <v>48</v>
      </c>
      <c r="C24">
        <f t="shared" si="0"/>
        <v>5</v>
      </c>
      <c r="D24">
        <f>IF(B24="Muy de acuerdo",5,IF(B24="De acuerdo",4,IF(B24="Ni en desacuerdo ni de acuerdo", 3,IF(B24="En desacuerdo",2,IF(B24="Muy en desacuerdo",1,1)))))</f>
        <v>5</v>
      </c>
      <c r="G24">
        <v>5</v>
      </c>
      <c r="H24">
        <v>2</v>
      </c>
      <c r="I24">
        <f>COUNTIFS(C2:C86,5,D2:D86,2)</f>
        <v>0</v>
      </c>
    </row>
    <row r="25" spans="1:9" x14ac:dyDescent="0.2">
      <c r="A25" s="1" t="s">
        <v>105</v>
      </c>
      <c r="B25" s="1" t="s">
        <v>49</v>
      </c>
      <c r="C25">
        <f t="shared" si="0"/>
        <v>3</v>
      </c>
      <c r="D25">
        <f>IF(B25="Muy de acuerdo",5,IF(B25="De acuerdo",4,IF(B25="Ni en desacuerdo ni de acuerdo", 3,IF(B25="En desacuerdo",2,IF(B25="Muy en desacuerdo",1,1)))))</f>
        <v>4</v>
      </c>
      <c r="G25">
        <v>5</v>
      </c>
      <c r="H25">
        <v>3</v>
      </c>
      <c r="I25">
        <f>COUNTIFS(C2:C86,5,D2:D86,3)</f>
        <v>3</v>
      </c>
    </row>
    <row r="26" spans="1:9" x14ac:dyDescent="0.2">
      <c r="A26" s="1" t="s">
        <v>70</v>
      </c>
      <c r="B26" s="1" t="s">
        <v>49</v>
      </c>
      <c r="C26">
        <f t="shared" si="0"/>
        <v>4</v>
      </c>
      <c r="D26">
        <f>IF(B26="Muy de acuerdo",5,IF(B26="De acuerdo",4,IF(B26="Ni en desacuerdo ni de acuerdo", 3,IF(B26="En desacuerdo",2,IF(B26="Muy en desacuerdo",1,1)))))</f>
        <v>4</v>
      </c>
      <c r="G26">
        <v>5</v>
      </c>
      <c r="H26">
        <v>4</v>
      </c>
      <c r="I26">
        <f>COUNTIFS(C2:C86,5,D2:D86,4)</f>
        <v>8</v>
      </c>
    </row>
    <row r="27" spans="1:9" x14ac:dyDescent="0.2">
      <c r="A27" s="1" t="s">
        <v>40</v>
      </c>
      <c r="B27" s="1" t="s">
        <v>62</v>
      </c>
      <c r="C27">
        <f t="shared" si="0"/>
        <v>5</v>
      </c>
      <c r="D27">
        <f>IF(B27="Muy de acuerdo",5,IF(B27="De acuerdo",4,IF(B27="Ni en desacuerdo ni de acuerdo", 3,IF(B27="En desacuerdo",2,IF(B27="Muy en desacuerdo",1,1)))))</f>
        <v>3</v>
      </c>
      <c r="G27">
        <v>5</v>
      </c>
      <c r="H27">
        <v>5</v>
      </c>
      <c r="I27">
        <f>COUNTIFS(C2:C86,5,D2:D86,5)</f>
        <v>30</v>
      </c>
    </row>
    <row r="28" spans="1:9" x14ac:dyDescent="0.2">
      <c r="A28" s="1" t="s">
        <v>70</v>
      </c>
      <c r="B28" s="1" t="s">
        <v>62</v>
      </c>
      <c r="C28">
        <f t="shared" si="0"/>
        <v>4</v>
      </c>
      <c r="D28">
        <f>IF(B28="Muy de acuerdo",5,IF(B28="De acuerdo",4,IF(B28="Ni en desacuerdo ni de acuerdo", 3,IF(B28="En desacuerdo",2,IF(B28="Muy en desacuerdo",1,1)))))</f>
        <v>3</v>
      </c>
    </row>
    <row r="29" spans="1:9" x14ac:dyDescent="0.2">
      <c r="A29" s="1" t="s">
        <v>70</v>
      </c>
      <c r="B29" s="1" t="s">
        <v>48</v>
      </c>
      <c r="C29">
        <f t="shared" si="0"/>
        <v>4</v>
      </c>
      <c r="D29">
        <f>IF(B29="Muy de acuerdo",5,IF(B29="De acuerdo",4,IF(B29="Ni en desacuerdo ni de acuerdo", 3,IF(B29="En desacuerdo",2,IF(B29="Muy en desacuerdo",1,1)))))</f>
        <v>5</v>
      </c>
    </row>
    <row r="30" spans="1:9" x14ac:dyDescent="0.2">
      <c r="A30" s="1" t="s">
        <v>40</v>
      </c>
      <c r="B30" s="1" t="s">
        <v>48</v>
      </c>
      <c r="C30">
        <f t="shared" si="0"/>
        <v>5</v>
      </c>
      <c r="D30">
        <f>IF(B30="Muy de acuerdo",5,IF(B30="De acuerdo",4,IF(B30="Ni en desacuerdo ni de acuerdo", 3,IF(B30="En desacuerdo",2,IF(B30="Muy en desacuerdo",1,1)))))</f>
        <v>5</v>
      </c>
    </row>
    <row r="31" spans="1:9" x14ac:dyDescent="0.2">
      <c r="A31" s="1" t="s">
        <v>40</v>
      </c>
      <c r="B31" s="1" t="s">
        <v>49</v>
      </c>
      <c r="C31">
        <f t="shared" si="0"/>
        <v>5</v>
      </c>
      <c r="D31">
        <f>IF(B31="Muy de acuerdo",5,IF(B31="De acuerdo",4,IF(B31="Ni en desacuerdo ni de acuerdo", 3,IF(B31="En desacuerdo",2,IF(B31="Muy en desacuerdo",1,1)))))</f>
        <v>4</v>
      </c>
    </row>
    <row r="32" spans="1:9" x14ac:dyDescent="0.2">
      <c r="A32" s="1" t="s">
        <v>70</v>
      </c>
      <c r="B32" s="1" t="s">
        <v>49</v>
      </c>
      <c r="C32">
        <f t="shared" si="0"/>
        <v>4</v>
      </c>
      <c r="D32">
        <f>IF(B32="Muy de acuerdo",5,IF(B32="De acuerdo",4,IF(B32="Ni en desacuerdo ni de acuerdo", 3,IF(B32="En desacuerdo",2,IF(B32="Muy en desacuerdo",1,1)))))</f>
        <v>4</v>
      </c>
    </row>
    <row r="33" spans="1:4" x14ac:dyDescent="0.2">
      <c r="A33" s="1" t="s">
        <v>40</v>
      </c>
      <c r="B33" s="1" t="s">
        <v>48</v>
      </c>
      <c r="C33">
        <f t="shared" si="0"/>
        <v>5</v>
      </c>
      <c r="D33">
        <f>IF(B33="Muy de acuerdo",5,IF(B33="De acuerdo",4,IF(B33="Ni en desacuerdo ni de acuerdo", 3,IF(B33="En desacuerdo",2,IF(B33="Muy en desacuerdo",1,1)))))</f>
        <v>5</v>
      </c>
    </row>
    <row r="34" spans="1:4" x14ac:dyDescent="0.2">
      <c r="A34" s="1" t="s">
        <v>40</v>
      </c>
      <c r="B34" s="1" t="s">
        <v>48</v>
      </c>
      <c r="C34">
        <f t="shared" si="0"/>
        <v>5</v>
      </c>
      <c r="D34">
        <f t="shared" ref="D34:D86" si="1">IF(B34="Muy de acuerdo",5,IF(B34="De acuerdo",4,IF(B34="Ni en desacuerdo ni de acuerdo", 3,IF(B34="En desacuerdo",2,IF(B34="Muy en desacuerdo",1,1)))))</f>
        <v>5</v>
      </c>
    </row>
    <row r="35" spans="1:4" x14ac:dyDescent="0.2">
      <c r="A35" s="1" t="s">
        <v>70</v>
      </c>
      <c r="B35" s="1" t="s">
        <v>62</v>
      </c>
      <c r="C35">
        <f t="shared" si="0"/>
        <v>4</v>
      </c>
      <c r="D35">
        <f t="shared" si="1"/>
        <v>3</v>
      </c>
    </row>
    <row r="36" spans="1:4" x14ac:dyDescent="0.2">
      <c r="A36" s="1" t="s">
        <v>40</v>
      </c>
      <c r="B36" s="1" t="s">
        <v>62</v>
      </c>
      <c r="C36">
        <f t="shared" si="0"/>
        <v>5</v>
      </c>
      <c r="D36">
        <f t="shared" si="1"/>
        <v>3</v>
      </c>
    </row>
    <row r="37" spans="1:4" x14ac:dyDescent="0.2">
      <c r="A37" s="1" t="s">
        <v>70</v>
      </c>
      <c r="B37" s="1" t="s">
        <v>48</v>
      </c>
      <c r="C37">
        <f t="shared" si="0"/>
        <v>4</v>
      </c>
      <c r="D37">
        <f t="shared" si="1"/>
        <v>5</v>
      </c>
    </row>
    <row r="38" spans="1:4" x14ac:dyDescent="0.2">
      <c r="A38" s="1" t="s">
        <v>40</v>
      </c>
      <c r="B38" s="1" t="s">
        <v>48</v>
      </c>
      <c r="C38">
        <f t="shared" si="0"/>
        <v>5</v>
      </c>
      <c r="D38">
        <f t="shared" si="1"/>
        <v>5</v>
      </c>
    </row>
    <row r="39" spans="1:4" x14ac:dyDescent="0.2">
      <c r="A39" s="1" t="s">
        <v>40</v>
      </c>
      <c r="B39" s="1" t="s">
        <v>48</v>
      </c>
      <c r="C39">
        <f t="shared" si="0"/>
        <v>5</v>
      </c>
      <c r="D39">
        <f t="shared" si="1"/>
        <v>5</v>
      </c>
    </row>
    <row r="40" spans="1:4" x14ac:dyDescent="0.2">
      <c r="A40" s="1" t="s">
        <v>70</v>
      </c>
      <c r="B40" s="1" t="s">
        <v>48</v>
      </c>
      <c r="C40">
        <f t="shared" si="0"/>
        <v>4</v>
      </c>
      <c r="D40">
        <f t="shared" si="1"/>
        <v>5</v>
      </c>
    </row>
    <row r="41" spans="1:4" x14ac:dyDescent="0.2">
      <c r="A41" s="1" t="s">
        <v>40</v>
      </c>
      <c r="B41" s="1" t="s">
        <v>48</v>
      </c>
      <c r="C41">
        <f t="shared" si="0"/>
        <v>5</v>
      </c>
      <c r="D41">
        <f t="shared" si="1"/>
        <v>5</v>
      </c>
    </row>
    <row r="42" spans="1:4" x14ac:dyDescent="0.2">
      <c r="A42" s="1" t="s">
        <v>105</v>
      </c>
      <c r="B42" s="1" t="s">
        <v>50</v>
      </c>
      <c r="C42">
        <f t="shared" si="0"/>
        <v>3</v>
      </c>
      <c r="D42">
        <f t="shared" si="1"/>
        <v>2</v>
      </c>
    </row>
    <row r="43" spans="1:4" x14ac:dyDescent="0.2">
      <c r="A43" s="1" t="s">
        <v>40</v>
      </c>
      <c r="B43" s="1" t="s">
        <v>48</v>
      </c>
      <c r="C43">
        <f t="shared" si="0"/>
        <v>5</v>
      </c>
      <c r="D43">
        <f t="shared" si="1"/>
        <v>5</v>
      </c>
    </row>
    <row r="44" spans="1:4" x14ac:dyDescent="0.2">
      <c r="A44" s="1" t="s">
        <v>40</v>
      </c>
      <c r="B44" s="1" t="s">
        <v>48</v>
      </c>
      <c r="C44">
        <f t="shared" si="0"/>
        <v>5</v>
      </c>
      <c r="D44">
        <f t="shared" si="1"/>
        <v>5</v>
      </c>
    </row>
    <row r="45" spans="1:4" x14ac:dyDescent="0.2">
      <c r="A45" s="1" t="s">
        <v>40</v>
      </c>
      <c r="B45" s="1" t="s">
        <v>49</v>
      </c>
      <c r="C45">
        <f t="shared" si="0"/>
        <v>5</v>
      </c>
      <c r="D45">
        <f t="shared" si="1"/>
        <v>4</v>
      </c>
    </row>
    <row r="46" spans="1:4" x14ac:dyDescent="0.2">
      <c r="A46" s="1" t="s">
        <v>70</v>
      </c>
      <c r="B46" s="1" t="s">
        <v>49</v>
      </c>
      <c r="C46">
        <f t="shared" si="0"/>
        <v>4</v>
      </c>
      <c r="D46">
        <f t="shared" si="1"/>
        <v>4</v>
      </c>
    </row>
    <row r="47" spans="1:4" x14ac:dyDescent="0.2">
      <c r="A47" s="1" t="s">
        <v>70</v>
      </c>
      <c r="B47" s="1" t="s">
        <v>48</v>
      </c>
      <c r="C47">
        <f t="shared" si="0"/>
        <v>4</v>
      </c>
      <c r="D47">
        <f t="shared" si="1"/>
        <v>5</v>
      </c>
    </row>
    <row r="48" spans="1:4" x14ac:dyDescent="0.2">
      <c r="A48" s="1" t="s">
        <v>40</v>
      </c>
      <c r="B48" s="1" t="s">
        <v>48</v>
      </c>
      <c r="C48">
        <f t="shared" si="0"/>
        <v>5</v>
      </c>
      <c r="D48">
        <f t="shared" si="1"/>
        <v>5</v>
      </c>
    </row>
    <row r="49" spans="1:4" x14ac:dyDescent="0.2">
      <c r="A49" s="1" t="s">
        <v>40</v>
      </c>
      <c r="B49" s="1" t="s">
        <v>48</v>
      </c>
      <c r="C49">
        <f t="shared" si="0"/>
        <v>5</v>
      </c>
      <c r="D49">
        <f t="shared" si="1"/>
        <v>5</v>
      </c>
    </row>
    <row r="50" spans="1:4" x14ac:dyDescent="0.2">
      <c r="A50" s="1" t="s">
        <v>70</v>
      </c>
      <c r="B50" s="1" t="s">
        <v>48</v>
      </c>
      <c r="C50">
        <f t="shared" si="0"/>
        <v>4</v>
      </c>
      <c r="D50">
        <f t="shared" si="1"/>
        <v>5</v>
      </c>
    </row>
    <row r="51" spans="1:4" x14ac:dyDescent="0.2">
      <c r="A51" s="1" t="s">
        <v>70</v>
      </c>
      <c r="B51" s="1" t="s">
        <v>49</v>
      </c>
      <c r="C51">
        <f t="shared" si="0"/>
        <v>4</v>
      </c>
      <c r="D51">
        <f t="shared" si="1"/>
        <v>4</v>
      </c>
    </row>
    <row r="52" spans="1:4" x14ac:dyDescent="0.2">
      <c r="A52" s="1" t="s">
        <v>40</v>
      </c>
      <c r="B52" s="1" t="s">
        <v>49</v>
      </c>
      <c r="C52">
        <f t="shared" si="0"/>
        <v>5</v>
      </c>
      <c r="D52">
        <f t="shared" si="1"/>
        <v>4</v>
      </c>
    </row>
    <row r="53" spans="1:4" x14ac:dyDescent="0.2">
      <c r="A53" s="1" t="s">
        <v>70</v>
      </c>
      <c r="B53" s="1" t="s">
        <v>49</v>
      </c>
      <c r="C53">
        <f t="shared" si="0"/>
        <v>4</v>
      </c>
      <c r="D53">
        <f t="shared" si="1"/>
        <v>4</v>
      </c>
    </row>
    <row r="54" spans="1:4" x14ac:dyDescent="0.2">
      <c r="A54" s="1" t="s">
        <v>58</v>
      </c>
      <c r="B54" s="1" t="s">
        <v>50</v>
      </c>
      <c r="C54">
        <f t="shared" si="0"/>
        <v>2</v>
      </c>
      <c r="D54">
        <f t="shared" si="1"/>
        <v>2</v>
      </c>
    </row>
    <row r="55" spans="1:4" x14ac:dyDescent="0.2">
      <c r="A55" s="1" t="s">
        <v>70</v>
      </c>
      <c r="B55" s="1" t="s">
        <v>49</v>
      </c>
      <c r="C55">
        <f t="shared" si="0"/>
        <v>4</v>
      </c>
      <c r="D55">
        <f t="shared" si="1"/>
        <v>4</v>
      </c>
    </row>
    <row r="56" spans="1:4" x14ac:dyDescent="0.2">
      <c r="A56" s="1" t="s">
        <v>40</v>
      </c>
      <c r="B56" s="1" t="s">
        <v>48</v>
      </c>
      <c r="C56">
        <f t="shared" si="0"/>
        <v>5</v>
      </c>
      <c r="D56">
        <f t="shared" si="1"/>
        <v>5</v>
      </c>
    </row>
    <row r="57" spans="1:4" x14ac:dyDescent="0.2">
      <c r="A57" s="1" t="s">
        <v>70</v>
      </c>
      <c r="B57" s="1" t="s">
        <v>49</v>
      </c>
      <c r="C57">
        <f t="shared" si="0"/>
        <v>4</v>
      </c>
      <c r="D57">
        <f t="shared" si="1"/>
        <v>4</v>
      </c>
    </row>
    <row r="58" spans="1:4" x14ac:dyDescent="0.2">
      <c r="A58" s="1" t="s">
        <v>40</v>
      </c>
      <c r="B58" s="1" t="s">
        <v>48</v>
      </c>
      <c r="C58">
        <f t="shared" si="0"/>
        <v>5</v>
      </c>
      <c r="D58">
        <f t="shared" si="1"/>
        <v>5</v>
      </c>
    </row>
    <row r="59" spans="1:4" x14ac:dyDescent="0.2">
      <c r="A59" s="1" t="s">
        <v>70</v>
      </c>
      <c r="B59" s="1" t="s">
        <v>48</v>
      </c>
      <c r="C59">
        <f t="shared" si="0"/>
        <v>4</v>
      </c>
      <c r="D59">
        <f t="shared" si="1"/>
        <v>5</v>
      </c>
    </row>
    <row r="60" spans="1:4" x14ac:dyDescent="0.2">
      <c r="A60" s="1" t="s">
        <v>70</v>
      </c>
      <c r="B60" s="1" t="s">
        <v>49</v>
      </c>
      <c r="C60">
        <f t="shared" si="0"/>
        <v>4</v>
      </c>
      <c r="D60">
        <f t="shared" si="1"/>
        <v>4</v>
      </c>
    </row>
    <row r="61" spans="1:4" x14ac:dyDescent="0.2">
      <c r="A61" s="1" t="s">
        <v>70</v>
      </c>
      <c r="B61" s="1" t="s">
        <v>62</v>
      </c>
      <c r="C61">
        <f t="shared" si="0"/>
        <v>4</v>
      </c>
      <c r="D61">
        <f t="shared" si="1"/>
        <v>3</v>
      </c>
    </row>
    <row r="62" spans="1:4" x14ac:dyDescent="0.2">
      <c r="A62" s="1" t="s">
        <v>40</v>
      </c>
      <c r="B62" s="1" t="s">
        <v>48</v>
      </c>
      <c r="C62">
        <f t="shared" si="0"/>
        <v>5</v>
      </c>
      <c r="D62">
        <f t="shared" si="1"/>
        <v>5</v>
      </c>
    </row>
    <row r="63" spans="1:4" x14ac:dyDescent="0.2">
      <c r="A63" s="1" t="s">
        <v>40</v>
      </c>
      <c r="B63" s="1" t="s">
        <v>48</v>
      </c>
      <c r="C63">
        <f t="shared" si="0"/>
        <v>5</v>
      </c>
      <c r="D63">
        <f t="shared" si="1"/>
        <v>5</v>
      </c>
    </row>
    <row r="64" spans="1:4" x14ac:dyDescent="0.2">
      <c r="A64" s="1" t="s">
        <v>70</v>
      </c>
      <c r="B64" s="1" t="s">
        <v>49</v>
      </c>
      <c r="C64">
        <f t="shared" si="0"/>
        <v>4</v>
      </c>
      <c r="D64">
        <f t="shared" si="1"/>
        <v>4</v>
      </c>
    </row>
    <row r="65" spans="1:4" x14ac:dyDescent="0.2">
      <c r="A65" s="1" t="s">
        <v>40</v>
      </c>
      <c r="B65" s="1" t="s">
        <v>48</v>
      </c>
      <c r="C65">
        <f t="shared" si="0"/>
        <v>5</v>
      </c>
      <c r="D65">
        <f t="shared" si="1"/>
        <v>5</v>
      </c>
    </row>
    <row r="66" spans="1:4" x14ac:dyDescent="0.2">
      <c r="A66" s="1" t="s">
        <v>70</v>
      </c>
      <c r="B66" s="1" t="s">
        <v>48</v>
      </c>
      <c r="C66">
        <f t="shared" si="0"/>
        <v>4</v>
      </c>
      <c r="D66">
        <f t="shared" si="1"/>
        <v>5</v>
      </c>
    </row>
    <row r="67" spans="1:4" x14ac:dyDescent="0.2">
      <c r="A67" s="1" t="s">
        <v>40</v>
      </c>
      <c r="B67" s="1" t="s">
        <v>48</v>
      </c>
      <c r="C67">
        <f t="shared" ref="C67:C86" si="2">IF(A67="Muy buena",5,IF(A67="Buena",4,IF(A67="Ni deficiente ni buena", 3,IF(A67="Deficiente",2,IF(A67="Muy deficiente",1,1)))))</f>
        <v>5</v>
      </c>
      <c r="D67">
        <f t="shared" si="1"/>
        <v>5</v>
      </c>
    </row>
    <row r="68" spans="1:4" x14ac:dyDescent="0.2">
      <c r="A68" s="1" t="s">
        <v>70</v>
      </c>
      <c r="B68" s="1" t="s">
        <v>48</v>
      </c>
      <c r="C68">
        <f t="shared" si="2"/>
        <v>4</v>
      </c>
      <c r="D68">
        <f t="shared" si="1"/>
        <v>5</v>
      </c>
    </row>
    <row r="69" spans="1:4" x14ac:dyDescent="0.2">
      <c r="A69" s="1" t="s">
        <v>40</v>
      </c>
      <c r="B69" s="1" t="s">
        <v>48</v>
      </c>
      <c r="C69">
        <f t="shared" si="2"/>
        <v>5</v>
      </c>
      <c r="D69">
        <f t="shared" si="1"/>
        <v>5</v>
      </c>
    </row>
    <row r="70" spans="1:4" x14ac:dyDescent="0.2">
      <c r="A70" s="1" t="s">
        <v>70</v>
      </c>
      <c r="B70" s="1" t="s">
        <v>62</v>
      </c>
      <c r="C70">
        <f t="shared" si="2"/>
        <v>4</v>
      </c>
      <c r="D70">
        <f t="shared" si="1"/>
        <v>3</v>
      </c>
    </row>
    <row r="71" spans="1:4" x14ac:dyDescent="0.2">
      <c r="A71" s="1" t="s">
        <v>40</v>
      </c>
      <c r="B71" s="1" t="s">
        <v>48</v>
      </c>
      <c r="C71">
        <f t="shared" si="2"/>
        <v>5</v>
      </c>
      <c r="D71">
        <f t="shared" si="1"/>
        <v>5</v>
      </c>
    </row>
    <row r="72" spans="1:4" x14ac:dyDescent="0.2">
      <c r="A72" s="1" t="s">
        <v>40</v>
      </c>
      <c r="B72" s="1" t="s">
        <v>49</v>
      </c>
      <c r="C72">
        <f t="shared" si="2"/>
        <v>5</v>
      </c>
      <c r="D72">
        <f t="shared" si="1"/>
        <v>4</v>
      </c>
    </row>
    <row r="73" spans="1:4" x14ac:dyDescent="0.2">
      <c r="A73" s="1" t="s">
        <v>40</v>
      </c>
      <c r="B73" s="1" t="s">
        <v>48</v>
      </c>
      <c r="C73">
        <f t="shared" si="2"/>
        <v>5</v>
      </c>
      <c r="D73">
        <f t="shared" si="1"/>
        <v>5</v>
      </c>
    </row>
    <row r="74" spans="1:4" x14ac:dyDescent="0.2">
      <c r="A74" s="1" t="s">
        <v>40</v>
      </c>
      <c r="B74" s="1" t="s">
        <v>48</v>
      </c>
      <c r="C74">
        <f t="shared" si="2"/>
        <v>5</v>
      </c>
      <c r="D74">
        <f t="shared" si="1"/>
        <v>5</v>
      </c>
    </row>
    <row r="75" spans="1:4" x14ac:dyDescent="0.2">
      <c r="A75" s="1" t="s">
        <v>40</v>
      </c>
      <c r="B75" s="1" t="s">
        <v>49</v>
      </c>
      <c r="C75">
        <f t="shared" si="2"/>
        <v>5</v>
      </c>
      <c r="D75">
        <f t="shared" si="1"/>
        <v>4</v>
      </c>
    </row>
    <row r="76" spans="1:4" x14ac:dyDescent="0.2">
      <c r="A76" s="1" t="s">
        <v>70</v>
      </c>
      <c r="B76" s="1" t="s">
        <v>48</v>
      </c>
      <c r="C76">
        <f t="shared" si="2"/>
        <v>4</v>
      </c>
      <c r="D76">
        <f t="shared" si="1"/>
        <v>5</v>
      </c>
    </row>
    <row r="77" spans="1:4" x14ac:dyDescent="0.2">
      <c r="A77" s="1" t="s">
        <v>40</v>
      </c>
      <c r="B77" s="1" t="s">
        <v>49</v>
      </c>
      <c r="C77">
        <f t="shared" si="2"/>
        <v>5</v>
      </c>
      <c r="D77">
        <f t="shared" si="1"/>
        <v>4</v>
      </c>
    </row>
    <row r="78" spans="1:4" x14ac:dyDescent="0.2">
      <c r="A78" s="1" t="s">
        <v>70</v>
      </c>
      <c r="B78" s="1" t="s">
        <v>49</v>
      </c>
      <c r="C78">
        <f t="shared" si="2"/>
        <v>4</v>
      </c>
      <c r="D78">
        <f t="shared" si="1"/>
        <v>4</v>
      </c>
    </row>
    <row r="79" spans="1:4" x14ac:dyDescent="0.2">
      <c r="A79" s="1" t="s">
        <v>70</v>
      </c>
      <c r="B79" s="1" t="s">
        <v>49</v>
      </c>
      <c r="C79">
        <f t="shared" si="2"/>
        <v>4</v>
      </c>
      <c r="D79">
        <f t="shared" si="1"/>
        <v>4</v>
      </c>
    </row>
    <row r="80" spans="1:4" x14ac:dyDescent="0.2">
      <c r="A80" s="1" t="s">
        <v>70</v>
      </c>
      <c r="B80" s="1" t="s">
        <v>48</v>
      </c>
      <c r="C80">
        <f t="shared" si="2"/>
        <v>4</v>
      </c>
      <c r="D80">
        <f t="shared" si="1"/>
        <v>5</v>
      </c>
    </row>
    <row r="81" spans="1:4" x14ac:dyDescent="0.2">
      <c r="A81" s="1" t="s">
        <v>70</v>
      </c>
      <c r="B81" s="1" t="s">
        <v>49</v>
      </c>
      <c r="C81">
        <f t="shared" si="2"/>
        <v>4</v>
      </c>
      <c r="D81">
        <f t="shared" si="1"/>
        <v>4</v>
      </c>
    </row>
    <row r="82" spans="1:4" x14ac:dyDescent="0.2">
      <c r="A82" s="1" t="s">
        <v>70</v>
      </c>
      <c r="B82" s="1" t="s">
        <v>48</v>
      </c>
      <c r="C82">
        <f t="shared" si="2"/>
        <v>4</v>
      </c>
      <c r="D82">
        <f t="shared" si="1"/>
        <v>5</v>
      </c>
    </row>
    <row r="83" spans="1:4" x14ac:dyDescent="0.2">
      <c r="A83" s="1" t="s">
        <v>70</v>
      </c>
      <c r="B83" s="1" t="s">
        <v>62</v>
      </c>
      <c r="C83">
        <f t="shared" si="2"/>
        <v>4</v>
      </c>
      <c r="D83">
        <f t="shared" si="1"/>
        <v>3</v>
      </c>
    </row>
    <row r="84" spans="1:4" x14ac:dyDescent="0.2">
      <c r="A84" s="1" t="s">
        <v>70</v>
      </c>
      <c r="B84" s="1" t="s">
        <v>50</v>
      </c>
      <c r="C84">
        <f t="shared" si="2"/>
        <v>4</v>
      </c>
      <c r="D84">
        <f t="shared" si="1"/>
        <v>2</v>
      </c>
    </row>
    <row r="85" spans="1:4" x14ac:dyDescent="0.2">
      <c r="A85" s="1" t="s">
        <v>70</v>
      </c>
      <c r="B85" s="1" t="s">
        <v>48</v>
      </c>
      <c r="C85">
        <f t="shared" si="2"/>
        <v>4</v>
      </c>
      <c r="D85">
        <f t="shared" si="1"/>
        <v>5</v>
      </c>
    </row>
    <row r="86" spans="1:4" x14ac:dyDescent="0.2">
      <c r="A86" s="1" t="s">
        <v>40</v>
      </c>
      <c r="B86" s="1" t="s">
        <v>49</v>
      </c>
      <c r="C86">
        <f t="shared" si="2"/>
        <v>5</v>
      </c>
      <c r="D86">
        <f t="shared" si="1"/>
        <v>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D617C-A8E3-4AD6-9385-9D198B8935B3}">
  <dimension ref="A1:I86"/>
  <sheetViews>
    <sheetView workbookViewId="0">
      <selection sqref="A1:I86"/>
    </sheetView>
  </sheetViews>
  <sheetFormatPr defaultRowHeight="12.75" x14ac:dyDescent="0.2"/>
  <cols>
    <col min="2" max="2" width="105.42578125" customWidth="1"/>
  </cols>
  <sheetData>
    <row r="1" spans="1:9" x14ac:dyDescent="0.2">
      <c r="A1" s="1" t="s">
        <v>13</v>
      </c>
      <c r="B1" s="1" t="s">
        <v>30</v>
      </c>
      <c r="C1" t="s">
        <v>933</v>
      </c>
      <c r="D1" t="s">
        <v>934</v>
      </c>
    </row>
    <row r="2" spans="1:9" x14ac:dyDescent="0.2">
      <c r="A2" s="1" t="s">
        <v>40</v>
      </c>
      <c r="B2" s="1" t="s">
        <v>48</v>
      </c>
      <c r="C2">
        <f>IF(A2="Muy buena",5,IF(A2="Buena",4,IF(A2="Ni deficiente ni buena", 3,IF(A2="Deficiente",2,IF(A2="Muy deficiente",1,1)))))</f>
        <v>5</v>
      </c>
      <c r="D2">
        <f>IF(B2="Muy de acuerdo",5,IF(B2="De acuerdo",4,IF(B2="Ni en desacuerdo ni de acuerdo", 3,IF(B2="En desacuerdo",2,IF(B2="Muy en desacuerdo",1,1)))))</f>
        <v>5</v>
      </c>
      <c r="G2" t="s">
        <v>935</v>
      </c>
      <c r="H2" t="s">
        <v>936</v>
      </c>
    </row>
    <row r="3" spans="1:9" x14ac:dyDescent="0.2">
      <c r="A3" s="1" t="s">
        <v>40</v>
      </c>
      <c r="B3" s="1" t="s">
        <v>48</v>
      </c>
      <c r="C3">
        <f t="shared" ref="C3:C66" si="0">IF(A3="Muy buena",5,IF(A3="Buena",4,IF(A3="Ni deficiente ni buena", 3,IF(A3="Deficiente",2,IF(A3="Muy deficiente",1,1)))))</f>
        <v>5</v>
      </c>
      <c r="D3">
        <f>IF(B3="Muy de acuerdo",5,IF(B3="De acuerdo",4,IF(B3="Ni en desacuerdo ni de acuerdo", 3,IF(B3="En desacuerdo",2,IF(B3="Muy en desacuerdo",1,1)))))</f>
        <v>5</v>
      </c>
      <c r="G3">
        <v>1</v>
      </c>
      <c r="H3">
        <v>1</v>
      </c>
      <c r="I3">
        <f>COUNTIFS(C2:C86,1,D2:D86,1)</f>
        <v>0</v>
      </c>
    </row>
    <row r="4" spans="1:9" x14ac:dyDescent="0.2">
      <c r="A4" s="1" t="s">
        <v>70</v>
      </c>
      <c r="B4" s="1" t="s">
        <v>49</v>
      </c>
      <c r="C4">
        <f t="shared" si="0"/>
        <v>4</v>
      </c>
      <c r="D4">
        <f>IF(B4="Muy de acuerdo",5,IF(B4="De acuerdo",4,IF(B4="Ni en desacuerdo ni de acuerdo", 3,IF(B4="En desacuerdo",2,IF(B4="Muy en desacuerdo",1,1)))))</f>
        <v>4</v>
      </c>
      <c r="G4">
        <v>1</v>
      </c>
      <c r="H4">
        <v>2</v>
      </c>
      <c r="I4">
        <f>COUNTIFS(C2:C86,1,D2:D86,2)</f>
        <v>0</v>
      </c>
    </row>
    <row r="5" spans="1:9" x14ac:dyDescent="0.2">
      <c r="A5" s="1" t="s">
        <v>40</v>
      </c>
      <c r="B5" s="1" t="s">
        <v>48</v>
      </c>
      <c r="C5">
        <f t="shared" si="0"/>
        <v>5</v>
      </c>
      <c r="D5">
        <f>IF(B5="Muy de acuerdo",5,IF(B5="De acuerdo",4,IF(B5="Ni en desacuerdo ni de acuerdo", 3,IF(B5="En desacuerdo",2,IF(B5="Muy en desacuerdo",1,1)))))</f>
        <v>5</v>
      </c>
      <c r="G5">
        <v>1</v>
      </c>
      <c r="H5">
        <v>3</v>
      </c>
      <c r="I5">
        <f>COUNTIFS(C2:C86,1,D2:D86,3)</f>
        <v>0</v>
      </c>
    </row>
    <row r="6" spans="1:9" x14ac:dyDescent="0.2">
      <c r="A6" s="1" t="s">
        <v>40</v>
      </c>
      <c r="B6" s="1" t="s">
        <v>48</v>
      </c>
      <c r="C6">
        <f t="shared" si="0"/>
        <v>5</v>
      </c>
      <c r="D6">
        <f>IF(B6="Muy de acuerdo",5,IF(B6="De acuerdo",4,IF(B6="Ni en desacuerdo ni de acuerdo", 3,IF(B6="En desacuerdo",2,IF(B6="Muy en desacuerdo",1,1)))))</f>
        <v>5</v>
      </c>
      <c r="G6">
        <v>1</v>
      </c>
      <c r="H6">
        <v>4</v>
      </c>
      <c r="I6">
        <f>COUNTIFS(C2:C86,1,D2:D86,4)</f>
        <v>0</v>
      </c>
    </row>
    <row r="7" spans="1:9" x14ac:dyDescent="0.2">
      <c r="A7" s="1" t="s">
        <v>105</v>
      </c>
      <c r="B7" s="1" t="s">
        <v>49</v>
      </c>
      <c r="C7">
        <f t="shared" si="0"/>
        <v>3</v>
      </c>
      <c r="D7">
        <f>IF(B7="Muy de acuerdo",5,IF(B7="De acuerdo",4,IF(B7="Ni en desacuerdo ni de acuerdo", 3,IF(B7="En desacuerdo",2,IF(B7="Muy en desacuerdo",1,1)))))</f>
        <v>4</v>
      </c>
      <c r="G7">
        <v>1</v>
      </c>
      <c r="H7">
        <v>5</v>
      </c>
      <c r="I7">
        <f>COUNTIFS(C2:C86,1,D2:D86,5)</f>
        <v>0</v>
      </c>
    </row>
    <row r="8" spans="1:9" x14ac:dyDescent="0.2">
      <c r="A8" s="1" t="s">
        <v>70</v>
      </c>
      <c r="B8" s="1" t="s">
        <v>49</v>
      </c>
      <c r="C8">
        <f t="shared" si="0"/>
        <v>4</v>
      </c>
      <c r="D8">
        <f>IF(B8="Muy de acuerdo",5,IF(B8="De acuerdo",4,IF(B8="Ni en desacuerdo ni de acuerdo", 3,IF(B8="En desacuerdo",2,IF(B8="Muy en desacuerdo",1,1)))))</f>
        <v>4</v>
      </c>
      <c r="G8">
        <v>2</v>
      </c>
      <c r="H8">
        <v>1</v>
      </c>
      <c r="I8">
        <f>COUNTIFS(C2:C86,2,D2:D86,1)</f>
        <v>0</v>
      </c>
    </row>
    <row r="9" spans="1:9" x14ac:dyDescent="0.2">
      <c r="A9" s="1" t="s">
        <v>40</v>
      </c>
      <c r="B9" s="1" t="s">
        <v>49</v>
      </c>
      <c r="C9">
        <f t="shared" si="0"/>
        <v>5</v>
      </c>
      <c r="D9">
        <f>IF(B9="Muy de acuerdo",5,IF(B9="De acuerdo",4,IF(B9="Ni en desacuerdo ni de acuerdo", 3,IF(B9="En desacuerdo",2,IF(B9="Muy en desacuerdo",1,1)))))</f>
        <v>4</v>
      </c>
      <c r="G9">
        <v>2</v>
      </c>
      <c r="H9">
        <v>2</v>
      </c>
      <c r="I9">
        <f>COUNTIFS(C2:C86,2,D2:D86,2)</f>
        <v>1</v>
      </c>
    </row>
    <row r="10" spans="1:9" x14ac:dyDescent="0.2">
      <c r="A10" s="1" t="s">
        <v>40</v>
      </c>
      <c r="B10" s="1" t="s">
        <v>49</v>
      </c>
      <c r="C10">
        <f t="shared" si="0"/>
        <v>5</v>
      </c>
      <c r="D10">
        <f>IF(B10="Muy de acuerdo",5,IF(B10="De acuerdo",4,IF(B10="Ni en desacuerdo ni de acuerdo", 3,IF(B10="En desacuerdo",2,IF(B10="Muy en desacuerdo",1,1)))))</f>
        <v>4</v>
      </c>
      <c r="G10">
        <v>2</v>
      </c>
      <c r="H10">
        <v>3</v>
      </c>
      <c r="I10">
        <f>COUNTIFS(C2:C86,2,D2:D86,3)</f>
        <v>0</v>
      </c>
    </row>
    <row r="11" spans="1:9" x14ac:dyDescent="0.2">
      <c r="A11" s="1" t="s">
        <v>40</v>
      </c>
      <c r="B11" s="1" t="s">
        <v>48</v>
      </c>
      <c r="C11">
        <f t="shared" si="0"/>
        <v>5</v>
      </c>
      <c r="D11">
        <f>IF(B11="Muy de acuerdo",5,IF(B11="De acuerdo",4,IF(B11="Ni en desacuerdo ni de acuerdo", 3,IF(B11="En desacuerdo",2,IF(B11="Muy en desacuerdo",1,1)))))</f>
        <v>5</v>
      </c>
      <c r="G11">
        <v>2</v>
      </c>
      <c r="H11">
        <v>4</v>
      </c>
      <c r="I11">
        <f>COUNTIFS(C2:C86,2,D2:D86,4)</f>
        <v>0</v>
      </c>
    </row>
    <row r="12" spans="1:9" x14ac:dyDescent="0.2">
      <c r="A12" s="1" t="s">
        <v>40</v>
      </c>
      <c r="B12" s="1" t="s">
        <v>114</v>
      </c>
      <c r="C12">
        <f t="shared" si="0"/>
        <v>5</v>
      </c>
      <c r="D12">
        <f>IF(B12="Muy de acuerdo",5,IF(B12="De acuerdo",4,IF(B12="Ni en desacuerdo ni de acuerdo", 3,IF(B12="En desacuerdo",2,IF(B12="Muy en desacuerdo",1,1)))))</f>
        <v>1</v>
      </c>
      <c r="G12">
        <v>2</v>
      </c>
      <c r="H12">
        <v>5</v>
      </c>
      <c r="I12">
        <f>COUNTIFS(C2:C86,2,D2:D86,5)</f>
        <v>0</v>
      </c>
    </row>
    <row r="13" spans="1:9" x14ac:dyDescent="0.2">
      <c r="A13" s="1" t="s">
        <v>40</v>
      </c>
      <c r="B13" s="1" t="s">
        <v>48</v>
      </c>
      <c r="C13">
        <f t="shared" si="0"/>
        <v>5</v>
      </c>
      <c r="D13">
        <f>IF(B13="Muy de acuerdo",5,IF(B13="De acuerdo",4,IF(B13="Ni en desacuerdo ni de acuerdo", 3,IF(B13="En desacuerdo",2,IF(B13="Muy en desacuerdo",1,1)))))</f>
        <v>5</v>
      </c>
      <c r="G13">
        <v>3</v>
      </c>
      <c r="H13">
        <v>1</v>
      </c>
      <c r="I13">
        <f>COUNTIFS(C2:C86,3,D2:D86,1)</f>
        <v>0</v>
      </c>
    </row>
    <row r="14" spans="1:9" x14ac:dyDescent="0.2">
      <c r="A14" s="1" t="s">
        <v>70</v>
      </c>
      <c r="B14" s="1" t="s">
        <v>49</v>
      </c>
      <c r="C14">
        <f t="shared" si="0"/>
        <v>4</v>
      </c>
      <c r="D14">
        <f>IF(B14="Muy de acuerdo",5,IF(B14="De acuerdo",4,IF(B14="Ni en desacuerdo ni de acuerdo", 3,IF(B14="En desacuerdo",2,IF(B14="Muy en desacuerdo",1,1)))))</f>
        <v>4</v>
      </c>
      <c r="G14">
        <v>3</v>
      </c>
      <c r="H14">
        <v>2</v>
      </c>
      <c r="I14">
        <f>COUNTIFS(C2:C86,3,D2:D86,2)</f>
        <v>0</v>
      </c>
    </row>
    <row r="15" spans="1:9" x14ac:dyDescent="0.2">
      <c r="A15" s="1" t="s">
        <v>105</v>
      </c>
      <c r="B15" s="1" t="s">
        <v>49</v>
      </c>
      <c r="C15">
        <f t="shared" si="0"/>
        <v>3</v>
      </c>
      <c r="D15">
        <f>IF(B15="Muy de acuerdo",5,IF(B15="De acuerdo",4,IF(B15="Ni en desacuerdo ni de acuerdo", 3,IF(B15="En desacuerdo",2,IF(B15="Muy en desacuerdo",1,1)))))</f>
        <v>4</v>
      </c>
      <c r="G15">
        <v>3</v>
      </c>
      <c r="H15">
        <v>3</v>
      </c>
      <c r="I15">
        <f>COUNTIFS(C2:C86,3,D2:D86,3)</f>
        <v>2</v>
      </c>
    </row>
    <row r="16" spans="1:9" x14ac:dyDescent="0.2">
      <c r="A16" s="1" t="s">
        <v>70</v>
      </c>
      <c r="B16" s="1" t="s">
        <v>49</v>
      </c>
      <c r="C16">
        <f t="shared" si="0"/>
        <v>4</v>
      </c>
      <c r="D16">
        <f>IF(B16="Muy de acuerdo",5,IF(B16="De acuerdo",4,IF(B16="Ni en desacuerdo ni de acuerdo", 3,IF(B16="En desacuerdo",2,IF(B16="Muy en desacuerdo",1,1)))))</f>
        <v>4</v>
      </c>
      <c r="G16">
        <v>3</v>
      </c>
      <c r="H16">
        <v>4</v>
      </c>
      <c r="I16">
        <f>COUNTIFS(C2:C86,3,D2:D86,4)</f>
        <v>2</v>
      </c>
    </row>
    <row r="17" spans="1:9" x14ac:dyDescent="0.2">
      <c r="A17" s="1" t="s">
        <v>70</v>
      </c>
      <c r="B17" s="1" t="s">
        <v>49</v>
      </c>
      <c r="C17">
        <f t="shared" si="0"/>
        <v>4</v>
      </c>
      <c r="D17">
        <f>IF(B17="Muy de acuerdo",5,IF(B17="De acuerdo",4,IF(B17="Ni en desacuerdo ni de acuerdo", 3,IF(B17="En desacuerdo",2,IF(B17="Muy en desacuerdo",1,1)))))</f>
        <v>4</v>
      </c>
      <c r="G17">
        <v>3</v>
      </c>
      <c r="H17">
        <v>5</v>
      </c>
      <c r="I17">
        <f>COUNTIFS(C2:C86,3,D2:D86,5)</f>
        <v>0</v>
      </c>
    </row>
    <row r="18" spans="1:9" x14ac:dyDescent="0.2">
      <c r="A18" s="1" t="s">
        <v>40</v>
      </c>
      <c r="B18" s="1" t="s">
        <v>49</v>
      </c>
      <c r="C18">
        <f t="shared" si="0"/>
        <v>5</v>
      </c>
      <c r="D18">
        <f>IF(B18="Muy de acuerdo",5,IF(B18="De acuerdo",4,IF(B18="Ni en desacuerdo ni de acuerdo", 3,IF(B18="En desacuerdo",2,IF(B18="Muy en desacuerdo",1,1)))))</f>
        <v>4</v>
      </c>
      <c r="G18">
        <v>4</v>
      </c>
      <c r="H18">
        <v>1</v>
      </c>
      <c r="I18">
        <f>COUNTIFS(C2:C86,4,D2:D86,1)</f>
        <v>0</v>
      </c>
    </row>
    <row r="19" spans="1:9" x14ac:dyDescent="0.2">
      <c r="A19" s="1" t="s">
        <v>70</v>
      </c>
      <c r="B19" s="1" t="s">
        <v>49</v>
      </c>
      <c r="C19">
        <f t="shared" si="0"/>
        <v>4</v>
      </c>
      <c r="D19">
        <f>IF(B19="Muy de acuerdo",5,IF(B19="De acuerdo",4,IF(B19="Ni en desacuerdo ni de acuerdo", 3,IF(B19="En desacuerdo",2,IF(B19="Muy en desacuerdo",1,1)))))</f>
        <v>4</v>
      </c>
      <c r="G19">
        <v>4</v>
      </c>
      <c r="H19">
        <v>2</v>
      </c>
      <c r="I19">
        <f>COUNTIFS(C2:C86,4,D2:D86,2)</f>
        <v>0</v>
      </c>
    </row>
    <row r="20" spans="1:9" x14ac:dyDescent="0.2">
      <c r="A20" s="1" t="s">
        <v>70</v>
      </c>
      <c r="B20" s="1" t="s">
        <v>48</v>
      </c>
      <c r="C20">
        <f t="shared" si="0"/>
        <v>4</v>
      </c>
      <c r="D20">
        <f>IF(B20="Muy de acuerdo",5,IF(B20="De acuerdo",4,IF(B20="Ni en desacuerdo ni de acuerdo", 3,IF(B20="En desacuerdo",2,IF(B20="Muy en desacuerdo",1,1)))))</f>
        <v>5</v>
      </c>
      <c r="G20">
        <v>4</v>
      </c>
      <c r="H20">
        <v>3</v>
      </c>
      <c r="I20">
        <f>COUNTIFS(C2:C86,4,D2:D86,3)</f>
        <v>1</v>
      </c>
    </row>
    <row r="21" spans="1:9" x14ac:dyDescent="0.2">
      <c r="A21" s="1" t="s">
        <v>70</v>
      </c>
      <c r="B21" s="1" t="s">
        <v>48</v>
      </c>
      <c r="C21">
        <f t="shared" si="0"/>
        <v>4</v>
      </c>
      <c r="D21">
        <f>IF(B21="Muy de acuerdo",5,IF(B21="De acuerdo",4,IF(B21="Ni en desacuerdo ni de acuerdo", 3,IF(B21="En desacuerdo",2,IF(B21="Muy en desacuerdo",1,1)))))</f>
        <v>5</v>
      </c>
      <c r="G21">
        <v>4</v>
      </c>
      <c r="H21">
        <v>4</v>
      </c>
      <c r="I21">
        <f>COUNTIFS(C2:C86,4,D2:D86,4)</f>
        <v>21</v>
      </c>
    </row>
    <row r="22" spans="1:9" x14ac:dyDescent="0.2">
      <c r="A22" s="1" t="s">
        <v>40</v>
      </c>
      <c r="B22" s="1" t="s">
        <v>48</v>
      </c>
      <c r="C22">
        <f t="shared" si="0"/>
        <v>5</v>
      </c>
      <c r="D22">
        <f>IF(B22="Muy de acuerdo",5,IF(B22="De acuerdo",4,IF(B22="Ni en desacuerdo ni de acuerdo", 3,IF(B22="En desacuerdo",2,IF(B22="Muy en desacuerdo",1,1)))))</f>
        <v>5</v>
      </c>
      <c r="G22">
        <v>4</v>
      </c>
      <c r="H22">
        <v>5</v>
      </c>
      <c r="I22">
        <f>COUNTIFS(C2:C86,4,D2:D86,5)</f>
        <v>16</v>
      </c>
    </row>
    <row r="23" spans="1:9" x14ac:dyDescent="0.2">
      <c r="A23" s="1" t="s">
        <v>40</v>
      </c>
      <c r="B23" s="1" t="s">
        <v>48</v>
      </c>
      <c r="C23">
        <f t="shared" si="0"/>
        <v>5</v>
      </c>
      <c r="D23">
        <f>IF(B23="Muy de acuerdo",5,IF(B23="De acuerdo",4,IF(B23="Ni en desacuerdo ni de acuerdo", 3,IF(B23="En desacuerdo",2,IF(B23="Muy en desacuerdo",1,1)))))</f>
        <v>5</v>
      </c>
      <c r="G23">
        <v>5</v>
      </c>
      <c r="H23">
        <v>1</v>
      </c>
      <c r="I23">
        <f>COUNTIFS(C2:C86,5,D2:D86,1)</f>
        <v>1</v>
      </c>
    </row>
    <row r="24" spans="1:9" x14ac:dyDescent="0.2">
      <c r="A24" s="1" t="s">
        <v>40</v>
      </c>
      <c r="B24" s="1" t="s">
        <v>48</v>
      </c>
      <c r="C24">
        <f t="shared" si="0"/>
        <v>5</v>
      </c>
      <c r="D24">
        <f>IF(B24="Muy de acuerdo",5,IF(B24="De acuerdo",4,IF(B24="Ni en desacuerdo ni de acuerdo", 3,IF(B24="En desacuerdo",2,IF(B24="Muy en desacuerdo",1,1)))))</f>
        <v>5</v>
      </c>
      <c r="G24">
        <v>5</v>
      </c>
      <c r="H24">
        <v>2</v>
      </c>
      <c r="I24">
        <f>COUNTIFS(C2:C86,5,D2:D86,2)</f>
        <v>1</v>
      </c>
    </row>
    <row r="25" spans="1:9" x14ac:dyDescent="0.2">
      <c r="A25" s="1" t="s">
        <v>105</v>
      </c>
      <c r="B25" s="1" t="s">
        <v>62</v>
      </c>
      <c r="C25">
        <f t="shared" si="0"/>
        <v>3</v>
      </c>
      <c r="D25">
        <f>IF(B25="Muy de acuerdo",5,IF(B25="De acuerdo",4,IF(B25="Ni en desacuerdo ni de acuerdo", 3,IF(B25="En desacuerdo",2,IF(B25="Muy en desacuerdo",1,1)))))</f>
        <v>3</v>
      </c>
      <c r="G25">
        <v>5</v>
      </c>
      <c r="H25">
        <v>3</v>
      </c>
      <c r="I25">
        <f>COUNTIFS(C2:C86,5,D2:D86,3)</f>
        <v>2</v>
      </c>
    </row>
    <row r="26" spans="1:9" x14ac:dyDescent="0.2">
      <c r="A26" s="1" t="s">
        <v>70</v>
      </c>
      <c r="B26" s="1" t="s">
        <v>48</v>
      </c>
      <c r="C26">
        <f t="shared" si="0"/>
        <v>4</v>
      </c>
      <c r="D26">
        <f>IF(B26="Muy de acuerdo",5,IF(B26="De acuerdo",4,IF(B26="Ni en desacuerdo ni de acuerdo", 3,IF(B26="En desacuerdo",2,IF(B26="Muy en desacuerdo",1,1)))))</f>
        <v>5</v>
      </c>
      <c r="G26">
        <v>5</v>
      </c>
      <c r="H26">
        <v>4</v>
      </c>
      <c r="I26">
        <f>COUNTIFS(C2:C86,5,D2:D86,4)</f>
        <v>7</v>
      </c>
    </row>
    <row r="27" spans="1:9" x14ac:dyDescent="0.2">
      <c r="A27" s="1" t="s">
        <v>40</v>
      </c>
      <c r="B27" s="1" t="s">
        <v>62</v>
      </c>
      <c r="C27">
        <f t="shared" si="0"/>
        <v>5</v>
      </c>
      <c r="D27">
        <f>IF(B27="Muy de acuerdo",5,IF(B27="De acuerdo",4,IF(B27="Ni en desacuerdo ni de acuerdo", 3,IF(B27="En desacuerdo",2,IF(B27="Muy en desacuerdo",1,1)))))</f>
        <v>3</v>
      </c>
      <c r="G27">
        <v>5</v>
      </c>
      <c r="H27">
        <v>5</v>
      </c>
      <c r="I27">
        <f>COUNTIFS(C2:C86,5,D2:D86,5)</f>
        <v>31</v>
      </c>
    </row>
    <row r="28" spans="1:9" x14ac:dyDescent="0.2">
      <c r="A28" s="1" t="s">
        <v>70</v>
      </c>
      <c r="B28" s="1" t="s">
        <v>49</v>
      </c>
      <c r="C28">
        <f t="shared" si="0"/>
        <v>4</v>
      </c>
      <c r="D28">
        <f>IF(B28="Muy de acuerdo",5,IF(B28="De acuerdo",4,IF(B28="Ni en desacuerdo ni de acuerdo", 3,IF(B28="En desacuerdo",2,IF(B28="Muy en desacuerdo",1,1)))))</f>
        <v>4</v>
      </c>
    </row>
    <row r="29" spans="1:9" x14ac:dyDescent="0.2">
      <c r="A29" s="1" t="s">
        <v>70</v>
      </c>
      <c r="B29" s="1" t="s">
        <v>49</v>
      </c>
      <c r="C29">
        <f t="shared" si="0"/>
        <v>4</v>
      </c>
      <c r="D29">
        <f>IF(B29="Muy de acuerdo",5,IF(B29="De acuerdo",4,IF(B29="Ni en desacuerdo ni de acuerdo", 3,IF(B29="En desacuerdo",2,IF(B29="Muy en desacuerdo",1,1)))))</f>
        <v>4</v>
      </c>
    </row>
    <row r="30" spans="1:9" x14ac:dyDescent="0.2">
      <c r="A30" s="1" t="s">
        <v>40</v>
      </c>
      <c r="B30" s="1" t="s">
        <v>48</v>
      </c>
      <c r="C30">
        <f t="shared" si="0"/>
        <v>5</v>
      </c>
      <c r="D30">
        <f>IF(B30="Muy de acuerdo",5,IF(B30="De acuerdo",4,IF(B30="Ni en desacuerdo ni de acuerdo", 3,IF(B30="En desacuerdo",2,IF(B30="Muy en desacuerdo",1,1)))))</f>
        <v>5</v>
      </c>
    </row>
    <row r="31" spans="1:9" x14ac:dyDescent="0.2">
      <c r="A31" s="1" t="s">
        <v>40</v>
      </c>
      <c r="B31" s="1" t="s">
        <v>48</v>
      </c>
      <c r="C31">
        <f t="shared" si="0"/>
        <v>5</v>
      </c>
      <c r="D31">
        <f>IF(B31="Muy de acuerdo",5,IF(B31="De acuerdo",4,IF(B31="Ni en desacuerdo ni de acuerdo", 3,IF(B31="En desacuerdo",2,IF(B31="Muy en desacuerdo",1,1)))))</f>
        <v>5</v>
      </c>
    </row>
    <row r="32" spans="1:9" x14ac:dyDescent="0.2">
      <c r="A32" s="1" t="s">
        <v>70</v>
      </c>
      <c r="B32" s="1" t="s">
        <v>62</v>
      </c>
      <c r="C32">
        <f t="shared" si="0"/>
        <v>4</v>
      </c>
      <c r="D32">
        <f>IF(B32="Muy de acuerdo",5,IF(B32="De acuerdo",4,IF(B32="Ni en desacuerdo ni de acuerdo", 3,IF(B32="En desacuerdo",2,IF(B32="Muy en desacuerdo",1,1)))))</f>
        <v>3</v>
      </c>
    </row>
    <row r="33" spans="1:4" x14ac:dyDescent="0.2">
      <c r="A33" s="1" t="s">
        <v>40</v>
      </c>
      <c r="B33" s="1" t="s">
        <v>48</v>
      </c>
      <c r="C33">
        <f t="shared" si="0"/>
        <v>5</v>
      </c>
      <c r="D33">
        <f>IF(B33="Muy de acuerdo",5,IF(B33="De acuerdo",4,IF(B33="Ni en desacuerdo ni de acuerdo", 3,IF(B33="En desacuerdo",2,IF(B33="Muy en desacuerdo",1,1)))))</f>
        <v>5</v>
      </c>
    </row>
    <row r="34" spans="1:4" x14ac:dyDescent="0.2">
      <c r="A34" s="1" t="s">
        <v>40</v>
      </c>
      <c r="B34" s="1" t="s">
        <v>48</v>
      </c>
      <c r="C34">
        <f t="shared" si="0"/>
        <v>5</v>
      </c>
      <c r="D34">
        <f t="shared" ref="D34:D86" si="1">IF(B34="Muy de acuerdo",5,IF(B34="De acuerdo",4,IF(B34="Ni en desacuerdo ni de acuerdo", 3,IF(B34="En desacuerdo",2,IF(B34="Muy en desacuerdo",1,1)))))</f>
        <v>5</v>
      </c>
    </row>
    <row r="35" spans="1:4" x14ac:dyDescent="0.2">
      <c r="A35" s="1" t="s">
        <v>70</v>
      </c>
      <c r="B35" s="1" t="s">
        <v>49</v>
      </c>
      <c r="C35">
        <f t="shared" si="0"/>
        <v>4</v>
      </c>
      <c r="D35">
        <f t="shared" si="1"/>
        <v>4</v>
      </c>
    </row>
    <row r="36" spans="1:4" x14ac:dyDescent="0.2">
      <c r="A36" s="1" t="s">
        <v>40</v>
      </c>
      <c r="B36" s="1" t="s">
        <v>48</v>
      </c>
      <c r="C36">
        <f t="shared" si="0"/>
        <v>5</v>
      </c>
      <c r="D36">
        <f t="shared" si="1"/>
        <v>5</v>
      </c>
    </row>
    <row r="37" spans="1:4" x14ac:dyDescent="0.2">
      <c r="A37" s="1" t="s">
        <v>70</v>
      </c>
      <c r="B37" s="1" t="s">
        <v>48</v>
      </c>
      <c r="C37">
        <f t="shared" si="0"/>
        <v>4</v>
      </c>
      <c r="D37">
        <f t="shared" si="1"/>
        <v>5</v>
      </c>
    </row>
    <row r="38" spans="1:4" x14ac:dyDescent="0.2">
      <c r="A38" s="1" t="s">
        <v>40</v>
      </c>
      <c r="B38" s="1" t="s">
        <v>48</v>
      </c>
      <c r="C38">
        <f t="shared" si="0"/>
        <v>5</v>
      </c>
      <c r="D38">
        <f t="shared" si="1"/>
        <v>5</v>
      </c>
    </row>
    <row r="39" spans="1:4" x14ac:dyDescent="0.2">
      <c r="A39" s="1" t="s">
        <v>40</v>
      </c>
      <c r="B39" s="1" t="s">
        <v>48</v>
      </c>
      <c r="C39">
        <f t="shared" si="0"/>
        <v>5</v>
      </c>
      <c r="D39">
        <f t="shared" si="1"/>
        <v>5</v>
      </c>
    </row>
    <row r="40" spans="1:4" x14ac:dyDescent="0.2">
      <c r="A40" s="1" t="s">
        <v>70</v>
      </c>
      <c r="B40" s="1" t="s">
        <v>48</v>
      </c>
      <c r="C40">
        <f t="shared" si="0"/>
        <v>4</v>
      </c>
      <c r="D40">
        <f t="shared" si="1"/>
        <v>5</v>
      </c>
    </row>
    <row r="41" spans="1:4" x14ac:dyDescent="0.2">
      <c r="A41" s="1" t="s">
        <v>40</v>
      </c>
      <c r="B41" s="1" t="s">
        <v>48</v>
      </c>
      <c r="C41">
        <f t="shared" si="0"/>
        <v>5</v>
      </c>
      <c r="D41">
        <f t="shared" si="1"/>
        <v>5</v>
      </c>
    </row>
    <row r="42" spans="1:4" x14ac:dyDescent="0.2">
      <c r="A42" s="1" t="s">
        <v>105</v>
      </c>
      <c r="B42" s="1" t="s">
        <v>62</v>
      </c>
      <c r="C42">
        <f t="shared" si="0"/>
        <v>3</v>
      </c>
      <c r="D42">
        <f t="shared" si="1"/>
        <v>3</v>
      </c>
    </row>
    <row r="43" spans="1:4" x14ac:dyDescent="0.2">
      <c r="A43" s="1" t="s">
        <v>40</v>
      </c>
      <c r="B43" s="1" t="s">
        <v>49</v>
      </c>
      <c r="C43">
        <f t="shared" si="0"/>
        <v>5</v>
      </c>
      <c r="D43">
        <f t="shared" si="1"/>
        <v>4</v>
      </c>
    </row>
    <row r="44" spans="1:4" x14ac:dyDescent="0.2">
      <c r="A44" s="1" t="s">
        <v>40</v>
      </c>
      <c r="B44" s="1" t="s">
        <v>48</v>
      </c>
      <c r="C44">
        <f t="shared" si="0"/>
        <v>5</v>
      </c>
      <c r="D44">
        <f t="shared" si="1"/>
        <v>5</v>
      </c>
    </row>
    <row r="45" spans="1:4" x14ac:dyDescent="0.2">
      <c r="A45" s="1" t="s">
        <v>40</v>
      </c>
      <c r="B45" s="1" t="s">
        <v>49</v>
      </c>
      <c r="C45">
        <f t="shared" si="0"/>
        <v>5</v>
      </c>
      <c r="D45">
        <f t="shared" si="1"/>
        <v>4</v>
      </c>
    </row>
    <row r="46" spans="1:4" x14ac:dyDescent="0.2">
      <c r="A46" s="1" t="s">
        <v>70</v>
      </c>
      <c r="B46" s="1" t="s">
        <v>48</v>
      </c>
      <c r="C46">
        <f t="shared" si="0"/>
        <v>4</v>
      </c>
      <c r="D46">
        <f t="shared" si="1"/>
        <v>5</v>
      </c>
    </row>
    <row r="47" spans="1:4" x14ac:dyDescent="0.2">
      <c r="A47" s="1" t="s">
        <v>70</v>
      </c>
      <c r="B47" s="1" t="s">
        <v>48</v>
      </c>
      <c r="C47">
        <f t="shared" si="0"/>
        <v>4</v>
      </c>
      <c r="D47">
        <f t="shared" si="1"/>
        <v>5</v>
      </c>
    </row>
    <row r="48" spans="1:4" x14ac:dyDescent="0.2">
      <c r="A48" s="1" t="s">
        <v>40</v>
      </c>
      <c r="B48" s="1" t="s">
        <v>48</v>
      </c>
      <c r="C48">
        <f t="shared" si="0"/>
        <v>5</v>
      </c>
      <c r="D48">
        <f t="shared" si="1"/>
        <v>5</v>
      </c>
    </row>
    <row r="49" spans="1:4" x14ac:dyDescent="0.2">
      <c r="A49" s="1" t="s">
        <v>40</v>
      </c>
      <c r="B49" s="1" t="s">
        <v>48</v>
      </c>
      <c r="C49">
        <f t="shared" si="0"/>
        <v>5</v>
      </c>
      <c r="D49">
        <f t="shared" si="1"/>
        <v>5</v>
      </c>
    </row>
    <row r="50" spans="1:4" x14ac:dyDescent="0.2">
      <c r="A50" s="1" t="s">
        <v>70</v>
      </c>
      <c r="B50" s="1" t="s">
        <v>48</v>
      </c>
      <c r="C50">
        <f t="shared" si="0"/>
        <v>4</v>
      </c>
      <c r="D50">
        <f t="shared" si="1"/>
        <v>5</v>
      </c>
    </row>
    <row r="51" spans="1:4" x14ac:dyDescent="0.2">
      <c r="A51" s="1" t="s">
        <v>70</v>
      </c>
      <c r="B51" s="1" t="s">
        <v>49</v>
      </c>
      <c r="C51">
        <f t="shared" si="0"/>
        <v>4</v>
      </c>
      <c r="D51">
        <f t="shared" si="1"/>
        <v>4</v>
      </c>
    </row>
    <row r="52" spans="1:4" x14ac:dyDescent="0.2">
      <c r="A52" s="1" t="s">
        <v>40</v>
      </c>
      <c r="B52" s="1" t="s">
        <v>48</v>
      </c>
      <c r="C52">
        <f t="shared" si="0"/>
        <v>5</v>
      </c>
      <c r="D52">
        <f t="shared" si="1"/>
        <v>5</v>
      </c>
    </row>
    <row r="53" spans="1:4" x14ac:dyDescent="0.2">
      <c r="A53" s="1" t="s">
        <v>70</v>
      </c>
      <c r="B53" s="1" t="s">
        <v>49</v>
      </c>
      <c r="C53">
        <f t="shared" si="0"/>
        <v>4</v>
      </c>
      <c r="D53">
        <f t="shared" si="1"/>
        <v>4</v>
      </c>
    </row>
    <row r="54" spans="1:4" x14ac:dyDescent="0.2">
      <c r="A54" s="1" t="s">
        <v>58</v>
      </c>
      <c r="B54" s="1" t="s">
        <v>50</v>
      </c>
      <c r="C54">
        <f t="shared" si="0"/>
        <v>2</v>
      </c>
      <c r="D54">
        <f t="shared" si="1"/>
        <v>2</v>
      </c>
    </row>
    <row r="55" spans="1:4" x14ac:dyDescent="0.2">
      <c r="A55" s="1" t="s">
        <v>70</v>
      </c>
      <c r="B55" s="1" t="s">
        <v>49</v>
      </c>
      <c r="C55">
        <f t="shared" si="0"/>
        <v>4</v>
      </c>
      <c r="D55">
        <f t="shared" si="1"/>
        <v>4</v>
      </c>
    </row>
    <row r="56" spans="1:4" x14ac:dyDescent="0.2">
      <c r="A56" s="1" t="s">
        <v>40</v>
      </c>
      <c r="B56" s="1" t="s">
        <v>48</v>
      </c>
      <c r="C56">
        <f t="shared" si="0"/>
        <v>5</v>
      </c>
      <c r="D56">
        <f t="shared" si="1"/>
        <v>5</v>
      </c>
    </row>
    <row r="57" spans="1:4" x14ac:dyDescent="0.2">
      <c r="A57" s="1" t="s">
        <v>70</v>
      </c>
      <c r="B57" s="1" t="s">
        <v>49</v>
      </c>
      <c r="C57">
        <f t="shared" si="0"/>
        <v>4</v>
      </c>
      <c r="D57">
        <f t="shared" si="1"/>
        <v>4</v>
      </c>
    </row>
    <row r="58" spans="1:4" x14ac:dyDescent="0.2">
      <c r="A58" s="1" t="s">
        <v>40</v>
      </c>
      <c r="B58" s="1" t="s">
        <v>48</v>
      </c>
      <c r="C58">
        <f t="shared" si="0"/>
        <v>5</v>
      </c>
      <c r="D58">
        <f t="shared" si="1"/>
        <v>5</v>
      </c>
    </row>
    <row r="59" spans="1:4" x14ac:dyDescent="0.2">
      <c r="A59" s="1" t="s">
        <v>70</v>
      </c>
      <c r="B59" s="1" t="s">
        <v>48</v>
      </c>
      <c r="C59">
        <f t="shared" si="0"/>
        <v>4</v>
      </c>
      <c r="D59">
        <f t="shared" si="1"/>
        <v>5</v>
      </c>
    </row>
    <row r="60" spans="1:4" x14ac:dyDescent="0.2">
      <c r="A60" s="1" t="s">
        <v>70</v>
      </c>
      <c r="B60" s="1" t="s">
        <v>48</v>
      </c>
      <c r="C60">
        <f t="shared" si="0"/>
        <v>4</v>
      </c>
      <c r="D60">
        <f t="shared" si="1"/>
        <v>5</v>
      </c>
    </row>
    <row r="61" spans="1:4" x14ac:dyDescent="0.2">
      <c r="A61" s="1" t="s">
        <v>70</v>
      </c>
      <c r="B61" s="1" t="s">
        <v>49</v>
      </c>
      <c r="C61">
        <f t="shared" si="0"/>
        <v>4</v>
      </c>
      <c r="D61">
        <f t="shared" si="1"/>
        <v>4</v>
      </c>
    </row>
    <row r="62" spans="1:4" x14ac:dyDescent="0.2">
      <c r="A62" s="1" t="s">
        <v>40</v>
      </c>
      <c r="B62" s="1" t="s">
        <v>49</v>
      </c>
      <c r="C62">
        <f t="shared" si="0"/>
        <v>5</v>
      </c>
      <c r="D62">
        <f t="shared" si="1"/>
        <v>4</v>
      </c>
    </row>
    <row r="63" spans="1:4" x14ac:dyDescent="0.2">
      <c r="A63" s="1" t="s">
        <v>40</v>
      </c>
      <c r="B63" s="1" t="s">
        <v>49</v>
      </c>
      <c r="C63">
        <f t="shared" si="0"/>
        <v>5</v>
      </c>
      <c r="D63">
        <f t="shared" si="1"/>
        <v>4</v>
      </c>
    </row>
    <row r="64" spans="1:4" x14ac:dyDescent="0.2">
      <c r="A64" s="1" t="s">
        <v>70</v>
      </c>
      <c r="B64" s="1" t="s">
        <v>49</v>
      </c>
      <c r="C64">
        <f t="shared" si="0"/>
        <v>4</v>
      </c>
      <c r="D64">
        <f t="shared" si="1"/>
        <v>4</v>
      </c>
    </row>
    <row r="65" spans="1:4" x14ac:dyDescent="0.2">
      <c r="A65" s="1" t="s">
        <v>40</v>
      </c>
      <c r="B65" s="1" t="s">
        <v>48</v>
      </c>
      <c r="C65">
        <f t="shared" si="0"/>
        <v>5</v>
      </c>
      <c r="D65">
        <f t="shared" si="1"/>
        <v>5</v>
      </c>
    </row>
    <row r="66" spans="1:4" x14ac:dyDescent="0.2">
      <c r="A66" s="1" t="s">
        <v>70</v>
      </c>
      <c r="B66" s="1" t="s">
        <v>48</v>
      </c>
      <c r="C66">
        <f t="shared" si="0"/>
        <v>4</v>
      </c>
      <c r="D66">
        <f t="shared" si="1"/>
        <v>5</v>
      </c>
    </row>
    <row r="67" spans="1:4" x14ac:dyDescent="0.2">
      <c r="A67" s="1" t="s">
        <v>40</v>
      </c>
      <c r="B67" s="1" t="s">
        <v>48</v>
      </c>
      <c r="C67">
        <f t="shared" ref="C67:C86" si="2">IF(A67="Muy buena",5,IF(A67="Buena",4,IF(A67="Ni deficiente ni buena", 3,IF(A67="Deficiente",2,IF(A67="Muy deficiente",1,1)))))</f>
        <v>5</v>
      </c>
      <c r="D67">
        <f t="shared" si="1"/>
        <v>5</v>
      </c>
    </row>
    <row r="68" spans="1:4" x14ac:dyDescent="0.2">
      <c r="A68" s="1" t="s">
        <v>70</v>
      </c>
      <c r="B68" s="1" t="s">
        <v>49</v>
      </c>
      <c r="C68">
        <f t="shared" si="2"/>
        <v>4</v>
      </c>
      <c r="D68">
        <f t="shared" si="1"/>
        <v>4</v>
      </c>
    </row>
    <row r="69" spans="1:4" x14ac:dyDescent="0.2">
      <c r="A69" s="1" t="s">
        <v>40</v>
      </c>
      <c r="B69" s="1" t="s">
        <v>48</v>
      </c>
      <c r="C69">
        <f t="shared" si="2"/>
        <v>5</v>
      </c>
      <c r="D69">
        <f t="shared" si="1"/>
        <v>5</v>
      </c>
    </row>
    <row r="70" spans="1:4" x14ac:dyDescent="0.2">
      <c r="A70" s="1" t="s">
        <v>70</v>
      </c>
      <c r="B70" s="1" t="s">
        <v>49</v>
      </c>
      <c r="C70">
        <f t="shared" si="2"/>
        <v>4</v>
      </c>
      <c r="D70">
        <f t="shared" si="1"/>
        <v>4</v>
      </c>
    </row>
    <row r="71" spans="1:4" x14ac:dyDescent="0.2">
      <c r="A71" s="1" t="s">
        <v>40</v>
      </c>
      <c r="B71" s="1" t="s">
        <v>48</v>
      </c>
      <c r="C71">
        <f t="shared" si="2"/>
        <v>5</v>
      </c>
      <c r="D71">
        <f t="shared" si="1"/>
        <v>5</v>
      </c>
    </row>
    <row r="72" spans="1:4" x14ac:dyDescent="0.2">
      <c r="A72" s="1" t="s">
        <v>40</v>
      </c>
      <c r="B72" s="1" t="s">
        <v>48</v>
      </c>
      <c r="C72">
        <f t="shared" si="2"/>
        <v>5</v>
      </c>
      <c r="D72">
        <f t="shared" si="1"/>
        <v>5</v>
      </c>
    </row>
    <row r="73" spans="1:4" x14ac:dyDescent="0.2">
      <c r="A73" s="1" t="s">
        <v>40</v>
      </c>
      <c r="B73" s="1" t="s">
        <v>48</v>
      </c>
      <c r="C73">
        <f t="shared" si="2"/>
        <v>5</v>
      </c>
      <c r="D73">
        <f t="shared" si="1"/>
        <v>5</v>
      </c>
    </row>
    <row r="74" spans="1:4" x14ac:dyDescent="0.2">
      <c r="A74" s="1" t="s">
        <v>40</v>
      </c>
      <c r="B74" s="1" t="s">
        <v>48</v>
      </c>
      <c r="C74">
        <f t="shared" si="2"/>
        <v>5</v>
      </c>
      <c r="D74">
        <f t="shared" si="1"/>
        <v>5</v>
      </c>
    </row>
    <row r="75" spans="1:4" x14ac:dyDescent="0.2">
      <c r="A75" s="1" t="s">
        <v>40</v>
      </c>
      <c r="B75" s="1" t="s">
        <v>50</v>
      </c>
      <c r="C75">
        <f t="shared" si="2"/>
        <v>5</v>
      </c>
      <c r="D75">
        <f t="shared" si="1"/>
        <v>2</v>
      </c>
    </row>
    <row r="76" spans="1:4" x14ac:dyDescent="0.2">
      <c r="A76" s="1" t="s">
        <v>70</v>
      </c>
      <c r="B76" s="1" t="s">
        <v>48</v>
      </c>
      <c r="C76">
        <f t="shared" si="2"/>
        <v>4</v>
      </c>
      <c r="D76">
        <f t="shared" si="1"/>
        <v>5</v>
      </c>
    </row>
    <row r="77" spans="1:4" x14ac:dyDescent="0.2">
      <c r="A77" s="1" t="s">
        <v>40</v>
      </c>
      <c r="B77" s="1" t="s">
        <v>48</v>
      </c>
      <c r="C77">
        <f t="shared" si="2"/>
        <v>5</v>
      </c>
      <c r="D77">
        <f t="shared" si="1"/>
        <v>5</v>
      </c>
    </row>
    <row r="78" spans="1:4" x14ac:dyDescent="0.2">
      <c r="A78" s="1" t="s">
        <v>70</v>
      </c>
      <c r="B78" s="1" t="s">
        <v>49</v>
      </c>
      <c r="C78">
        <f t="shared" si="2"/>
        <v>4</v>
      </c>
      <c r="D78">
        <f t="shared" si="1"/>
        <v>4</v>
      </c>
    </row>
    <row r="79" spans="1:4" x14ac:dyDescent="0.2">
      <c r="A79" s="1" t="s">
        <v>70</v>
      </c>
      <c r="B79" s="1" t="s">
        <v>48</v>
      </c>
      <c r="C79">
        <f t="shared" si="2"/>
        <v>4</v>
      </c>
      <c r="D79">
        <f t="shared" si="1"/>
        <v>5</v>
      </c>
    </row>
    <row r="80" spans="1:4" x14ac:dyDescent="0.2">
      <c r="A80" s="1" t="s">
        <v>70</v>
      </c>
      <c r="B80" s="1" t="s">
        <v>49</v>
      </c>
      <c r="C80">
        <f t="shared" si="2"/>
        <v>4</v>
      </c>
      <c r="D80">
        <f t="shared" si="1"/>
        <v>4</v>
      </c>
    </row>
    <row r="81" spans="1:4" x14ac:dyDescent="0.2">
      <c r="A81" s="1" t="s">
        <v>70</v>
      </c>
      <c r="B81" s="1" t="s">
        <v>48</v>
      </c>
      <c r="C81">
        <f t="shared" si="2"/>
        <v>4</v>
      </c>
      <c r="D81">
        <f t="shared" si="1"/>
        <v>5</v>
      </c>
    </row>
    <row r="82" spans="1:4" x14ac:dyDescent="0.2">
      <c r="A82" s="1" t="s">
        <v>70</v>
      </c>
      <c r="B82" s="1" t="s">
        <v>49</v>
      </c>
      <c r="C82">
        <f t="shared" si="2"/>
        <v>4</v>
      </c>
      <c r="D82">
        <f t="shared" si="1"/>
        <v>4</v>
      </c>
    </row>
    <row r="83" spans="1:4" x14ac:dyDescent="0.2">
      <c r="A83" s="1" t="s">
        <v>70</v>
      </c>
      <c r="B83" s="1" t="s">
        <v>49</v>
      </c>
      <c r="C83">
        <f t="shared" si="2"/>
        <v>4</v>
      </c>
      <c r="D83">
        <f t="shared" si="1"/>
        <v>4</v>
      </c>
    </row>
    <row r="84" spans="1:4" x14ac:dyDescent="0.2">
      <c r="A84" s="1" t="s">
        <v>70</v>
      </c>
      <c r="B84" s="1" t="s">
        <v>48</v>
      </c>
      <c r="C84">
        <f t="shared" si="2"/>
        <v>4</v>
      </c>
      <c r="D84">
        <f t="shared" si="1"/>
        <v>5</v>
      </c>
    </row>
    <row r="85" spans="1:4" x14ac:dyDescent="0.2">
      <c r="A85" s="1" t="s">
        <v>70</v>
      </c>
      <c r="B85" s="1" t="s">
        <v>48</v>
      </c>
      <c r="C85">
        <f t="shared" si="2"/>
        <v>4</v>
      </c>
      <c r="D85">
        <f t="shared" si="1"/>
        <v>5</v>
      </c>
    </row>
    <row r="86" spans="1:4" x14ac:dyDescent="0.2">
      <c r="A86" s="1" t="s">
        <v>40</v>
      </c>
      <c r="B86" s="1" t="s">
        <v>62</v>
      </c>
      <c r="C86">
        <f t="shared" si="2"/>
        <v>5</v>
      </c>
      <c r="D86">
        <f t="shared" si="1"/>
        <v>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ED071-474F-45F8-8378-2946374C7082}">
  <dimension ref="A1:I86"/>
  <sheetViews>
    <sheetView tabSelected="1" workbookViewId="0">
      <selection activeCell="N24" sqref="N24"/>
    </sheetView>
  </sheetViews>
  <sheetFormatPr defaultRowHeight="12.75" x14ac:dyDescent="0.2"/>
  <sheetData>
    <row r="1" spans="1:9" x14ac:dyDescent="0.2">
      <c r="A1" s="1" t="s">
        <v>13</v>
      </c>
      <c r="B1" s="1" t="s">
        <v>29</v>
      </c>
      <c r="C1" t="s">
        <v>933</v>
      </c>
      <c r="D1" t="s">
        <v>934</v>
      </c>
    </row>
    <row r="2" spans="1:9" x14ac:dyDescent="0.2">
      <c r="A2" s="1" t="s">
        <v>40</v>
      </c>
      <c r="B2" s="1" t="s">
        <v>50</v>
      </c>
      <c r="C2">
        <f>IF(A2="Muy buena",5,IF(A2="Buena",4,IF(A2="Ni deficiente ni buena", 3,IF(A2="Deficiente",2,IF(A2="Muy deficiente",1,1)))))</f>
        <v>5</v>
      </c>
      <c r="D2">
        <f>IF(B2="Muy de acuerdo",5,IF(B2="De acuerdo",4,IF(B2="Ni en desacuerdo ni de acuerdo", 3,IF(B2="En desacuerdo",2,IF(B2="Muy en desacuerdo",1,1)))))</f>
        <v>2</v>
      </c>
      <c r="G2" t="s">
        <v>935</v>
      </c>
      <c r="H2" t="s">
        <v>936</v>
      </c>
    </row>
    <row r="3" spans="1:9" x14ac:dyDescent="0.2">
      <c r="A3" s="1" t="s">
        <v>40</v>
      </c>
      <c r="B3" s="1" t="s">
        <v>62</v>
      </c>
      <c r="C3">
        <f t="shared" ref="C3:C66" si="0">IF(A3="Muy buena",5,IF(A3="Buena",4,IF(A3="Ni deficiente ni buena", 3,IF(A3="Deficiente",2,IF(A3="Muy deficiente",1,1)))))</f>
        <v>5</v>
      </c>
      <c r="D3">
        <f>IF(B3="Muy de acuerdo",5,IF(B3="De acuerdo",4,IF(B3="Ni en desacuerdo ni de acuerdo", 3,IF(B3="En desacuerdo",2,IF(B3="Muy en desacuerdo",1,1)))))</f>
        <v>3</v>
      </c>
      <c r="G3">
        <v>1</v>
      </c>
      <c r="H3">
        <v>1</v>
      </c>
      <c r="I3">
        <f>COUNTIFS(C2:C86,1,D2:D86,1)</f>
        <v>0</v>
      </c>
    </row>
    <row r="4" spans="1:9" x14ac:dyDescent="0.2">
      <c r="A4" s="1" t="s">
        <v>70</v>
      </c>
      <c r="B4" s="1" t="s">
        <v>62</v>
      </c>
      <c r="C4">
        <f t="shared" si="0"/>
        <v>4</v>
      </c>
      <c r="D4">
        <f>IF(B4="Muy de acuerdo",5,IF(B4="De acuerdo",4,IF(B4="Ni en desacuerdo ni de acuerdo", 3,IF(B4="En desacuerdo",2,IF(B4="Muy en desacuerdo",1,1)))))</f>
        <v>3</v>
      </c>
      <c r="G4">
        <v>1</v>
      </c>
      <c r="H4">
        <v>2</v>
      </c>
      <c r="I4">
        <f>COUNTIFS(C2:C86,1,D2:D86,2)</f>
        <v>0</v>
      </c>
    </row>
    <row r="5" spans="1:9" x14ac:dyDescent="0.2">
      <c r="A5" s="1" t="s">
        <v>40</v>
      </c>
      <c r="B5" s="1" t="s">
        <v>48</v>
      </c>
      <c r="C5">
        <f t="shared" si="0"/>
        <v>5</v>
      </c>
      <c r="D5">
        <f>IF(B5="Muy de acuerdo",5,IF(B5="De acuerdo",4,IF(B5="Ni en desacuerdo ni de acuerdo", 3,IF(B5="En desacuerdo",2,IF(B5="Muy en desacuerdo",1,1)))))</f>
        <v>5</v>
      </c>
      <c r="G5">
        <v>1</v>
      </c>
      <c r="H5">
        <v>3</v>
      </c>
      <c r="I5">
        <f>COUNTIFS(C2:C86,1,D2:D86,3)</f>
        <v>0</v>
      </c>
    </row>
    <row r="6" spans="1:9" x14ac:dyDescent="0.2">
      <c r="A6" s="1" t="s">
        <v>40</v>
      </c>
      <c r="B6" s="1" t="s">
        <v>49</v>
      </c>
      <c r="C6">
        <f t="shared" si="0"/>
        <v>5</v>
      </c>
      <c r="D6">
        <f>IF(B6="Muy de acuerdo",5,IF(B6="De acuerdo",4,IF(B6="Ni en desacuerdo ni de acuerdo", 3,IF(B6="En desacuerdo",2,IF(B6="Muy en desacuerdo",1,1)))))</f>
        <v>4</v>
      </c>
      <c r="G6">
        <v>1</v>
      </c>
      <c r="H6">
        <v>4</v>
      </c>
      <c r="I6">
        <f>COUNTIFS(C2:C86,1,D2:D86,4)</f>
        <v>0</v>
      </c>
    </row>
    <row r="7" spans="1:9" x14ac:dyDescent="0.2">
      <c r="A7" s="1" t="s">
        <v>105</v>
      </c>
      <c r="B7" s="1" t="s">
        <v>114</v>
      </c>
      <c r="C7">
        <f t="shared" si="0"/>
        <v>3</v>
      </c>
      <c r="D7">
        <f>IF(B7="Muy de acuerdo",5,IF(B7="De acuerdo",4,IF(B7="Ni en desacuerdo ni de acuerdo", 3,IF(B7="En desacuerdo",2,IF(B7="Muy en desacuerdo",1,1)))))</f>
        <v>1</v>
      </c>
      <c r="G7">
        <v>1</v>
      </c>
      <c r="H7">
        <v>5</v>
      </c>
      <c r="I7">
        <f>COUNTIFS(C2:C86,1,D2:D86,5)</f>
        <v>0</v>
      </c>
    </row>
    <row r="8" spans="1:9" x14ac:dyDescent="0.2">
      <c r="A8" s="1" t="s">
        <v>70</v>
      </c>
      <c r="B8" s="1" t="s">
        <v>62</v>
      </c>
      <c r="C8">
        <f t="shared" si="0"/>
        <v>4</v>
      </c>
      <c r="D8">
        <f>IF(B8="Muy de acuerdo",5,IF(B8="De acuerdo",4,IF(B8="Ni en desacuerdo ni de acuerdo", 3,IF(B8="En desacuerdo",2,IF(B8="Muy en desacuerdo",1,1)))))</f>
        <v>3</v>
      </c>
      <c r="G8">
        <v>2</v>
      </c>
      <c r="H8">
        <v>1</v>
      </c>
      <c r="I8">
        <f>COUNTIFS(C2:C86,2,D2:D86,1)</f>
        <v>0</v>
      </c>
    </row>
    <row r="9" spans="1:9" x14ac:dyDescent="0.2">
      <c r="A9" s="1" t="s">
        <v>40</v>
      </c>
      <c r="B9" s="1" t="s">
        <v>114</v>
      </c>
      <c r="C9">
        <f t="shared" si="0"/>
        <v>5</v>
      </c>
      <c r="D9">
        <f>IF(B9="Muy de acuerdo",5,IF(B9="De acuerdo",4,IF(B9="Ni en desacuerdo ni de acuerdo", 3,IF(B9="En desacuerdo",2,IF(B9="Muy en desacuerdo",1,1)))))</f>
        <v>1</v>
      </c>
      <c r="G9">
        <v>2</v>
      </c>
      <c r="H9">
        <v>2</v>
      </c>
      <c r="I9">
        <f>COUNTIFS(C2:C86,2,D2:D86,2)</f>
        <v>1</v>
      </c>
    </row>
    <row r="10" spans="1:9" x14ac:dyDescent="0.2">
      <c r="A10" s="1" t="s">
        <v>40</v>
      </c>
      <c r="B10" s="1" t="s">
        <v>62</v>
      </c>
      <c r="C10">
        <f t="shared" si="0"/>
        <v>5</v>
      </c>
      <c r="D10">
        <f>IF(B10="Muy de acuerdo",5,IF(B10="De acuerdo",4,IF(B10="Ni en desacuerdo ni de acuerdo", 3,IF(B10="En desacuerdo",2,IF(B10="Muy en desacuerdo",1,1)))))</f>
        <v>3</v>
      </c>
      <c r="G10">
        <v>2</v>
      </c>
      <c r="H10">
        <v>3</v>
      </c>
      <c r="I10">
        <f>COUNTIFS(C2:C86,2,D2:D86,3)</f>
        <v>0</v>
      </c>
    </row>
    <row r="11" spans="1:9" x14ac:dyDescent="0.2">
      <c r="A11" s="1" t="s">
        <v>40</v>
      </c>
      <c r="B11" s="1" t="s">
        <v>62</v>
      </c>
      <c r="C11">
        <f t="shared" si="0"/>
        <v>5</v>
      </c>
      <c r="D11">
        <f>IF(B11="Muy de acuerdo",5,IF(B11="De acuerdo",4,IF(B11="Ni en desacuerdo ni de acuerdo", 3,IF(B11="En desacuerdo",2,IF(B11="Muy en desacuerdo",1,1)))))</f>
        <v>3</v>
      </c>
      <c r="G11">
        <v>2</v>
      </c>
      <c r="H11">
        <v>4</v>
      </c>
      <c r="I11">
        <f>COUNTIFS(C2:C86,2,D2:D86,4)</f>
        <v>0</v>
      </c>
    </row>
    <row r="12" spans="1:9" x14ac:dyDescent="0.2">
      <c r="A12" s="1" t="s">
        <v>40</v>
      </c>
      <c r="B12" s="1" t="s">
        <v>62</v>
      </c>
      <c r="C12">
        <f t="shared" si="0"/>
        <v>5</v>
      </c>
      <c r="D12">
        <f>IF(B12="Muy de acuerdo",5,IF(B12="De acuerdo",4,IF(B12="Ni en desacuerdo ni de acuerdo", 3,IF(B12="En desacuerdo",2,IF(B12="Muy en desacuerdo",1,1)))))</f>
        <v>3</v>
      </c>
      <c r="G12">
        <v>2</v>
      </c>
      <c r="H12">
        <v>5</v>
      </c>
      <c r="I12">
        <f>COUNTIFS(C2:C86,2,D2:D86,5)</f>
        <v>0</v>
      </c>
    </row>
    <row r="13" spans="1:9" x14ac:dyDescent="0.2">
      <c r="A13" s="1" t="s">
        <v>40</v>
      </c>
      <c r="B13" s="1" t="s">
        <v>62</v>
      </c>
      <c r="C13">
        <f t="shared" si="0"/>
        <v>5</v>
      </c>
      <c r="D13">
        <f>IF(B13="Muy de acuerdo",5,IF(B13="De acuerdo",4,IF(B13="Ni en desacuerdo ni de acuerdo", 3,IF(B13="En desacuerdo",2,IF(B13="Muy en desacuerdo",1,1)))))</f>
        <v>3</v>
      </c>
      <c r="G13">
        <v>3</v>
      </c>
      <c r="H13">
        <v>1</v>
      </c>
      <c r="I13">
        <f>COUNTIFS(C2:C86,3,D2:D86,1)</f>
        <v>1</v>
      </c>
    </row>
    <row r="14" spans="1:9" x14ac:dyDescent="0.2">
      <c r="A14" s="1" t="s">
        <v>70</v>
      </c>
      <c r="B14" s="1" t="s">
        <v>62</v>
      </c>
      <c r="C14">
        <f t="shared" si="0"/>
        <v>4</v>
      </c>
      <c r="D14">
        <f>IF(B14="Muy de acuerdo",5,IF(B14="De acuerdo",4,IF(B14="Ni en desacuerdo ni de acuerdo", 3,IF(B14="En desacuerdo",2,IF(B14="Muy en desacuerdo",1,1)))))</f>
        <v>3</v>
      </c>
      <c r="G14">
        <v>3</v>
      </c>
      <c r="H14">
        <v>2</v>
      </c>
      <c r="I14">
        <f>COUNTIFS(C2:C86,3,D2:D86,2)</f>
        <v>1</v>
      </c>
    </row>
    <row r="15" spans="1:9" x14ac:dyDescent="0.2">
      <c r="A15" s="1" t="s">
        <v>105</v>
      </c>
      <c r="B15" s="1" t="s">
        <v>62</v>
      </c>
      <c r="C15">
        <f t="shared" si="0"/>
        <v>3</v>
      </c>
      <c r="D15">
        <f>IF(B15="Muy de acuerdo",5,IF(B15="De acuerdo",4,IF(B15="Ni en desacuerdo ni de acuerdo", 3,IF(B15="En desacuerdo",2,IF(B15="Muy en desacuerdo",1,1)))))</f>
        <v>3</v>
      </c>
      <c r="G15">
        <v>3</v>
      </c>
      <c r="H15">
        <v>3</v>
      </c>
      <c r="I15">
        <f>COUNTIFS(C2:C86,3,D2:D86,3)</f>
        <v>2</v>
      </c>
    </row>
    <row r="16" spans="1:9" x14ac:dyDescent="0.2">
      <c r="A16" s="1" t="s">
        <v>70</v>
      </c>
      <c r="B16" s="1" t="s">
        <v>49</v>
      </c>
      <c r="C16">
        <f t="shared" si="0"/>
        <v>4</v>
      </c>
      <c r="D16">
        <f>IF(B16="Muy de acuerdo",5,IF(B16="De acuerdo",4,IF(B16="Ni en desacuerdo ni de acuerdo", 3,IF(B16="En desacuerdo",2,IF(B16="Muy en desacuerdo",1,1)))))</f>
        <v>4</v>
      </c>
      <c r="G16">
        <v>3</v>
      </c>
      <c r="H16">
        <v>4</v>
      </c>
      <c r="I16">
        <f>COUNTIFS(C2:C86,3,D2:D86,4)</f>
        <v>0</v>
      </c>
    </row>
    <row r="17" spans="1:9" x14ac:dyDescent="0.2">
      <c r="A17" s="1" t="s">
        <v>70</v>
      </c>
      <c r="B17" s="1" t="s">
        <v>49</v>
      </c>
      <c r="C17">
        <f t="shared" si="0"/>
        <v>4</v>
      </c>
      <c r="D17">
        <f>IF(B17="Muy de acuerdo",5,IF(B17="De acuerdo",4,IF(B17="Ni en desacuerdo ni de acuerdo", 3,IF(B17="En desacuerdo",2,IF(B17="Muy en desacuerdo",1,1)))))</f>
        <v>4</v>
      </c>
      <c r="G17">
        <v>3</v>
      </c>
      <c r="H17">
        <v>5</v>
      </c>
      <c r="I17">
        <f>COUNTIFS(C2:C86,3,D2:D86,5)</f>
        <v>0</v>
      </c>
    </row>
    <row r="18" spans="1:9" x14ac:dyDescent="0.2">
      <c r="A18" s="1" t="s">
        <v>40</v>
      </c>
      <c r="B18" s="1" t="s">
        <v>50</v>
      </c>
      <c r="C18">
        <f t="shared" si="0"/>
        <v>5</v>
      </c>
      <c r="D18">
        <f>IF(B18="Muy de acuerdo",5,IF(B18="De acuerdo",4,IF(B18="Ni en desacuerdo ni de acuerdo", 3,IF(B18="En desacuerdo",2,IF(B18="Muy en desacuerdo",1,1)))))</f>
        <v>2</v>
      </c>
      <c r="G18">
        <v>4</v>
      </c>
      <c r="H18">
        <v>1</v>
      </c>
      <c r="I18">
        <f>COUNTIFS(C2:C86,4,D2:D86,1)</f>
        <v>3</v>
      </c>
    </row>
    <row r="19" spans="1:9" x14ac:dyDescent="0.2">
      <c r="A19" s="1" t="s">
        <v>70</v>
      </c>
      <c r="B19" s="1" t="s">
        <v>62</v>
      </c>
      <c r="C19">
        <f t="shared" si="0"/>
        <v>4</v>
      </c>
      <c r="D19">
        <f>IF(B19="Muy de acuerdo",5,IF(B19="De acuerdo",4,IF(B19="Ni en desacuerdo ni de acuerdo", 3,IF(B19="En desacuerdo",2,IF(B19="Muy en desacuerdo",1,1)))))</f>
        <v>3</v>
      </c>
      <c r="G19">
        <v>4</v>
      </c>
      <c r="H19">
        <v>2</v>
      </c>
      <c r="I19">
        <f>COUNTIFS(C2:C86,4,D2:D86,2)</f>
        <v>6</v>
      </c>
    </row>
    <row r="20" spans="1:9" x14ac:dyDescent="0.2">
      <c r="A20" s="1" t="s">
        <v>70</v>
      </c>
      <c r="B20" s="1" t="s">
        <v>48</v>
      </c>
      <c r="C20">
        <f t="shared" si="0"/>
        <v>4</v>
      </c>
      <c r="D20">
        <f>IF(B20="Muy de acuerdo",5,IF(B20="De acuerdo",4,IF(B20="Ni en desacuerdo ni de acuerdo", 3,IF(B20="En desacuerdo",2,IF(B20="Muy en desacuerdo",1,1)))))</f>
        <v>5</v>
      </c>
      <c r="G20">
        <v>4</v>
      </c>
      <c r="H20">
        <v>3</v>
      </c>
      <c r="I20">
        <f>COUNTIFS(C2:C86,4,D2:D86,3)</f>
        <v>17</v>
      </c>
    </row>
    <row r="21" spans="1:9" x14ac:dyDescent="0.2">
      <c r="A21" s="1" t="s">
        <v>70</v>
      </c>
      <c r="B21" s="1" t="s">
        <v>50</v>
      </c>
      <c r="C21">
        <f t="shared" si="0"/>
        <v>4</v>
      </c>
      <c r="D21">
        <f>IF(B21="Muy de acuerdo",5,IF(B21="De acuerdo",4,IF(B21="Ni en desacuerdo ni de acuerdo", 3,IF(B21="En desacuerdo",2,IF(B21="Muy en desacuerdo",1,1)))))</f>
        <v>2</v>
      </c>
      <c r="G21">
        <v>4</v>
      </c>
      <c r="H21">
        <v>4</v>
      </c>
      <c r="I21">
        <f>COUNTIFS(C2:C86,4,D2:D86,4)</f>
        <v>6</v>
      </c>
    </row>
    <row r="22" spans="1:9" x14ac:dyDescent="0.2">
      <c r="A22" s="1" t="s">
        <v>40</v>
      </c>
      <c r="B22" s="1" t="s">
        <v>62</v>
      </c>
      <c r="C22">
        <f t="shared" si="0"/>
        <v>5</v>
      </c>
      <c r="D22">
        <f>IF(B22="Muy de acuerdo",5,IF(B22="De acuerdo",4,IF(B22="Ni en desacuerdo ni de acuerdo", 3,IF(B22="En desacuerdo",2,IF(B22="Muy en desacuerdo",1,1)))))</f>
        <v>3</v>
      </c>
      <c r="G22">
        <v>4</v>
      </c>
      <c r="H22">
        <v>5</v>
      </c>
      <c r="I22">
        <f>COUNTIFS(C2:C86,4,D2:D86,5)</f>
        <v>6</v>
      </c>
    </row>
    <row r="23" spans="1:9" x14ac:dyDescent="0.2">
      <c r="A23" s="1" t="s">
        <v>40</v>
      </c>
      <c r="B23" s="1" t="s">
        <v>49</v>
      </c>
      <c r="C23">
        <f t="shared" si="0"/>
        <v>5</v>
      </c>
      <c r="D23">
        <f>IF(B23="Muy de acuerdo",5,IF(B23="De acuerdo",4,IF(B23="Ni en desacuerdo ni de acuerdo", 3,IF(B23="En desacuerdo",2,IF(B23="Muy en desacuerdo",1,1)))))</f>
        <v>4</v>
      </c>
      <c r="G23">
        <v>5</v>
      </c>
      <c r="H23">
        <v>1</v>
      </c>
      <c r="I23">
        <f>COUNTIFS(C2:C86,5,D2:D86,1)</f>
        <v>5</v>
      </c>
    </row>
    <row r="24" spans="1:9" x14ac:dyDescent="0.2">
      <c r="A24" s="1" t="s">
        <v>40</v>
      </c>
      <c r="B24" s="1" t="s">
        <v>49</v>
      </c>
      <c r="C24">
        <f t="shared" si="0"/>
        <v>5</v>
      </c>
      <c r="D24">
        <f>IF(B24="Muy de acuerdo",5,IF(B24="De acuerdo",4,IF(B24="Ni en desacuerdo ni de acuerdo", 3,IF(B24="En desacuerdo",2,IF(B24="Muy en desacuerdo",1,1)))))</f>
        <v>4</v>
      </c>
      <c r="G24">
        <v>5</v>
      </c>
      <c r="H24">
        <v>2</v>
      </c>
      <c r="I24">
        <f>COUNTIFS(C2:C86,5,D2:D86,2)</f>
        <v>6</v>
      </c>
    </row>
    <row r="25" spans="1:9" x14ac:dyDescent="0.2">
      <c r="A25" s="1" t="s">
        <v>105</v>
      </c>
      <c r="B25" s="1" t="s">
        <v>50</v>
      </c>
      <c r="C25">
        <f t="shared" si="0"/>
        <v>3</v>
      </c>
      <c r="D25">
        <f>IF(B25="Muy de acuerdo",5,IF(B25="De acuerdo",4,IF(B25="Ni en desacuerdo ni de acuerdo", 3,IF(B25="En desacuerdo",2,IF(B25="Muy en desacuerdo",1,1)))))</f>
        <v>2</v>
      </c>
      <c r="G25">
        <v>5</v>
      </c>
      <c r="H25">
        <v>3</v>
      </c>
      <c r="I25">
        <f>COUNTIFS(C2:C86,5,D2:D86,3)</f>
        <v>14</v>
      </c>
    </row>
    <row r="26" spans="1:9" x14ac:dyDescent="0.2">
      <c r="A26" s="1" t="s">
        <v>70</v>
      </c>
      <c r="B26" s="1" t="s">
        <v>62</v>
      </c>
      <c r="C26">
        <f t="shared" si="0"/>
        <v>4</v>
      </c>
      <c r="D26">
        <f>IF(B26="Muy de acuerdo",5,IF(B26="De acuerdo",4,IF(B26="Ni en desacuerdo ni de acuerdo", 3,IF(B26="En desacuerdo",2,IF(B26="Muy en desacuerdo",1,1)))))</f>
        <v>3</v>
      </c>
      <c r="G26">
        <v>5</v>
      </c>
      <c r="H26">
        <v>4</v>
      </c>
      <c r="I26">
        <f>COUNTIFS(C2:C86,5,D2:D86,4)</f>
        <v>10</v>
      </c>
    </row>
    <row r="27" spans="1:9" x14ac:dyDescent="0.2">
      <c r="A27" s="1" t="s">
        <v>40</v>
      </c>
      <c r="B27" s="1" t="s">
        <v>50</v>
      </c>
      <c r="C27">
        <f t="shared" si="0"/>
        <v>5</v>
      </c>
      <c r="D27">
        <f>IF(B27="Muy de acuerdo",5,IF(B27="De acuerdo",4,IF(B27="Ni en desacuerdo ni de acuerdo", 3,IF(B27="En desacuerdo",2,IF(B27="Muy en desacuerdo",1,1)))))</f>
        <v>2</v>
      </c>
      <c r="G27">
        <v>5</v>
      </c>
      <c r="H27">
        <v>5</v>
      </c>
      <c r="I27">
        <f>COUNTIFS(C2:C86,5,D2:D86,5)</f>
        <v>7</v>
      </c>
    </row>
    <row r="28" spans="1:9" x14ac:dyDescent="0.2">
      <c r="A28" s="1" t="s">
        <v>70</v>
      </c>
      <c r="B28" s="1" t="s">
        <v>50</v>
      </c>
      <c r="C28">
        <f t="shared" si="0"/>
        <v>4</v>
      </c>
      <c r="D28">
        <f>IF(B28="Muy de acuerdo",5,IF(B28="De acuerdo",4,IF(B28="Ni en desacuerdo ni de acuerdo", 3,IF(B28="En desacuerdo",2,IF(B28="Muy en desacuerdo",1,1)))))</f>
        <v>2</v>
      </c>
    </row>
    <row r="29" spans="1:9" x14ac:dyDescent="0.2">
      <c r="A29" s="1" t="s">
        <v>70</v>
      </c>
      <c r="B29" s="1" t="s">
        <v>50</v>
      </c>
      <c r="C29">
        <f t="shared" si="0"/>
        <v>4</v>
      </c>
      <c r="D29">
        <f>IF(B29="Muy de acuerdo",5,IF(B29="De acuerdo",4,IF(B29="Ni en desacuerdo ni de acuerdo", 3,IF(B29="En desacuerdo",2,IF(B29="Muy en desacuerdo",1,1)))))</f>
        <v>2</v>
      </c>
    </row>
    <row r="30" spans="1:9" x14ac:dyDescent="0.2">
      <c r="A30" s="1" t="s">
        <v>40</v>
      </c>
      <c r="B30" s="1" t="s">
        <v>48</v>
      </c>
      <c r="C30">
        <f t="shared" si="0"/>
        <v>5</v>
      </c>
      <c r="D30">
        <f>IF(B30="Muy de acuerdo",5,IF(B30="De acuerdo",4,IF(B30="Ni en desacuerdo ni de acuerdo", 3,IF(B30="En desacuerdo",2,IF(B30="Muy en desacuerdo",1,1)))))</f>
        <v>5</v>
      </c>
    </row>
    <row r="31" spans="1:9" x14ac:dyDescent="0.2">
      <c r="A31" s="1" t="s">
        <v>40</v>
      </c>
      <c r="B31" s="1" t="s">
        <v>49</v>
      </c>
      <c r="C31">
        <f t="shared" si="0"/>
        <v>5</v>
      </c>
      <c r="D31">
        <f>IF(B31="Muy de acuerdo",5,IF(B31="De acuerdo",4,IF(B31="Ni en desacuerdo ni de acuerdo", 3,IF(B31="En desacuerdo",2,IF(B31="Muy en desacuerdo",1,1)))))</f>
        <v>4</v>
      </c>
    </row>
    <row r="32" spans="1:9" x14ac:dyDescent="0.2">
      <c r="A32" s="1" t="s">
        <v>70</v>
      </c>
      <c r="B32" s="1" t="s">
        <v>62</v>
      </c>
      <c r="C32">
        <f t="shared" si="0"/>
        <v>4</v>
      </c>
      <c r="D32">
        <f>IF(B32="Muy de acuerdo",5,IF(B32="De acuerdo",4,IF(B32="Ni en desacuerdo ni de acuerdo", 3,IF(B32="En desacuerdo",2,IF(B32="Muy en desacuerdo",1,1)))))</f>
        <v>3</v>
      </c>
    </row>
    <row r="33" spans="1:4" x14ac:dyDescent="0.2">
      <c r="A33" s="1" t="s">
        <v>40</v>
      </c>
      <c r="B33" s="1" t="s">
        <v>50</v>
      </c>
      <c r="C33">
        <f t="shared" si="0"/>
        <v>5</v>
      </c>
      <c r="D33">
        <f>IF(B33="Muy de acuerdo",5,IF(B33="De acuerdo",4,IF(B33="Ni en desacuerdo ni de acuerdo", 3,IF(B33="En desacuerdo",2,IF(B33="Muy en desacuerdo",1,1)))))</f>
        <v>2</v>
      </c>
    </row>
    <row r="34" spans="1:4" x14ac:dyDescent="0.2">
      <c r="A34" s="1" t="s">
        <v>40</v>
      </c>
      <c r="B34" s="1" t="s">
        <v>48</v>
      </c>
      <c r="C34">
        <f t="shared" si="0"/>
        <v>5</v>
      </c>
      <c r="D34">
        <f t="shared" ref="D34:D86" si="1">IF(B34="Muy de acuerdo",5,IF(B34="De acuerdo",4,IF(B34="Ni en desacuerdo ni de acuerdo", 3,IF(B34="En desacuerdo",2,IF(B34="Muy en desacuerdo",1,1)))))</f>
        <v>5</v>
      </c>
    </row>
    <row r="35" spans="1:4" x14ac:dyDescent="0.2">
      <c r="A35" s="1" t="s">
        <v>70</v>
      </c>
      <c r="B35" s="1" t="s">
        <v>50</v>
      </c>
      <c r="C35">
        <f t="shared" si="0"/>
        <v>4</v>
      </c>
      <c r="D35">
        <f t="shared" si="1"/>
        <v>2</v>
      </c>
    </row>
    <row r="36" spans="1:4" x14ac:dyDescent="0.2">
      <c r="A36" s="1" t="s">
        <v>40</v>
      </c>
      <c r="B36" s="1" t="s">
        <v>114</v>
      </c>
      <c r="C36">
        <f t="shared" si="0"/>
        <v>5</v>
      </c>
      <c r="D36">
        <f t="shared" si="1"/>
        <v>1</v>
      </c>
    </row>
    <row r="37" spans="1:4" x14ac:dyDescent="0.2">
      <c r="A37" s="1" t="s">
        <v>70</v>
      </c>
      <c r="B37" s="1" t="s">
        <v>49</v>
      </c>
      <c r="C37">
        <f t="shared" si="0"/>
        <v>4</v>
      </c>
      <c r="D37">
        <f t="shared" si="1"/>
        <v>4</v>
      </c>
    </row>
    <row r="38" spans="1:4" x14ac:dyDescent="0.2">
      <c r="A38" s="1" t="s">
        <v>40</v>
      </c>
      <c r="B38" s="1" t="s">
        <v>49</v>
      </c>
      <c r="C38">
        <f t="shared" si="0"/>
        <v>5</v>
      </c>
      <c r="D38">
        <f t="shared" si="1"/>
        <v>4</v>
      </c>
    </row>
    <row r="39" spans="1:4" x14ac:dyDescent="0.2">
      <c r="A39" s="1" t="s">
        <v>40</v>
      </c>
      <c r="B39" s="1" t="s">
        <v>48</v>
      </c>
      <c r="C39">
        <f t="shared" si="0"/>
        <v>5</v>
      </c>
      <c r="D39">
        <f t="shared" si="1"/>
        <v>5</v>
      </c>
    </row>
    <row r="40" spans="1:4" x14ac:dyDescent="0.2">
      <c r="A40" s="1" t="s">
        <v>70</v>
      </c>
      <c r="B40" s="1" t="s">
        <v>114</v>
      </c>
      <c r="C40">
        <f t="shared" si="0"/>
        <v>4</v>
      </c>
      <c r="D40">
        <f t="shared" si="1"/>
        <v>1</v>
      </c>
    </row>
    <row r="41" spans="1:4" x14ac:dyDescent="0.2">
      <c r="A41" s="1" t="s">
        <v>40</v>
      </c>
      <c r="B41" s="1" t="s">
        <v>62</v>
      </c>
      <c r="C41">
        <f t="shared" si="0"/>
        <v>5</v>
      </c>
      <c r="D41">
        <f t="shared" si="1"/>
        <v>3</v>
      </c>
    </row>
    <row r="42" spans="1:4" x14ac:dyDescent="0.2">
      <c r="A42" s="1" t="s">
        <v>105</v>
      </c>
      <c r="B42" s="1" t="s">
        <v>62</v>
      </c>
      <c r="C42">
        <f t="shared" si="0"/>
        <v>3</v>
      </c>
      <c r="D42">
        <f t="shared" si="1"/>
        <v>3</v>
      </c>
    </row>
    <row r="43" spans="1:4" x14ac:dyDescent="0.2">
      <c r="A43" s="1" t="s">
        <v>40</v>
      </c>
      <c r="B43" s="1" t="s">
        <v>62</v>
      </c>
      <c r="C43">
        <f t="shared" si="0"/>
        <v>5</v>
      </c>
      <c r="D43">
        <f t="shared" si="1"/>
        <v>3</v>
      </c>
    </row>
    <row r="44" spans="1:4" x14ac:dyDescent="0.2">
      <c r="A44" s="1" t="s">
        <v>40</v>
      </c>
      <c r="B44" s="1" t="s">
        <v>50</v>
      </c>
      <c r="C44">
        <f t="shared" si="0"/>
        <v>5</v>
      </c>
      <c r="D44">
        <f t="shared" si="1"/>
        <v>2</v>
      </c>
    </row>
    <row r="45" spans="1:4" x14ac:dyDescent="0.2">
      <c r="A45" s="1" t="s">
        <v>40</v>
      </c>
      <c r="B45" s="1" t="s">
        <v>49</v>
      </c>
      <c r="C45">
        <f t="shared" si="0"/>
        <v>5</v>
      </c>
      <c r="D45">
        <f t="shared" si="1"/>
        <v>4</v>
      </c>
    </row>
    <row r="46" spans="1:4" x14ac:dyDescent="0.2">
      <c r="A46" s="1" t="s">
        <v>70</v>
      </c>
      <c r="B46" s="1" t="s">
        <v>62</v>
      </c>
      <c r="C46">
        <f t="shared" si="0"/>
        <v>4</v>
      </c>
      <c r="D46">
        <f t="shared" si="1"/>
        <v>3</v>
      </c>
    </row>
    <row r="47" spans="1:4" x14ac:dyDescent="0.2">
      <c r="A47" s="1" t="s">
        <v>70</v>
      </c>
      <c r="B47" s="1" t="s">
        <v>48</v>
      </c>
      <c r="C47">
        <f t="shared" si="0"/>
        <v>4</v>
      </c>
      <c r="D47">
        <f t="shared" si="1"/>
        <v>5</v>
      </c>
    </row>
    <row r="48" spans="1:4" x14ac:dyDescent="0.2">
      <c r="A48" s="1" t="s">
        <v>40</v>
      </c>
      <c r="B48" s="1" t="s">
        <v>49</v>
      </c>
      <c r="C48">
        <f t="shared" si="0"/>
        <v>5</v>
      </c>
      <c r="D48">
        <f t="shared" si="1"/>
        <v>4</v>
      </c>
    </row>
    <row r="49" spans="1:4" x14ac:dyDescent="0.2">
      <c r="A49" s="1" t="s">
        <v>40</v>
      </c>
      <c r="B49" s="1" t="s">
        <v>49</v>
      </c>
      <c r="C49">
        <f t="shared" si="0"/>
        <v>5</v>
      </c>
      <c r="D49">
        <f t="shared" si="1"/>
        <v>4</v>
      </c>
    </row>
    <row r="50" spans="1:4" x14ac:dyDescent="0.2">
      <c r="A50" s="1" t="s">
        <v>70</v>
      </c>
      <c r="B50" s="1" t="s">
        <v>48</v>
      </c>
      <c r="C50">
        <f t="shared" si="0"/>
        <v>4</v>
      </c>
      <c r="D50">
        <f t="shared" si="1"/>
        <v>5</v>
      </c>
    </row>
    <row r="51" spans="1:4" x14ac:dyDescent="0.2">
      <c r="A51" s="1" t="s">
        <v>70</v>
      </c>
      <c r="B51" s="1" t="s">
        <v>62</v>
      </c>
      <c r="C51">
        <f t="shared" si="0"/>
        <v>4</v>
      </c>
      <c r="D51">
        <f t="shared" si="1"/>
        <v>3</v>
      </c>
    </row>
    <row r="52" spans="1:4" x14ac:dyDescent="0.2">
      <c r="A52" s="1" t="s">
        <v>40</v>
      </c>
      <c r="B52" s="1" t="s">
        <v>114</v>
      </c>
      <c r="C52">
        <f t="shared" si="0"/>
        <v>5</v>
      </c>
      <c r="D52">
        <f t="shared" si="1"/>
        <v>1</v>
      </c>
    </row>
    <row r="53" spans="1:4" x14ac:dyDescent="0.2">
      <c r="A53" s="1" t="s">
        <v>70</v>
      </c>
      <c r="B53" s="1" t="s">
        <v>62</v>
      </c>
      <c r="C53">
        <f t="shared" si="0"/>
        <v>4</v>
      </c>
      <c r="D53">
        <f t="shared" si="1"/>
        <v>3</v>
      </c>
    </row>
    <row r="54" spans="1:4" x14ac:dyDescent="0.2">
      <c r="A54" s="1" t="s">
        <v>58</v>
      </c>
      <c r="B54" s="1" t="s">
        <v>50</v>
      </c>
      <c r="C54">
        <f t="shared" si="0"/>
        <v>2</v>
      </c>
      <c r="D54">
        <f t="shared" si="1"/>
        <v>2</v>
      </c>
    </row>
    <row r="55" spans="1:4" x14ac:dyDescent="0.2">
      <c r="A55" s="1" t="s">
        <v>70</v>
      </c>
      <c r="B55" s="1" t="s">
        <v>62</v>
      </c>
      <c r="C55">
        <f t="shared" si="0"/>
        <v>4</v>
      </c>
      <c r="D55">
        <f t="shared" si="1"/>
        <v>3</v>
      </c>
    </row>
    <row r="56" spans="1:4" x14ac:dyDescent="0.2">
      <c r="A56" s="1" t="s">
        <v>40</v>
      </c>
      <c r="B56" s="1" t="s">
        <v>48</v>
      </c>
      <c r="C56">
        <f t="shared" si="0"/>
        <v>5</v>
      </c>
      <c r="D56">
        <f t="shared" si="1"/>
        <v>5</v>
      </c>
    </row>
    <row r="57" spans="1:4" x14ac:dyDescent="0.2">
      <c r="A57" s="1" t="s">
        <v>70</v>
      </c>
      <c r="B57" s="1" t="s">
        <v>62</v>
      </c>
      <c r="C57">
        <f t="shared" si="0"/>
        <v>4</v>
      </c>
      <c r="D57">
        <f t="shared" si="1"/>
        <v>3</v>
      </c>
    </row>
    <row r="58" spans="1:4" x14ac:dyDescent="0.2">
      <c r="A58" s="1" t="s">
        <v>40</v>
      </c>
      <c r="B58" s="1" t="s">
        <v>49</v>
      </c>
      <c r="C58">
        <f t="shared" si="0"/>
        <v>5</v>
      </c>
      <c r="D58">
        <f t="shared" si="1"/>
        <v>4</v>
      </c>
    </row>
    <row r="59" spans="1:4" x14ac:dyDescent="0.2">
      <c r="A59" s="1" t="s">
        <v>70</v>
      </c>
      <c r="B59" s="1" t="s">
        <v>49</v>
      </c>
      <c r="C59">
        <f t="shared" si="0"/>
        <v>4</v>
      </c>
      <c r="D59">
        <f t="shared" si="1"/>
        <v>4</v>
      </c>
    </row>
    <row r="60" spans="1:4" x14ac:dyDescent="0.2">
      <c r="A60" s="1" t="s">
        <v>70</v>
      </c>
      <c r="B60" s="1" t="s">
        <v>62</v>
      </c>
      <c r="C60">
        <f t="shared" si="0"/>
        <v>4</v>
      </c>
      <c r="D60">
        <f t="shared" si="1"/>
        <v>3</v>
      </c>
    </row>
    <row r="61" spans="1:4" x14ac:dyDescent="0.2">
      <c r="A61" s="1" t="s">
        <v>70</v>
      </c>
      <c r="B61" s="1" t="s">
        <v>62</v>
      </c>
      <c r="C61">
        <f t="shared" si="0"/>
        <v>4</v>
      </c>
      <c r="D61">
        <f t="shared" si="1"/>
        <v>3</v>
      </c>
    </row>
    <row r="62" spans="1:4" x14ac:dyDescent="0.2">
      <c r="A62" s="1" t="s">
        <v>40</v>
      </c>
      <c r="B62" s="1" t="s">
        <v>114</v>
      </c>
      <c r="C62">
        <f t="shared" si="0"/>
        <v>5</v>
      </c>
      <c r="D62">
        <f t="shared" si="1"/>
        <v>1</v>
      </c>
    </row>
    <row r="63" spans="1:4" x14ac:dyDescent="0.2">
      <c r="A63" s="1" t="s">
        <v>40</v>
      </c>
      <c r="B63" s="1" t="s">
        <v>50</v>
      </c>
      <c r="C63">
        <f t="shared" si="0"/>
        <v>5</v>
      </c>
      <c r="D63">
        <f t="shared" si="1"/>
        <v>2</v>
      </c>
    </row>
    <row r="64" spans="1:4" x14ac:dyDescent="0.2">
      <c r="A64" s="1" t="s">
        <v>70</v>
      </c>
      <c r="B64" s="1" t="s">
        <v>50</v>
      </c>
      <c r="C64">
        <f t="shared" si="0"/>
        <v>4</v>
      </c>
      <c r="D64">
        <f t="shared" si="1"/>
        <v>2</v>
      </c>
    </row>
    <row r="65" spans="1:4" x14ac:dyDescent="0.2">
      <c r="A65" s="1" t="s">
        <v>40</v>
      </c>
      <c r="B65" s="1" t="s">
        <v>48</v>
      </c>
      <c r="C65">
        <f t="shared" si="0"/>
        <v>5</v>
      </c>
      <c r="D65">
        <f t="shared" si="1"/>
        <v>5</v>
      </c>
    </row>
    <row r="66" spans="1:4" x14ac:dyDescent="0.2">
      <c r="A66" s="1" t="s">
        <v>70</v>
      </c>
      <c r="B66" s="1" t="s">
        <v>48</v>
      </c>
      <c r="C66">
        <f t="shared" si="0"/>
        <v>4</v>
      </c>
      <c r="D66">
        <f t="shared" si="1"/>
        <v>5</v>
      </c>
    </row>
    <row r="67" spans="1:4" x14ac:dyDescent="0.2">
      <c r="A67" s="1" t="s">
        <v>40</v>
      </c>
      <c r="B67" s="1" t="s">
        <v>62</v>
      </c>
      <c r="C67">
        <f t="shared" ref="C67:C86" si="2">IF(A67="Muy buena",5,IF(A67="Buena",4,IF(A67="Ni deficiente ni buena", 3,IF(A67="Deficiente",2,IF(A67="Muy deficiente",1,1)))))</f>
        <v>5</v>
      </c>
      <c r="D67">
        <f t="shared" si="1"/>
        <v>3</v>
      </c>
    </row>
    <row r="68" spans="1:4" x14ac:dyDescent="0.2">
      <c r="A68" s="1" t="s">
        <v>70</v>
      </c>
      <c r="B68" s="1" t="s">
        <v>62</v>
      </c>
      <c r="C68">
        <f t="shared" si="2"/>
        <v>4</v>
      </c>
      <c r="D68">
        <f t="shared" si="1"/>
        <v>3</v>
      </c>
    </row>
    <row r="69" spans="1:4" x14ac:dyDescent="0.2">
      <c r="A69" s="1" t="s">
        <v>40</v>
      </c>
      <c r="B69" s="1" t="s">
        <v>62</v>
      </c>
      <c r="C69">
        <f t="shared" si="2"/>
        <v>5</v>
      </c>
      <c r="D69">
        <f t="shared" si="1"/>
        <v>3</v>
      </c>
    </row>
    <row r="70" spans="1:4" x14ac:dyDescent="0.2">
      <c r="A70" s="1" t="s">
        <v>70</v>
      </c>
      <c r="B70" s="1" t="s">
        <v>62</v>
      </c>
      <c r="C70">
        <f t="shared" si="2"/>
        <v>4</v>
      </c>
      <c r="D70">
        <f t="shared" si="1"/>
        <v>3</v>
      </c>
    </row>
    <row r="71" spans="1:4" x14ac:dyDescent="0.2">
      <c r="A71" s="1" t="s">
        <v>40</v>
      </c>
      <c r="B71" s="1" t="s">
        <v>114</v>
      </c>
      <c r="C71">
        <f t="shared" si="2"/>
        <v>5</v>
      </c>
      <c r="D71">
        <f t="shared" si="1"/>
        <v>1</v>
      </c>
    </row>
    <row r="72" spans="1:4" x14ac:dyDescent="0.2">
      <c r="A72" s="1" t="s">
        <v>40</v>
      </c>
      <c r="B72" s="1" t="s">
        <v>62</v>
      </c>
      <c r="C72">
        <f t="shared" si="2"/>
        <v>5</v>
      </c>
      <c r="D72">
        <f t="shared" si="1"/>
        <v>3</v>
      </c>
    </row>
    <row r="73" spans="1:4" x14ac:dyDescent="0.2">
      <c r="A73" s="1" t="s">
        <v>40</v>
      </c>
      <c r="B73" s="1" t="s">
        <v>62</v>
      </c>
      <c r="C73">
        <f t="shared" si="2"/>
        <v>5</v>
      </c>
      <c r="D73">
        <f t="shared" si="1"/>
        <v>3</v>
      </c>
    </row>
    <row r="74" spans="1:4" x14ac:dyDescent="0.2">
      <c r="A74" s="1" t="s">
        <v>40</v>
      </c>
      <c r="B74" s="1" t="s">
        <v>48</v>
      </c>
      <c r="C74">
        <f t="shared" si="2"/>
        <v>5</v>
      </c>
      <c r="D74">
        <f t="shared" si="1"/>
        <v>5</v>
      </c>
    </row>
    <row r="75" spans="1:4" x14ac:dyDescent="0.2">
      <c r="A75" s="1" t="s">
        <v>40</v>
      </c>
      <c r="B75" s="1" t="s">
        <v>49</v>
      </c>
      <c r="C75">
        <f t="shared" si="2"/>
        <v>5</v>
      </c>
      <c r="D75">
        <f t="shared" si="1"/>
        <v>4</v>
      </c>
    </row>
    <row r="76" spans="1:4" x14ac:dyDescent="0.2">
      <c r="A76" s="1" t="s">
        <v>70</v>
      </c>
      <c r="B76" s="1" t="s">
        <v>48</v>
      </c>
      <c r="C76">
        <f t="shared" si="2"/>
        <v>4</v>
      </c>
      <c r="D76">
        <f t="shared" si="1"/>
        <v>5</v>
      </c>
    </row>
    <row r="77" spans="1:4" x14ac:dyDescent="0.2">
      <c r="A77" s="1" t="s">
        <v>40</v>
      </c>
      <c r="B77" s="1" t="s">
        <v>62</v>
      </c>
      <c r="C77">
        <f t="shared" si="2"/>
        <v>5</v>
      </c>
      <c r="D77">
        <f t="shared" si="1"/>
        <v>3</v>
      </c>
    </row>
    <row r="78" spans="1:4" x14ac:dyDescent="0.2">
      <c r="A78" s="1" t="s">
        <v>70</v>
      </c>
      <c r="B78" s="1" t="s">
        <v>62</v>
      </c>
      <c r="C78">
        <f t="shared" si="2"/>
        <v>4</v>
      </c>
      <c r="D78">
        <f t="shared" si="1"/>
        <v>3</v>
      </c>
    </row>
    <row r="79" spans="1:4" x14ac:dyDescent="0.2">
      <c r="A79" s="1" t="s">
        <v>70</v>
      </c>
      <c r="B79" s="1" t="s">
        <v>62</v>
      </c>
      <c r="C79">
        <f t="shared" si="2"/>
        <v>4</v>
      </c>
      <c r="D79">
        <f t="shared" si="1"/>
        <v>3</v>
      </c>
    </row>
    <row r="80" spans="1:4" x14ac:dyDescent="0.2">
      <c r="A80" s="1" t="s">
        <v>70</v>
      </c>
      <c r="B80" s="1" t="s">
        <v>49</v>
      </c>
      <c r="C80">
        <f t="shared" si="2"/>
        <v>4</v>
      </c>
      <c r="D80">
        <f t="shared" si="1"/>
        <v>4</v>
      </c>
    </row>
    <row r="81" spans="1:4" x14ac:dyDescent="0.2">
      <c r="A81" s="1" t="s">
        <v>70</v>
      </c>
      <c r="B81" s="1" t="s">
        <v>50</v>
      </c>
      <c r="C81">
        <f t="shared" si="2"/>
        <v>4</v>
      </c>
      <c r="D81">
        <f t="shared" si="1"/>
        <v>2</v>
      </c>
    </row>
    <row r="82" spans="1:4" x14ac:dyDescent="0.2">
      <c r="A82" s="1" t="s">
        <v>70</v>
      </c>
      <c r="B82" s="1" t="s">
        <v>49</v>
      </c>
      <c r="C82">
        <f t="shared" si="2"/>
        <v>4</v>
      </c>
      <c r="D82">
        <f t="shared" si="1"/>
        <v>4</v>
      </c>
    </row>
    <row r="83" spans="1:4" x14ac:dyDescent="0.2">
      <c r="A83" s="1" t="s">
        <v>70</v>
      </c>
      <c r="B83" s="1" t="s">
        <v>114</v>
      </c>
      <c r="C83">
        <f t="shared" si="2"/>
        <v>4</v>
      </c>
      <c r="D83">
        <f t="shared" si="1"/>
        <v>1</v>
      </c>
    </row>
    <row r="84" spans="1:4" x14ac:dyDescent="0.2">
      <c r="A84" s="1" t="s">
        <v>70</v>
      </c>
      <c r="B84" s="1" t="s">
        <v>114</v>
      </c>
      <c r="C84">
        <f t="shared" si="2"/>
        <v>4</v>
      </c>
      <c r="D84">
        <f t="shared" si="1"/>
        <v>1</v>
      </c>
    </row>
    <row r="85" spans="1:4" x14ac:dyDescent="0.2">
      <c r="A85" s="1" t="s">
        <v>70</v>
      </c>
      <c r="B85" s="1" t="s">
        <v>48</v>
      </c>
      <c r="C85">
        <f t="shared" si="2"/>
        <v>4</v>
      </c>
      <c r="D85">
        <f t="shared" si="1"/>
        <v>5</v>
      </c>
    </row>
    <row r="86" spans="1:4" x14ac:dyDescent="0.2">
      <c r="A86" s="1" t="s">
        <v>40</v>
      </c>
      <c r="B86" s="1" t="s">
        <v>62</v>
      </c>
      <c r="C86">
        <f t="shared" si="2"/>
        <v>5</v>
      </c>
      <c r="D86">
        <f t="shared" si="1"/>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Respuestas de formulario 1</vt:lpstr>
      <vt:lpstr>Sheet1</vt:lpstr>
      <vt:lpstr>Sheet2</vt:lpstr>
      <vt:lpstr>Sheet3</vt:lpstr>
      <vt:lpstr>Sheet4</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Jaime Andres Torres Bermejo</cp:lastModifiedBy>
  <dcterms:modified xsi:type="dcterms:W3CDTF">2024-01-18T06:25:52Z</dcterms:modified>
</cp:coreProperties>
</file>