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5a44bbb16b06ce3d/Desktop/"/>
    </mc:Choice>
  </mc:AlternateContent>
  <xr:revisionPtr revIDLastSave="1" documentId="8_{E8C72199-46A1-434C-AA27-FDF1C8362A5C}" xr6:coauthVersionLast="47" xr6:coauthVersionMax="47" xr10:uidLastSave="{8710B91E-5BBC-4F88-B65C-EFA2589CDBDA}"/>
  <bookViews>
    <workbookView xWindow="-108" yWindow="-108" windowWidth="23256" windowHeight="12576" xr2:uid="{00000000-000D-0000-FFFF-FFFF0000000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F43" i="1"/>
  <c r="F38" i="1"/>
  <c r="F29" i="1"/>
  <c r="F36" i="1"/>
  <c r="F28" i="1"/>
  <c r="G35" i="1"/>
  <c r="G38" i="1" s="1"/>
  <c r="F4" i="1"/>
  <c r="G42" i="1"/>
  <c r="G43" i="1" s="1"/>
  <c r="H42" i="1"/>
  <c r="H43" i="1" s="1"/>
  <c r="I42" i="1"/>
  <c r="J42" i="1"/>
  <c r="F42" i="1"/>
  <c r="H35" i="1" l="1"/>
  <c r="G36" i="1"/>
  <c r="I35" i="1" l="1"/>
  <c r="J35" i="1" s="1"/>
  <c r="H38" i="1"/>
  <c r="H36" i="1"/>
  <c r="I38" i="1" l="1"/>
  <c r="I36" i="1"/>
  <c r="J38" i="1" l="1"/>
  <c r="J36" i="1"/>
</calcChain>
</file>

<file path=xl/sharedStrings.xml><?xml version="1.0" encoding="utf-8"?>
<sst xmlns="http://schemas.openxmlformats.org/spreadsheetml/2006/main" count="62" uniqueCount="61">
  <si>
    <t>Требуемая освещенность</t>
  </si>
  <si>
    <t xml:space="preserve"> одностороннее, боковое</t>
  </si>
  <si>
    <t>Толщина наружной стены b, м</t>
  </si>
  <si>
    <t xml:space="preserve">регулируемые шторы </t>
  </si>
  <si>
    <t xml:space="preserve">Противостоящие застройки </t>
  </si>
  <si>
    <t>отсутствуют</t>
  </si>
  <si>
    <t xml:space="preserve"> Расчет КЕО</t>
  </si>
  <si>
    <t>Средневзвешенный коэффициент отражения ρСР</t>
  </si>
  <si>
    <t xml:space="preserve">Коэффициент светопропускания материала 1 </t>
  </si>
  <si>
    <t>коэффициент потери света в переплетах 2</t>
  </si>
  <si>
    <t>A</t>
  </si>
  <si>
    <t>B</t>
  </si>
  <si>
    <t>C</t>
  </si>
  <si>
    <t>D</t>
  </si>
  <si>
    <t>E</t>
  </si>
  <si>
    <t>Расстояние до расчетной точки L, м</t>
  </si>
  <si>
    <t xml:space="preserve"> Коэффициент усиления при отражении света r0</t>
  </si>
  <si>
    <t>Число лучей n2</t>
  </si>
  <si>
    <t>Геометрический КЕО б , %</t>
  </si>
  <si>
    <t>Расчетное значение КЕО eРАСЧ, %</t>
  </si>
  <si>
    <t>Значение КЕО eН, %</t>
  </si>
  <si>
    <t>Коэффициент светового климата mN</t>
  </si>
  <si>
    <t>Нормируемое значение КЕО eНОРМ, %</t>
  </si>
  <si>
    <t>Исходные данные для расчета</t>
  </si>
  <si>
    <t>Назначение помещения</t>
  </si>
  <si>
    <t>Расположение светопроемов</t>
  </si>
  <si>
    <t>Административный район</t>
  </si>
  <si>
    <t>Условия среды (содержание пыли, дыма, копоти)</t>
  </si>
  <si>
    <t>Ориентация светопроемов по сторонам горизонта</t>
  </si>
  <si>
    <t>Строительная высота H, м</t>
  </si>
  <si>
    <t>Уровень рабочей поверхности hУРП, м</t>
  </si>
  <si>
    <t>Высота подоконника hП, м</t>
  </si>
  <si>
    <t>Высота окна hО, м</t>
  </si>
  <si>
    <t>Длина помещения A, м</t>
  </si>
  <si>
    <t>Ширина окна aО, м</t>
  </si>
  <si>
    <t>Расстояние между окнами aО-О, м</t>
  </si>
  <si>
    <t xml:space="preserve">Глубина помещения B, м </t>
  </si>
  <si>
    <t>Вид светопропускающего материала</t>
  </si>
  <si>
    <t>Число окон nО, шт</t>
  </si>
  <si>
    <t>Расстояние между стеной и окном aО-С, м</t>
  </si>
  <si>
    <t xml:space="preserve">Отношение A / B </t>
  </si>
  <si>
    <t>Отношение B / h</t>
  </si>
  <si>
    <t xml:space="preserve">Солнцезащитные устройства </t>
  </si>
  <si>
    <t>Вид переплетов</t>
  </si>
  <si>
    <t>Общий коэффициент светопропускания 0</t>
  </si>
  <si>
    <t>Угловая высота , °</t>
  </si>
  <si>
    <t>Коэффициент неравномерной яркости q</t>
  </si>
  <si>
    <t>Отношение L / B</t>
  </si>
  <si>
    <t xml:space="preserve">Контрольная точка </t>
  </si>
  <si>
    <t>Коэффициент запаса KЗ</t>
  </si>
  <si>
    <t xml:space="preserve">Число лучей n1 </t>
  </si>
  <si>
    <t>Класс условий труда:</t>
  </si>
  <si>
    <t>стеклопакет</t>
  </si>
  <si>
    <t>переплеты металлические одинарные</t>
  </si>
  <si>
    <t>офис</t>
  </si>
  <si>
    <t>нормальная</t>
  </si>
  <si>
    <t>В</t>
  </si>
  <si>
    <t>Архангельская область*</t>
  </si>
  <si>
    <t>h</t>
  </si>
  <si>
    <t>среднее расстояние</t>
  </si>
  <si>
    <t xml:space="preserve"> Допустимый, следовательно можно не предпринимать мер для улучшения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</si>
</sst>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3" borderId="0" xfId="0" applyFont="1" applyFill="1" applyAlignment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94925634295717E-2"/>
          <c:y val="7.407407407407407E-2"/>
          <c:w val="0.8839606299212597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КЕО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Лист1!$F$35:$J$35</c:f>
              <c:numCache>
                <c:formatCode>General</c:formatCode>
                <c:ptCount val="5"/>
                <c:pt idx="0">
                  <c:v>1</c:v>
                </c:pt>
                <c:pt idx="1">
                  <c:v>1.7</c:v>
                </c:pt>
                <c:pt idx="2">
                  <c:v>2.4</c:v>
                </c:pt>
                <c:pt idx="3">
                  <c:v>3.0999999999999996</c:v>
                </c:pt>
                <c:pt idx="4">
                  <c:v>3.8</c:v>
                </c:pt>
              </c:numCache>
            </c:numRef>
          </c:cat>
          <c:val>
            <c:numRef>
              <c:f>Лист1!$F$43:$J$43</c:f>
              <c:numCache>
                <c:formatCode>0.00</c:formatCode>
                <c:ptCount val="5"/>
                <c:pt idx="0">
                  <c:v>3.2438015999999994</c:v>
                </c:pt>
                <c:pt idx="1">
                  <c:v>2.0984832000000004</c:v>
                </c:pt>
                <c:pt idx="2">
                  <c:v>1.2170640000000001</c:v>
                </c:pt>
                <c:pt idx="3">
                  <c:v>1.1678515200000001</c:v>
                </c:pt>
                <c:pt idx="4">
                  <c:v>1.1094796799999997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CA3-AC9F-AE0FD2CA472A}"/>
            </c:ext>
          </c:extLst>
        </c:ser>
        <c:ser>
          <c:idx val="1"/>
          <c:order val="1"/>
          <c:tx>
            <c:v>Норм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Лист1!$F$35:$J$35</c:f>
              <c:numCache>
                <c:formatCode>General</c:formatCode>
                <c:ptCount val="5"/>
                <c:pt idx="0">
                  <c:v>1</c:v>
                </c:pt>
                <c:pt idx="1">
                  <c:v>1.7</c:v>
                </c:pt>
                <c:pt idx="2">
                  <c:v>2.4</c:v>
                </c:pt>
                <c:pt idx="3">
                  <c:v>3.0999999999999996</c:v>
                </c:pt>
                <c:pt idx="4">
                  <c:v>3.8</c:v>
                </c:pt>
              </c:numCache>
            </c:numRef>
          </c:cat>
          <c:val>
            <c:numRef>
              <c:f>Лист1!$L$8:$P$8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CA3-AC9F-AE0FD2CA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128144"/>
        <c:axId val="1418141456"/>
      </c:lineChart>
      <c:catAx>
        <c:axId val="14181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141456"/>
        <c:crosses val="autoZero"/>
        <c:auto val="1"/>
        <c:lblAlgn val="ctr"/>
        <c:lblOffset val="100"/>
        <c:noMultiLvlLbl val="0"/>
      </c:catAx>
      <c:valAx>
        <c:axId val="14181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81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4</xdr:row>
      <xdr:rowOff>3810</xdr:rowOff>
    </xdr:from>
    <xdr:to>
      <xdr:col>19</xdr:col>
      <xdr:colOff>426720</xdr:colOff>
      <xdr:row>19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C17CC36-E955-ED70-E335-B9F8A510F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9374\Downloads\bzhd_laba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Pages"/>
    </sheetNames>
    <sheetDataSet>
      <sheetData sheetId="0">
        <row r="7">
          <cell r="F7">
            <v>1.32</v>
          </cell>
        </row>
        <row r="16">
          <cell r="M16">
            <v>3.1104000000000003</v>
          </cell>
          <cell r="N16">
            <v>2.4068352000000002</v>
          </cell>
          <cell r="O16">
            <v>2.4958483200000003</v>
          </cell>
          <cell r="P16">
            <v>1.8336844800000005</v>
          </cell>
          <cell r="Q16">
            <v>1.0425753600000001</v>
          </cell>
        </row>
        <row r="17">
          <cell r="M17">
            <v>0.5</v>
          </cell>
          <cell r="N17">
            <v>1.5</v>
          </cell>
          <cell r="O17">
            <v>3.25</v>
          </cell>
          <cell r="P17">
            <v>4</v>
          </cell>
          <cell r="Q1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M27" sqref="M27"/>
    </sheetView>
  </sheetViews>
  <sheetFormatPr defaultRowHeight="14.4" x14ac:dyDescent="0.3"/>
  <cols>
    <col min="5" max="5" width="9.6640625" customWidth="1"/>
    <col min="6" max="10" width="10.44140625" bestFit="1" customWidth="1"/>
  </cols>
  <sheetData>
    <row r="1" spans="1:16" x14ac:dyDescent="0.3">
      <c r="A1" s="6" t="s">
        <v>0</v>
      </c>
      <c r="B1" s="6"/>
      <c r="C1" s="6"/>
      <c r="D1" s="6"/>
      <c r="E1" s="6"/>
      <c r="F1" s="7"/>
      <c r="G1" s="7"/>
      <c r="H1" s="7"/>
      <c r="I1" s="7"/>
      <c r="J1" s="7"/>
    </row>
    <row r="2" spans="1:16" x14ac:dyDescent="0.3">
      <c r="A2" s="5" t="s">
        <v>20</v>
      </c>
      <c r="B2" s="5"/>
      <c r="C2" s="5"/>
      <c r="D2" s="5"/>
      <c r="E2" s="5"/>
      <c r="F2" s="15">
        <v>1</v>
      </c>
      <c r="G2" s="15"/>
      <c r="H2" s="15"/>
      <c r="I2" s="15"/>
      <c r="J2" s="15"/>
      <c r="L2" t="s">
        <v>58</v>
      </c>
    </row>
    <row r="3" spans="1:16" x14ac:dyDescent="0.3">
      <c r="A3" s="5" t="s">
        <v>21</v>
      </c>
      <c r="B3" s="5"/>
      <c r="C3" s="5"/>
      <c r="D3" s="5"/>
      <c r="E3" s="5"/>
      <c r="F3" s="15">
        <v>1.1000000000000001</v>
      </c>
      <c r="G3" s="15"/>
      <c r="H3" s="15"/>
      <c r="I3" s="15"/>
      <c r="J3" s="15"/>
      <c r="L3">
        <v>2.2000000000000002</v>
      </c>
    </row>
    <row r="4" spans="1:16" x14ac:dyDescent="0.3">
      <c r="A4" s="5" t="s">
        <v>22</v>
      </c>
      <c r="B4" s="5"/>
      <c r="C4" s="5"/>
      <c r="D4" s="5"/>
      <c r="E4" s="5"/>
      <c r="F4" s="15">
        <f>F3*F2</f>
        <v>1.1000000000000001</v>
      </c>
      <c r="G4" s="15"/>
      <c r="H4" s="15"/>
      <c r="I4" s="15"/>
      <c r="J4" s="15"/>
    </row>
    <row r="5" spans="1:16" x14ac:dyDescent="0.3">
      <c r="A5" s="6" t="s">
        <v>23</v>
      </c>
      <c r="B5" s="6"/>
      <c r="C5" s="6"/>
      <c r="D5" s="6"/>
      <c r="E5" s="6"/>
      <c r="F5" s="7"/>
      <c r="G5" s="7"/>
      <c r="H5" s="7"/>
      <c r="I5" s="7"/>
      <c r="J5" s="7"/>
    </row>
    <row r="6" spans="1:16" x14ac:dyDescent="0.3">
      <c r="A6" s="5" t="s">
        <v>24</v>
      </c>
      <c r="B6" s="5"/>
      <c r="C6" s="5"/>
      <c r="D6" s="5"/>
      <c r="E6" s="5"/>
      <c r="F6" s="8" t="s">
        <v>54</v>
      </c>
      <c r="G6" s="8"/>
      <c r="H6" s="8"/>
      <c r="I6" s="8"/>
      <c r="J6" s="8"/>
    </row>
    <row r="7" spans="1:16" x14ac:dyDescent="0.3">
      <c r="A7" s="5" t="s">
        <v>25</v>
      </c>
      <c r="B7" s="5"/>
      <c r="C7" s="5"/>
      <c r="D7" s="5"/>
      <c r="E7" s="5"/>
      <c r="F7" s="8" t="s">
        <v>1</v>
      </c>
      <c r="G7" s="8"/>
      <c r="H7" s="8"/>
      <c r="I7" s="8"/>
      <c r="J7" s="8"/>
    </row>
    <row r="8" spans="1:16" x14ac:dyDescent="0.3">
      <c r="A8" s="5" t="s">
        <v>26</v>
      </c>
      <c r="B8" s="5"/>
      <c r="C8" s="5"/>
      <c r="D8" s="5"/>
      <c r="E8" s="5"/>
      <c r="F8" s="8" t="s">
        <v>57</v>
      </c>
      <c r="G8" s="8"/>
      <c r="H8" s="8"/>
      <c r="I8" s="8"/>
      <c r="J8" s="8"/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</row>
    <row r="9" spans="1:16" x14ac:dyDescent="0.3">
      <c r="A9" s="5" t="s">
        <v>28</v>
      </c>
      <c r="B9" s="5"/>
      <c r="C9" s="5"/>
      <c r="D9" s="5"/>
      <c r="E9" s="5"/>
      <c r="F9" s="8" t="s">
        <v>56</v>
      </c>
      <c r="G9" s="8"/>
      <c r="H9" s="8"/>
      <c r="I9" s="8"/>
      <c r="J9" s="8"/>
    </row>
    <row r="10" spans="1:16" x14ac:dyDescent="0.3">
      <c r="A10" s="5" t="s">
        <v>27</v>
      </c>
      <c r="B10" s="5"/>
      <c r="C10" s="5"/>
      <c r="D10" s="5"/>
      <c r="E10" s="5"/>
      <c r="F10" s="8" t="s">
        <v>55</v>
      </c>
      <c r="G10" s="8"/>
      <c r="H10" s="8"/>
      <c r="I10" s="8"/>
      <c r="J10" s="8"/>
    </row>
    <row r="11" spans="1:16" x14ac:dyDescent="0.3">
      <c r="A11" s="5" t="s">
        <v>29</v>
      </c>
      <c r="B11" s="5"/>
      <c r="C11" s="5"/>
      <c r="D11" s="5"/>
      <c r="E11" s="5"/>
      <c r="F11" s="8">
        <v>3.2</v>
      </c>
      <c r="G11" s="8"/>
      <c r="H11" s="8"/>
      <c r="I11" s="8"/>
      <c r="J11" s="8"/>
    </row>
    <row r="12" spans="1:16" x14ac:dyDescent="0.3">
      <c r="A12" s="5" t="s">
        <v>30</v>
      </c>
      <c r="B12" s="5"/>
      <c r="C12" s="5"/>
      <c r="D12" s="5"/>
      <c r="E12" s="5"/>
      <c r="F12" s="8">
        <v>0.8</v>
      </c>
      <c r="G12" s="8"/>
      <c r="H12" s="8"/>
      <c r="I12" s="8"/>
      <c r="J12" s="8"/>
    </row>
    <row r="13" spans="1:16" x14ac:dyDescent="0.3">
      <c r="A13" s="5" t="s">
        <v>31</v>
      </c>
      <c r="B13" s="5"/>
      <c r="C13" s="5"/>
      <c r="D13" s="5"/>
      <c r="E13" s="5"/>
      <c r="F13" s="8">
        <v>1</v>
      </c>
      <c r="G13" s="8"/>
      <c r="H13" s="8"/>
      <c r="I13" s="8"/>
      <c r="J13" s="8"/>
    </row>
    <row r="14" spans="1:16" x14ac:dyDescent="0.3">
      <c r="A14" s="5" t="s">
        <v>32</v>
      </c>
      <c r="B14" s="5"/>
      <c r="C14" s="5"/>
      <c r="D14" s="5"/>
      <c r="E14" s="5"/>
      <c r="F14" s="8">
        <v>2</v>
      </c>
      <c r="G14" s="8"/>
      <c r="H14" s="8"/>
      <c r="I14" s="8"/>
      <c r="J14" s="8"/>
    </row>
    <row r="15" spans="1:16" x14ac:dyDescent="0.3">
      <c r="A15" s="5" t="s">
        <v>33</v>
      </c>
      <c r="B15" s="5"/>
      <c r="C15" s="5"/>
      <c r="D15" s="5"/>
      <c r="E15" s="5"/>
      <c r="F15" s="8">
        <v>9.8000000000000007</v>
      </c>
      <c r="G15" s="8"/>
      <c r="H15" s="8"/>
      <c r="I15" s="8"/>
      <c r="J15" s="8"/>
    </row>
    <row r="16" spans="1:16" x14ac:dyDescent="0.3">
      <c r="A16" s="5" t="s">
        <v>34</v>
      </c>
      <c r="B16" s="5"/>
      <c r="C16" s="5"/>
      <c r="D16" s="5"/>
      <c r="E16" s="5"/>
      <c r="F16" s="8">
        <v>1.8</v>
      </c>
      <c r="G16" s="8"/>
      <c r="H16" s="8"/>
      <c r="I16" s="8"/>
      <c r="J16" s="8"/>
    </row>
    <row r="17" spans="1:10" x14ac:dyDescent="0.3">
      <c r="A17" s="5" t="s">
        <v>35</v>
      </c>
      <c r="B17" s="5"/>
      <c r="C17" s="5"/>
      <c r="D17" s="5"/>
      <c r="E17" s="5"/>
      <c r="F17" s="8">
        <v>1.3</v>
      </c>
      <c r="G17" s="8"/>
      <c r="H17" s="8"/>
      <c r="I17" s="8"/>
      <c r="J17" s="8"/>
    </row>
    <row r="18" spans="1:10" x14ac:dyDescent="0.3">
      <c r="A18" s="5" t="s">
        <v>39</v>
      </c>
      <c r="B18" s="5"/>
      <c r="C18" s="5"/>
      <c r="D18" s="5"/>
      <c r="E18" s="5"/>
      <c r="F18" s="8">
        <v>0.9</v>
      </c>
      <c r="G18" s="8"/>
      <c r="H18" s="8"/>
      <c r="I18" s="8"/>
      <c r="J18" s="8"/>
    </row>
    <row r="19" spans="1:10" x14ac:dyDescent="0.3">
      <c r="A19" s="5" t="s">
        <v>38</v>
      </c>
      <c r="B19" s="5"/>
      <c r="C19" s="5"/>
      <c r="D19" s="5"/>
      <c r="E19" s="5"/>
      <c r="F19" s="8">
        <v>3</v>
      </c>
      <c r="G19" s="8"/>
      <c r="H19" s="8"/>
      <c r="I19" s="8"/>
      <c r="J19" s="8"/>
    </row>
    <row r="20" spans="1:10" x14ac:dyDescent="0.3">
      <c r="A20" s="5" t="s">
        <v>36</v>
      </c>
      <c r="B20" s="5"/>
      <c r="C20" s="5"/>
      <c r="D20" s="5"/>
      <c r="E20" s="5"/>
      <c r="F20" s="8">
        <v>5.6</v>
      </c>
      <c r="G20" s="8"/>
      <c r="H20" s="8"/>
      <c r="I20" s="8"/>
      <c r="J20" s="8"/>
    </row>
    <row r="21" spans="1:10" x14ac:dyDescent="0.3">
      <c r="A21" s="5" t="s">
        <v>2</v>
      </c>
      <c r="B21" s="5"/>
      <c r="C21" s="5"/>
      <c r="D21" s="5"/>
      <c r="E21" s="5"/>
      <c r="F21" s="8">
        <v>0.8</v>
      </c>
      <c r="G21" s="8"/>
      <c r="H21" s="8"/>
      <c r="I21" s="8"/>
      <c r="J21" s="8"/>
    </row>
    <row r="22" spans="1:10" x14ac:dyDescent="0.3">
      <c r="A22" s="5" t="s">
        <v>37</v>
      </c>
      <c r="B22" s="5"/>
      <c r="C22" s="5"/>
      <c r="D22" s="5"/>
      <c r="E22" s="5"/>
      <c r="F22" s="8" t="s">
        <v>52</v>
      </c>
      <c r="G22" s="8"/>
      <c r="H22" s="8"/>
      <c r="I22" s="8"/>
      <c r="J22" s="8"/>
    </row>
    <row r="23" spans="1:10" x14ac:dyDescent="0.3">
      <c r="A23" s="5" t="s">
        <v>43</v>
      </c>
      <c r="B23" s="5"/>
      <c r="C23" s="5"/>
      <c r="D23" s="5"/>
      <c r="E23" s="5"/>
      <c r="F23" s="8" t="s">
        <v>53</v>
      </c>
      <c r="G23" s="8"/>
      <c r="H23" s="8"/>
      <c r="I23" s="8"/>
      <c r="J23" s="8"/>
    </row>
    <row r="24" spans="1:10" x14ac:dyDescent="0.3">
      <c r="A24" s="5" t="s">
        <v>42</v>
      </c>
      <c r="B24" s="5"/>
      <c r="C24" s="5"/>
      <c r="D24" s="5"/>
      <c r="E24" s="5"/>
      <c r="F24" s="8" t="s">
        <v>3</v>
      </c>
      <c r="G24" s="8"/>
      <c r="H24" s="8"/>
      <c r="I24" s="8"/>
      <c r="J24" s="8"/>
    </row>
    <row r="25" spans="1:10" x14ac:dyDescent="0.3">
      <c r="A25" s="5" t="s">
        <v>4</v>
      </c>
      <c r="B25" s="5"/>
      <c r="C25" s="5"/>
      <c r="D25" s="5"/>
      <c r="E25" s="5"/>
      <c r="F25" s="8" t="s">
        <v>5</v>
      </c>
      <c r="G25" s="8"/>
      <c r="H25" s="8"/>
      <c r="I25" s="8"/>
      <c r="J25" s="8"/>
    </row>
    <row r="26" spans="1:10" x14ac:dyDescent="0.3">
      <c r="A26" s="6" t="s">
        <v>6</v>
      </c>
      <c r="B26" s="6"/>
      <c r="C26" s="6"/>
      <c r="D26" s="6"/>
      <c r="E26" s="6"/>
      <c r="F26" s="12"/>
      <c r="G26" s="13"/>
      <c r="H26" s="13"/>
      <c r="I26" s="13"/>
      <c r="J26" s="14"/>
    </row>
    <row r="27" spans="1:10" x14ac:dyDescent="0.3">
      <c r="A27" s="5" t="s">
        <v>7</v>
      </c>
      <c r="B27" s="5"/>
      <c r="C27" s="5"/>
      <c r="D27" s="5"/>
      <c r="E27" s="5"/>
      <c r="F27" s="9">
        <v>0.5</v>
      </c>
      <c r="G27" s="10"/>
      <c r="H27" s="10"/>
      <c r="I27" s="10"/>
      <c r="J27" s="11"/>
    </row>
    <row r="28" spans="1:10" x14ac:dyDescent="0.3">
      <c r="A28" s="5" t="s">
        <v>41</v>
      </c>
      <c r="B28" s="5"/>
      <c r="C28" s="5"/>
      <c r="D28" s="5"/>
      <c r="E28" s="5"/>
      <c r="F28" s="9">
        <f>F20/L3</f>
        <v>2.545454545454545</v>
      </c>
      <c r="G28" s="10"/>
      <c r="H28" s="10"/>
      <c r="I28" s="10"/>
      <c r="J28" s="11"/>
    </row>
    <row r="29" spans="1:10" x14ac:dyDescent="0.3">
      <c r="A29" s="5" t="s">
        <v>40</v>
      </c>
      <c r="B29" s="5"/>
      <c r="C29" s="5"/>
      <c r="D29" s="5"/>
      <c r="E29" s="5"/>
      <c r="F29" s="9">
        <f>F15/F20</f>
        <v>1.7500000000000002</v>
      </c>
      <c r="G29" s="10"/>
      <c r="H29" s="10"/>
      <c r="I29" s="10"/>
      <c r="J29" s="11"/>
    </row>
    <row r="30" spans="1:10" x14ac:dyDescent="0.3">
      <c r="A30" s="5" t="s">
        <v>8</v>
      </c>
      <c r="B30" s="5"/>
      <c r="C30" s="5"/>
      <c r="D30" s="5"/>
      <c r="E30" s="5"/>
      <c r="F30" s="9">
        <v>0.8</v>
      </c>
      <c r="G30" s="10"/>
      <c r="H30" s="10"/>
      <c r="I30" s="10"/>
      <c r="J30" s="11"/>
    </row>
    <row r="31" spans="1:10" x14ac:dyDescent="0.3">
      <c r="A31" s="5" t="s">
        <v>9</v>
      </c>
      <c r="B31" s="5"/>
      <c r="C31" s="5"/>
      <c r="D31" s="5"/>
      <c r="E31" s="5"/>
      <c r="F31" s="9">
        <v>0.9</v>
      </c>
      <c r="G31" s="10"/>
      <c r="H31" s="10"/>
      <c r="I31" s="10"/>
      <c r="J31" s="11"/>
    </row>
    <row r="32" spans="1:10" x14ac:dyDescent="0.3">
      <c r="A32" s="5" t="s">
        <v>44</v>
      </c>
      <c r="B32" s="5"/>
      <c r="C32" s="5"/>
      <c r="D32" s="5"/>
      <c r="E32" s="5"/>
      <c r="F32" s="9">
        <v>0.72</v>
      </c>
      <c r="G32" s="10"/>
      <c r="H32" s="10"/>
      <c r="I32" s="10"/>
      <c r="J32" s="11"/>
    </row>
    <row r="33" spans="1:15" x14ac:dyDescent="0.3">
      <c r="A33" s="5" t="s">
        <v>49</v>
      </c>
      <c r="B33" s="5"/>
      <c r="C33" s="5"/>
      <c r="D33" s="5"/>
      <c r="E33" s="5"/>
      <c r="F33" s="9">
        <v>1.5</v>
      </c>
      <c r="G33" s="10"/>
      <c r="H33" s="10"/>
      <c r="I33" s="10"/>
      <c r="J33" s="11"/>
    </row>
    <row r="34" spans="1:15" x14ac:dyDescent="0.3">
      <c r="A34" s="5" t="s">
        <v>48</v>
      </c>
      <c r="B34" s="5"/>
      <c r="C34" s="5"/>
      <c r="D34" s="5"/>
      <c r="E34" s="5" t="s">
        <v>10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N34" t="s">
        <v>59</v>
      </c>
    </row>
    <row r="35" spans="1:15" x14ac:dyDescent="0.3">
      <c r="A35" s="5" t="s">
        <v>15</v>
      </c>
      <c r="B35" s="5"/>
      <c r="C35" s="5"/>
      <c r="D35" s="5"/>
      <c r="E35" s="5"/>
      <c r="F35" s="1">
        <v>1</v>
      </c>
      <c r="G35" s="1">
        <f xml:space="preserve"> F35 + $O$35</f>
        <v>1.7</v>
      </c>
      <c r="H35" s="1">
        <f xml:space="preserve"> G35 + $O$35</f>
        <v>2.4</v>
      </c>
      <c r="I35" s="1">
        <f xml:space="preserve"> H35 + $O$35</f>
        <v>3.0999999999999996</v>
      </c>
      <c r="J35" s="1">
        <f xml:space="preserve"> I35 + $O$35</f>
        <v>3.8</v>
      </c>
      <c r="O35">
        <v>0.7</v>
      </c>
    </row>
    <row r="36" spans="1:15" x14ac:dyDescent="0.3">
      <c r="A36" s="5" t="s">
        <v>47</v>
      </c>
      <c r="B36" s="5"/>
      <c r="C36" s="5"/>
      <c r="D36" s="5"/>
      <c r="E36" s="5"/>
      <c r="F36" s="4">
        <f xml:space="preserve"> F35 / $F$20</f>
        <v>0.17857142857142858</v>
      </c>
      <c r="G36" s="4">
        <f t="shared" ref="G36:J36" si="0" xml:space="preserve"> G35 / $F$20</f>
        <v>0.3035714285714286</v>
      </c>
      <c r="H36" s="4">
        <f t="shared" si="0"/>
        <v>0.4285714285714286</v>
      </c>
      <c r="I36" s="4">
        <f t="shared" si="0"/>
        <v>0.55357142857142849</v>
      </c>
      <c r="J36" s="4">
        <f t="shared" si="0"/>
        <v>0.6785714285714286</v>
      </c>
    </row>
    <row r="37" spans="1:15" x14ac:dyDescent="0.3">
      <c r="A37" s="5" t="s">
        <v>16</v>
      </c>
      <c r="B37" s="5"/>
      <c r="C37" s="5"/>
      <c r="D37" s="5"/>
      <c r="E37" s="5"/>
      <c r="F37" s="1">
        <v>1.1399999999999999</v>
      </c>
      <c r="G37" s="1">
        <v>1.32</v>
      </c>
      <c r="H37" s="1">
        <v>1.57</v>
      </c>
      <c r="I37" s="1">
        <v>1.98</v>
      </c>
      <c r="J37" s="1">
        <v>2.61</v>
      </c>
    </row>
    <row r="38" spans="1:15" x14ac:dyDescent="0.3">
      <c r="A38" s="5" t="s">
        <v>45</v>
      </c>
      <c r="B38" s="5"/>
      <c r="C38" s="5"/>
      <c r="D38" s="5"/>
      <c r="E38" s="5"/>
      <c r="F38" s="3">
        <f xml:space="preserve"> DEGREES(ATAN($F$14/ ($F$21 + 2 * F35)))</f>
        <v>35.537677791974382</v>
      </c>
      <c r="G38" s="3">
        <f xml:space="preserve"> DEGREES(ATAN($F$14/ ($F$21 + 2 * G35)))</f>
        <v>25.463345061871614</v>
      </c>
      <c r="H38" s="3">
        <f xml:space="preserve"> DEGREES(ATAN($F$14/ ($F$21 + 2 * H35)))</f>
        <v>19.65382405805331</v>
      </c>
      <c r="I38" s="3">
        <f t="shared" ref="I38:J38" si="1" xml:space="preserve"> DEGREES(ATAN($F$14/ ($F$21 + 2 * I35)))</f>
        <v>15.945395900922858</v>
      </c>
      <c r="J38" s="3">
        <f t="shared" si="1"/>
        <v>13.392497753751098</v>
      </c>
    </row>
    <row r="39" spans="1:15" x14ac:dyDescent="0.3">
      <c r="A39" s="5" t="s">
        <v>46</v>
      </c>
      <c r="B39" s="5"/>
      <c r="C39" s="5"/>
      <c r="D39" s="5"/>
      <c r="E39" s="5"/>
      <c r="F39" s="1">
        <v>0.95</v>
      </c>
      <c r="G39" s="1">
        <v>0.9</v>
      </c>
      <c r="H39" s="1">
        <v>0.85</v>
      </c>
      <c r="I39" s="1">
        <v>0.8</v>
      </c>
      <c r="J39" s="1">
        <v>0.82</v>
      </c>
    </row>
    <row r="40" spans="1:15" x14ac:dyDescent="0.3">
      <c r="A40" s="5" t="s">
        <v>50</v>
      </c>
      <c r="B40" s="5"/>
      <c r="C40" s="5"/>
      <c r="D40" s="5"/>
      <c r="E40" s="5"/>
      <c r="F40" s="1">
        <v>12</v>
      </c>
      <c r="G40" s="1">
        <v>8</v>
      </c>
      <c r="H40" s="1">
        <v>5</v>
      </c>
      <c r="I40" s="1">
        <v>4</v>
      </c>
      <c r="J40" s="1">
        <v>3</v>
      </c>
    </row>
    <row r="41" spans="1:15" x14ac:dyDescent="0.3">
      <c r="A41" s="5" t="s">
        <v>17</v>
      </c>
      <c r="B41" s="5"/>
      <c r="C41" s="5"/>
      <c r="D41" s="5"/>
      <c r="E41" s="5"/>
      <c r="F41" s="1">
        <v>52</v>
      </c>
      <c r="G41" s="1">
        <v>46</v>
      </c>
      <c r="H41" s="1">
        <v>38</v>
      </c>
      <c r="I41" s="1">
        <v>32</v>
      </c>
      <c r="J41" s="1">
        <v>30</v>
      </c>
    </row>
    <row r="42" spans="1:15" x14ac:dyDescent="0.3">
      <c r="A42" s="5" t="s">
        <v>18</v>
      </c>
      <c r="B42" s="5"/>
      <c r="C42" s="5"/>
      <c r="D42" s="5"/>
      <c r="E42" s="5"/>
      <c r="F42" s="1">
        <f xml:space="preserve"> F40 * F41 * 0.01</f>
        <v>6.24</v>
      </c>
      <c r="G42" s="1">
        <f t="shared" ref="G42:J42" si="2" xml:space="preserve"> G40 * G41 * 0.01</f>
        <v>3.68</v>
      </c>
      <c r="H42" s="1">
        <f t="shared" si="2"/>
        <v>1.9000000000000001</v>
      </c>
      <c r="I42" s="1">
        <f t="shared" si="2"/>
        <v>1.28</v>
      </c>
      <c r="J42" s="1">
        <f t="shared" si="2"/>
        <v>0.9</v>
      </c>
    </row>
    <row r="43" spans="1:15" x14ac:dyDescent="0.3">
      <c r="A43" s="5" t="s">
        <v>19</v>
      </c>
      <c r="B43" s="5"/>
      <c r="C43" s="5"/>
      <c r="D43" s="5"/>
      <c r="E43" s="5"/>
      <c r="F43" s="4">
        <f xml:space="preserve"> ((F37 * $F$32) / $F$33) * F42 *F39</f>
        <v>3.2438015999999994</v>
      </c>
      <c r="G43" s="4">
        <f xml:space="preserve"> ((G37 * $F$32) / $F$33) * G42 *G39</f>
        <v>2.0984832000000004</v>
      </c>
      <c r="H43" s="4">
        <f xml:space="preserve"> ((H37 * $F$32) / $F$33) * H42 *H39</f>
        <v>1.2170640000000001</v>
      </c>
      <c r="I43" s="4">
        <f xml:space="preserve"> ((I37 * $F$32) / $F$33) * I42 *I39*1.2</f>
        <v>1.1678515200000001</v>
      </c>
      <c r="J43" s="4">
        <f xml:space="preserve"> ((J37 * $F$32) / $F$33) * J42 *J39*1.2</f>
        <v>1.1094796799999997</v>
      </c>
    </row>
    <row r="46" spans="1:15" x14ac:dyDescent="0.3">
      <c r="D46" t="s">
        <v>51</v>
      </c>
      <c r="F46" s="16" t="s">
        <v>60</v>
      </c>
      <c r="G46" s="16"/>
      <c r="H46" s="16"/>
      <c r="I46" s="16"/>
      <c r="J46" s="16"/>
      <c r="K46" s="17"/>
      <c r="L46" s="17"/>
    </row>
  </sheetData>
  <mergeCells count="76">
    <mergeCell ref="F32:J32"/>
    <mergeCell ref="F33:J33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21:J21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F19:J19"/>
    <mergeCell ref="F20:J20"/>
    <mergeCell ref="A43:E43"/>
    <mergeCell ref="F1:J1"/>
    <mergeCell ref="F2:J2"/>
    <mergeCell ref="F3:J3"/>
    <mergeCell ref="F4:J4"/>
    <mergeCell ref="F5:J5"/>
    <mergeCell ref="F6:J6"/>
    <mergeCell ref="F7:J7"/>
    <mergeCell ref="F8:J8"/>
    <mergeCell ref="F9:J9"/>
    <mergeCell ref="A37:E37"/>
    <mergeCell ref="A38:E38"/>
    <mergeCell ref="A39:E39"/>
    <mergeCell ref="A40:E40"/>
    <mergeCell ref="A41:E41"/>
    <mergeCell ref="A42:E42"/>
    <mergeCell ref="A20:E20"/>
    <mergeCell ref="A21:E21"/>
    <mergeCell ref="A22:E22"/>
    <mergeCell ref="A23:E23"/>
    <mergeCell ref="A36:E36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15:E15"/>
    <mergeCell ref="A16:E16"/>
    <mergeCell ref="A17:E17"/>
    <mergeCell ref="A18:E18"/>
    <mergeCell ref="A19:E19"/>
    <mergeCell ref="A12:E12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24:E24"/>
    <mergeCell ref="A13:E13"/>
    <mergeCell ref="A14:E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Алёнка Мельникова</cp:lastModifiedBy>
  <dcterms:created xsi:type="dcterms:W3CDTF">2015-06-05T18:19:34Z</dcterms:created>
  <dcterms:modified xsi:type="dcterms:W3CDTF">2022-12-15T09:45:49Z</dcterms:modified>
</cp:coreProperties>
</file>