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6" i="1"/>
  <c r="K17"/>
  <c r="K18"/>
  <c r="K15"/>
  <c r="K14"/>
  <c r="L14" s="1"/>
  <c r="K13"/>
  <c r="L13" s="1"/>
  <c r="K12"/>
  <c r="H13"/>
  <c r="H14"/>
  <c r="H15"/>
  <c r="H16"/>
  <c r="H17"/>
  <c r="H18"/>
  <c r="H12"/>
  <c r="G13"/>
  <c r="G19" s="1"/>
  <c r="G14"/>
  <c r="G15"/>
  <c r="G16"/>
  <c r="G17"/>
  <c r="G18"/>
  <c r="G12"/>
  <c r="B20"/>
  <c r="A15"/>
  <c r="B15" s="1"/>
  <c r="B16" s="1"/>
  <c r="B17" s="1"/>
  <c r="B14"/>
  <c r="B11"/>
  <c r="B12" s="1"/>
  <c r="C20" s="1"/>
  <c r="C21" s="1"/>
  <c r="D21" s="1"/>
  <c r="B4"/>
  <c r="C4"/>
  <c r="B3"/>
  <c r="B2"/>
  <c r="K19" l="1"/>
  <c r="L16" s="1"/>
  <c r="L12"/>
  <c r="B6"/>
  <c r="C6" s="1"/>
  <c r="B5"/>
  <c r="C5" s="1"/>
  <c r="L15" l="1"/>
  <c r="L17"/>
  <c r="L18"/>
  <c r="B7"/>
  <c r="L19" l="1"/>
  <c r="H19"/>
  <c r="B8"/>
  <c r="C7"/>
</calcChain>
</file>

<file path=xl/sharedStrings.xml><?xml version="1.0" encoding="utf-8"?>
<sst xmlns="http://schemas.openxmlformats.org/spreadsheetml/2006/main" count="28" uniqueCount="21">
  <si>
    <t>R1</t>
  </si>
  <si>
    <t>R2</t>
  </si>
  <si>
    <t>C</t>
  </si>
  <si>
    <t>Ton</t>
  </si>
  <si>
    <t>Toff</t>
  </si>
  <si>
    <t>T</t>
  </si>
  <si>
    <t>Duty cycle</t>
  </si>
  <si>
    <t>kohm</t>
  </si>
  <si>
    <t>(Hz)</t>
  </si>
  <si>
    <t xml:space="preserve">Zc </t>
  </si>
  <si>
    <t>uF</t>
  </si>
  <si>
    <t>ohm</t>
  </si>
  <si>
    <t>C (uF)</t>
  </si>
  <si>
    <t>Zc (ohm)</t>
  </si>
  <si>
    <t>Vc (V)</t>
  </si>
  <si>
    <t xml:space="preserve">output high and Vth &gt; 2/3Vcc : </t>
  </si>
  <si>
    <t>output low and Vtr &lt; 1/3Vcc :</t>
  </si>
  <si>
    <t>+discharge</t>
  </si>
  <si>
    <t>+output low</t>
  </si>
  <si>
    <t>+charge</t>
  </si>
  <si>
    <t>+output high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</si>
</sst>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topLeftCell="E1" workbookViewId="0">
      <selection activeCell="N19" sqref="N19"/>
    </sheetView>
  </sheetViews>
  <sheetFormatPr defaultRowHeight="15"/>
  <cols>
    <col min="6" max="6" width="6.140625" bestFit="1" customWidth="1"/>
    <col min="7" max="7" width="18.7109375" customWidth="1"/>
    <col min="8" max="8" width="12" bestFit="1" customWidth="1"/>
  </cols>
  <sheetData>
    <row r="1" spans="1:12">
      <c r="A1">
        <v>555</v>
      </c>
    </row>
    <row r="2" spans="1:12">
      <c r="A2" t="s">
        <v>0</v>
      </c>
      <c r="B2">
        <f>C2*D2</f>
        <v>4700</v>
      </c>
      <c r="C2">
        <v>1000</v>
      </c>
      <c r="D2">
        <v>4.7</v>
      </c>
      <c r="E2" t="s">
        <v>7</v>
      </c>
      <c r="G2" s="3" t="s">
        <v>15</v>
      </c>
    </row>
    <row r="3" spans="1:12">
      <c r="A3" t="s">
        <v>1</v>
      </c>
      <c r="B3">
        <f>C3*D3</f>
        <v>4700</v>
      </c>
      <c r="C3">
        <v>1000</v>
      </c>
      <c r="D3">
        <v>4.7</v>
      </c>
      <c r="E3" t="s">
        <v>7</v>
      </c>
      <c r="G3" s="3" t="s">
        <v>17</v>
      </c>
    </row>
    <row r="4" spans="1:12">
      <c r="A4" t="s">
        <v>2</v>
      </c>
      <c r="B4">
        <f>C4*D4</f>
        <v>1.0000000000000001E-9</v>
      </c>
      <c r="C4">
        <f>1/1000000</f>
        <v>9.9999999999999995E-7</v>
      </c>
      <c r="D4">
        <v>1E-3</v>
      </c>
      <c r="E4" t="s">
        <v>10</v>
      </c>
      <c r="G4" s="3" t="s">
        <v>18</v>
      </c>
    </row>
    <row r="5" spans="1:12">
      <c r="A5" t="s">
        <v>3</v>
      </c>
      <c r="B5">
        <f>0.7*(B2+B3)*B4</f>
        <v>6.5800000000000005E-6</v>
      </c>
      <c r="C5">
        <f>1/B5</f>
        <v>151975.68389057749</v>
      </c>
      <c r="G5" s="3" t="s">
        <v>16</v>
      </c>
    </row>
    <row r="6" spans="1:12">
      <c r="A6" t="s">
        <v>4</v>
      </c>
      <c r="B6">
        <f>0.7*(B3*B4)</f>
        <v>3.2899999999999998E-6</v>
      </c>
      <c r="C6">
        <f t="shared" ref="C6:C7" si="0">1/B6</f>
        <v>303951.36778115504</v>
      </c>
      <c r="G6" s="3" t="s">
        <v>19</v>
      </c>
    </row>
    <row r="7" spans="1:12">
      <c r="A7" t="s">
        <v>5</v>
      </c>
      <c r="B7">
        <f>B5+B6</f>
        <v>9.8700000000000004E-6</v>
      </c>
      <c r="C7">
        <f t="shared" si="0"/>
        <v>101317.12259371833</v>
      </c>
      <c r="D7" t="s">
        <v>8</v>
      </c>
      <c r="G7" s="3" t="s">
        <v>20</v>
      </c>
    </row>
    <row r="8" spans="1:12">
      <c r="A8" t="s">
        <v>6</v>
      </c>
      <c r="B8">
        <f>B5/B7</f>
        <v>0.66666666666666674</v>
      </c>
    </row>
    <row r="11" spans="1:12">
      <c r="A11" t="s">
        <v>2</v>
      </c>
      <c r="B11">
        <f>C11*D11</f>
        <v>1E-3</v>
      </c>
      <c r="C11">
        <v>9.9999999999999995E-7</v>
      </c>
      <c r="D11">
        <v>1000</v>
      </c>
      <c r="E11" t="s">
        <v>10</v>
      </c>
      <c r="F11" s="2" t="s">
        <v>12</v>
      </c>
      <c r="G11" s="2" t="s">
        <v>13</v>
      </c>
      <c r="H11" s="2" t="s">
        <v>14</v>
      </c>
      <c r="J11" s="2" t="s">
        <v>12</v>
      </c>
      <c r="K11" s="2" t="s">
        <v>13</v>
      </c>
      <c r="L11" s="2" t="s">
        <v>14</v>
      </c>
    </row>
    <row r="12" spans="1:12">
      <c r="A12" t="s">
        <v>9</v>
      </c>
      <c r="B12">
        <f>1/(B11*2*3.14*50)</f>
        <v>3.1847133757961785</v>
      </c>
      <c r="C12" t="s">
        <v>11</v>
      </c>
      <c r="F12" s="2">
        <v>470</v>
      </c>
      <c r="G12" s="2">
        <f>ROUNDUP(1000000/(2*3.14*50*F12),2)</f>
        <v>6.7799999999999994</v>
      </c>
      <c r="H12" s="2">
        <f>ROUNDUP(G12/$G$19*308,2)</f>
        <v>54.19</v>
      </c>
      <c r="J12" s="2">
        <v>0</v>
      </c>
      <c r="K12" s="2" t="e">
        <f>ROUNDUP(1000000/(2*3.14*50*J12),2)</f>
        <v>#DIV/0!</v>
      </c>
      <c r="L12" s="2" t="e">
        <f>ROUNDUP(K12/$G$19*308,2)</f>
        <v>#DIV/0!</v>
      </c>
    </row>
    <row r="13" spans="1:12">
      <c r="F13" s="2">
        <v>470</v>
      </c>
      <c r="G13" s="2">
        <f t="shared" ref="G13:G18" si="1">ROUNDUP(1000000/(2*3.14*50*F13),2)</f>
        <v>6.7799999999999994</v>
      </c>
      <c r="H13" s="2">
        <f t="shared" ref="H13:H18" si="2">ROUNDUP(G13/$G$19*308,2)</f>
        <v>54.19</v>
      </c>
      <c r="J13" s="2">
        <v>0</v>
      </c>
      <c r="K13" s="2" t="e">
        <f t="shared" ref="K13:K18" si="3">ROUNDUP(1000000/(2*3.14*50*J13),2)</f>
        <v>#DIV/0!</v>
      </c>
      <c r="L13" s="2" t="e">
        <f t="shared" ref="L13:L18" si="4">ROUNDUP(K13/$G$19*308,2)</f>
        <v>#DIV/0!</v>
      </c>
    </row>
    <row r="14" spans="1:12">
      <c r="A14">
        <v>308</v>
      </c>
      <c r="B14">
        <f>A14-C14</f>
        <v>296</v>
      </c>
      <c r="C14" s="1">
        <v>12</v>
      </c>
      <c r="F14" s="2">
        <v>470</v>
      </c>
      <c r="G14" s="2">
        <f t="shared" si="1"/>
        <v>6.7799999999999994</v>
      </c>
      <c r="H14" s="2">
        <f t="shared" si="2"/>
        <v>54.19</v>
      </c>
      <c r="J14" s="2">
        <v>0</v>
      </c>
      <c r="K14" s="2" t="e">
        <f t="shared" si="3"/>
        <v>#DIV/0!</v>
      </c>
      <c r="L14" s="2" t="e">
        <f t="shared" si="4"/>
        <v>#DIV/0!</v>
      </c>
    </row>
    <row r="15" spans="1:12">
      <c r="A15">
        <f>A14/C14*C15</f>
        <v>36.96</v>
      </c>
      <c r="B15">
        <f>A15-C15</f>
        <v>35.520000000000003</v>
      </c>
      <c r="C15" s="1">
        <v>1.44</v>
      </c>
      <c r="D15" t="s">
        <v>11</v>
      </c>
      <c r="F15" s="2">
        <v>470</v>
      </c>
      <c r="G15" s="2">
        <f t="shared" si="1"/>
        <v>6.7799999999999994</v>
      </c>
      <c r="H15" s="2">
        <f t="shared" si="2"/>
        <v>54.19</v>
      </c>
      <c r="J15" s="2">
        <v>100000</v>
      </c>
      <c r="K15" s="2">
        <f>1000000/(2*3.14*50*J15)</f>
        <v>3.1847133757961783E-2</v>
      </c>
      <c r="L15" s="2">
        <f>ROUNDUP(K15/$K$19*308,2)</f>
        <v>99.36</v>
      </c>
    </row>
    <row r="16" spans="1:12">
      <c r="B16">
        <f>B15</f>
        <v>35.520000000000003</v>
      </c>
      <c r="F16" s="2">
        <v>470</v>
      </c>
      <c r="G16" s="2">
        <f t="shared" si="1"/>
        <v>6.7799999999999994</v>
      </c>
      <c r="H16" s="2">
        <f t="shared" si="2"/>
        <v>54.19</v>
      </c>
      <c r="J16" s="2">
        <v>100000</v>
      </c>
      <c r="K16" s="2">
        <f t="shared" ref="K16:K18" si="5">1000000/(2*3.14*50*J16)</f>
        <v>3.1847133757961783E-2</v>
      </c>
      <c r="L16" s="2">
        <f t="shared" ref="L16:L18" si="6">ROUNDUP(K16/$K$19*308,2)</f>
        <v>99.36</v>
      </c>
    </row>
    <row r="17" spans="2:12">
      <c r="B17">
        <f>1/(2*3.14*50*B16)</f>
        <v>8.9659723417685202E-5</v>
      </c>
      <c r="F17" s="2">
        <v>1000</v>
      </c>
      <c r="G17" s="2">
        <f t="shared" si="1"/>
        <v>3.19</v>
      </c>
      <c r="H17" s="2">
        <f t="shared" si="2"/>
        <v>25.5</v>
      </c>
      <c r="J17" s="2">
        <v>100000</v>
      </c>
      <c r="K17" s="2">
        <f t="shared" si="5"/>
        <v>3.1847133757961783E-2</v>
      </c>
      <c r="L17" s="2">
        <f t="shared" si="6"/>
        <v>99.36</v>
      </c>
    </row>
    <row r="18" spans="2:12">
      <c r="F18" s="2">
        <v>2200</v>
      </c>
      <c r="G18" s="2">
        <f t="shared" si="1"/>
        <v>1.45</v>
      </c>
      <c r="H18" s="2">
        <f t="shared" si="2"/>
        <v>11.59</v>
      </c>
      <c r="J18" s="2">
        <v>1000000</v>
      </c>
      <c r="K18" s="2">
        <f t="shared" si="5"/>
        <v>3.1847133757961785E-3</v>
      </c>
      <c r="L18" s="2">
        <f t="shared" si="6"/>
        <v>9.94</v>
      </c>
    </row>
    <row r="19" spans="2:12">
      <c r="B19">
        <v>20</v>
      </c>
      <c r="F19" s="2"/>
      <c r="G19" s="2">
        <f>SUM(G12:G18)</f>
        <v>38.54</v>
      </c>
      <c r="H19" s="2">
        <f>SUM(H12:H18)</f>
        <v>308.03999999999996</v>
      </c>
      <c r="J19" s="2"/>
      <c r="K19" s="2">
        <f>SUM(K15:K18)</f>
        <v>9.8726114649681534E-2</v>
      </c>
      <c r="L19" s="2">
        <f>SUM(L15:L18)</f>
        <v>308.02</v>
      </c>
    </row>
    <row r="20" spans="2:12">
      <c r="B20">
        <f>B19/A14*A15</f>
        <v>2.4</v>
      </c>
      <c r="C20">
        <f>B12*5</f>
        <v>15.923566878980893</v>
      </c>
    </row>
    <row r="21" spans="2:12">
      <c r="C21">
        <f>A15-C20</f>
        <v>21.036433121019108</v>
      </c>
      <c r="D21">
        <f>1/(2*3.14*50*C21)</f>
        <v>1.5139036915027616E-4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Nhut</dc:creator>
  <cp:lastModifiedBy>Nhut</cp:lastModifiedBy>
  <dcterms:created xsi:type="dcterms:W3CDTF">2015-12-02T08:10:39Z</dcterms:created>
  <dcterms:modified xsi:type="dcterms:W3CDTF">2015-12-03T14:33:26Z</dcterms:modified>
</cp:coreProperties>
</file>