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filterPrivacy="1" defaultThemeVersion="124226"/>
  <xr:revisionPtr revIDLastSave="0" documentId="8_{BF5382D3-D962-4DDE-8F9B-1096CA1F05CC}" xr6:coauthVersionLast="31" xr6:coauthVersionMax="31" xr10:uidLastSave="{00000000-0000-0000-0000-000000000000}"/>
  <bookViews>
    <workbookView xWindow="0" yWindow="0" windowWidth="22650" windowHeight="12870" xr2:uid="{00000000-000D-0000-FFFF-FFFF00000000}"/>
  </bookViews>
  <sheets>
    <sheet name="見積り" sheetId="4" r:id="rId1"/>
    <sheet name="記入例" sheetId="1" r:id="rId2"/>
  </sheets>
  <calcPr calcId="179017"/>
</workbook>
</file>

<file path=xl/calcChain.xml><?xml version="1.0" encoding="utf-8"?>
<calcChain xmlns="http://schemas.openxmlformats.org/spreadsheetml/2006/main">
  <c r="E53" i="4" l="1"/>
  <c r="E52" i="4"/>
  <c r="E51" i="4"/>
  <c r="Q42" i="4"/>
  <c r="M42" i="4"/>
  <c r="N42" i="4" s="1"/>
  <c r="M41" i="4"/>
  <c r="N41" i="4" s="1"/>
  <c r="M40" i="4"/>
  <c r="N40" i="4" s="1"/>
  <c r="M33" i="4"/>
  <c r="N33" i="4" s="1"/>
  <c r="M32" i="4"/>
  <c r="N32" i="4" s="1"/>
  <c r="M31" i="4"/>
  <c r="N31" i="4" s="1"/>
  <c r="M30" i="4"/>
  <c r="N30" i="4" s="1"/>
  <c r="M29" i="4"/>
  <c r="N29" i="4" s="1"/>
  <c r="M27" i="4"/>
  <c r="N27" i="4" s="1"/>
  <c r="M26" i="4"/>
  <c r="N26" i="4" s="1"/>
  <c r="J26" i="4"/>
  <c r="M25" i="4"/>
  <c r="N25" i="4" s="1"/>
  <c r="M24" i="4"/>
  <c r="N24" i="4" s="1"/>
  <c r="J24" i="4"/>
  <c r="M23" i="4"/>
  <c r="N23" i="4" s="1"/>
  <c r="J23" i="4"/>
  <c r="M22" i="4" l="1"/>
  <c r="N22" i="4" s="1"/>
  <c r="J22" i="4"/>
  <c r="N19" i="4"/>
  <c r="M19" i="4"/>
  <c r="N18" i="4"/>
  <c r="M18" i="4"/>
  <c r="N56" i="4" l="1"/>
  <c r="N50" i="4"/>
  <c r="N55" i="4" l="1"/>
  <c r="O55" i="4" s="1"/>
  <c r="O56" i="4"/>
  <c r="O50" i="4"/>
  <c r="O57" i="4" l="1"/>
  <c r="N58" i="4"/>
  <c r="N59" i="4" s="1"/>
  <c r="N49" i="4"/>
  <c r="F45" i="4" l="1"/>
  <c r="O49" i="4" l="1"/>
  <c r="O51" i="4" s="1"/>
  <c r="F13" i="1" l="1"/>
  <c r="F12" i="1"/>
  <c r="F11" i="1"/>
  <c r="F16" i="1"/>
  <c r="F15" i="1"/>
  <c r="F14" i="1"/>
</calcChain>
</file>

<file path=xl/sharedStrings.xml><?xml version="1.0" encoding="utf-8"?>
<sst xmlns="http://schemas.openxmlformats.org/spreadsheetml/2006/main" count="194" uniqueCount="107">
  <si>
    <t>作成者</t>
    <rPh sb="0" eb="3">
      <t>サクセイシャ</t>
    </rPh>
    <phoneticPr fontId="1"/>
  </si>
  <si>
    <t>青木</t>
    <rPh sb="0" eb="2">
      <t>アオキ</t>
    </rPh>
    <phoneticPr fontId="1"/>
  </si>
  <si>
    <t>項目</t>
    <rPh sb="0" eb="2">
      <t>コウモク</t>
    </rPh>
    <phoneticPr fontId="1"/>
  </si>
  <si>
    <t>備考</t>
    <rPh sb="0" eb="2">
      <t>ビコウ</t>
    </rPh>
    <phoneticPr fontId="1"/>
  </si>
  <si>
    <t>作成日</t>
    <rPh sb="0" eb="3">
      <t>サクセイビ</t>
    </rPh>
    <phoneticPr fontId="1"/>
  </si>
  <si>
    <t>部局</t>
    <rPh sb="0" eb="2">
      <t>ブキョク</t>
    </rPh>
    <phoneticPr fontId="1"/>
  </si>
  <si>
    <t>情報システム局</t>
    <rPh sb="0" eb="2">
      <t>ジョウホウ</t>
    </rPh>
    <rPh sb="6" eb="7">
      <t>キョク</t>
    </rPh>
    <phoneticPr fontId="1"/>
  </si>
  <si>
    <t>お客様ご担当</t>
    <rPh sb="1" eb="3">
      <t>キャクサマ</t>
    </rPh>
    <rPh sb="4" eb="6">
      <t>タントウ</t>
    </rPh>
    <phoneticPr fontId="1"/>
  </si>
  <si>
    <t>修正</t>
    <rPh sb="0" eb="2">
      <t>シュウセイ</t>
    </rPh>
    <phoneticPr fontId="1"/>
  </si>
  <si>
    <t>平木様</t>
    <rPh sb="0" eb="3">
      <t>ヒラキサマ</t>
    </rPh>
    <phoneticPr fontId="1"/>
  </si>
  <si>
    <t>検証環境構築</t>
    <rPh sb="0" eb="2">
      <t>ケンショウ</t>
    </rPh>
    <rPh sb="2" eb="4">
      <t>カンキョウ</t>
    </rPh>
    <rPh sb="4" eb="6">
      <t>コウチク</t>
    </rPh>
    <phoneticPr fontId="1"/>
  </si>
  <si>
    <t>動作検証</t>
    <rPh sb="0" eb="2">
      <t>ドウサ</t>
    </rPh>
    <rPh sb="2" eb="4">
      <t>ケンショウ</t>
    </rPh>
    <phoneticPr fontId="1"/>
  </si>
  <si>
    <t>SEP12クライアント基本動作検証</t>
    <rPh sb="11" eb="13">
      <t>キホン</t>
    </rPh>
    <rPh sb="13" eb="15">
      <t>ドウサ</t>
    </rPh>
    <rPh sb="15" eb="17">
      <t>ケンショウ</t>
    </rPh>
    <phoneticPr fontId="1"/>
  </si>
  <si>
    <t>SNACポリシー動作検証</t>
    <rPh sb="8" eb="10">
      <t>ドウサ</t>
    </rPh>
    <rPh sb="10" eb="12">
      <t>ケンショウ</t>
    </rPh>
    <phoneticPr fontId="1"/>
  </si>
  <si>
    <t>CD作成</t>
    <rPh sb="2" eb="4">
      <t>サクセイ</t>
    </rPh>
    <phoneticPr fontId="1"/>
  </si>
  <si>
    <t>インストールモジュール作成</t>
    <rPh sb="11" eb="13">
      <t>サクセイ</t>
    </rPh>
    <phoneticPr fontId="1"/>
  </si>
  <si>
    <t>CD作成</t>
    <rPh sb="2" eb="4">
      <t>サクセイ</t>
    </rPh>
    <phoneticPr fontId="1"/>
  </si>
  <si>
    <t>32bit版、64bit版（NHKグループ）</t>
    <rPh sb="5" eb="6">
      <t>バン</t>
    </rPh>
    <rPh sb="12" eb="13">
      <t>バン</t>
    </rPh>
    <phoneticPr fontId="1"/>
  </si>
  <si>
    <t>SEP12RU4基本動作検証</t>
    <rPh sb="8" eb="14">
      <t>キホンドウサケンショウ</t>
    </rPh>
    <phoneticPr fontId="1"/>
  </si>
  <si>
    <t>対象
Windows VISTA32bit
Windows7　32bit
Windows7　64bit
Windows8.1　32bit
Windows8.1　64bit
Windows　Server2012R2 64bit</t>
    <rPh sb="0" eb="2">
      <t>タイショウ</t>
    </rPh>
    <phoneticPr fontId="1"/>
  </si>
  <si>
    <t>Windows VISTA32bit
Windows7　32bit
Windows7　64bit
Windows8.1　32bit
Windows8.1　64bit
Windows　Server2012R2 64bit</t>
    <phoneticPr fontId="1"/>
  </si>
  <si>
    <t>Windows VISTA32bit
Windows7　32bit
Windows7　64bit
Windows8.1　32bit
Windows8.1　64bit</t>
    <phoneticPr fontId="1"/>
  </si>
  <si>
    <t>モジュール2種類、手順書収録
CD1枚、不織布袋、シールラベル想定</t>
    <rPh sb="6" eb="8">
      <t>シュルイ</t>
    </rPh>
    <rPh sb="9" eb="12">
      <t>テジュンショ</t>
    </rPh>
    <rPh sb="12" eb="14">
      <t>シュウロク</t>
    </rPh>
    <rPh sb="18" eb="19">
      <t>マイ</t>
    </rPh>
    <rPh sb="20" eb="23">
      <t>フショクフ</t>
    </rPh>
    <rPh sb="23" eb="24">
      <t>フクロ</t>
    </rPh>
    <rPh sb="31" eb="33">
      <t>ソウテイ</t>
    </rPh>
    <phoneticPr fontId="1"/>
  </si>
  <si>
    <t>案件名</t>
    <rPh sb="0" eb="2">
      <t>アンケン</t>
    </rPh>
    <rPh sb="2" eb="3">
      <t>メイ</t>
    </rPh>
    <phoneticPr fontId="1"/>
  </si>
  <si>
    <t>作業期間</t>
    <rPh sb="0" eb="2">
      <t>サギョウ</t>
    </rPh>
    <rPh sb="2" eb="4">
      <t>キカン</t>
    </rPh>
    <phoneticPr fontId="1"/>
  </si>
  <si>
    <t>ドキュメント作成</t>
    <rPh sb="6" eb="8">
      <t>サクセイ</t>
    </rPh>
    <phoneticPr fontId="1"/>
  </si>
  <si>
    <t>リリース予定日</t>
    <rPh sb="4" eb="7">
      <t>ヨテイビ</t>
    </rPh>
    <phoneticPr fontId="1"/>
  </si>
  <si>
    <t>作業内容</t>
    <rPh sb="0" eb="2">
      <t>サギョウ</t>
    </rPh>
    <rPh sb="2" eb="4">
      <t>ナイヨウ</t>
    </rPh>
    <phoneticPr fontId="1"/>
  </si>
  <si>
    <t>成果物</t>
    <rPh sb="0" eb="3">
      <t>セイカブツ</t>
    </rPh>
    <phoneticPr fontId="1"/>
  </si>
  <si>
    <r>
      <t xml:space="preserve">工数
</t>
    </r>
    <r>
      <rPr>
        <sz val="9"/>
        <color theme="1"/>
        <rFont val="ＭＳ Ｐゴシック"/>
        <family val="3"/>
        <charset val="128"/>
        <scheme val="minor"/>
      </rPr>
      <t>（リスク込）</t>
    </r>
    <rPh sb="0" eb="2">
      <t>コウスウ</t>
    </rPh>
    <rPh sb="7" eb="8">
      <t>コ</t>
    </rPh>
    <phoneticPr fontId="1"/>
  </si>
  <si>
    <r>
      <t xml:space="preserve">工数
</t>
    </r>
    <r>
      <rPr>
        <sz val="9"/>
        <color theme="1"/>
        <rFont val="ＭＳ Ｐゴシック"/>
        <family val="3"/>
        <charset val="128"/>
        <scheme val="minor"/>
      </rPr>
      <t>（人時）</t>
    </r>
    <rPh sb="0" eb="2">
      <t>コウスウ</t>
    </rPh>
    <rPh sb="4" eb="5">
      <t>ヒト</t>
    </rPh>
    <rPh sb="5" eb="6">
      <t>ジ</t>
    </rPh>
    <phoneticPr fontId="1"/>
  </si>
  <si>
    <t>要員</t>
    <rPh sb="0" eb="2">
      <t>ヨウイン</t>
    </rPh>
    <phoneticPr fontId="1"/>
  </si>
  <si>
    <t>SEB</t>
    <phoneticPr fontId="1"/>
  </si>
  <si>
    <t>・動作試験仕様書兼報告書</t>
    <phoneticPr fontId="1"/>
  </si>
  <si>
    <t>動作試験仕様書兼報告書作成</t>
    <rPh sb="0" eb="2">
      <t>ドウサ</t>
    </rPh>
    <rPh sb="2" eb="4">
      <t>シケン</t>
    </rPh>
    <rPh sb="4" eb="7">
      <t>シヨウショ</t>
    </rPh>
    <rPh sb="7" eb="8">
      <t>ケン</t>
    </rPh>
    <rPh sb="8" eb="11">
      <t>ホウコクショ</t>
    </rPh>
    <rPh sb="11" eb="13">
      <t>サクセイ</t>
    </rPh>
    <phoneticPr fontId="1"/>
  </si>
  <si>
    <t>10月1日～11月28日</t>
    <rPh sb="2" eb="3">
      <t>ガツ</t>
    </rPh>
    <rPh sb="4" eb="5">
      <t>ヒ</t>
    </rPh>
    <rPh sb="8" eb="9">
      <t>ガツ</t>
    </rPh>
    <rPh sb="11" eb="12">
      <t>ヒ</t>
    </rPh>
    <phoneticPr fontId="1"/>
  </si>
  <si>
    <t>全体管理や要件定義、設計に関わる作業</t>
    <rPh sb="0" eb="2">
      <t>ゼンタイ</t>
    </rPh>
    <rPh sb="2" eb="4">
      <t>カンリ</t>
    </rPh>
    <rPh sb="5" eb="7">
      <t>ヨウケン</t>
    </rPh>
    <rPh sb="7" eb="9">
      <t>テイギ</t>
    </rPh>
    <rPh sb="10" eb="12">
      <t>セッケイ</t>
    </rPh>
    <rPh sb="13" eb="14">
      <t>カカ</t>
    </rPh>
    <rPh sb="16" eb="18">
      <t>サギョウ</t>
    </rPh>
    <phoneticPr fontId="1"/>
  </si>
  <si>
    <t>※</t>
    <phoneticPr fontId="1"/>
  </si>
  <si>
    <t>SEA：</t>
    <phoneticPr fontId="1"/>
  </si>
  <si>
    <t>SEB：</t>
    <phoneticPr fontId="1"/>
  </si>
  <si>
    <t>上記以外の作業</t>
    <rPh sb="0" eb="2">
      <t>ジョウキ</t>
    </rPh>
    <rPh sb="2" eb="4">
      <t>イガイ</t>
    </rPh>
    <rPh sb="5" eb="7">
      <t>サギョウ</t>
    </rPh>
    <phoneticPr fontId="1"/>
  </si>
  <si>
    <t>納期</t>
    <rPh sb="0" eb="2">
      <t>ノウキ</t>
    </rPh>
    <phoneticPr fontId="1"/>
  </si>
  <si>
    <t>作業概要</t>
    <rPh sb="0" eb="2">
      <t>サギョウ</t>
    </rPh>
    <rPh sb="2" eb="4">
      <t>ガイヨウ</t>
    </rPh>
    <phoneticPr fontId="1"/>
  </si>
  <si>
    <t>SEA</t>
    <phoneticPr fontId="1"/>
  </si>
  <si>
    <t>プログラム改修</t>
    <rPh sb="5" eb="7">
      <t>カイシュウ</t>
    </rPh>
    <phoneticPr fontId="1"/>
  </si>
  <si>
    <t>SEB</t>
    <phoneticPr fontId="1"/>
  </si>
  <si>
    <t>試験</t>
    <rPh sb="0" eb="2">
      <t>シケン</t>
    </rPh>
    <phoneticPr fontId="1"/>
  </si>
  <si>
    <t>リリース</t>
    <phoneticPr fontId="1"/>
  </si>
  <si>
    <t>プログラムファイル（サーバー内）</t>
    <rPh sb="14" eb="15">
      <t>ナイ</t>
    </rPh>
    <phoneticPr fontId="1"/>
  </si>
  <si>
    <t>要件</t>
    <rPh sb="0" eb="2">
      <t>ヨウケン</t>
    </rPh>
    <phoneticPr fontId="1"/>
  </si>
  <si>
    <t>設計</t>
    <rPh sb="0" eb="2">
      <t>セッケイ</t>
    </rPh>
    <phoneticPr fontId="1"/>
  </si>
  <si>
    <t>SEA</t>
    <phoneticPr fontId="1"/>
  </si>
  <si>
    <t>SEA</t>
    <phoneticPr fontId="1"/>
  </si>
  <si>
    <t>SEB</t>
    <phoneticPr fontId="1"/>
  </si>
  <si>
    <t>管理</t>
    <rPh sb="0" eb="2">
      <t>カンリ</t>
    </rPh>
    <phoneticPr fontId="1"/>
  </si>
  <si>
    <t>プロジェクト管理</t>
    <rPh sb="6" eb="8">
      <t>カンリ</t>
    </rPh>
    <phoneticPr fontId="1"/>
  </si>
  <si>
    <t>単価</t>
    <rPh sb="0" eb="2">
      <t>タンカ</t>
    </rPh>
    <phoneticPr fontId="1"/>
  </si>
  <si>
    <t>工数</t>
    <rPh sb="0" eb="2">
      <t>コウスウ</t>
    </rPh>
    <phoneticPr fontId="1"/>
  </si>
  <si>
    <t>合計</t>
    <rPh sb="0" eb="2">
      <t>ゴウケイ</t>
    </rPh>
    <phoneticPr fontId="1"/>
  </si>
  <si>
    <t>工数(リスク込)</t>
    <rPh sb="0" eb="2">
      <t>コウスウ</t>
    </rPh>
    <rPh sb="6" eb="7">
      <t>コミ</t>
    </rPh>
    <phoneticPr fontId="1"/>
  </si>
  <si>
    <t>工数(リスク無し)</t>
    <rPh sb="0" eb="2">
      <t>コウスウ</t>
    </rPh>
    <rPh sb="6" eb="7">
      <t>ナ</t>
    </rPh>
    <phoneticPr fontId="1"/>
  </si>
  <si>
    <r>
      <t xml:space="preserve">要員
</t>
    </r>
    <r>
      <rPr>
        <sz val="9"/>
        <color theme="1"/>
        <rFont val="Meiryo UI"/>
        <family val="3"/>
        <charset val="128"/>
      </rPr>
      <t>（※）</t>
    </r>
    <rPh sb="0" eb="2">
      <t>ヨウイン</t>
    </rPh>
    <phoneticPr fontId="1"/>
  </si>
  <si>
    <r>
      <t xml:space="preserve">工数
</t>
    </r>
    <r>
      <rPr>
        <sz val="9"/>
        <color theme="1"/>
        <rFont val="Meiryo UI"/>
        <family val="3"/>
        <charset val="128"/>
      </rPr>
      <t>（人時）</t>
    </r>
    <rPh sb="0" eb="2">
      <t>コウスウ</t>
    </rPh>
    <rPh sb="4" eb="5">
      <t>ヒト</t>
    </rPh>
    <rPh sb="5" eb="6">
      <t>ジ</t>
    </rPh>
    <phoneticPr fontId="1"/>
  </si>
  <si>
    <r>
      <t xml:space="preserve">工数
</t>
    </r>
    <r>
      <rPr>
        <sz val="9"/>
        <color theme="1"/>
        <rFont val="Meiryo UI"/>
        <family val="3"/>
        <charset val="128"/>
      </rPr>
      <t>（リスク込）</t>
    </r>
    <rPh sb="0" eb="2">
      <t>コウスウ</t>
    </rPh>
    <rPh sb="7" eb="8">
      <t>コ</t>
    </rPh>
    <phoneticPr fontId="1"/>
  </si>
  <si>
    <t>収集対象ログの調査</t>
    <phoneticPr fontId="1"/>
  </si>
  <si>
    <t>疎通テスト</t>
    <rPh sb="0" eb="2">
      <t>ソツウ</t>
    </rPh>
    <phoneticPr fontId="1"/>
  </si>
  <si>
    <t>IceWallからの疎通テスト</t>
    <rPh sb="10" eb="12">
      <t>ソツウ</t>
    </rPh>
    <phoneticPr fontId="1"/>
  </si>
  <si>
    <t>運用資料更新</t>
    <rPh sb="0" eb="2">
      <t>ウンヨウ</t>
    </rPh>
    <rPh sb="2" eb="4">
      <t>シリョウ</t>
    </rPh>
    <rPh sb="4" eb="6">
      <t>コウシン</t>
    </rPh>
    <phoneticPr fontId="1"/>
  </si>
  <si>
    <t>連携機能手順書</t>
    <rPh sb="0" eb="2">
      <t>レンケイ</t>
    </rPh>
    <rPh sb="2" eb="4">
      <t>キノウ</t>
    </rPh>
    <rPh sb="4" eb="7">
      <t>テジュンショ</t>
    </rPh>
    <phoneticPr fontId="1"/>
  </si>
  <si>
    <t>運用デスク引継資料</t>
    <rPh sb="0" eb="2">
      <t>ウンヨウ</t>
    </rPh>
    <rPh sb="5" eb="7">
      <t>ヒキツ</t>
    </rPh>
    <rPh sb="7" eb="9">
      <t>シリョウ</t>
    </rPh>
    <phoneticPr fontId="1"/>
  </si>
  <si>
    <t>メール通知関連資料</t>
    <rPh sb="3" eb="5">
      <t>ツウチ</t>
    </rPh>
    <rPh sb="5" eb="7">
      <t>カンレン</t>
    </rPh>
    <rPh sb="7" eb="9">
      <t>シリョウ</t>
    </rPh>
    <phoneticPr fontId="1"/>
  </si>
  <si>
    <t>試験仕様書兼結果報告書</t>
    <phoneticPr fontId="1"/>
  </si>
  <si>
    <t>打合せ（進捗・課題管理）</t>
    <rPh sb="0" eb="2">
      <t>ウチアワ</t>
    </rPh>
    <phoneticPr fontId="1"/>
  </si>
  <si>
    <t>マニュアル更新
（運用資料）</t>
    <rPh sb="9" eb="11">
      <t>ウンヨウ</t>
    </rPh>
    <rPh sb="11" eb="13">
      <t>シリョウ</t>
    </rPh>
    <phoneticPr fontId="1"/>
  </si>
  <si>
    <t>ログ転送スクリプトリリース</t>
    <phoneticPr fontId="1"/>
  </si>
  <si>
    <t>ログ転送スクリプト用計画書・手順書作成</t>
    <rPh sb="9" eb="10">
      <t>ヨウ</t>
    </rPh>
    <rPh sb="10" eb="13">
      <t>ケイカクショ</t>
    </rPh>
    <rPh sb="14" eb="16">
      <t>テジュン</t>
    </rPh>
    <rPh sb="16" eb="17">
      <t>ショ</t>
    </rPh>
    <rPh sb="17" eb="19">
      <t>サクセイ</t>
    </rPh>
    <phoneticPr fontId="1"/>
  </si>
  <si>
    <t>HPE作業用計画書・手順書確認</t>
    <rPh sb="3" eb="5">
      <t>サギョウ</t>
    </rPh>
    <rPh sb="5" eb="6">
      <t>ヨウ</t>
    </rPh>
    <rPh sb="6" eb="9">
      <t>ケイカクショ</t>
    </rPh>
    <rPh sb="10" eb="12">
      <t>テジュン</t>
    </rPh>
    <rPh sb="12" eb="13">
      <t>ショ</t>
    </rPh>
    <rPh sb="13" eb="15">
      <t>カクニン</t>
    </rPh>
    <phoneticPr fontId="1"/>
  </si>
  <si>
    <t>HPE作業立会い</t>
    <rPh sb="3" eb="5">
      <t>サギョウ</t>
    </rPh>
    <rPh sb="5" eb="7">
      <t>タチア</t>
    </rPh>
    <phoneticPr fontId="1"/>
  </si>
  <si>
    <t>2人×2h
レビュー後修正は1回を想定</t>
    <rPh sb="1" eb="2">
      <t>ニン</t>
    </rPh>
    <rPh sb="10" eb="11">
      <t>ゴ</t>
    </rPh>
    <rPh sb="11" eb="13">
      <t>シュウセイ</t>
    </rPh>
    <rPh sb="15" eb="16">
      <t>カイ</t>
    </rPh>
    <rPh sb="17" eb="19">
      <t>ソウテイ</t>
    </rPh>
    <phoneticPr fontId="1"/>
  </si>
  <si>
    <t>ログ転送スクリプト作成</t>
    <rPh sb="2" eb="4">
      <t>テンソウ</t>
    </rPh>
    <rPh sb="9" eb="11">
      <t>サクセイ</t>
    </rPh>
    <phoneticPr fontId="1"/>
  </si>
  <si>
    <t>基本設計書支援</t>
    <rPh sb="0" eb="2">
      <t>キホン</t>
    </rPh>
    <rPh sb="2" eb="4">
      <t>セッケイ</t>
    </rPh>
    <rPh sb="4" eb="5">
      <t>ショ</t>
    </rPh>
    <rPh sb="5" eb="7">
      <t>シエン</t>
    </rPh>
    <phoneticPr fontId="1"/>
  </si>
  <si>
    <t>詳細設計書支援</t>
    <rPh sb="0" eb="2">
      <t>ショウサイ</t>
    </rPh>
    <rPh sb="2" eb="5">
      <t>セッケイショ</t>
    </rPh>
    <rPh sb="5" eb="7">
      <t>シエン</t>
    </rPh>
    <phoneticPr fontId="1"/>
  </si>
  <si>
    <t>追加分追記
※レビュー含む</t>
    <rPh sb="0" eb="2">
      <t>ツイカ</t>
    </rPh>
    <rPh sb="2" eb="3">
      <t>ブン</t>
    </rPh>
    <rPh sb="3" eb="5">
      <t>ツイキ</t>
    </rPh>
    <phoneticPr fontId="1"/>
  </si>
  <si>
    <t>試験仕様書作成</t>
    <rPh sb="0" eb="2">
      <t>シケン</t>
    </rPh>
    <rPh sb="2" eb="4">
      <t>シヨウ</t>
    </rPh>
    <rPh sb="4" eb="5">
      <t>ショ</t>
    </rPh>
    <rPh sb="5" eb="7">
      <t>サクセイ</t>
    </rPh>
    <phoneticPr fontId="1"/>
  </si>
  <si>
    <t>情報システム・システム開発部</t>
    <rPh sb="0" eb="2">
      <t>ジョウホウ</t>
    </rPh>
    <rPh sb="11" eb="13">
      <t>カイハツ</t>
    </rPh>
    <rPh sb="13" eb="14">
      <t>ブ</t>
    </rPh>
    <phoneticPr fontId="1"/>
  </si>
  <si>
    <t>長谷部　桂　太様</t>
    <rPh sb="7" eb="8">
      <t>サマ</t>
    </rPh>
    <phoneticPr fontId="1"/>
  </si>
  <si>
    <t>追加分追記
※レビュー含む
※運用デスクへの説明会は実施せずメール送付のみの想定</t>
    <rPh sb="0" eb="2">
      <t>ツイカ</t>
    </rPh>
    <rPh sb="2" eb="3">
      <t>ブン</t>
    </rPh>
    <rPh sb="3" eb="5">
      <t>ツイキ</t>
    </rPh>
    <rPh sb="15" eb="17">
      <t>ウンヨウ</t>
    </rPh>
    <rPh sb="22" eb="24">
      <t>セツメイ</t>
    </rPh>
    <rPh sb="24" eb="25">
      <t>カイ</t>
    </rPh>
    <rPh sb="26" eb="28">
      <t>ジッシ</t>
    </rPh>
    <rPh sb="33" eb="35">
      <t>ソウフ</t>
    </rPh>
    <rPh sb="38" eb="40">
      <t>ソウテイ</t>
    </rPh>
    <phoneticPr fontId="1"/>
  </si>
  <si>
    <t>システムカルテ</t>
    <phoneticPr fontId="1"/>
  </si>
  <si>
    <t>3人×1ｈ×8回</t>
    <rPh sb="1" eb="2">
      <t>リ</t>
    </rPh>
    <rPh sb="7" eb="8">
      <t>カイ</t>
    </rPh>
    <phoneticPr fontId="1"/>
  </si>
  <si>
    <t>ログ閲覧システム 統合認証システム更改対応</t>
    <rPh sb="2" eb="4">
      <t>エツラン</t>
    </rPh>
    <rPh sb="9" eb="11">
      <t>トウゴウ</t>
    </rPh>
    <rPh sb="11" eb="13">
      <t>ニンショウ</t>
    </rPh>
    <rPh sb="17" eb="19">
      <t>コウカイ</t>
    </rPh>
    <rPh sb="19" eb="21">
      <t>タイオウ</t>
    </rPh>
    <phoneticPr fontId="1"/>
  </si>
  <si>
    <t>2019年1月～2019年3月</t>
    <rPh sb="4" eb="5">
      <t>ネン</t>
    </rPh>
    <rPh sb="6" eb="7">
      <t>ガツ</t>
    </rPh>
    <rPh sb="12" eb="13">
      <t>ネン</t>
    </rPh>
    <rPh sb="14" eb="15">
      <t>ガツ</t>
    </rPh>
    <phoneticPr fontId="1"/>
  </si>
  <si>
    <t>ログ閲覧システムにて統合認証システム更改サーバからのログ取り込みを対応する</t>
    <rPh sb="2" eb="4">
      <t>エツラン</t>
    </rPh>
    <rPh sb="10" eb="12">
      <t>トウゴウ</t>
    </rPh>
    <rPh sb="12" eb="14">
      <t>ニンショウ</t>
    </rPh>
    <rPh sb="18" eb="20">
      <t>コウカイ</t>
    </rPh>
    <rPh sb="28" eb="29">
      <t>ト</t>
    </rPh>
    <rPh sb="30" eb="31">
      <t>コ</t>
    </rPh>
    <rPh sb="33" eb="35">
      <t>タイオウ</t>
    </rPh>
    <phoneticPr fontId="1"/>
  </si>
  <si>
    <t xml:space="preserve">iw　×3台
　IceWallログ転送（sftp)
　パスワードリマインダーログ転送（sftp)
ldap　×2台
　openldapログ転送（sftp)
　認証DBログ（sftp）
ldapレプリ　×2台
　openldapログ転送（sftp)
cert　×2台
　Certログ転送（sftp)
※レビュー含む
</t>
    <rPh sb="69" eb="71">
      <t>テンソウ</t>
    </rPh>
    <rPh sb="79" eb="81">
      <t>ニンショウ</t>
    </rPh>
    <phoneticPr fontId="1"/>
  </si>
  <si>
    <t xml:space="preserve">iw：Icewallログ、パスワードリマインダーログ
ldap：openldapログ、認証DBログ
ldaprep：openldapログ
cert：Certログ
</t>
    <rPh sb="43" eb="45">
      <t>ニンショウ</t>
    </rPh>
    <phoneticPr fontId="1"/>
  </si>
  <si>
    <t>仕様書作成：24
テスト実施：40</t>
    <rPh sb="0" eb="2">
      <t>シヨウ</t>
    </rPh>
    <rPh sb="2" eb="3">
      <t>ショ</t>
    </rPh>
    <rPh sb="3" eb="5">
      <t>サクセイ</t>
    </rPh>
    <rPh sb="12" eb="14">
      <t>ジッシ</t>
    </rPh>
    <phoneticPr fontId="1"/>
  </si>
  <si>
    <t>ログ閲覧システム_連携機能手順書.docx</t>
    <phoneticPr fontId="1"/>
  </si>
  <si>
    <t>ログ閲覧システム_運用デスク引継資料.docx</t>
    <phoneticPr fontId="1"/>
  </si>
  <si>
    <t>ログ閲覧システム_メール通知関連.xlsx</t>
    <phoneticPr fontId="1"/>
  </si>
  <si>
    <t>システムカルテ（ログ閲覧システム）.docx</t>
    <phoneticPr fontId="1"/>
  </si>
  <si>
    <t>Certからの疎通テスト</t>
    <phoneticPr fontId="1"/>
  </si>
  <si>
    <t>LDAPからの疎通テスト</t>
    <phoneticPr fontId="1"/>
  </si>
  <si>
    <t>LDAPレプリからの疎通テスト</t>
    <phoneticPr fontId="1"/>
  </si>
  <si>
    <t>min</t>
    <phoneticPr fontId="1"/>
  </si>
  <si>
    <t>hour</t>
    <phoneticPr fontId="1"/>
  </si>
  <si>
    <t>page</t>
    <phoneticPr fontId="1"/>
  </si>
  <si>
    <t>line</t>
    <phoneticPr fontId="1"/>
  </si>
  <si>
    <t>case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</si>
</sst>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14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sz val="11"/>
      <color rgb="FFFF0000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9"/>
      <color theme="1"/>
      <name val="ＭＳ Ｐゴシック"/>
      <family val="3"/>
      <charset val="128"/>
      <scheme val="minor"/>
    </font>
    <font>
      <b/>
      <sz val="11"/>
      <name val="ＭＳ Ｐゴシック"/>
      <family val="3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1"/>
      <color theme="1"/>
      <name val="Meiryo UI"/>
      <family val="3"/>
      <charset val="128"/>
    </font>
    <font>
      <sz val="11"/>
      <color theme="1"/>
      <name val="Meiryo UI"/>
      <family val="3"/>
      <charset val="128"/>
    </font>
    <font>
      <b/>
      <sz val="11"/>
      <name val="Meiryo UI"/>
      <family val="3"/>
      <charset val="128"/>
    </font>
    <font>
      <sz val="11"/>
      <name val="Meiryo UI"/>
      <family val="3"/>
      <charset val="128"/>
    </font>
    <font>
      <sz val="9"/>
      <color theme="1"/>
      <name val="Meiryo UI"/>
      <family val="3"/>
      <charset val="128"/>
    </font>
    <font>
      <sz val="11"/>
      <color rgb="FFFF0000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38" fontId="7" fillId="0" borderId="0" applyFont="0" applyFill="0" applyBorder="0" applyAlignment="0" applyProtection="0">
      <alignment vertical="center"/>
    </xf>
  </cellStyleXfs>
  <cellXfs count="109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0" borderId="0" xfId="0" applyAlignment="1">
      <alignment horizontal="right" vertical="center"/>
    </xf>
    <xf numFmtId="0" fontId="0" fillId="0" borderId="2" xfId="0" applyBorder="1" applyAlignment="1">
      <alignment vertical="center" wrapText="1"/>
    </xf>
    <xf numFmtId="0" fontId="0" fillId="0" borderId="0" xfId="0" applyBorder="1">
      <alignment vertical="center"/>
    </xf>
    <xf numFmtId="0" fontId="0" fillId="0" borderId="0" xfId="0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56" fontId="0" fillId="0" borderId="0" xfId="0" applyNumberFormat="1" applyAlignment="1">
      <alignment horizontal="left" vertical="center"/>
    </xf>
    <xf numFmtId="14" fontId="0" fillId="0" borderId="0" xfId="0" applyNumberFormat="1" applyAlignment="1">
      <alignment horizontal="left" vertical="center"/>
    </xf>
    <xf numFmtId="0" fontId="0" fillId="0" borderId="1" xfId="0" applyBorder="1" applyAlignment="1">
      <alignment horizontal="left" vertical="center"/>
    </xf>
    <xf numFmtId="56" fontId="0" fillId="0" borderId="1" xfId="0" applyNumberFormat="1" applyBorder="1" applyAlignment="1">
      <alignment horizontal="left" vertical="center"/>
    </xf>
    <xf numFmtId="0" fontId="4" fillId="3" borderId="1" xfId="0" applyFont="1" applyFill="1" applyBorder="1">
      <alignment vertical="center"/>
    </xf>
    <xf numFmtId="0" fontId="0" fillId="0" borderId="9" xfId="0" applyBorder="1" applyAlignment="1">
      <alignment vertical="center" wrapText="1"/>
    </xf>
    <xf numFmtId="14" fontId="0" fillId="0" borderId="1" xfId="0" applyNumberFormat="1" applyBorder="1" applyAlignment="1">
      <alignment horizontal="left" vertical="center"/>
    </xf>
    <xf numFmtId="0" fontId="6" fillId="3" borderId="1" xfId="0" applyFont="1" applyFill="1" applyBorder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56" fontId="0" fillId="0" borderId="0" xfId="0" applyNumberFormat="1" applyBorder="1" applyAlignment="1">
      <alignment horizontal="center" vertical="center"/>
    </xf>
    <xf numFmtId="56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 wrapText="1"/>
    </xf>
    <xf numFmtId="14" fontId="0" fillId="2" borderId="11" xfId="0" applyNumberFormat="1" applyFill="1" applyBorder="1" applyAlignment="1">
      <alignment horizontal="center" vertical="center" wrapText="1"/>
    </xf>
    <xf numFmtId="14" fontId="0" fillId="2" borderId="12" xfId="0" applyNumberFormat="1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4" xfId="0" applyBorder="1">
      <alignment vertical="center"/>
    </xf>
    <xf numFmtId="0" fontId="0" fillId="0" borderId="17" xfId="0" applyBorder="1" applyAlignment="1">
      <alignment vertical="center" wrapText="1"/>
    </xf>
    <xf numFmtId="0" fontId="0" fillId="0" borderId="18" xfId="0" applyBorder="1" applyAlignment="1">
      <alignment vertical="center" wrapText="1"/>
    </xf>
    <xf numFmtId="0" fontId="0" fillId="0" borderId="19" xfId="0" applyBorder="1" applyAlignment="1">
      <alignment horizontal="left" vertical="center"/>
    </xf>
    <xf numFmtId="0" fontId="0" fillId="0" borderId="15" xfId="0" applyBorder="1">
      <alignment vertical="center"/>
    </xf>
    <xf numFmtId="0" fontId="0" fillId="0" borderId="20" xfId="0" applyBorder="1" applyAlignment="1">
      <alignment vertical="center" wrapText="1"/>
    </xf>
    <xf numFmtId="0" fontId="0" fillId="0" borderId="21" xfId="0" applyBorder="1">
      <alignment vertical="center"/>
    </xf>
    <xf numFmtId="0" fontId="0" fillId="0" borderId="5" xfId="0" applyBorder="1" applyAlignment="1">
      <alignment horizontal="center" vertical="center"/>
    </xf>
    <xf numFmtId="56" fontId="0" fillId="0" borderId="23" xfId="0" applyNumberFormat="1" applyBorder="1" applyAlignment="1">
      <alignment horizontal="left" vertical="center"/>
    </xf>
    <xf numFmtId="0" fontId="8" fillId="3" borderId="1" xfId="0" applyFont="1" applyFill="1" applyBorder="1">
      <alignment vertical="center"/>
    </xf>
    <xf numFmtId="0" fontId="9" fillId="0" borderId="1" xfId="0" applyFont="1" applyBorder="1" applyAlignment="1">
      <alignment horizontal="left" vertical="center"/>
    </xf>
    <xf numFmtId="0" fontId="9" fillId="0" borderId="0" xfId="0" applyFont="1" applyBorder="1" applyAlignment="1">
      <alignment horizontal="center" vertical="center"/>
    </xf>
    <xf numFmtId="0" fontId="9" fillId="0" borderId="0" xfId="0" applyFont="1">
      <alignment vertical="center"/>
    </xf>
    <xf numFmtId="0" fontId="10" fillId="3" borderId="1" xfId="0" applyFont="1" applyFill="1" applyBorder="1">
      <alignment vertical="center"/>
    </xf>
    <xf numFmtId="14" fontId="9" fillId="0" borderId="1" xfId="0" applyNumberFormat="1" applyFont="1" applyBorder="1" applyAlignment="1">
      <alignment horizontal="left" vertical="center"/>
    </xf>
    <xf numFmtId="0" fontId="9" fillId="0" borderId="0" xfId="0" applyFont="1" applyFill="1">
      <alignment vertical="center"/>
    </xf>
    <xf numFmtId="56" fontId="9" fillId="0" borderId="0" xfId="0" applyNumberFormat="1" applyFont="1" applyBorder="1" applyAlignment="1">
      <alignment horizontal="center" vertical="center"/>
    </xf>
    <xf numFmtId="0" fontId="11" fillId="0" borderId="0" xfId="0" applyFont="1" applyFill="1" applyBorder="1" applyAlignment="1">
      <alignment horizontal="right" vertical="center"/>
    </xf>
    <xf numFmtId="14" fontId="9" fillId="0" borderId="0" xfId="0" applyNumberFormat="1" applyFont="1">
      <alignment vertical="center"/>
    </xf>
    <xf numFmtId="0" fontId="8" fillId="0" borderId="0" xfId="0" applyFont="1" applyFill="1" applyBorder="1">
      <alignment vertical="center"/>
    </xf>
    <xf numFmtId="56" fontId="9" fillId="0" borderId="0" xfId="0" applyNumberFormat="1" applyFont="1" applyBorder="1" applyAlignment="1">
      <alignment horizontal="left" vertical="center"/>
    </xf>
    <xf numFmtId="56" fontId="9" fillId="0" borderId="0" xfId="0" applyNumberFormat="1" applyFont="1" applyFill="1" applyBorder="1" applyAlignment="1">
      <alignment horizontal="left" vertical="center"/>
    </xf>
    <xf numFmtId="14" fontId="9" fillId="0" borderId="0" xfId="0" applyNumberFormat="1" applyFont="1" applyFill="1">
      <alignment vertical="center"/>
    </xf>
    <xf numFmtId="0" fontId="9" fillId="2" borderId="10" xfId="0" applyFont="1" applyFill="1" applyBorder="1" applyAlignment="1">
      <alignment horizontal="center" vertical="center"/>
    </xf>
    <xf numFmtId="0" fontId="9" fillId="2" borderId="11" xfId="0" applyFont="1" applyFill="1" applyBorder="1" applyAlignment="1">
      <alignment horizontal="center" vertical="center"/>
    </xf>
    <xf numFmtId="0" fontId="9" fillId="2" borderId="11" xfId="0" applyFont="1" applyFill="1" applyBorder="1" applyAlignment="1">
      <alignment horizontal="center" vertical="center" wrapText="1"/>
    </xf>
    <xf numFmtId="14" fontId="9" fillId="2" borderId="11" xfId="0" applyNumberFormat="1" applyFont="1" applyFill="1" applyBorder="1" applyAlignment="1">
      <alignment horizontal="center" vertical="center" wrapText="1"/>
    </xf>
    <xf numFmtId="14" fontId="9" fillId="2" borderId="12" xfId="0" applyNumberFormat="1" applyFont="1" applyFill="1" applyBorder="1" applyAlignment="1">
      <alignment horizontal="center" vertical="center"/>
    </xf>
    <xf numFmtId="0" fontId="9" fillId="2" borderId="13" xfId="0" applyFont="1" applyFill="1" applyBorder="1" applyAlignment="1">
      <alignment horizontal="center" vertical="center"/>
    </xf>
    <xf numFmtId="0" fontId="9" fillId="0" borderId="14" xfId="0" applyFont="1" applyBorder="1">
      <alignment vertical="center"/>
    </xf>
    <xf numFmtId="0" fontId="9" fillId="0" borderId="14" xfId="0" applyFont="1" applyBorder="1" applyAlignment="1">
      <alignment horizontal="center" vertical="center"/>
    </xf>
    <xf numFmtId="0" fontId="9" fillId="0" borderId="17" xfId="0" applyFont="1" applyBorder="1" applyAlignment="1">
      <alignment vertical="center" wrapText="1"/>
    </xf>
    <xf numFmtId="0" fontId="9" fillId="0" borderId="18" xfId="0" applyFont="1" applyBorder="1" applyAlignment="1">
      <alignment vertical="center" wrapText="1"/>
    </xf>
    <xf numFmtId="0" fontId="9" fillId="0" borderId="1" xfId="0" applyFont="1" applyBorder="1">
      <alignment vertical="center"/>
    </xf>
    <xf numFmtId="0" fontId="9" fillId="0" borderId="1" xfId="0" applyFont="1" applyBorder="1" applyAlignment="1">
      <alignment horizontal="center" vertical="center"/>
    </xf>
    <xf numFmtId="0" fontId="9" fillId="0" borderId="9" xfId="0" applyFont="1" applyBorder="1" applyAlignment="1">
      <alignment vertical="center" wrapText="1"/>
    </xf>
    <xf numFmtId="0" fontId="9" fillId="0" borderId="2" xfId="0" applyFont="1" applyBorder="1" applyAlignment="1">
      <alignment vertical="center" wrapText="1"/>
    </xf>
    <xf numFmtId="0" fontId="9" fillId="0" borderId="8" xfId="0" applyFont="1" applyBorder="1" applyAlignment="1">
      <alignment horizontal="center" vertical="center"/>
    </xf>
    <xf numFmtId="0" fontId="13" fillId="0" borderId="2" xfId="0" applyFont="1" applyBorder="1" applyAlignment="1">
      <alignment vertical="center" wrapText="1"/>
    </xf>
    <xf numFmtId="0" fontId="9" fillId="0" borderId="5" xfId="0" applyFont="1" applyBorder="1">
      <alignment vertical="center"/>
    </xf>
    <xf numFmtId="0" fontId="9" fillId="0" borderId="15" xfId="0" applyFont="1" applyBorder="1" applyAlignment="1">
      <alignment horizontal="center" vertical="center"/>
    </xf>
    <xf numFmtId="0" fontId="9" fillId="0" borderId="7" xfId="0" applyFont="1" applyBorder="1" applyAlignment="1">
      <alignment vertical="center" wrapText="1"/>
    </xf>
    <xf numFmtId="0" fontId="13" fillId="0" borderId="6" xfId="0" applyFont="1" applyBorder="1" applyAlignment="1">
      <alignment vertical="center" wrapText="1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right" vertical="center"/>
    </xf>
    <xf numFmtId="0" fontId="9" fillId="0" borderId="26" xfId="0" applyFont="1" applyBorder="1">
      <alignment vertical="center"/>
    </xf>
    <xf numFmtId="38" fontId="9" fillId="0" borderId="1" xfId="1" applyFont="1" applyBorder="1">
      <alignment vertical="center"/>
    </xf>
    <xf numFmtId="38" fontId="9" fillId="0" borderId="0" xfId="1" applyFont="1">
      <alignment vertical="center"/>
    </xf>
    <xf numFmtId="0" fontId="9" fillId="0" borderId="0" xfId="0" applyFont="1">
      <alignment vertical="center"/>
    </xf>
    <xf numFmtId="38" fontId="9" fillId="0" borderId="0" xfId="0" applyNumberFormat="1" applyFont="1">
      <alignment vertical="center"/>
    </xf>
    <xf numFmtId="0" fontId="9" fillId="0" borderId="0" xfId="0" applyFont="1">
      <alignment vertical="center"/>
    </xf>
    <xf numFmtId="0" fontId="9" fillId="0" borderId="23" xfId="0" applyFont="1" applyBorder="1">
      <alignment vertical="center"/>
    </xf>
    <xf numFmtId="0" fontId="9" fillId="0" borderId="28" xfId="0" applyFont="1" applyBorder="1" applyAlignment="1">
      <alignment vertical="center" wrapText="1"/>
    </xf>
    <xf numFmtId="0" fontId="9" fillId="0" borderId="29" xfId="0" applyFont="1" applyBorder="1" applyAlignment="1">
      <alignment vertical="center" wrapText="1"/>
    </xf>
    <xf numFmtId="0" fontId="9" fillId="0" borderId="1" xfId="0" applyFont="1" applyFill="1" applyBorder="1">
      <alignment vertical="center"/>
    </xf>
    <xf numFmtId="0" fontId="9" fillId="0" borderId="0" xfId="0" applyFont="1">
      <alignment vertical="center"/>
    </xf>
    <xf numFmtId="0" fontId="9" fillId="0" borderId="0" xfId="0" applyFont="1">
      <alignment vertical="center"/>
    </xf>
    <xf numFmtId="55" fontId="9" fillId="0" borderId="1" xfId="0" applyNumberFormat="1" applyFont="1" applyBorder="1" applyAlignment="1">
      <alignment horizontal="left" vertical="center"/>
    </xf>
    <xf numFmtId="0" fontId="9" fillId="0" borderId="14" xfId="0" applyFont="1" applyFill="1" applyBorder="1">
      <alignment vertical="center"/>
    </xf>
    <xf numFmtId="176" fontId="9" fillId="0" borderId="0" xfId="0" applyNumberFormat="1" applyFont="1">
      <alignment vertical="center"/>
    </xf>
    <xf numFmtId="56" fontId="9" fillId="0" borderId="24" xfId="0" applyNumberFormat="1" applyFont="1" applyBorder="1" applyAlignment="1">
      <alignment horizontal="left" vertical="top" wrapText="1"/>
    </xf>
    <xf numFmtId="56" fontId="9" fillId="0" borderId="25" xfId="0" applyNumberFormat="1" applyFont="1" applyBorder="1" applyAlignment="1">
      <alignment horizontal="left" vertical="top"/>
    </xf>
    <xf numFmtId="56" fontId="9" fillId="0" borderId="9" xfId="0" applyNumberFormat="1" applyFont="1" applyBorder="1" applyAlignment="1">
      <alignment horizontal="left" vertical="top"/>
    </xf>
    <xf numFmtId="0" fontId="9" fillId="0" borderId="22" xfId="0" applyFont="1" applyBorder="1" applyAlignment="1">
      <alignment horizontal="left" vertical="center"/>
    </xf>
    <xf numFmtId="0" fontId="9" fillId="0" borderId="3" xfId="0" applyFont="1" applyBorder="1" applyAlignment="1">
      <alignment horizontal="left" vertical="center"/>
    </xf>
    <xf numFmtId="0" fontId="9" fillId="0" borderId="4" xfId="0" applyFont="1" applyBorder="1" applyAlignment="1">
      <alignment horizontal="left" vertical="center"/>
    </xf>
    <xf numFmtId="0" fontId="9" fillId="0" borderId="0" xfId="0" applyFont="1" applyBorder="1">
      <alignment vertical="center"/>
    </xf>
    <xf numFmtId="0" fontId="9" fillId="0" borderId="27" xfId="0" applyFont="1" applyBorder="1">
      <alignment vertical="center"/>
    </xf>
    <xf numFmtId="0" fontId="9" fillId="0" borderId="22" xfId="0" applyFont="1" applyBorder="1" applyAlignment="1">
      <alignment horizontal="left" vertical="center" wrapText="1"/>
    </xf>
    <xf numFmtId="0" fontId="9" fillId="0" borderId="0" xfId="0" applyFont="1">
      <alignment vertical="center"/>
    </xf>
    <xf numFmtId="0" fontId="9" fillId="0" borderId="16" xfId="0" applyFont="1" applyBorder="1" applyAlignment="1">
      <alignment horizontal="left" vertical="center"/>
    </xf>
    <xf numFmtId="0" fontId="9" fillId="0" borderId="19" xfId="0" applyFont="1" applyBorder="1" applyAlignment="1">
      <alignment horizontal="left" vertical="center"/>
    </xf>
    <xf numFmtId="0" fontId="0" fillId="0" borderId="22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56" fontId="0" fillId="0" borderId="24" xfId="0" applyNumberFormat="1" applyBorder="1" applyAlignment="1">
      <alignment horizontal="left" vertical="top"/>
    </xf>
    <xf numFmtId="56" fontId="0" fillId="0" borderId="25" xfId="0" applyNumberFormat="1" applyBorder="1" applyAlignment="1">
      <alignment horizontal="left" vertical="top"/>
    </xf>
    <xf numFmtId="56" fontId="0" fillId="0" borderId="9" xfId="0" applyNumberFormat="1" applyBorder="1" applyAlignment="1">
      <alignment horizontal="left" vertical="top"/>
    </xf>
  </cellXfs>
  <cellStyles count="2">
    <cellStyle name="桁区切り" xfId="1" builtinId="6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130969</xdr:colOff>
      <xdr:row>21</xdr:row>
      <xdr:rowOff>595312</xdr:rowOff>
    </xdr:from>
    <xdr:to>
      <xdr:col>17</xdr:col>
      <xdr:colOff>559593</xdr:colOff>
      <xdr:row>21</xdr:row>
      <xdr:rowOff>1440656</xdr:rowOff>
    </xdr:to>
    <xdr:sp macro="" textlink="">
      <xdr:nvSpPr>
        <xdr:cNvPr id="2" name="吹き出し: 四角形 1">
          <a:extLst>
            <a:ext uri="{FF2B5EF4-FFF2-40B4-BE49-F238E27FC236}">
              <a16:creationId xmlns:a16="http://schemas.microsoft.com/office/drawing/2014/main" id="{2F1EE06A-2EF8-4600-AD9E-CACA6D36259F}"/>
            </a:ext>
          </a:extLst>
        </xdr:cNvPr>
        <xdr:cNvSpPr/>
      </xdr:nvSpPr>
      <xdr:spPr>
        <a:xfrm>
          <a:off x="15573375" y="7489031"/>
          <a:ext cx="2643187" cy="845344"/>
        </a:xfrm>
        <a:prstGeom prst="wedgeRectCallout">
          <a:avLst>
            <a:gd name="adj1" fmla="val -60473"/>
            <a:gd name="adj2" fmla="val -1919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プログラム設計書の改修は？</a:t>
          </a:r>
        </a:p>
      </xdr:txBody>
    </xdr:sp>
    <xdr:clientData/>
  </xdr:twoCellAnchor>
  <xdr:twoCellAnchor>
    <xdr:from>
      <xdr:col>1</xdr:col>
      <xdr:colOff>1023937</xdr:colOff>
      <xdr:row>34</xdr:row>
      <xdr:rowOff>71437</xdr:rowOff>
    </xdr:from>
    <xdr:to>
      <xdr:col>2</xdr:col>
      <xdr:colOff>2083592</xdr:colOff>
      <xdr:row>35</xdr:row>
      <xdr:rowOff>369094</xdr:rowOff>
    </xdr:to>
    <xdr:sp macro="" textlink="">
      <xdr:nvSpPr>
        <xdr:cNvPr id="3" name="吹き出し: 四角形 2">
          <a:extLst>
            <a:ext uri="{FF2B5EF4-FFF2-40B4-BE49-F238E27FC236}">
              <a16:creationId xmlns:a16="http://schemas.microsoft.com/office/drawing/2014/main" id="{628C0501-1FB0-4E95-AB4F-0834BEC7ACEE}"/>
            </a:ext>
          </a:extLst>
        </xdr:cNvPr>
        <xdr:cNvSpPr/>
      </xdr:nvSpPr>
      <xdr:spPr>
        <a:xfrm>
          <a:off x="1226343" y="15430500"/>
          <a:ext cx="2643187" cy="845344"/>
        </a:xfrm>
        <a:prstGeom prst="wedgeRectCallout">
          <a:avLst>
            <a:gd name="adj1" fmla="val -68131"/>
            <a:gd name="adj2" fmla="val 27289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上記、マニュアル更新と内容がかぶってませんか？</a:t>
          </a:r>
        </a:p>
      </xdr:txBody>
    </xdr:sp>
    <xdr:clientData/>
  </xdr:twoCellAnchor>
  <xdr:twoCellAnchor>
    <xdr:from>
      <xdr:col>6</xdr:col>
      <xdr:colOff>1166812</xdr:colOff>
      <xdr:row>41</xdr:row>
      <xdr:rowOff>321469</xdr:rowOff>
    </xdr:from>
    <xdr:to>
      <xdr:col>7</xdr:col>
      <xdr:colOff>1166811</xdr:colOff>
      <xdr:row>43</xdr:row>
      <xdr:rowOff>214313</xdr:rowOff>
    </xdr:to>
    <xdr:sp macro="" textlink="">
      <xdr:nvSpPr>
        <xdr:cNvPr id="4" name="吹き出し: 四角形 3">
          <a:extLst>
            <a:ext uri="{FF2B5EF4-FFF2-40B4-BE49-F238E27FC236}">
              <a16:creationId xmlns:a16="http://schemas.microsoft.com/office/drawing/2014/main" id="{869D3C08-2B26-4CED-9454-0FAE13A79974}"/>
            </a:ext>
          </a:extLst>
        </xdr:cNvPr>
        <xdr:cNvSpPr/>
      </xdr:nvSpPr>
      <xdr:spPr>
        <a:xfrm>
          <a:off x="7560468" y="19264313"/>
          <a:ext cx="2643187" cy="845344"/>
        </a:xfrm>
        <a:prstGeom prst="wedgeRectCallout">
          <a:avLst>
            <a:gd name="adj1" fmla="val -87050"/>
            <a:gd name="adj2" fmla="val -792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リハーサル無し？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2:Q59"/>
  <sheetViews>
    <sheetView tabSelected="1" topLeftCell="A21" zoomScale="80" zoomScaleNormal="80" workbookViewId="0">
      <selection activeCell="J22" sqref="J22"/>
    </sheetView>
  </sheetViews>
  <sheetFormatPr defaultRowHeight="15.75" x14ac:dyDescent="0.15"/>
  <cols>
    <col min="1" max="1" width="2.625" style="42" customWidth="1"/>
    <col min="2" max="2" width="20.75" style="42" customWidth="1"/>
    <col min="3" max="3" width="37.625" style="42" bestFit="1" customWidth="1"/>
    <col min="4" max="4" width="5.25" style="73" bestFit="1" customWidth="1"/>
    <col min="5" max="5" width="8.5" style="42" customWidth="1"/>
    <col min="6" max="6" width="9" style="42" customWidth="1"/>
    <col min="7" max="7" width="34.625" style="42" customWidth="1"/>
    <col min="8" max="8" width="29.125" style="42" bestFit="1" customWidth="1"/>
    <col min="9" max="10" width="9.25" style="42" bestFit="1" customWidth="1"/>
    <col min="11" max="12" width="9.125" style="42" bestFit="1" customWidth="1"/>
    <col min="13" max="13" width="9.375" style="42" bestFit="1" customWidth="1"/>
    <col min="14" max="14" width="9.125" style="42" bestFit="1" customWidth="1"/>
    <col min="15" max="15" width="10.875" style="42" bestFit="1" customWidth="1"/>
    <col min="16" max="16384" width="9" style="42"/>
  </cols>
  <sheetData>
    <row r="2" spans="2:8" x14ac:dyDescent="0.15">
      <c r="B2" s="39" t="s">
        <v>23</v>
      </c>
      <c r="C2" s="40" t="s">
        <v>89</v>
      </c>
      <c r="D2" s="41"/>
      <c r="F2" s="43" t="s">
        <v>0</v>
      </c>
      <c r="G2" s="40"/>
    </row>
    <row r="3" spans="2:8" x14ac:dyDescent="0.15">
      <c r="B3" s="39" t="s">
        <v>5</v>
      </c>
      <c r="C3" s="40" t="s">
        <v>84</v>
      </c>
      <c r="D3" s="41"/>
      <c r="F3" s="43" t="s">
        <v>4</v>
      </c>
      <c r="G3" s="44"/>
    </row>
    <row r="4" spans="2:8" x14ac:dyDescent="0.15">
      <c r="B4" s="39" t="s">
        <v>7</v>
      </c>
      <c r="C4" s="40" t="s">
        <v>85</v>
      </c>
      <c r="D4" s="41"/>
      <c r="F4" s="43" t="s">
        <v>8</v>
      </c>
      <c r="G4" s="44"/>
    </row>
    <row r="5" spans="2:8" x14ac:dyDescent="0.15">
      <c r="B5" s="39" t="s">
        <v>24</v>
      </c>
      <c r="C5" s="40" t="s">
        <v>90</v>
      </c>
      <c r="D5" s="41"/>
      <c r="F5" s="45"/>
    </row>
    <row r="6" spans="2:8" x14ac:dyDescent="0.15">
      <c r="B6" s="39" t="s">
        <v>26</v>
      </c>
      <c r="C6" s="87">
        <v>43525</v>
      </c>
      <c r="D6" s="46"/>
      <c r="F6" s="47"/>
    </row>
    <row r="7" spans="2:8" x14ac:dyDescent="0.15">
      <c r="B7" s="39" t="s">
        <v>41</v>
      </c>
      <c r="C7" s="87">
        <v>43525</v>
      </c>
      <c r="D7" s="46"/>
      <c r="F7" s="48"/>
    </row>
    <row r="8" spans="2:8" ht="32.25" customHeight="1" x14ac:dyDescent="0.15">
      <c r="B8" s="39" t="s">
        <v>42</v>
      </c>
      <c r="C8" s="90" t="s">
        <v>91</v>
      </c>
      <c r="D8" s="91"/>
      <c r="E8" s="91"/>
      <c r="F8" s="91"/>
      <c r="G8" s="92"/>
    </row>
    <row r="9" spans="2:8" x14ac:dyDescent="0.15">
      <c r="B9" s="49"/>
      <c r="C9" s="50"/>
      <c r="D9" s="46"/>
      <c r="F9" s="47"/>
    </row>
    <row r="10" spans="2:8" ht="16.5" thickBot="1" x14ac:dyDescent="0.2">
      <c r="B10" s="49"/>
      <c r="C10" s="51"/>
      <c r="D10" s="46"/>
      <c r="F10" s="52"/>
    </row>
    <row r="11" spans="2:8" ht="40.5" thickBot="1" x14ac:dyDescent="0.2">
      <c r="B11" s="53" t="s">
        <v>2</v>
      </c>
      <c r="C11" s="54" t="s">
        <v>27</v>
      </c>
      <c r="D11" s="55" t="s">
        <v>61</v>
      </c>
      <c r="E11" s="55" t="s">
        <v>62</v>
      </c>
      <c r="F11" s="56" t="s">
        <v>63</v>
      </c>
      <c r="G11" s="57" t="s">
        <v>3</v>
      </c>
      <c r="H11" s="58" t="s">
        <v>28</v>
      </c>
    </row>
    <row r="12" spans="2:8" ht="19.5" customHeight="1" thickTop="1" x14ac:dyDescent="0.15">
      <c r="B12" s="100" t="s">
        <v>54</v>
      </c>
      <c r="C12" s="59" t="s">
        <v>55</v>
      </c>
      <c r="D12" s="60" t="s">
        <v>43</v>
      </c>
      <c r="E12" s="88"/>
      <c r="F12" s="88"/>
      <c r="G12" s="61"/>
      <c r="H12" s="62"/>
    </row>
    <row r="13" spans="2:8" ht="19.5" customHeight="1" x14ac:dyDescent="0.15">
      <c r="B13" s="94"/>
      <c r="C13" s="63" t="s">
        <v>72</v>
      </c>
      <c r="D13" s="64" t="s">
        <v>43</v>
      </c>
      <c r="E13" s="63">
        <v>24</v>
      </c>
      <c r="F13" s="63">
        <v>32</v>
      </c>
      <c r="G13" s="65" t="s">
        <v>88</v>
      </c>
      <c r="H13" s="66"/>
    </row>
    <row r="14" spans="2:8" ht="19.5" customHeight="1" x14ac:dyDescent="0.15">
      <c r="B14" s="95"/>
      <c r="C14" s="63"/>
      <c r="D14" s="67"/>
      <c r="E14" s="63"/>
      <c r="F14" s="63"/>
      <c r="G14" s="65"/>
      <c r="H14" s="68"/>
    </row>
    <row r="15" spans="2:8" ht="19.5" customHeight="1" x14ac:dyDescent="0.15">
      <c r="B15" s="93" t="s">
        <v>49</v>
      </c>
      <c r="C15" s="63"/>
      <c r="D15" s="64"/>
      <c r="E15" s="63"/>
      <c r="F15" s="63"/>
      <c r="G15" s="65"/>
      <c r="H15" s="66"/>
    </row>
    <row r="16" spans="2:8" ht="19.5" customHeight="1" x14ac:dyDescent="0.15">
      <c r="B16" s="94"/>
      <c r="C16" s="63"/>
      <c r="D16" s="64"/>
      <c r="E16" s="63"/>
      <c r="F16" s="63"/>
      <c r="G16" s="65"/>
      <c r="H16" s="66"/>
    </row>
    <row r="17" spans="2:14" ht="19.5" customHeight="1" x14ac:dyDescent="0.15">
      <c r="B17" s="95"/>
      <c r="C17" s="63"/>
      <c r="D17" s="67"/>
      <c r="E17" s="63"/>
      <c r="F17" s="63"/>
      <c r="G17" s="65"/>
      <c r="H17" s="68"/>
      <c r="K17" s="42" t="s">
        <v>102</v>
      </c>
      <c r="M17" s="42" t="s">
        <v>102</v>
      </c>
      <c r="N17" s="42" t="s">
        <v>103</v>
      </c>
    </row>
    <row r="18" spans="2:14" ht="53.25" customHeight="1" x14ac:dyDescent="0.15">
      <c r="B18" s="93" t="s">
        <v>50</v>
      </c>
      <c r="C18" s="63" t="s">
        <v>80</v>
      </c>
      <c r="D18" s="64" t="s">
        <v>51</v>
      </c>
      <c r="E18" s="63">
        <v>4</v>
      </c>
      <c r="F18" s="63">
        <v>8</v>
      </c>
      <c r="G18" s="65" t="s">
        <v>78</v>
      </c>
      <c r="H18" s="66"/>
      <c r="I18" s="42" t="s">
        <v>104</v>
      </c>
      <c r="J18" s="42">
        <v>46</v>
      </c>
      <c r="K18" s="42">
        <v>20</v>
      </c>
      <c r="M18" s="42">
        <f>J18*K18</f>
        <v>920</v>
      </c>
      <c r="N18" s="89">
        <f>M18/60</f>
        <v>15.333333333333334</v>
      </c>
    </row>
    <row r="19" spans="2:14" ht="53.25" customHeight="1" x14ac:dyDescent="0.15">
      <c r="B19" s="94"/>
      <c r="C19" s="63" t="s">
        <v>81</v>
      </c>
      <c r="D19" s="64" t="s">
        <v>51</v>
      </c>
      <c r="E19" s="63">
        <v>4</v>
      </c>
      <c r="F19" s="63">
        <v>8</v>
      </c>
      <c r="G19" s="65" t="s">
        <v>78</v>
      </c>
      <c r="H19" s="66"/>
      <c r="I19" s="42" t="s">
        <v>104</v>
      </c>
      <c r="J19" s="42">
        <v>24</v>
      </c>
      <c r="K19" s="86">
        <v>20</v>
      </c>
      <c r="M19" s="86">
        <f>J19*K19</f>
        <v>480</v>
      </c>
      <c r="N19" s="86">
        <f>M19/60</f>
        <v>8</v>
      </c>
    </row>
    <row r="20" spans="2:14" s="78" customFormat="1" ht="81.75" customHeight="1" x14ac:dyDescent="0.15">
      <c r="B20" s="94"/>
      <c r="C20" s="63" t="s">
        <v>64</v>
      </c>
      <c r="D20" s="64" t="s">
        <v>43</v>
      </c>
      <c r="E20" s="63">
        <v>24</v>
      </c>
      <c r="F20" s="63">
        <v>32</v>
      </c>
      <c r="G20" s="65" t="s">
        <v>93</v>
      </c>
      <c r="H20" s="66"/>
    </row>
    <row r="21" spans="2:14" ht="19.5" customHeight="1" x14ac:dyDescent="0.15">
      <c r="B21" s="95"/>
      <c r="C21" s="63"/>
      <c r="D21" s="67"/>
      <c r="E21" s="63"/>
      <c r="F21" s="63"/>
      <c r="G21" s="65"/>
      <c r="H21" s="68"/>
      <c r="K21" s="42" t="s">
        <v>102</v>
      </c>
      <c r="M21" s="86" t="s">
        <v>102</v>
      </c>
      <c r="N21" s="86"/>
    </row>
    <row r="22" spans="2:14" ht="204.75" x14ac:dyDescent="0.15">
      <c r="B22" s="93" t="s">
        <v>44</v>
      </c>
      <c r="C22" s="63" t="s">
        <v>79</v>
      </c>
      <c r="D22" s="64" t="s">
        <v>45</v>
      </c>
      <c r="E22" s="84">
        <v>80</v>
      </c>
      <c r="F22" s="84">
        <v>104</v>
      </c>
      <c r="G22" s="65" t="s">
        <v>92</v>
      </c>
      <c r="H22" s="66" t="s">
        <v>48</v>
      </c>
      <c r="I22" s="42" t="s">
        <v>105</v>
      </c>
      <c r="J22" s="42">
        <f>(330+331)+(461+324)*2+330</f>
        <v>2561</v>
      </c>
      <c r="K22" s="42">
        <v>2</v>
      </c>
      <c r="M22" s="42">
        <f t="shared" ref="M22:M27" si="0">J22*K22</f>
        <v>5122</v>
      </c>
      <c r="N22" s="89">
        <f t="shared" ref="N22:N27" si="1">M22/60</f>
        <v>85.36666666666666</v>
      </c>
    </row>
    <row r="23" spans="2:14" s="78" customFormat="1" ht="63" customHeight="1" x14ac:dyDescent="0.15">
      <c r="B23" s="94"/>
      <c r="C23" s="63" t="s">
        <v>46</v>
      </c>
      <c r="D23" s="64" t="s">
        <v>32</v>
      </c>
      <c r="E23" s="84">
        <v>64</v>
      </c>
      <c r="F23" s="84">
        <v>80</v>
      </c>
      <c r="G23" s="65" t="s">
        <v>94</v>
      </c>
      <c r="H23" s="66"/>
      <c r="I23" s="86" t="s">
        <v>106</v>
      </c>
      <c r="J23" s="78">
        <f>24+25</f>
        <v>49</v>
      </c>
      <c r="K23" s="78">
        <v>25</v>
      </c>
      <c r="M23" s="86">
        <f t="shared" si="0"/>
        <v>1225</v>
      </c>
      <c r="N23" s="89">
        <f t="shared" si="1"/>
        <v>20.416666666666668</v>
      </c>
    </row>
    <row r="24" spans="2:14" ht="19.5" customHeight="1" x14ac:dyDescent="0.15">
      <c r="B24" s="95"/>
      <c r="C24" s="63"/>
      <c r="D24" s="67"/>
      <c r="E24" s="63"/>
      <c r="F24" s="63"/>
      <c r="G24" s="65"/>
      <c r="H24" s="68"/>
      <c r="I24" s="42" t="s">
        <v>106</v>
      </c>
      <c r="J24" s="86">
        <f>24+25</f>
        <v>49</v>
      </c>
      <c r="K24" s="42">
        <v>60</v>
      </c>
      <c r="M24" s="86">
        <f t="shared" si="0"/>
        <v>2940</v>
      </c>
      <c r="N24" s="89">
        <f t="shared" si="1"/>
        <v>49</v>
      </c>
    </row>
    <row r="25" spans="2:14" s="78" customFormat="1" ht="43.5" customHeight="1" x14ac:dyDescent="0.15">
      <c r="B25" s="98" t="s">
        <v>73</v>
      </c>
      <c r="C25" s="63" t="s">
        <v>68</v>
      </c>
      <c r="D25" s="64" t="s">
        <v>32</v>
      </c>
      <c r="E25" s="63">
        <v>16</v>
      </c>
      <c r="F25" s="63">
        <v>24</v>
      </c>
      <c r="G25" s="65" t="s">
        <v>82</v>
      </c>
      <c r="H25" s="66" t="s">
        <v>95</v>
      </c>
      <c r="I25" s="78" t="s">
        <v>104</v>
      </c>
      <c r="J25" s="78">
        <v>32</v>
      </c>
      <c r="K25" s="78">
        <v>30</v>
      </c>
      <c r="M25" s="86">
        <f t="shared" si="0"/>
        <v>960</v>
      </c>
      <c r="N25" s="89">
        <f t="shared" si="1"/>
        <v>16</v>
      </c>
    </row>
    <row r="26" spans="2:14" s="78" customFormat="1" ht="43.5" customHeight="1" x14ac:dyDescent="0.15">
      <c r="B26" s="94"/>
      <c r="C26" s="63" t="s">
        <v>69</v>
      </c>
      <c r="D26" s="64" t="s">
        <v>32</v>
      </c>
      <c r="E26" s="63">
        <v>16</v>
      </c>
      <c r="F26" s="63">
        <v>24</v>
      </c>
      <c r="G26" s="65" t="s">
        <v>82</v>
      </c>
      <c r="H26" s="66" t="s">
        <v>96</v>
      </c>
      <c r="I26" s="86" t="s">
        <v>104</v>
      </c>
      <c r="J26" s="78">
        <f>17+11</f>
        <v>28</v>
      </c>
      <c r="K26" s="86">
        <v>30</v>
      </c>
      <c r="M26" s="86">
        <f t="shared" si="0"/>
        <v>840</v>
      </c>
      <c r="N26" s="89">
        <f t="shared" si="1"/>
        <v>14</v>
      </c>
    </row>
    <row r="27" spans="2:14" s="78" customFormat="1" ht="43.5" customHeight="1" x14ac:dyDescent="0.15">
      <c r="B27" s="94"/>
      <c r="C27" s="63" t="s">
        <v>70</v>
      </c>
      <c r="D27" s="64" t="s">
        <v>32</v>
      </c>
      <c r="E27" s="63">
        <v>16</v>
      </c>
      <c r="F27" s="63">
        <v>24</v>
      </c>
      <c r="G27" s="65" t="s">
        <v>82</v>
      </c>
      <c r="H27" s="66" t="s">
        <v>97</v>
      </c>
      <c r="I27" s="86" t="s">
        <v>104</v>
      </c>
      <c r="J27" s="78">
        <v>2</v>
      </c>
      <c r="K27" s="78">
        <v>120</v>
      </c>
      <c r="M27" s="86">
        <f t="shared" si="0"/>
        <v>240</v>
      </c>
      <c r="N27" s="89">
        <f t="shared" si="1"/>
        <v>4</v>
      </c>
    </row>
    <row r="28" spans="2:14" s="78" customFormat="1" ht="19.5" customHeight="1" x14ac:dyDescent="0.15">
      <c r="B28" s="95"/>
      <c r="C28" s="63"/>
      <c r="D28" s="67"/>
      <c r="E28" s="63"/>
      <c r="F28" s="63"/>
      <c r="G28" s="65"/>
      <c r="H28" s="68"/>
    </row>
    <row r="29" spans="2:14" ht="42" customHeight="1" x14ac:dyDescent="0.15">
      <c r="B29" s="93" t="s">
        <v>65</v>
      </c>
      <c r="C29" s="63" t="s">
        <v>83</v>
      </c>
      <c r="D29" s="64" t="s">
        <v>45</v>
      </c>
      <c r="E29" s="63">
        <v>16</v>
      </c>
      <c r="F29" s="63">
        <v>24</v>
      </c>
      <c r="G29" s="65" t="s">
        <v>82</v>
      </c>
      <c r="H29" s="66" t="s">
        <v>71</v>
      </c>
      <c r="I29" s="42" t="s">
        <v>106</v>
      </c>
      <c r="J29" s="42">
        <v>40</v>
      </c>
      <c r="K29" s="42">
        <v>30</v>
      </c>
      <c r="M29" s="86">
        <f>J29*K29</f>
        <v>1200</v>
      </c>
      <c r="N29" s="89">
        <f>M29/60</f>
        <v>20</v>
      </c>
    </row>
    <row r="30" spans="2:14" s="78" customFormat="1" ht="42" customHeight="1" x14ac:dyDescent="0.15">
      <c r="B30" s="94"/>
      <c r="C30" s="63" t="s">
        <v>66</v>
      </c>
      <c r="D30" s="64" t="s">
        <v>32</v>
      </c>
      <c r="E30" s="63">
        <v>16</v>
      </c>
      <c r="F30" s="63">
        <v>24</v>
      </c>
      <c r="G30" s="65" t="s">
        <v>82</v>
      </c>
      <c r="H30" s="66" t="s">
        <v>71</v>
      </c>
      <c r="I30" s="86" t="s">
        <v>106</v>
      </c>
      <c r="J30" s="78">
        <v>10</v>
      </c>
      <c r="K30" s="78">
        <v>60</v>
      </c>
      <c r="M30" s="78">
        <f>J30*K30</f>
        <v>600</v>
      </c>
      <c r="N30" s="78">
        <f>M30/60</f>
        <v>10</v>
      </c>
    </row>
    <row r="31" spans="2:14" ht="42" customHeight="1" x14ac:dyDescent="0.15">
      <c r="B31" s="94"/>
      <c r="C31" s="63" t="s">
        <v>99</v>
      </c>
      <c r="D31" s="64" t="s">
        <v>32</v>
      </c>
      <c r="E31" s="63">
        <v>8</v>
      </c>
      <c r="F31" s="63">
        <v>16</v>
      </c>
      <c r="G31" s="65" t="s">
        <v>82</v>
      </c>
      <c r="H31" s="66" t="s">
        <v>71</v>
      </c>
      <c r="I31" s="86" t="s">
        <v>106</v>
      </c>
      <c r="J31" s="86">
        <v>10</v>
      </c>
      <c r="K31" s="86">
        <v>60</v>
      </c>
      <c r="M31" s="86">
        <f>J31*K31</f>
        <v>600</v>
      </c>
      <c r="N31" s="86">
        <f>M31/60</f>
        <v>10</v>
      </c>
    </row>
    <row r="32" spans="2:14" s="85" customFormat="1" ht="42" customHeight="1" x14ac:dyDescent="0.15">
      <c r="B32" s="94"/>
      <c r="C32" s="63" t="s">
        <v>100</v>
      </c>
      <c r="D32" s="64" t="s">
        <v>32</v>
      </c>
      <c r="E32" s="63">
        <v>8</v>
      </c>
      <c r="F32" s="63">
        <v>16</v>
      </c>
      <c r="G32" s="65" t="s">
        <v>82</v>
      </c>
      <c r="H32" s="66" t="s">
        <v>71</v>
      </c>
      <c r="I32" s="86" t="s">
        <v>106</v>
      </c>
      <c r="J32" s="86">
        <v>10</v>
      </c>
      <c r="K32" s="86">
        <v>60</v>
      </c>
      <c r="M32" s="86">
        <f>J32*K32</f>
        <v>600</v>
      </c>
      <c r="N32" s="86">
        <f>M32/60</f>
        <v>10</v>
      </c>
    </row>
    <row r="33" spans="2:17" s="78" customFormat="1" ht="42" customHeight="1" x14ac:dyDescent="0.15">
      <c r="B33" s="94"/>
      <c r="C33" s="63" t="s">
        <v>101</v>
      </c>
      <c r="D33" s="64" t="s">
        <v>32</v>
      </c>
      <c r="E33" s="63">
        <v>8</v>
      </c>
      <c r="F33" s="63">
        <v>16</v>
      </c>
      <c r="G33" s="65" t="s">
        <v>82</v>
      </c>
      <c r="H33" s="66" t="s">
        <v>71</v>
      </c>
      <c r="I33" s="86" t="s">
        <v>106</v>
      </c>
      <c r="J33" s="86">
        <v>10</v>
      </c>
      <c r="K33" s="86">
        <v>60</v>
      </c>
      <c r="M33" s="86">
        <f>J33*K33</f>
        <v>600</v>
      </c>
      <c r="N33" s="86">
        <f>M33/60</f>
        <v>10</v>
      </c>
    </row>
    <row r="34" spans="2:17" ht="19.5" customHeight="1" x14ac:dyDescent="0.15">
      <c r="B34" s="95"/>
      <c r="C34" s="63"/>
      <c r="D34" s="67"/>
      <c r="E34" s="63"/>
      <c r="F34" s="63"/>
      <c r="G34" s="65"/>
      <c r="H34" s="68"/>
    </row>
    <row r="35" spans="2:17" s="78" customFormat="1" ht="43.5" customHeight="1" x14ac:dyDescent="0.15">
      <c r="B35" s="93" t="s">
        <v>67</v>
      </c>
      <c r="C35" s="63" t="s">
        <v>68</v>
      </c>
      <c r="D35" s="64" t="s">
        <v>32</v>
      </c>
      <c r="E35" s="63">
        <v>16</v>
      </c>
      <c r="F35" s="63">
        <v>24</v>
      </c>
      <c r="G35" s="65" t="s">
        <v>82</v>
      </c>
      <c r="H35" s="66" t="s">
        <v>95</v>
      </c>
    </row>
    <row r="36" spans="2:17" s="78" customFormat="1" ht="69" customHeight="1" x14ac:dyDescent="0.15">
      <c r="B36" s="94"/>
      <c r="C36" s="63" t="s">
        <v>69</v>
      </c>
      <c r="D36" s="64" t="s">
        <v>32</v>
      </c>
      <c r="E36" s="63">
        <v>16</v>
      </c>
      <c r="F36" s="63">
        <v>24</v>
      </c>
      <c r="G36" s="65" t="s">
        <v>86</v>
      </c>
      <c r="H36" s="66" t="s">
        <v>96</v>
      </c>
    </row>
    <row r="37" spans="2:17" s="80" customFormat="1" ht="43.5" customHeight="1" x14ac:dyDescent="0.15">
      <c r="B37" s="94"/>
      <c r="C37" s="63" t="s">
        <v>70</v>
      </c>
      <c r="D37" s="64" t="s">
        <v>32</v>
      </c>
      <c r="E37" s="63">
        <v>16</v>
      </c>
      <c r="F37" s="63">
        <v>24</v>
      </c>
      <c r="G37" s="65" t="s">
        <v>82</v>
      </c>
      <c r="H37" s="66" t="s">
        <v>97</v>
      </c>
    </row>
    <row r="38" spans="2:17" s="78" customFormat="1" ht="31.5" x14ac:dyDescent="0.15">
      <c r="B38" s="94"/>
      <c r="C38" s="63" t="s">
        <v>87</v>
      </c>
      <c r="D38" s="64" t="s">
        <v>32</v>
      </c>
      <c r="E38" s="63">
        <v>16</v>
      </c>
      <c r="F38" s="63">
        <v>24</v>
      </c>
      <c r="G38" s="65" t="s">
        <v>82</v>
      </c>
      <c r="H38" s="66" t="s">
        <v>98</v>
      </c>
    </row>
    <row r="39" spans="2:17" s="78" customFormat="1" ht="19.5" customHeight="1" x14ac:dyDescent="0.15">
      <c r="B39" s="95"/>
      <c r="C39" s="63"/>
      <c r="D39" s="67"/>
      <c r="E39" s="63"/>
      <c r="F39" s="63"/>
      <c r="G39" s="65"/>
      <c r="H39" s="68"/>
    </row>
    <row r="40" spans="2:17" ht="37.5" customHeight="1" x14ac:dyDescent="0.15">
      <c r="B40" s="93" t="s">
        <v>47</v>
      </c>
      <c r="C40" s="63" t="s">
        <v>75</v>
      </c>
      <c r="D40" s="64" t="s">
        <v>32</v>
      </c>
      <c r="E40" s="63">
        <v>8</v>
      </c>
      <c r="F40" s="63">
        <v>16</v>
      </c>
      <c r="G40" s="65" t="s">
        <v>82</v>
      </c>
      <c r="H40" s="66"/>
      <c r="I40" s="42" t="s">
        <v>104</v>
      </c>
      <c r="J40" s="42">
        <v>10</v>
      </c>
      <c r="K40" s="42">
        <v>30</v>
      </c>
      <c r="M40" s="86">
        <f>J40*K40</f>
        <v>300</v>
      </c>
      <c r="N40" s="86">
        <f>M40/60</f>
        <v>5</v>
      </c>
    </row>
    <row r="41" spans="2:17" ht="37.5" customHeight="1" x14ac:dyDescent="0.15">
      <c r="B41" s="94"/>
      <c r="C41" s="81" t="s">
        <v>74</v>
      </c>
      <c r="D41" s="64" t="s">
        <v>32</v>
      </c>
      <c r="E41" s="63">
        <v>8</v>
      </c>
      <c r="F41" s="63">
        <v>16</v>
      </c>
      <c r="G41" s="65"/>
      <c r="H41" s="66"/>
      <c r="I41" s="42" t="s">
        <v>104</v>
      </c>
      <c r="J41" s="42">
        <v>10</v>
      </c>
      <c r="K41" s="86">
        <v>30</v>
      </c>
      <c r="M41" s="86">
        <f>J41*K41</f>
        <v>300</v>
      </c>
      <c r="N41" s="86">
        <f>M41/60</f>
        <v>5</v>
      </c>
    </row>
    <row r="42" spans="2:17" s="78" customFormat="1" ht="37.5" customHeight="1" x14ac:dyDescent="0.15">
      <c r="B42" s="94"/>
      <c r="C42" s="63" t="s">
        <v>76</v>
      </c>
      <c r="D42" s="64" t="s">
        <v>32</v>
      </c>
      <c r="E42" s="63">
        <v>4</v>
      </c>
      <c r="F42" s="63">
        <v>8</v>
      </c>
      <c r="G42" s="82"/>
      <c r="H42" s="83"/>
      <c r="I42" s="86" t="s">
        <v>104</v>
      </c>
      <c r="J42" s="86">
        <v>10</v>
      </c>
      <c r="K42" s="86">
        <v>30</v>
      </c>
      <c r="L42" s="86"/>
      <c r="M42" s="86">
        <f>J42*K42</f>
        <v>300</v>
      </c>
      <c r="N42" s="86">
        <f>M42/60</f>
        <v>5</v>
      </c>
      <c r="Q42" s="89">
        <f>SUM(N18:N42)</f>
        <v>287.11666666666667</v>
      </c>
    </row>
    <row r="43" spans="2:17" s="78" customFormat="1" ht="37.5" customHeight="1" x14ac:dyDescent="0.15">
      <c r="B43" s="94"/>
      <c r="C43" s="63" t="s">
        <v>77</v>
      </c>
      <c r="D43" s="64" t="s">
        <v>32</v>
      </c>
      <c r="E43" s="63">
        <v>4</v>
      </c>
      <c r="F43" s="63">
        <v>8</v>
      </c>
      <c r="G43" s="82"/>
      <c r="H43" s="83"/>
    </row>
    <row r="44" spans="2:17" ht="19.5" customHeight="1" thickBot="1" x14ac:dyDescent="0.2">
      <c r="B44" s="101"/>
      <c r="C44" s="69"/>
      <c r="D44" s="70"/>
      <c r="E44" s="69"/>
      <c r="F44" s="69"/>
      <c r="G44" s="71"/>
      <c r="H44" s="72"/>
    </row>
    <row r="45" spans="2:17" x14ac:dyDescent="0.15">
      <c r="F45" s="42">
        <f>SUM(F12:F44)/8</f>
        <v>72</v>
      </c>
    </row>
    <row r="46" spans="2:17" x14ac:dyDescent="0.15">
      <c r="D46" s="74" t="s">
        <v>37</v>
      </c>
      <c r="E46" s="74" t="s">
        <v>38</v>
      </c>
      <c r="F46" s="42" t="s">
        <v>36</v>
      </c>
    </row>
    <row r="47" spans="2:17" x14ac:dyDescent="0.15">
      <c r="E47" s="74" t="s">
        <v>39</v>
      </c>
      <c r="F47" s="42" t="s">
        <v>40</v>
      </c>
      <c r="K47" s="96" t="s">
        <v>60</v>
      </c>
      <c r="L47" s="97"/>
      <c r="M47" s="97"/>
      <c r="N47" s="97"/>
      <c r="O47" s="97"/>
    </row>
    <row r="48" spans="2:17" x14ac:dyDescent="0.15">
      <c r="K48" s="75"/>
      <c r="L48" s="63"/>
      <c r="M48" s="63" t="s">
        <v>56</v>
      </c>
      <c r="N48" s="63" t="s">
        <v>57</v>
      </c>
      <c r="O48" s="63" t="s">
        <v>58</v>
      </c>
    </row>
    <row r="49" spans="5:15" x14ac:dyDescent="0.15">
      <c r="K49" s="75"/>
      <c r="L49" s="63" t="s">
        <v>52</v>
      </c>
      <c r="M49" s="76">
        <v>6270</v>
      </c>
      <c r="N49" s="76">
        <f ca="1">SUMIF(D12:F44,"SEA",E12:E44)</f>
        <v>56</v>
      </c>
      <c r="O49" s="76">
        <f ca="1">N49*M49</f>
        <v>351120</v>
      </c>
    </row>
    <row r="50" spans="5:15" x14ac:dyDescent="0.15">
      <c r="K50" s="75"/>
      <c r="L50" s="63" t="s">
        <v>53</v>
      </c>
      <c r="M50" s="76">
        <v>5250</v>
      </c>
      <c r="N50" s="76">
        <f ca="1">SUMIF(D12:F44,"SEB",E12:E44)</f>
        <v>336</v>
      </c>
      <c r="O50" s="76">
        <f ca="1">N50*M50</f>
        <v>1764000</v>
      </c>
    </row>
    <row r="51" spans="5:15" x14ac:dyDescent="0.15">
      <c r="E51" s="42">
        <f>SUM(E12:E33)</f>
        <v>304</v>
      </c>
      <c r="K51" s="75"/>
      <c r="L51" s="63"/>
      <c r="M51" s="76"/>
      <c r="N51" s="76"/>
      <c r="O51" s="76">
        <f ca="1">SUM(O49:O50)</f>
        <v>2115120</v>
      </c>
    </row>
    <row r="52" spans="5:15" x14ac:dyDescent="0.15">
      <c r="E52" s="42">
        <f>SUM(E40:E43)</f>
        <v>24</v>
      </c>
      <c r="M52" s="77"/>
      <c r="N52" s="77"/>
      <c r="O52" s="77"/>
    </row>
    <row r="53" spans="5:15" x14ac:dyDescent="0.15">
      <c r="E53" s="42">
        <f>E51+E52</f>
        <v>328</v>
      </c>
      <c r="K53" s="99" t="s">
        <v>59</v>
      </c>
      <c r="L53" s="99"/>
      <c r="M53" s="99"/>
      <c r="N53" s="99"/>
      <c r="O53" s="99"/>
    </row>
    <row r="54" spans="5:15" x14ac:dyDescent="0.15">
      <c r="L54" s="63"/>
      <c r="M54" s="76" t="s">
        <v>56</v>
      </c>
      <c r="N54" s="76" t="s">
        <v>57</v>
      </c>
      <c r="O54" s="76" t="s">
        <v>58</v>
      </c>
    </row>
    <row r="55" spans="5:15" x14ac:dyDescent="0.15">
      <c r="L55" s="63" t="s">
        <v>52</v>
      </c>
      <c r="M55" s="76">
        <v>6270</v>
      </c>
      <c r="N55" s="76">
        <f ca="1">SUMIF(D12:F44,"SEA",F12:F44)</f>
        <v>80</v>
      </c>
      <c r="O55" s="76">
        <f ca="1">N55*M55</f>
        <v>501600</v>
      </c>
    </row>
    <row r="56" spans="5:15" x14ac:dyDescent="0.15">
      <c r="L56" s="63" t="s">
        <v>53</v>
      </c>
      <c r="M56" s="76">
        <v>5250</v>
      </c>
      <c r="N56" s="76">
        <f ca="1">SUMIF(D12:F44,"SEB",F12:F44)</f>
        <v>496</v>
      </c>
      <c r="O56" s="76">
        <f ca="1">N56*M56</f>
        <v>2604000</v>
      </c>
    </row>
    <row r="57" spans="5:15" x14ac:dyDescent="0.15">
      <c r="L57" s="63"/>
      <c r="M57" s="76"/>
      <c r="N57" s="76"/>
      <c r="O57" s="76">
        <f ca="1">SUM(O55:O56)</f>
        <v>3105600</v>
      </c>
    </row>
    <row r="58" spans="5:15" x14ac:dyDescent="0.15">
      <c r="N58" s="79">
        <f ca="1">SUM(N55:N57)/8</f>
        <v>72</v>
      </c>
    </row>
    <row r="59" spans="5:15" x14ac:dyDescent="0.15">
      <c r="N59" s="42">
        <f ca="1">N58/20</f>
        <v>3.6</v>
      </c>
    </row>
  </sheetData>
  <mergeCells count="11">
    <mergeCell ref="K53:O53"/>
    <mergeCell ref="B12:B14"/>
    <mergeCell ref="B22:B24"/>
    <mergeCell ref="B29:B34"/>
    <mergeCell ref="B40:B44"/>
    <mergeCell ref="C8:G8"/>
    <mergeCell ref="B18:B21"/>
    <mergeCell ref="B15:B17"/>
    <mergeCell ref="K47:O47"/>
    <mergeCell ref="B35:B39"/>
    <mergeCell ref="B25:B28"/>
  </mergeCells>
  <phoneticPr fontId="1"/>
  <pageMargins left="0.70866141732283472" right="0.70866141732283472" top="0.74803149606299213" bottom="0.74803149606299213" header="0.31496062992125984" footer="0.31496062992125984"/>
  <pageSetup paperSize="9" orientation="landscape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H20"/>
  <sheetViews>
    <sheetView topLeftCell="A4" zoomScaleNormal="100" workbookViewId="0">
      <selection activeCell="A7" sqref="A7:XFD8"/>
    </sheetView>
  </sheetViews>
  <sheetFormatPr defaultRowHeight="13.5" x14ac:dyDescent="0.15"/>
  <cols>
    <col min="1" max="1" width="2.625" customWidth="1"/>
    <col min="2" max="2" width="20.75" customWidth="1"/>
    <col min="3" max="3" width="35.125" customWidth="1"/>
    <col min="4" max="4" width="5.25" style="17" bestFit="1" customWidth="1"/>
    <col min="5" max="5" width="6" bestFit="1" customWidth="1"/>
    <col min="6" max="6" width="9" customWidth="1"/>
    <col min="7" max="7" width="34.625" customWidth="1"/>
    <col min="8" max="8" width="24.875" customWidth="1"/>
  </cols>
  <sheetData>
    <row r="2" spans="2:8" x14ac:dyDescent="0.15">
      <c r="B2" s="13" t="s">
        <v>23</v>
      </c>
      <c r="C2" s="11" t="s">
        <v>18</v>
      </c>
      <c r="D2" s="18"/>
      <c r="F2" s="16" t="s">
        <v>0</v>
      </c>
      <c r="G2" s="11" t="s">
        <v>1</v>
      </c>
    </row>
    <row r="3" spans="2:8" x14ac:dyDescent="0.15">
      <c r="B3" s="13" t="s">
        <v>5</v>
      </c>
      <c r="C3" s="11" t="s">
        <v>6</v>
      </c>
      <c r="D3" s="18"/>
      <c r="F3" s="16" t="s">
        <v>4</v>
      </c>
      <c r="G3" s="15">
        <v>41947</v>
      </c>
    </row>
    <row r="4" spans="2:8" x14ac:dyDescent="0.15">
      <c r="B4" s="13" t="s">
        <v>7</v>
      </c>
      <c r="C4" s="11" t="s">
        <v>9</v>
      </c>
      <c r="D4" s="18"/>
      <c r="F4" s="16" t="s">
        <v>8</v>
      </c>
      <c r="G4" s="15">
        <v>41964</v>
      </c>
    </row>
    <row r="5" spans="2:8" x14ac:dyDescent="0.15">
      <c r="B5" s="13" t="s">
        <v>24</v>
      </c>
      <c r="C5" s="11" t="s">
        <v>35</v>
      </c>
      <c r="D5" s="18"/>
    </row>
    <row r="6" spans="2:8" x14ac:dyDescent="0.15">
      <c r="B6" s="13" t="s">
        <v>26</v>
      </c>
      <c r="C6" s="12">
        <v>41963</v>
      </c>
      <c r="D6" s="19"/>
      <c r="F6" s="1"/>
    </row>
    <row r="7" spans="2:8" x14ac:dyDescent="0.15">
      <c r="B7" s="13" t="s">
        <v>41</v>
      </c>
      <c r="C7" s="38"/>
      <c r="D7" s="19"/>
      <c r="F7" s="1"/>
    </row>
    <row r="8" spans="2:8" ht="32.25" customHeight="1" x14ac:dyDescent="0.15">
      <c r="B8" s="13" t="s">
        <v>42</v>
      </c>
      <c r="C8" s="106"/>
      <c r="D8" s="107"/>
      <c r="E8" s="107"/>
      <c r="F8" s="107"/>
      <c r="G8" s="108"/>
    </row>
    <row r="9" spans="2:8" ht="14.25" thickBot="1" x14ac:dyDescent="0.2">
      <c r="C9" s="9"/>
      <c r="D9" s="20"/>
      <c r="F9" s="1"/>
      <c r="H9" s="10"/>
    </row>
    <row r="10" spans="2:8" ht="31.5" customHeight="1" thickBot="1" x14ac:dyDescent="0.2">
      <c r="B10" s="23" t="s">
        <v>2</v>
      </c>
      <c r="C10" s="24" t="s">
        <v>27</v>
      </c>
      <c r="D10" s="24" t="s">
        <v>31</v>
      </c>
      <c r="E10" s="25" t="s">
        <v>30</v>
      </c>
      <c r="F10" s="26" t="s">
        <v>29</v>
      </c>
      <c r="G10" s="27" t="s">
        <v>3</v>
      </c>
      <c r="H10" s="28" t="s">
        <v>28</v>
      </c>
    </row>
    <row r="11" spans="2:8" ht="113.25" customHeight="1" thickTop="1" x14ac:dyDescent="0.15">
      <c r="B11" s="104" t="s">
        <v>11</v>
      </c>
      <c r="C11" s="30" t="s">
        <v>10</v>
      </c>
      <c r="D11" s="29" t="s">
        <v>32</v>
      </c>
      <c r="E11" s="30">
        <v>28</v>
      </c>
      <c r="F11" s="30">
        <f t="shared" ref="F11:F16" si="0">E11*1.2</f>
        <v>33.6</v>
      </c>
      <c r="G11" s="31" t="s">
        <v>19</v>
      </c>
      <c r="H11" s="32"/>
    </row>
    <row r="12" spans="2:8" ht="94.5" x14ac:dyDescent="0.15">
      <c r="B12" s="105"/>
      <c r="C12" s="2" t="s">
        <v>12</v>
      </c>
      <c r="D12" s="21" t="s">
        <v>32</v>
      </c>
      <c r="E12" s="2">
        <v>56</v>
      </c>
      <c r="F12" s="2">
        <f t="shared" si="0"/>
        <v>67.2</v>
      </c>
      <c r="G12" s="14" t="s">
        <v>20</v>
      </c>
      <c r="H12" s="4"/>
    </row>
    <row r="13" spans="2:8" ht="67.5" x14ac:dyDescent="0.15">
      <c r="B13" s="103"/>
      <c r="C13" s="2" t="s">
        <v>13</v>
      </c>
      <c r="D13" s="22" t="s">
        <v>32</v>
      </c>
      <c r="E13" s="2">
        <v>48</v>
      </c>
      <c r="F13" s="2">
        <f t="shared" si="0"/>
        <v>57.599999999999994</v>
      </c>
      <c r="G13" s="14" t="s">
        <v>21</v>
      </c>
      <c r="H13" s="8"/>
    </row>
    <row r="14" spans="2:8" ht="30.75" customHeight="1" x14ac:dyDescent="0.15">
      <c r="B14" s="102" t="s">
        <v>14</v>
      </c>
      <c r="C14" s="2" t="s">
        <v>15</v>
      </c>
      <c r="D14" s="22" t="s">
        <v>32</v>
      </c>
      <c r="E14" s="2">
        <v>8</v>
      </c>
      <c r="F14" s="2">
        <f t="shared" si="0"/>
        <v>9.6</v>
      </c>
      <c r="G14" s="14" t="s">
        <v>17</v>
      </c>
      <c r="H14" s="4"/>
    </row>
    <row r="15" spans="2:8" ht="48" customHeight="1" x14ac:dyDescent="0.15">
      <c r="B15" s="103"/>
      <c r="C15" s="2" t="s">
        <v>16</v>
      </c>
      <c r="D15" s="22" t="s">
        <v>32</v>
      </c>
      <c r="E15" s="2">
        <v>6</v>
      </c>
      <c r="F15" s="2">
        <f t="shared" si="0"/>
        <v>7.1999999999999993</v>
      </c>
      <c r="G15" s="14" t="s">
        <v>22</v>
      </c>
      <c r="H15" s="7"/>
    </row>
    <row r="16" spans="2:8" ht="33" customHeight="1" thickBot="1" x14ac:dyDescent="0.2">
      <c r="B16" s="33" t="s">
        <v>25</v>
      </c>
      <c r="C16" s="34" t="s">
        <v>34</v>
      </c>
      <c r="D16" s="37" t="s">
        <v>32</v>
      </c>
      <c r="E16" s="34">
        <v>28</v>
      </c>
      <c r="F16" s="34">
        <f t="shared" si="0"/>
        <v>33.6</v>
      </c>
      <c r="G16" s="35"/>
      <c r="H16" s="36" t="s">
        <v>33</v>
      </c>
    </row>
    <row r="17" spans="2:8" x14ac:dyDescent="0.15">
      <c r="B17" s="5"/>
      <c r="C17" s="5"/>
      <c r="D17" s="18"/>
      <c r="E17" s="5"/>
      <c r="F17" s="5"/>
      <c r="G17" s="6"/>
      <c r="H17" s="5"/>
    </row>
    <row r="18" spans="2:8" x14ac:dyDescent="0.15">
      <c r="D18" s="3" t="s">
        <v>37</v>
      </c>
      <c r="E18" s="3" t="s">
        <v>38</v>
      </c>
      <c r="F18" t="s">
        <v>36</v>
      </c>
    </row>
    <row r="19" spans="2:8" x14ac:dyDescent="0.15">
      <c r="E19" s="3" t="s">
        <v>39</v>
      </c>
      <c r="F19" t="s">
        <v>40</v>
      </c>
    </row>
    <row r="20" spans="2:8" x14ac:dyDescent="0.15">
      <c r="F20" s="5"/>
    </row>
  </sheetData>
  <mergeCells count="3">
    <mergeCell ref="B14:B15"/>
    <mergeCell ref="B11:B13"/>
    <mergeCell ref="C8:G8"/>
  </mergeCells>
  <phoneticPr fontId="1"/>
  <pageMargins left="0.70866141732283472" right="0.70866141732283472" top="0.74803149606299213" bottom="0.74803149606299213" header="0.31496062992125984" footer="0.31496062992125984"/>
  <pageSetup paperSize="9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見積り</vt:lpstr>
      <vt:lpstr>記入例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2006-09-13T11:12:02Z</dcterms:created>
  <dcterms:modified xsi:type="dcterms:W3CDTF">2019-03-28T01:28:57Z</dcterms:modified>
</cp:coreProperties>
</file>