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20" windowWidth="30120" windowHeight="13485" firstSheet="1" activeTab="1"/>
  </bookViews>
  <sheets>
    <sheet name="Лист2 (3) последние изменения" sheetId="1" r:id="rId1"/>
    <sheet name="ЗВ для Никиты " sheetId="11" r:id="rId2"/>
  </sheets>
  <calcPr calcId="145621"/>
</workbook>
</file>

<file path=xl/calcChain.xml><?xml version="1.0" encoding="utf-8"?>
<calcChain xmlns="http://schemas.openxmlformats.org/spreadsheetml/2006/main">
  <c r="AI105" i="1" l="1"/>
  <c r="AI43" i="1"/>
  <c r="AI11" i="1"/>
  <c r="AJ30" i="1" l="1"/>
  <c r="AJ27" i="1"/>
  <c r="AK12" i="1"/>
  <c r="AK25" i="1"/>
  <c r="AK11" i="1"/>
  <c r="U11" i="1"/>
  <c r="AJ12" i="1"/>
  <c r="AR108" i="1" l="1"/>
  <c r="AP108" i="1"/>
  <c r="AO108" i="1"/>
  <c r="AN108" i="1"/>
  <c r="AM108" i="1"/>
  <c r="AL108" i="1"/>
  <c r="AK108" i="1"/>
  <c r="AJ108" i="1"/>
  <c r="AQ107" i="1"/>
  <c r="AP107" i="1"/>
  <c r="AO107" i="1"/>
  <c r="AN107" i="1"/>
  <c r="AM107" i="1"/>
  <c r="AL107" i="1"/>
  <c r="AK107" i="1"/>
  <c r="AJ107" i="1"/>
  <c r="AQ106" i="1"/>
  <c r="AP106" i="1"/>
  <c r="AO106" i="1"/>
  <c r="AN106" i="1"/>
  <c r="AM106" i="1"/>
  <c r="AL106" i="1"/>
  <c r="AK106" i="1"/>
  <c r="AJ106" i="1"/>
  <c r="AQ105" i="1"/>
  <c r="AP105" i="1"/>
  <c r="AO105" i="1"/>
  <c r="AN105" i="1"/>
  <c r="AM105" i="1"/>
  <c r="AL105" i="1"/>
  <c r="AK105" i="1"/>
  <c r="AJ105" i="1"/>
  <c r="AP104" i="1"/>
  <c r="AO104" i="1"/>
  <c r="AN104" i="1"/>
  <c r="AM104" i="1"/>
  <c r="AL104" i="1"/>
  <c r="AK104" i="1"/>
  <c r="AJ104" i="1"/>
  <c r="AP103" i="1"/>
  <c r="AO103" i="1"/>
  <c r="AN103" i="1"/>
  <c r="AM103" i="1"/>
  <c r="AL103" i="1"/>
  <c r="AK103" i="1"/>
  <c r="AJ103" i="1"/>
  <c r="AP102" i="1"/>
  <c r="AO102" i="1"/>
  <c r="AN102" i="1"/>
  <c r="AM102" i="1"/>
  <c r="AL102" i="1"/>
  <c r="AK102" i="1"/>
  <c r="AJ102" i="1"/>
  <c r="AQ101" i="1"/>
  <c r="AP101" i="1"/>
  <c r="AO101" i="1"/>
  <c r="AN101" i="1"/>
  <c r="AM101" i="1"/>
  <c r="AL101" i="1"/>
  <c r="AK101" i="1"/>
  <c r="AJ101" i="1"/>
  <c r="AQ100" i="1"/>
  <c r="AP100" i="1"/>
  <c r="AO100" i="1"/>
  <c r="AN100" i="1"/>
  <c r="AM100" i="1"/>
  <c r="AL100" i="1"/>
  <c r="AK100" i="1"/>
  <c r="AJ100" i="1"/>
  <c r="AP99" i="1"/>
  <c r="AN99" i="1"/>
  <c r="AP98" i="1"/>
  <c r="AN98" i="1"/>
  <c r="AJ98" i="1"/>
  <c r="AQ97" i="1"/>
  <c r="AP97" i="1"/>
  <c r="AO97" i="1"/>
  <c r="AN97" i="1"/>
  <c r="AM97" i="1"/>
  <c r="AL97" i="1"/>
  <c r="AK97" i="1"/>
  <c r="AJ97" i="1"/>
  <c r="AP96" i="1"/>
  <c r="AN96" i="1"/>
  <c r="AM96" i="1"/>
  <c r="AQ95" i="1"/>
  <c r="AP95" i="1"/>
  <c r="AO95" i="1"/>
  <c r="AN95" i="1"/>
  <c r="AM95" i="1"/>
  <c r="AL95" i="1"/>
  <c r="AK95" i="1"/>
  <c r="AJ95" i="1"/>
  <c r="AP94" i="1"/>
  <c r="AP93" i="1"/>
  <c r="AN93" i="1"/>
  <c r="AP92" i="1"/>
  <c r="AJ92" i="1"/>
  <c r="AQ91" i="1"/>
  <c r="AP91" i="1"/>
  <c r="AO91" i="1"/>
  <c r="AN91" i="1"/>
  <c r="AM91" i="1"/>
  <c r="AL91" i="1"/>
  <c r="AK91" i="1"/>
  <c r="AJ91" i="1"/>
  <c r="AP90" i="1"/>
  <c r="AN90" i="1"/>
  <c r="AP89" i="1"/>
  <c r="AO89" i="1"/>
  <c r="AN89" i="1"/>
  <c r="AM89" i="1"/>
  <c r="AL89" i="1"/>
  <c r="AK89" i="1"/>
  <c r="AJ89" i="1"/>
  <c r="AP88" i="1"/>
  <c r="AP87" i="1"/>
  <c r="AN87" i="1"/>
  <c r="AP86" i="1"/>
  <c r="AJ86" i="1"/>
  <c r="AQ85" i="1"/>
  <c r="AP85" i="1"/>
  <c r="AO85" i="1"/>
  <c r="AN85" i="1"/>
  <c r="AM85" i="1"/>
  <c r="AL85" i="1"/>
  <c r="AK85" i="1"/>
  <c r="AJ85" i="1"/>
  <c r="AP84" i="1"/>
  <c r="AP83" i="1"/>
  <c r="AP82" i="1"/>
  <c r="AP81" i="1"/>
  <c r="AN81" i="1"/>
  <c r="AP80" i="1"/>
  <c r="AP79" i="1"/>
  <c r="AQ78" i="1"/>
  <c r="AP78" i="1"/>
  <c r="AO78" i="1"/>
  <c r="AN78" i="1"/>
  <c r="AP77" i="1"/>
  <c r="AN77" i="1"/>
  <c r="AJ77" i="1"/>
  <c r="AR76" i="1"/>
  <c r="AQ76" i="1"/>
  <c r="AP76" i="1"/>
  <c r="AO76" i="1"/>
  <c r="AN76" i="1"/>
  <c r="AM76" i="1"/>
  <c r="AL76" i="1"/>
  <c r="AK76" i="1"/>
  <c r="AJ76" i="1"/>
  <c r="AP75" i="1"/>
  <c r="AN75" i="1"/>
  <c r="AP74" i="1"/>
  <c r="AO74" i="1"/>
  <c r="AN74" i="1"/>
  <c r="AJ74" i="1"/>
  <c r="AQ73" i="1"/>
  <c r="AP73" i="1"/>
  <c r="AO73" i="1"/>
  <c r="AN73" i="1"/>
  <c r="AM73" i="1"/>
  <c r="AL73" i="1"/>
  <c r="AK73" i="1"/>
  <c r="AJ73" i="1"/>
  <c r="AP72" i="1"/>
  <c r="AP71" i="1"/>
  <c r="AP70" i="1"/>
  <c r="AP69" i="1"/>
  <c r="AO69" i="1"/>
  <c r="AN69" i="1"/>
  <c r="AP68" i="1"/>
  <c r="AO68" i="1"/>
  <c r="AN68" i="1"/>
  <c r="AM68" i="1"/>
  <c r="AL68" i="1"/>
  <c r="AK68" i="1"/>
  <c r="AJ68" i="1"/>
  <c r="AP67" i="1"/>
  <c r="AP66" i="1"/>
  <c r="AP65" i="1"/>
  <c r="AJ65" i="1"/>
  <c r="AP64" i="1"/>
  <c r="AN64" i="1"/>
  <c r="AK64" i="1"/>
  <c r="AP63" i="1"/>
  <c r="AL63" i="1"/>
  <c r="AK63" i="1"/>
  <c r="AJ63" i="1"/>
  <c r="AP62" i="1"/>
  <c r="AO62" i="1"/>
  <c r="AN62" i="1"/>
  <c r="AM62" i="1"/>
  <c r="AL62" i="1"/>
  <c r="AK62" i="1"/>
  <c r="AJ62" i="1"/>
  <c r="AP61" i="1"/>
  <c r="AQ60" i="1"/>
  <c r="AP60" i="1"/>
  <c r="AO60" i="1"/>
  <c r="AN60" i="1"/>
  <c r="AQ59" i="1"/>
  <c r="AP59" i="1"/>
  <c r="AL59" i="1"/>
  <c r="AK59" i="1"/>
  <c r="AJ59" i="1"/>
  <c r="AR58" i="1"/>
  <c r="AP58" i="1"/>
  <c r="AO58" i="1"/>
  <c r="AN58" i="1"/>
  <c r="AM58" i="1"/>
  <c r="AL58" i="1"/>
  <c r="AK58" i="1"/>
  <c r="AJ58" i="1"/>
  <c r="AQ57" i="1"/>
  <c r="AP57" i="1"/>
  <c r="AO57" i="1"/>
  <c r="AN57" i="1"/>
  <c r="AM57" i="1"/>
  <c r="AL57" i="1"/>
  <c r="AK57" i="1"/>
  <c r="AJ57" i="1"/>
  <c r="AQ56" i="1"/>
  <c r="AP56" i="1"/>
  <c r="AO56" i="1"/>
  <c r="AN56" i="1"/>
  <c r="AM56" i="1"/>
  <c r="AL56" i="1"/>
  <c r="AK56" i="1"/>
  <c r="AJ56" i="1"/>
  <c r="AP48" i="1"/>
  <c r="AO48" i="1"/>
  <c r="AN48" i="1"/>
  <c r="AM48" i="1"/>
  <c r="AL48" i="1"/>
  <c r="AK48" i="1"/>
  <c r="AJ48" i="1"/>
  <c r="AR47" i="1"/>
  <c r="AP47" i="1"/>
  <c r="AO47" i="1"/>
  <c r="AN47" i="1"/>
  <c r="AM47" i="1"/>
  <c r="AL47" i="1"/>
  <c r="AK47" i="1"/>
  <c r="AJ47" i="1"/>
  <c r="AQ46" i="1"/>
  <c r="AP46" i="1"/>
  <c r="AO46" i="1"/>
  <c r="AN46" i="1"/>
  <c r="AM46" i="1"/>
  <c r="AL46" i="1"/>
  <c r="AK46" i="1"/>
  <c r="AJ46" i="1"/>
  <c r="AQ45" i="1"/>
  <c r="AP45" i="1"/>
  <c r="AO45" i="1"/>
  <c r="AN45" i="1"/>
  <c r="AM45" i="1"/>
  <c r="AL45" i="1"/>
  <c r="AK45" i="1"/>
  <c r="AJ45" i="1"/>
  <c r="AQ44" i="1"/>
  <c r="AP44" i="1"/>
  <c r="AO44" i="1"/>
  <c r="AN44" i="1"/>
  <c r="AM44" i="1"/>
  <c r="AL44" i="1"/>
  <c r="AK44" i="1"/>
  <c r="AJ44" i="1"/>
  <c r="AR43" i="1"/>
  <c r="AQ43" i="1"/>
  <c r="AP43" i="1"/>
  <c r="AO43" i="1"/>
  <c r="AN43" i="1"/>
  <c r="AM43" i="1"/>
  <c r="AL43" i="1"/>
  <c r="AK43" i="1"/>
  <c r="AJ43" i="1"/>
  <c r="AP41" i="1"/>
  <c r="AN41" i="1"/>
  <c r="AP40" i="1"/>
  <c r="AO40" i="1"/>
  <c r="AN40" i="1"/>
  <c r="AM40" i="1"/>
  <c r="AL40" i="1"/>
  <c r="AK40" i="1"/>
  <c r="AJ40" i="1"/>
  <c r="AP39" i="1"/>
  <c r="AP38" i="1"/>
  <c r="AN38" i="1"/>
  <c r="AM38" i="1"/>
  <c r="AP37" i="1"/>
  <c r="AO37" i="1"/>
  <c r="AN37" i="1"/>
  <c r="AM37" i="1"/>
  <c r="AL37" i="1"/>
  <c r="AK37" i="1"/>
  <c r="AJ37" i="1"/>
  <c r="AP36" i="1"/>
  <c r="AP35" i="1"/>
  <c r="AP34" i="1"/>
  <c r="AN34" i="1"/>
  <c r="AP33" i="1"/>
  <c r="AK33" i="1"/>
  <c r="AQ32" i="1"/>
  <c r="AP32" i="1"/>
  <c r="AO32" i="1"/>
  <c r="AN32" i="1"/>
  <c r="AM32" i="1"/>
  <c r="AL32" i="1"/>
  <c r="AK32" i="1"/>
  <c r="AJ32" i="1"/>
  <c r="AP31" i="1"/>
  <c r="AN31" i="1"/>
  <c r="AK31" i="1"/>
  <c r="AP30" i="1"/>
  <c r="AO30" i="1"/>
  <c r="AK30" i="1"/>
  <c r="AP29" i="1"/>
  <c r="AO29" i="1"/>
  <c r="AN29" i="1"/>
  <c r="AM29" i="1"/>
  <c r="AL29" i="1"/>
  <c r="AK29" i="1"/>
  <c r="AJ29" i="1"/>
  <c r="AQ28" i="1"/>
  <c r="AP28" i="1"/>
  <c r="AN28" i="1"/>
  <c r="AQ27" i="1"/>
  <c r="AP27" i="1"/>
  <c r="AK27" i="1"/>
  <c r="AR26" i="1"/>
  <c r="AP26" i="1"/>
  <c r="AO26" i="1"/>
  <c r="AN26" i="1"/>
  <c r="AM26" i="1"/>
  <c r="AL26" i="1"/>
  <c r="AK26" i="1"/>
  <c r="AJ26" i="1"/>
  <c r="AQ25" i="1"/>
  <c r="AP25" i="1"/>
  <c r="AO25" i="1"/>
  <c r="AN25" i="1"/>
  <c r="AM25" i="1"/>
  <c r="AL25" i="1"/>
  <c r="AJ25" i="1"/>
  <c r="AP24" i="1"/>
  <c r="AN24" i="1"/>
  <c r="AP23" i="1"/>
  <c r="AO23" i="1"/>
  <c r="AN23" i="1"/>
  <c r="AM23" i="1"/>
  <c r="AL23" i="1"/>
  <c r="AK23" i="1"/>
  <c r="AJ23" i="1"/>
  <c r="AP22" i="1"/>
  <c r="AP21" i="1"/>
  <c r="AN21" i="1"/>
  <c r="AP20" i="1"/>
  <c r="AO20" i="1"/>
  <c r="AN20" i="1"/>
  <c r="AM20" i="1"/>
  <c r="AL20" i="1"/>
  <c r="AK20" i="1"/>
  <c r="AJ20" i="1"/>
  <c r="AP19" i="1"/>
  <c r="AO19" i="1"/>
  <c r="AN19" i="1"/>
  <c r="AM19" i="1"/>
  <c r="AL19" i="1"/>
  <c r="AK19" i="1"/>
  <c r="AJ19" i="1"/>
  <c r="AP18" i="1"/>
  <c r="AO18" i="1"/>
  <c r="AN18" i="1"/>
  <c r="AM18" i="1"/>
  <c r="AL18" i="1"/>
  <c r="AK18" i="1"/>
  <c r="AJ18" i="1"/>
  <c r="AP14" i="1"/>
  <c r="AO14" i="1"/>
  <c r="AN14" i="1"/>
  <c r="AM14" i="1"/>
  <c r="AL14" i="1"/>
  <c r="AK14" i="1"/>
  <c r="AJ14" i="1"/>
  <c r="AR13" i="1"/>
  <c r="AQ13" i="1"/>
  <c r="AP13" i="1"/>
  <c r="AO13" i="1"/>
  <c r="AN13" i="1"/>
  <c r="AM13" i="1"/>
  <c r="AL13" i="1"/>
  <c r="AK13" i="1"/>
  <c r="AJ13" i="1"/>
  <c r="AQ12" i="1"/>
  <c r="AP12" i="1"/>
  <c r="AO12" i="1"/>
  <c r="AN12" i="1"/>
  <c r="AM12" i="1"/>
  <c r="AL12" i="1"/>
  <c r="AQ11" i="1"/>
  <c r="AP11" i="1"/>
  <c r="AO11" i="1"/>
  <c r="AN11" i="1"/>
  <c r="AM11" i="1"/>
  <c r="AL11" i="1"/>
  <c r="AJ11" i="1"/>
</calcChain>
</file>

<file path=xl/sharedStrings.xml><?xml version="1.0" encoding="utf-8"?>
<sst xmlns="http://schemas.openxmlformats.org/spreadsheetml/2006/main" count="278" uniqueCount="102">
  <si>
    <t>Таблица 3.2 – Потребления топлива на коммунальных энергоисточниках удаленных и труднодоступных территорий восточных регионов РФ, тыс. т у. т. (состояние 2021 г.)</t>
  </si>
  <si>
    <t>Таблица 3.7 – Показатели коммунальных котельных на удаленных и труднодоступных территориях восточных регионов РФ</t>
  </si>
  <si>
    <t xml:space="preserve">Производство электроэнергии, </t>
  </si>
  <si>
    <t>Всего</t>
  </si>
  <si>
    <t>в том числе:</t>
  </si>
  <si>
    <t>Производство тепловой энергии,</t>
  </si>
  <si>
    <t>млн кВт·ч</t>
  </si>
  <si>
    <t>дизельное</t>
  </si>
  <si>
    <t>бензин</t>
  </si>
  <si>
    <t>газ</t>
  </si>
  <si>
    <t>нефть</t>
  </si>
  <si>
    <t>уголь</t>
  </si>
  <si>
    <t xml:space="preserve"> тыс. Гкал</t>
  </si>
  <si>
    <t xml:space="preserve">уголь </t>
  </si>
  <si>
    <t>дрова</t>
  </si>
  <si>
    <t>ГКТ</t>
  </si>
  <si>
    <t>ДТ</t>
  </si>
  <si>
    <t>нераспр. Хабаровск</t>
  </si>
  <si>
    <t>,ВИЭ</t>
  </si>
  <si>
    <t>Эл.эн-я</t>
  </si>
  <si>
    <t>Тепловая эн-я</t>
  </si>
  <si>
    <t>ЭЭ млн.кВт*ч</t>
  </si>
  <si>
    <t>ТЭ тыс. Гкал</t>
  </si>
  <si>
    <t>ВИЭ</t>
  </si>
  <si>
    <t>Удаленные и труднодоступные территории СФО и ДФО</t>
  </si>
  <si>
    <t>проверка</t>
  </si>
  <si>
    <t>СФО</t>
  </si>
  <si>
    <t>Тепловая энергия</t>
  </si>
  <si>
    <t xml:space="preserve">Республика Алтай </t>
  </si>
  <si>
    <t>ДЭС</t>
  </si>
  <si>
    <t>Мини-ГЭС</t>
  </si>
  <si>
    <t xml:space="preserve">Республика Тыва </t>
  </si>
  <si>
    <t xml:space="preserve">Красноярский край </t>
  </si>
  <si>
    <t>Тепловая энергия южных районов</t>
  </si>
  <si>
    <t>только ДЭС южных районов</t>
  </si>
  <si>
    <t>из них в Арктике</t>
  </si>
  <si>
    <t xml:space="preserve">Иркутская область </t>
  </si>
  <si>
    <t>СЭС</t>
  </si>
  <si>
    <t>ВЭС</t>
  </si>
  <si>
    <t xml:space="preserve">Кемеровская область </t>
  </si>
  <si>
    <t xml:space="preserve">Томская область  </t>
  </si>
  <si>
    <t>ДФО</t>
  </si>
  <si>
    <t>мини-ТЭЦ</t>
  </si>
  <si>
    <t>ГеоЭС</t>
  </si>
  <si>
    <t>мини-ГЭС</t>
  </si>
  <si>
    <t>из них СЭС в Арктике</t>
  </si>
  <si>
    <t>из них ВЭС в Арктике</t>
  </si>
  <si>
    <t xml:space="preserve">Республика Саха (Якутия)  </t>
  </si>
  <si>
    <t>только СЭС южных районов</t>
  </si>
  <si>
    <t xml:space="preserve">Камчатский край </t>
  </si>
  <si>
    <t xml:space="preserve">Хабаровский край </t>
  </si>
  <si>
    <t xml:space="preserve">Сахалинская область </t>
  </si>
  <si>
    <t>Курилы ДЭС</t>
  </si>
  <si>
    <t>Курилы ГеоЭС</t>
  </si>
  <si>
    <t>Курилы ВЭС</t>
  </si>
  <si>
    <t>Курилы мини-ГЭС</t>
  </si>
  <si>
    <t xml:space="preserve">Приморский край </t>
  </si>
  <si>
    <t xml:space="preserve">Магаданская область  </t>
  </si>
  <si>
    <t xml:space="preserve">Забайкальский край  </t>
  </si>
  <si>
    <t xml:space="preserve">Амурская область </t>
  </si>
  <si>
    <t xml:space="preserve">Чукотский АО </t>
  </si>
  <si>
    <t>Красноярский край</t>
  </si>
  <si>
    <t>коэффициенты  выброса,  тСО2/ тут</t>
  </si>
  <si>
    <t>дизель</t>
  </si>
  <si>
    <t xml:space="preserve">нефть </t>
  </si>
  <si>
    <t>каменный</t>
  </si>
  <si>
    <t>бурый</t>
  </si>
  <si>
    <t>природный, горючий</t>
  </si>
  <si>
    <t>газ попутный нефтяной</t>
  </si>
  <si>
    <t>СПГ</t>
  </si>
  <si>
    <t>СУГ=ПБТ</t>
  </si>
  <si>
    <t>мазут</t>
  </si>
  <si>
    <t>ВСЕГО</t>
  </si>
  <si>
    <t>южные районы Красноярского края</t>
  </si>
  <si>
    <t>южные районы Якутии</t>
  </si>
  <si>
    <t>СФО+ДФО</t>
  </si>
  <si>
    <t xml:space="preserve"> Арктика</t>
  </si>
  <si>
    <t>ДЭС в Арктике</t>
  </si>
  <si>
    <t>мини-ТЭЦ в Арктике</t>
  </si>
  <si>
    <t>тепловая энергия в Арктике</t>
  </si>
  <si>
    <t>мини ТЭЦ</t>
  </si>
  <si>
    <t xml:space="preserve">дизельное </t>
  </si>
  <si>
    <t>Сахалинская область</t>
  </si>
  <si>
    <t>Магаданская область</t>
  </si>
  <si>
    <t>Чукотский АО</t>
  </si>
  <si>
    <t>всего</t>
  </si>
  <si>
    <t>арктические</t>
  </si>
  <si>
    <t>Курильские острова</t>
  </si>
  <si>
    <t>Республика Алтай</t>
  </si>
  <si>
    <t>Республика Тыва</t>
  </si>
  <si>
    <t>Томская область</t>
  </si>
  <si>
    <t>Республика Саха (Якутия)</t>
  </si>
  <si>
    <t>Забайкальский край</t>
  </si>
  <si>
    <t>Амурская область</t>
  </si>
  <si>
    <t>Хабаровский край</t>
  </si>
  <si>
    <t>о.Сахалин</t>
  </si>
  <si>
    <t>южный районы</t>
  </si>
  <si>
    <t>выброс в зависимости от видов топлива</t>
  </si>
  <si>
    <t>нефть +ГКТ</t>
  </si>
  <si>
    <t>Икутская область</t>
  </si>
  <si>
    <t>нефтепродукты (бензин, дизель) на котельных и  на ДЭС</t>
  </si>
  <si>
    <t>Выбросы загрязняющих веществ от котельных и ДЭС в удаленных и труднодоступных территориях востока России, тыс.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</si>
</sst>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0.000"/>
    <numFmt numFmtId="165" formatCode="0.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i/>
      <sz val="10"/>
      <color rgb="FF7030A0"/>
      <name val="Calibri"/>
      <family val="2"/>
      <charset val="204"/>
      <scheme val="minor"/>
    </font>
    <font>
      <b/>
      <i/>
      <sz val="10"/>
      <color rgb="FF7030A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0"/>
      <color theme="7" tint="-0.499984740745262"/>
      <name val="Calibri"/>
      <family val="2"/>
      <charset val="204"/>
      <scheme val="minor"/>
    </font>
    <font>
      <i/>
      <sz val="10"/>
      <color rgb="FFFA7D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4" fillId="5" borderId="1" applyNumberFormat="0" applyAlignment="0" applyProtection="0"/>
  </cellStyleXfs>
  <cellXfs count="142">
    <xf numFmtId="0" fontId="0" fillId="0" borderId="0" xfId="0"/>
    <xf numFmtId="0" fontId="0" fillId="6" borderId="2" xfId="0" applyFill="1" applyBorder="1"/>
    <xf numFmtId="43" fontId="0" fillId="0" borderId="0" xfId="1" applyFont="1"/>
    <xf numFmtId="0" fontId="0" fillId="6" borderId="3" xfId="0" applyFill="1" applyBorder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0" xfId="0" applyFont="1"/>
    <xf numFmtId="0" fontId="6" fillId="6" borderId="5" xfId="0" applyFont="1" applyFill="1" applyBorder="1"/>
    <xf numFmtId="0" fontId="6" fillId="6" borderId="6" xfId="0" applyFont="1" applyFill="1" applyBorder="1"/>
    <xf numFmtId="0" fontId="8" fillId="6" borderId="6" xfId="0" applyFont="1" applyFill="1" applyBorder="1"/>
    <xf numFmtId="0" fontId="6" fillId="6" borderId="7" xfId="0" applyFont="1" applyFill="1" applyBorder="1"/>
    <xf numFmtId="0" fontId="6" fillId="7" borderId="6" xfId="0" applyFont="1" applyFill="1" applyBorder="1"/>
    <xf numFmtId="0" fontId="3" fillId="7" borderId="6" xfId="3" applyFill="1" applyBorder="1"/>
    <xf numFmtId="43" fontId="4" fillId="5" borderId="1" xfId="1" applyFont="1" applyFill="1" applyBorder="1"/>
    <xf numFmtId="0" fontId="6" fillId="6" borderId="0" xfId="0" applyFont="1" applyFill="1"/>
    <xf numFmtId="0" fontId="2" fillId="2" borderId="0" xfId="2"/>
    <xf numFmtId="0" fontId="9" fillId="4" borderId="0" xfId="4"/>
    <xf numFmtId="0" fontId="3" fillId="3" borderId="0" xfId="3"/>
    <xf numFmtId="0" fontId="10" fillId="8" borderId="1" xfId="5" applyFont="1" applyFill="1"/>
    <xf numFmtId="0" fontId="4" fillId="5" borderId="1" xfId="5"/>
    <xf numFmtId="43" fontId="6" fillId="6" borderId="6" xfId="1" applyFont="1" applyFill="1" applyBorder="1"/>
    <xf numFmtId="0" fontId="11" fillId="9" borderId="0" xfId="0" applyFont="1" applyFill="1" applyAlignment="1">
      <alignment horizontal="right"/>
    </xf>
    <xf numFmtId="0" fontId="12" fillId="9" borderId="1" xfId="5" applyFont="1" applyFill="1" applyAlignment="1">
      <alignment horizontal="right"/>
    </xf>
    <xf numFmtId="0" fontId="11" fillId="9" borderId="0" xfId="3" applyFont="1" applyFill="1" applyAlignment="1">
      <alignment horizontal="right"/>
    </xf>
    <xf numFmtId="43" fontId="11" fillId="9" borderId="0" xfId="1" applyFont="1" applyFill="1" applyAlignment="1">
      <alignment horizontal="right"/>
    </xf>
    <xf numFmtId="0" fontId="13" fillId="10" borderId="0" xfId="0" applyFont="1" applyFill="1"/>
    <xf numFmtId="0" fontId="14" fillId="10" borderId="0" xfId="0" applyFont="1" applyFill="1"/>
    <xf numFmtId="0" fontId="0" fillId="11" borderId="0" xfId="0" applyFill="1"/>
    <xf numFmtId="0" fontId="15" fillId="0" borderId="0" xfId="0" applyFont="1" applyAlignment="1">
      <alignment horizontal="right"/>
    </xf>
    <xf numFmtId="0" fontId="15" fillId="0" borderId="0" xfId="0" applyFont="1"/>
    <xf numFmtId="0" fontId="15" fillId="11" borderId="0" xfId="0" applyFont="1" applyFill="1" applyAlignment="1">
      <alignment horizontal="right"/>
    </xf>
    <xf numFmtId="0" fontId="15" fillId="6" borderId="3" xfId="0" applyFont="1" applyFill="1" applyBorder="1" applyAlignment="1">
      <alignment horizontal="right"/>
    </xf>
    <xf numFmtId="43" fontId="15" fillId="0" borderId="0" xfId="1" applyFont="1" applyAlignment="1">
      <alignment horizontal="right"/>
    </xf>
    <xf numFmtId="0" fontId="11" fillId="7" borderId="0" xfId="0" applyFont="1" applyFill="1" applyAlignment="1">
      <alignment horizontal="right"/>
    </xf>
    <xf numFmtId="0" fontId="14" fillId="10" borderId="0" xfId="0" applyFont="1" applyFill="1" applyAlignment="1">
      <alignment horizontal="left" indent="2"/>
    </xf>
    <xf numFmtId="0" fontId="10" fillId="10" borderId="1" xfId="5" applyFont="1" applyFill="1"/>
    <xf numFmtId="0" fontId="14" fillId="6" borderId="3" xfId="0" applyFont="1" applyFill="1" applyBorder="1"/>
    <xf numFmtId="43" fontId="14" fillId="10" borderId="0" xfId="1" applyFont="1" applyFill="1"/>
    <xf numFmtId="0" fontId="4" fillId="5" borderId="8" xfId="5" applyBorder="1"/>
    <xf numFmtId="0" fontId="3" fillId="7" borderId="1" xfId="3" applyFill="1" applyBorder="1"/>
    <xf numFmtId="0" fontId="4" fillId="7" borderId="1" xfId="5" applyFill="1"/>
    <xf numFmtId="0" fontId="0" fillId="10" borderId="0" xfId="0" applyFill="1"/>
    <xf numFmtId="1" fontId="11" fillId="7" borderId="0" xfId="0" applyNumberFormat="1" applyFont="1" applyFill="1" applyAlignment="1">
      <alignment horizontal="right"/>
    </xf>
    <xf numFmtId="0" fontId="16" fillId="5" borderId="1" xfId="5" applyFont="1" applyAlignment="1">
      <alignment horizontal="right"/>
    </xf>
    <xf numFmtId="0" fontId="3" fillId="7" borderId="5" xfId="3" applyFill="1" applyBorder="1"/>
    <xf numFmtId="0" fontId="2" fillId="7" borderId="6" xfId="2" applyFill="1" applyBorder="1"/>
    <xf numFmtId="0" fontId="5" fillId="7" borderId="6" xfId="0" applyFont="1" applyFill="1" applyBorder="1"/>
    <xf numFmtId="0" fontId="3" fillId="7" borderId="9" xfId="3" applyFill="1" applyBorder="1"/>
    <xf numFmtId="0" fontId="6" fillId="10" borderId="5" xfId="0" applyFont="1" applyFill="1" applyBorder="1"/>
    <xf numFmtId="0" fontId="6" fillId="10" borderId="6" xfId="0" applyFont="1" applyFill="1" applyBorder="1"/>
    <xf numFmtId="43" fontId="6" fillId="10" borderId="6" xfId="1" applyFont="1" applyFill="1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7" fillId="0" borderId="10" xfId="0" applyFont="1" applyFill="1" applyBorder="1" applyAlignment="1">
      <alignment horizontal="center" vertical="center"/>
    </xf>
    <xf numFmtId="0" fontId="0" fillId="0" borderId="12" xfId="0" applyBorder="1"/>
    <xf numFmtId="0" fontId="7" fillId="0" borderId="3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right" vertical="center"/>
    </xf>
    <xf numFmtId="0" fontId="0" fillId="0" borderId="3" xfId="0" applyBorder="1"/>
    <xf numFmtId="0" fontId="7" fillId="0" borderId="7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11" fillId="9" borderId="13" xfId="0" applyFont="1" applyFill="1" applyBorder="1" applyAlignment="1">
      <alignment horizontal="right"/>
    </xf>
    <xf numFmtId="0" fontId="11" fillId="9" borderId="0" xfId="0" applyFont="1" applyFill="1" applyBorder="1" applyAlignment="1">
      <alignment horizontal="right"/>
    </xf>
    <xf numFmtId="0" fontId="15" fillId="0" borderId="13" xfId="0" applyFont="1" applyBorder="1" applyAlignment="1">
      <alignment horizontal="right"/>
    </xf>
    <xf numFmtId="0" fontId="15" fillId="0" borderId="0" xfId="0" applyFont="1" applyBorder="1" applyAlignment="1">
      <alignment horizontal="right"/>
    </xf>
    <xf numFmtId="0" fontId="17" fillId="0" borderId="5" xfId="0" applyFont="1" applyBorder="1"/>
    <xf numFmtId="0" fontId="17" fillId="0" borderId="6" xfId="0" applyFont="1" applyBorder="1"/>
    <xf numFmtId="43" fontId="17" fillId="0" borderId="6" xfId="1" applyFont="1" applyBorder="1"/>
    <xf numFmtId="165" fontId="0" fillId="0" borderId="7" xfId="0" applyNumberFormat="1" applyBorder="1"/>
    <xf numFmtId="165" fontId="17" fillId="0" borderId="5" xfId="0" applyNumberFormat="1" applyFont="1" applyBorder="1"/>
    <xf numFmtId="165" fontId="14" fillId="10" borderId="5" xfId="0" applyNumberFormat="1" applyFont="1" applyFill="1" applyBorder="1"/>
    <xf numFmtId="0" fontId="0" fillId="0" borderId="7" xfId="0" applyBorder="1"/>
    <xf numFmtId="165" fontId="0" fillId="10" borderId="7" xfId="0" applyNumberFormat="1" applyFill="1" applyBorder="1"/>
    <xf numFmtId="165" fontId="6" fillId="6" borderId="7" xfId="0" applyNumberFormat="1" applyFont="1" applyFill="1" applyBorder="1"/>
    <xf numFmtId="0" fontId="0" fillId="6" borderId="0" xfId="0" applyFill="1" applyBorder="1"/>
    <xf numFmtId="0" fontId="17" fillId="13" borderId="0" xfId="0" applyFont="1" applyFill="1" applyBorder="1"/>
    <xf numFmtId="43" fontId="17" fillId="13" borderId="0" xfId="1" applyFont="1" applyFill="1" applyBorder="1"/>
    <xf numFmtId="165" fontId="0" fillId="13" borderId="0" xfId="0" applyNumberFormat="1" applyFill="1" applyBorder="1"/>
    <xf numFmtId="0" fontId="19" fillId="13" borderId="0" xfId="0" applyFont="1" applyFill="1" applyBorder="1"/>
    <xf numFmtId="165" fontId="19" fillId="13" borderId="13" xfId="0" applyNumberFormat="1" applyFont="1" applyFill="1" applyBorder="1"/>
    <xf numFmtId="165" fontId="11" fillId="9" borderId="3" xfId="0" applyNumberFormat="1" applyFont="1" applyFill="1" applyBorder="1" applyAlignment="1">
      <alignment horizontal="right"/>
    </xf>
    <xf numFmtId="165" fontId="11" fillId="9" borderId="0" xfId="0" applyNumberFormat="1" applyFont="1" applyFill="1" applyAlignment="1">
      <alignment horizontal="right"/>
    </xf>
    <xf numFmtId="165" fontId="15" fillId="0" borderId="0" xfId="0" applyNumberFormat="1" applyFont="1" applyAlignment="1">
      <alignment horizontal="right"/>
    </xf>
    <xf numFmtId="165" fontId="0" fillId="10" borderId="3" xfId="0" applyNumberFormat="1" applyFill="1" applyBorder="1"/>
    <xf numFmtId="165" fontId="6" fillId="6" borderId="6" xfId="0" applyNumberFormat="1" applyFont="1" applyFill="1" applyBorder="1"/>
    <xf numFmtId="165" fontId="0" fillId="0" borderId="0" xfId="0" applyNumberFormat="1"/>
    <xf numFmtId="165" fontId="19" fillId="10" borderId="13" xfId="0" applyNumberFormat="1" applyFont="1" applyFill="1" applyBorder="1"/>
    <xf numFmtId="0" fontId="20" fillId="0" borderId="0" xfId="0" applyFont="1"/>
    <xf numFmtId="0" fontId="20" fillId="0" borderId="2" xfId="0" applyFont="1" applyBorder="1"/>
    <xf numFmtId="0" fontId="6" fillId="14" borderId="0" xfId="0" applyFont="1" applyFill="1"/>
    <xf numFmtId="43" fontId="6" fillId="14" borderId="0" xfId="1" applyFont="1" applyFill="1"/>
    <xf numFmtId="0" fontId="14" fillId="10" borderId="5" xfId="0" applyFont="1" applyFill="1" applyBorder="1"/>
    <xf numFmtId="0" fontId="15" fillId="0" borderId="5" xfId="0" applyFont="1" applyBorder="1" applyAlignment="1">
      <alignment horizontal="right"/>
    </xf>
    <xf numFmtId="0" fontId="15" fillId="0" borderId="6" xfId="0" applyFont="1" applyBorder="1" applyAlignment="1">
      <alignment horizontal="right"/>
    </xf>
    <xf numFmtId="0" fontId="17" fillId="7" borderId="6" xfId="0" applyFont="1" applyFill="1" applyBorder="1"/>
    <xf numFmtId="0" fontId="17" fillId="0" borderId="7" xfId="0" applyFont="1" applyBorder="1"/>
    <xf numFmtId="165" fontId="17" fillId="0" borderId="7" xfId="0" applyNumberFormat="1" applyFont="1" applyBorder="1"/>
    <xf numFmtId="165" fontId="17" fillId="14" borderId="7" xfId="0" applyNumberFormat="1" applyFont="1" applyFill="1" applyBorder="1"/>
    <xf numFmtId="165" fontId="17" fillId="10" borderId="7" xfId="0" applyNumberFormat="1" applyFont="1" applyFill="1" applyBorder="1"/>
    <xf numFmtId="165" fontId="17" fillId="0" borderId="6" xfId="0" applyNumberFormat="1" applyFont="1" applyBorder="1"/>
    <xf numFmtId="165" fontId="17" fillId="0" borderId="0" xfId="0" applyNumberFormat="1" applyFont="1" applyFill="1" applyBorder="1"/>
    <xf numFmtId="165" fontId="17" fillId="0" borderId="13" xfId="0" applyNumberFormat="1" applyFont="1" applyFill="1" applyBorder="1"/>
    <xf numFmtId="0" fontId="17" fillId="10" borderId="6" xfId="0" applyFont="1" applyFill="1" applyBorder="1"/>
    <xf numFmtId="164" fontId="0" fillId="16" borderId="3" xfId="0" applyNumberFormat="1" applyFill="1" applyBorder="1"/>
    <xf numFmtId="164" fontId="0" fillId="0" borderId="0" xfId="0" applyNumberFormat="1"/>
    <xf numFmtId="165" fontId="0" fillId="10" borderId="0" xfId="0" applyNumberFormat="1" applyFill="1"/>
    <xf numFmtId="0" fontId="0" fillId="17" borderId="5" xfId="0" applyFill="1" applyBorder="1"/>
    <xf numFmtId="0" fontId="0" fillId="17" borderId="6" xfId="0" applyFill="1" applyBorder="1"/>
    <xf numFmtId="43" fontId="0" fillId="17" borderId="6" xfId="1" applyFont="1" applyFill="1" applyBorder="1"/>
    <xf numFmtId="165" fontId="0" fillId="17" borderId="9" xfId="0" applyNumberFormat="1" applyFill="1" applyBorder="1"/>
    <xf numFmtId="165" fontId="6" fillId="10" borderId="5" xfId="0" applyNumberFormat="1" applyFont="1" applyFill="1" applyBorder="1"/>
    <xf numFmtId="165" fontId="6" fillId="10" borderId="6" xfId="0" applyNumberFormat="1" applyFont="1" applyFill="1" applyBorder="1"/>
    <xf numFmtId="0" fontId="0" fillId="15" borderId="0" xfId="0" applyFill="1"/>
    <xf numFmtId="0" fontId="18" fillId="0" borderId="7" xfId="0" applyFont="1" applyFill="1" applyBorder="1" applyAlignment="1">
      <alignment horizontal="center"/>
    </xf>
    <xf numFmtId="164" fontId="0" fillId="17" borderId="9" xfId="0" applyNumberFormat="1" applyFill="1" applyBorder="1"/>
    <xf numFmtId="164" fontId="6" fillId="10" borderId="5" xfId="0" applyNumberFormat="1" applyFont="1" applyFill="1" applyBorder="1"/>
    <xf numFmtId="2" fontId="6" fillId="6" borderId="7" xfId="0" applyNumberFormat="1" applyFont="1" applyFill="1" applyBorder="1"/>
    <xf numFmtId="165" fontId="19" fillId="13" borderId="0" xfId="0" applyNumberFormat="1" applyFont="1" applyFill="1" applyBorder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165" fontId="0" fillId="18" borderId="0" xfId="0" applyNumberFormat="1" applyFill="1"/>
    <xf numFmtId="0" fontId="0" fillId="18" borderId="0" xfId="0" applyFill="1"/>
    <xf numFmtId="165" fontId="0" fillId="17" borderId="6" xfId="0" applyNumberFormat="1" applyFill="1" applyBorder="1"/>
    <xf numFmtId="2" fontId="17" fillId="0" borderId="0" xfId="0" applyNumberFormat="1" applyFont="1"/>
    <xf numFmtId="0" fontId="17" fillId="0" borderId="0" xfId="0" applyFont="1"/>
    <xf numFmtId="1" fontId="17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Вычисление" xfId="5" builtinId="22"/>
    <cellStyle name="Нейтральный" xfId="4" builtinId="28"/>
    <cellStyle name="Обычный" xfId="0" builtinId="0"/>
    <cellStyle name="Плохой" xfId="3" builtinId="27"/>
    <cellStyle name="Финансовый" xfId="1" builtinId="3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801215777105885E-2"/>
          <c:y val="0.15020547920328911"/>
          <c:w val="0.17175323717186589"/>
          <c:h val="0.77757352941176472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'Лист2 (3) последние изменения'!$AJ$8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'Лист2 (3) последние изменения'!$T$25</c:f>
              <c:strCache>
                <c:ptCount val="1"/>
                <c:pt idx="0">
                  <c:v>Красноярский край </c:v>
                </c:pt>
              </c:strCache>
            </c:strRef>
          </c:cat>
          <c:val>
            <c:numRef>
              <c:f>'Лист2 (3) последние изменения'!$AJ$25</c:f>
              <c:numCache>
                <c:formatCode>0.0</c:formatCode>
                <c:ptCount val="1"/>
                <c:pt idx="0">
                  <c:v>368.8</c:v>
                </c:pt>
              </c:numCache>
            </c:numRef>
          </c:val>
        </c:ser>
        <c:ser>
          <c:idx val="0"/>
          <c:order val="1"/>
          <c:tx>
            <c:strRef>
              <c:f>'Лист2 (3) последние изменения'!$AK$8</c:f>
              <c:strCache>
                <c:ptCount val="1"/>
                <c:pt idx="0">
                  <c:v>нефть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'Лист2 (3) последние изменения'!$T$25</c:f>
              <c:strCache>
                <c:ptCount val="1"/>
                <c:pt idx="0">
                  <c:v>Красноярский край </c:v>
                </c:pt>
              </c:strCache>
            </c:strRef>
          </c:cat>
          <c:val>
            <c:numRef>
              <c:f>'Лист2 (3) последние изменения'!$AK$25</c:f>
              <c:numCache>
                <c:formatCode>0.0</c:formatCode>
                <c:ptCount val="1"/>
                <c:pt idx="0">
                  <c:v>186.01800000000003</c:v>
                </c:pt>
              </c:numCache>
            </c:numRef>
          </c:val>
        </c:ser>
        <c:ser>
          <c:idx val="2"/>
          <c:order val="2"/>
          <c:tx>
            <c:strRef>
              <c:f>'Лист2 (3) последние изменения'!$AN$8</c:f>
              <c:strCache>
                <c:ptCount val="1"/>
                <c:pt idx="0">
                  <c:v>дизельное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'Лист2 (3) последние изменения'!$T$25</c:f>
              <c:strCache>
                <c:ptCount val="1"/>
                <c:pt idx="0">
                  <c:v>Красноярский край </c:v>
                </c:pt>
              </c:strCache>
            </c:strRef>
          </c:cat>
          <c:val>
            <c:numRef>
              <c:f>'Лист2 (3) последние изменения'!$AN$25</c:f>
              <c:numCache>
                <c:formatCode>0.0</c:formatCode>
                <c:ptCount val="1"/>
                <c:pt idx="0">
                  <c:v>99.993600000000001</c:v>
                </c:pt>
              </c:numCache>
            </c:numRef>
          </c:val>
        </c:ser>
        <c:ser>
          <c:idx val="4"/>
          <c:order val="3"/>
          <c:tx>
            <c:strRef>
              <c:f>'Лист2 (3) последние изменения'!$AO$8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strRef>
              <c:f>'Лист2 (3) последние изменения'!$T$25</c:f>
              <c:strCache>
                <c:ptCount val="1"/>
                <c:pt idx="0">
                  <c:v>Красноярский край </c:v>
                </c:pt>
              </c:strCache>
            </c:strRef>
          </c:cat>
          <c:val>
            <c:numRef>
              <c:f>'Лист2 (3) последние изменения'!$AO$25</c:f>
              <c:numCache>
                <c:formatCode>0.0</c:formatCode>
                <c:ptCount val="1"/>
                <c:pt idx="0">
                  <c:v>59.943000000000005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81568"/>
        <c:axId val="152705216"/>
      </c:barChart>
      <c:catAx>
        <c:axId val="158381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2705216"/>
        <c:crosses val="autoZero"/>
        <c:auto val="1"/>
        <c:lblAlgn val="ctr"/>
        <c:lblOffset val="100"/>
        <c:noMultiLvlLbl val="0"/>
      </c:catAx>
      <c:valAx>
        <c:axId val="152705216"/>
        <c:scaling>
          <c:orientation val="minMax"/>
          <c:max val="75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тыс.</a:t>
                </a:r>
                <a:r>
                  <a:rPr lang="ru-RU" baseline="0"/>
                  <a:t> 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7.8489066921045413E-3"/>
              <c:y val="2.6984921839815205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58381568"/>
        <c:crosses val="autoZero"/>
        <c:crossBetween val="between"/>
        <c:majorUnit val="150"/>
        <c:minorUnit val="20"/>
      </c:valAx>
    </c:plotArea>
    <c:legend>
      <c:legendPos val="r"/>
      <c:layout>
        <c:manualLayout>
          <c:xMode val="edge"/>
          <c:yMode val="edge"/>
          <c:x val="0.27768566642857284"/>
          <c:y val="8.1503875321430122E-2"/>
          <c:w val="0.17295251303297052"/>
          <c:h val="0.26429092876963084"/>
        </c:manualLayout>
      </c:layout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52726544863378E-2"/>
          <c:y val="7.2367632530908138E-2"/>
          <c:w val="0.91578942001369235"/>
          <c:h val="0.8554113760841456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'Лист2 (3) последние изменения'!$AK$8</c:f>
              <c:strCache>
                <c:ptCount val="1"/>
                <c:pt idx="0">
                  <c:v>нефть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('Лист2 (3) последние изменения'!$T$20,'Лист2 (3) последние изменения'!$T$23,'Лист2 (3) последние изменения'!$T$32,'Лист2 (3) последние изменения'!$T$37,'Лист2 (3) последние изменения'!$T$40)</c:f>
              <c:strCache>
                <c:ptCount val="5"/>
                <c:pt idx="0">
                  <c:v>Республика Алтай </c:v>
                </c:pt>
                <c:pt idx="1">
                  <c:v>Республика Тыва </c:v>
                </c:pt>
                <c:pt idx="2">
                  <c:v>Иркутская область </c:v>
                </c:pt>
                <c:pt idx="3">
                  <c:v>Кемеровская область </c:v>
                </c:pt>
                <c:pt idx="4">
                  <c:v>Томская область  </c:v>
                </c:pt>
              </c:strCache>
            </c:strRef>
          </c:cat>
          <c:val>
            <c:numRef>
              <c:f>('Лист2 (3) последние изменения'!$AK$20,'Лист2 (3) последние изменения'!$AK$23,'Лист2 (3) последние изменения'!$AK$32,'Лист2 (3) последние изменения'!$AK$37,'Лист2 (3) последние изменения'!$AK$40)</c:f>
              <c:numCache>
                <c:formatCode>0.0</c:formatCode>
                <c:ptCount val="5"/>
                <c:pt idx="0" formatCode="General">
                  <c:v>0</c:v>
                </c:pt>
                <c:pt idx="1">
                  <c:v>0</c:v>
                </c:pt>
                <c:pt idx="2" formatCode="General">
                  <c:v>3.2249999999999996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</c:ser>
        <c:ser>
          <c:idx val="5"/>
          <c:order val="1"/>
          <c:tx>
            <c:strRef>
              <c:f>'Лист2 (3) последние изменения'!$AN$8</c:f>
              <c:strCache>
                <c:ptCount val="1"/>
                <c:pt idx="0">
                  <c:v>дизельное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('Лист2 (3) последние изменения'!$T$20,'Лист2 (3) последние изменения'!$T$23,'Лист2 (3) последние изменения'!$T$32,'Лист2 (3) последние изменения'!$T$37,'Лист2 (3) последние изменения'!$T$40)</c:f>
              <c:strCache>
                <c:ptCount val="5"/>
                <c:pt idx="0">
                  <c:v>Республика Алтай </c:v>
                </c:pt>
                <c:pt idx="1">
                  <c:v>Республика Тыва </c:v>
                </c:pt>
                <c:pt idx="2">
                  <c:v>Иркутская область </c:v>
                </c:pt>
                <c:pt idx="3">
                  <c:v>Кемеровская область </c:v>
                </c:pt>
                <c:pt idx="4">
                  <c:v>Томская область  </c:v>
                </c:pt>
              </c:strCache>
            </c:strRef>
          </c:cat>
          <c:val>
            <c:numRef>
              <c:f>('Лист2 (3) последние изменения'!$AN$20,'Лист2 (3) последние изменения'!$AN$23,'Лист2 (3) последние изменения'!$AN$32,'Лист2 (3) последние изменения'!$AN$37,'Лист2 (3) последние изменения'!$AN$40)</c:f>
              <c:numCache>
                <c:formatCode>0.0</c:formatCode>
                <c:ptCount val="5"/>
                <c:pt idx="0" formatCode="General">
                  <c:v>1.6926000000000001</c:v>
                </c:pt>
                <c:pt idx="1">
                  <c:v>12.781299999999998</c:v>
                </c:pt>
                <c:pt idx="2" formatCode="General">
                  <c:v>26.842899999999997</c:v>
                </c:pt>
                <c:pt idx="3" formatCode="General">
                  <c:v>0.8246</c:v>
                </c:pt>
                <c:pt idx="4" formatCode="General">
                  <c:v>12.868099999999998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383616"/>
        <c:axId val="158649728"/>
      </c:barChart>
      <c:catAx>
        <c:axId val="15838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49728"/>
        <c:crosses val="autoZero"/>
        <c:auto val="1"/>
        <c:lblAlgn val="ctr"/>
        <c:lblOffset val="100"/>
        <c:noMultiLvlLbl val="0"/>
      </c:catAx>
      <c:valAx>
        <c:axId val="15864972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тыс.т</a:t>
                </a:r>
              </a:p>
            </c:rich>
          </c:tx>
          <c:layout>
            <c:manualLayout>
              <c:xMode val="edge"/>
              <c:yMode val="edge"/>
              <c:x val="4.3168986806574973E-2"/>
              <c:y val="1.689483060450655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838361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52726544863378E-2"/>
          <c:y val="7.2367632530908138E-2"/>
          <c:w val="0.77657892992523236"/>
          <c:h val="0.79526098711345294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'Лист2 (3) последние изменения'!$AJ$8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('Лист2 (3) последние изменения'!$T$85,'Лист2 (3) последние изменения'!$T$89,'Лист2 (3) последние изменения'!$T$91,'Лист2 (3) последние изменения'!$T$95)</c:f>
              <c:strCache>
                <c:ptCount val="4"/>
                <c:pt idx="0">
                  <c:v>Приморский край </c:v>
                </c:pt>
                <c:pt idx="1">
                  <c:v>Магаданская область  </c:v>
                </c:pt>
                <c:pt idx="2">
                  <c:v>Забайкальский край  </c:v>
                </c:pt>
                <c:pt idx="3">
                  <c:v>Амурская область </c:v>
                </c:pt>
              </c:strCache>
            </c:strRef>
          </c:cat>
          <c:val>
            <c:numRef>
              <c:f>('Лист2 (3) последние изменения'!$AJ$85,'Лист2 (3) последние изменения'!$AJ$89,'Лист2 (3) последние изменения'!$AJ$91,'Лист2 (3) последние изменения'!$AJ$95)</c:f>
              <c:numCache>
                <c:formatCode>General</c:formatCode>
                <c:ptCount val="4"/>
                <c:pt idx="0">
                  <c:v>0.27700000000000002</c:v>
                </c:pt>
                <c:pt idx="1">
                  <c:v>0</c:v>
                </c:pt>
                <c:pt idx="2">
                  <c:v>4.1440000000000001</c:v>
                </c:pt>
                <c:pt idx="3">
                  <c:v>0</c:v>
                </c:pt>
              </c:numCache>
            </c:numRef>
          </c:val>
        </c:ser>
        <c:ser>
          <c:idx val="4"/>
          <c:order val="1"/>
          <c:tx>
            <c:strRef>
              <c:f>'Лист2 (3) последние изменения'!$AK$8</c:f>
              <c:strCache>
                <c:ptCount val="1"/>
                <c:pt idx="0">
                  <c:v>нефть</c:v>
                </c:pt>
              </c:strCache>
            </c:strRef>
          </c:tx>
          <c:invertIfNegative val="0"/>
          <c:cat>
            <c:strRef>
              <c:f>('Лист2 (3) последние изменения'!$T$85,'Лист2 (3) последние изменения'!$T$89,'Лист2 (3) последние изменения'!$T$91,'Лист2 (3) последние изменения'!$T$95)</c:f>
              <c:strCache>
                <c:ptCount val="4"/>
                <c:pt idx="0">
                  <c:v>Приморский край </c:v>
                </c:pt>
                <c:pt idx="1">
                  <c:v>Магаданская область  </c:v>
                </c:pt>
                <c:pt idx="2">
                  <c:v>Забайкальский край  </c:v>
                </c:pt>
                <c:pt idx="3">
                  <c:v>Амурская область </c:v>
                </c:pt>
              </c:strCache>
            </c:strRef>
          </c:cat>
          <c:val>
            <c:numRef>
              <c:f>('Лист2 (3) последние изменения'!$AK$85,'Лист2 (3) последние изменения'!$AK$89,'Лист2 (3) последние изменения'!$AK$91,'Лист2 (3) последние изменения'!$AK$95)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2"/>
          <c:tx>
            <c:strRef>
              <c:f>'Лист2 (3) последние изменения'!$AL$8</c:f>
              <c:strCache>
                <c:ptCount val="1"/>
                <c:pt idx="0">
                  <c:v>ГКТ</c:v>
                </c:pt>
              </c:strCache>
            </c:strRef>
          </c:tx>
          <c:invertIfNegative val="0"/>
          <c:cat>
            <c:strRef>
              <c:f>('Лист2 (3) последние изменения'!$T$85,'Лист2 (3) последние изменения'!$T$89,'Лист2 (3) последние изменения'!$T$91,'Лист2 (3) последние изменения'!$T$95)</c:f>
              <c:strCache>
                <c:ptCount val="4"/>
                <c:pt idx="0">
                  <c:v>Приморский край </c:v>
                </c:pt>
                <c:pt idx="1">
                  <c:v>Магаданская область  </c:v>
                </c:pt>
                <c:pt idx="2">
                  <c:v>Забайкальский край  </c:v>
                </c:pt>
                <c:pt idx="3">
                  <c:v>Амурская область </c:v>
                </c:pt>
              </c:strCache>
            </c:strRef>
          </c:cat>
          <c:val>
            <c:numRef>
              <c:f>('Лист2 (3) последние изменения'!$AL$85,'Лист2 (3) последние изменения'!$AL$89,'Лист2 (3) последние изменения'!$AL$91,'Лист2 (3) последние изменения'!$AL$95)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7"/>
          <c:order val="3"/>
          <c:tx>
            <c:strRef>
              <c:f>'Лист2 (3) последние изменения'!$AM$8</c:f>
              <c:strCache>
                <c:ptCount val="1"/>
                <c:pt idx="0">
                  <c:v>бензин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cat>
            <c:strRef>
              <c:f>('Лист2 (3) последние изменения'!$T$85,'Лист2 (3) последние изменения'!$T$89,'Лист2 (3) последние изменения'!$T$91,'Лист2 (3) последние изменения'!$T$95)</c:f>
              <c:strCache>
                <c:ptCount val="4"/>
                <c:pt idx="0">
                  <c:v>Приморский край </c:v>
                </c:pt>
                <c:pt idx="1">
                  <c:v>Магаданская область  </c:v>
                </c:pt>
                <c:pt idx="2">
                  <c:v>Забайкальский край  </c:v>
                </c:pt>
                <c:pt idx="3">
                  <c:v>Амурская область </c:v>
                </c:pt>
              </c:strCache>
            </c:strRef>
          </c:cat>
          <c:val>
            <c:numRef>
              <c:f>('Лист2 (3) последние изменения'!$AM$85,'Лист2 (3) последние изменения'!$AM$89,'Лист2 (3) последние изменения'!$AM$91,'Лист2 (3) последние изменения'!$AM$95)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8.1199999999999994E-2</c:v>
                </c:pt>
              </c:numCache>
            </c:numRef>
          </c:val>
        </c:ser>
        <c:ser>
          <c:idx val="0"/>
          <c:order val="4"/>
          <c:tx>
            <c:strRef>
              <c:f>'Лист2 (3) последние изменения'!$AN$8</c:f>
              <c:strCache>
                <c:ptCount val="1"/>
                <c:pt idx="0">
                  <c:v>дизельное 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('Лист2 (3) последние изменения'!$T$85,'Лист2 (3) последние изменения'!$T$89,'Лист2 (3) последние изменения'!$T$91,'Лист2 (3) последние изменения'!$T$95)</c:f>
              <c:strCache>
                <c:ptCount val="4"/>
                <c:pt idx="0">
                  <c:v>Приморский край </c:v>
                </c:pt>
                <c:pt idx="1">
                  <c:v>Магаданская область  </c:v>
                </c:pt>
                <c:pt idx="2">
                  <c:v>Забайкальский край  </c:v>
                </c:pt>
                <c:pt idx="3">
                  <c:v>Амурская область </c:v>
                </c:pt>
              </c:strCache>
            </c:strRef>
          </c:cat>
          <c:val>
            <c:numRef>
              <c:f>('Лист2 (3) последние изменения'!$AN$85,'Лист2 (3) последние изменения'!$AN$89,'Лист2 (3) последние изменения'!$AN$91,'Лист2 (3) последние изменения'!$AN$95)</c:f>
              <c:numCache>
                <c:formatCode>General</c:formatCode>
                <c:ptCount val="4"/>
                <c:pt idx="0">
                  <c:v>16.9694</c:v>
                </c:pt>
                <c:pt idx="1">
                  <c:v>11.4793</c:v>
                </c:pt>
                <c:pt idx="2">
                  <c:v>3.8191999999999999</c:v>
                </c:pt>
                <c:pt idx="3">
                  <c:v>2.1482999999999999</c:v>
                </c:pt>
              </c:numCache>
            </c:numRef>
          </c:val>
        </c:ser>
        <c:ser>
          <c:idx val="1"/>
          <c:order val="5"/>
          <c:tx>
            <c:strRef>
              <c:f>'Лист2 (3) последние изменения'!$AO$8</c:f>
              <c:strCache>
                <c:ptCount val="1"/>
                <c:pt idx="0">
                  <c:v>газ</c:v>
                </c:pt>
              </c:strCache>
            </c:strRef>
          </c:tx>
          <c:invertIfNegative val="0"/>
          <c:cat>
            <c:strRef>
              <c:f>('Лист2 (3) последние изменения'!$T$85,'Лист2 (3) последние изменения'!$T$89,'Лист2 (3) последние изменения'!$T$91,'Лист2 (3) последние изменения'!$T$95)</c:f>
              <c:strCache>
                <c:ptCount val="4"/>
                <c:pt idx="0">
                  <c:v>Приморский край </c:v>
                </c:pt>
                <c:pt idx="1">
                  <c:v>Магаданская область  </c:v>
                </c:pt>
                <c:pt idx="2">
                  <c:v>Забайкальский край  </c:v>
                </c:pt>
                <c:pt idx="3">
                  <c:v>Амурская область </c:v>
                </c:pt>
              </c:strCache>
            </c:strRef>
          </c:cat>
          <c:val>
            <c:numRef>
              <c:f>('Лист2 (3) последние изменения'!$AO$85,'Лист2 (3) последние изменения'!$AO$89,'Лист2 (3) последние изменения'!$AO$91,'Лист2 (3) последние изменения'!$AO$95)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87488"/>
        <c:axId val="158652032"/>
      </c:barChart>
      <c:catAx>
        <c:axId val="16108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652032"/>
        <c:crosses val="autoZero"/>
        <c:auto val="1"/>
        <c:lblAlgn val="ctr"/>
        <c:lblOffset val="100"/>
        <c:noMultiLvlLbl val="0"/>
      </c:catAx>
      <c:valAx>
        <c:axId val="158652032"/>
        <c:scaling>
          <c:orientation val="minMax"/>
          <c:max val="1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тыс.т</a:t>
                </a:r>
              </a:p>
            </c:rich>
          </c:tx>
          <c:layout>
            <c:manualLayout>
              <c:xMode val="edge"/>
              <c:yMode val="edge"/>
              <c:x val="4.3168986806574973E-2"/>
              <c:y val="1.689483060450655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087488"/>
        <c:crosses val="autoZero"/>
        <c:crossBetween val="between"/>
        <c:majorUnit val="3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52726544863378E-2"/>
          <c:y val="7.2367632530908138E-2"/>
          <c:w val="0.83068418071870942"/>
          <c:h val="0.7952609871134529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'Лист2 (3) последние изменения'!$AJ$8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('Лист2 (3) последние изменения'!$T$57,'Лист2 (3) последние изменения'!$T$73,'Лист2 (3) последние изменения'!$T$76,'Лист2 (3) последние изменения'!$T$97)</c:f>
              <c:strCache>
                <c:ptCount val="4"/>
                <c:pt idx="0">
                  <c:v>Республика Саха (Якутия)  </c:v>
                </c:pt>
                <c:pt idx="1">
                  <c:v>Хабаровский край </c:v>
                </c:pt>
                <c:pt idx="2">
                  <c:v>Сахалинская область </c:v>
                </c:pt>
                <c:pt idx="3">
                  <c:v>Чукотский АО </c:v>
                </c:pt>
              </c:strCache>
            </c:strRef>
          </c:cat>
          <c:val>
            <c:numRef>
              <c:f>('Лист2 (3) последние изменения'!$AJ$57,'Лист2 (3) последние изменения'!$AJ$73,'Лист2 (3) последние изменения'!$AJ$76,'Лист2 (3) последние изменения'!$AJ$97)</c:f>
              <c:numCache>
                <c:formatCode>0.0</c:formatCode>
                <c:ptCount val="4"/>
                <c:pt idx="0">
                  <c:v>511.64669999999995</c:v>
                </c:pt>
                <c:pt idx="1">
                  <c:v>215.83286000000001</c:v>
                </c:pt>
                <c:pt idx="2">
                  <c:v>34.928000000000004</c:v>
                </c:pt>
                <c:pt idx="3" formatCode="General">
                  <c:v>201.57599999999999</c:v>
                </c:pt>
              </c:numCache>
            </c:numRef>
          </c:val>
        </c:ser>
        <c:ser>
          <c:idx val="0"/>
          <c:order val="1"/>
          <c:tx>
            <c:strRef>
              <c:f>'Лист2 (3) последние изменения'!$AK$8</c:f>
              <c:strCache>
                <c:ptCount val="1"/>
                <c:pt idx="0">
                  <c:v>нефть</c:v>
                </c:pt>
              </c:strCache>
            </c:strRef>
          </c:tx>
          <c:invertIfNegative val="0"/>
          <c:cat>
            <c:strRef>
              <c:f>('Лист2 (3) последние изменения'!$T$57,'Лист2 (3) последние изменения'!$T$73,'Лист2 (3) последние изменения'!$T$76,'Лист2 (3) последние изменения'!$T$97)</c:f>
              <c:strCache>
                <c:ptCount val="4"/>
                <c:pt idx="0">
                  <c:v>Республика Саха (Якутия)  </c:v>
                </c:pt>
                <c:pt idx="1">
                  <c:v>Хабаровский край </c:v>
                </c:pt>
                <c:pt idx="2">
                  <c:v>Сахалинская область </c:v>
                </c:pt>
                <c:pt idx="3">
                  <c:v>Чукотский АО </c:v>
                </c:pt>
              </c:strCache>
            </c:strRef>
          </c:cat>
          <c:val>
            <c:numRef>
              <c:f>('Лист2 (3) последние изменения'!$AK$57,'Лист2 (3) последние изменения'!$AK$73,'Лист2 (3) последние изменения'!$AK$76,'Лист2 (3) последние изменения'!$AK$97)</c:f>
              <c:numCache>
                <c:formatCode>0.0</c:formatCode>
                <c:ptCount val="4"/>
                <c:pt idx="0">
                  <c:v>161.20699999999999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'Лист2 (3) последние изменения'!$AL$8</c:f>
              <c:strCache>
                <c:ptCount val="1"/>
                <c:pt idx="0">
                  <c:v>ГКТ</c:v>
                </c:pt>
              </c:strCache>
            </c:strRef>
          </c:tx>
          <c:invertIfNegative val="0"/>
          <c:cat>
            <c:strRef>
              <c:f>('Лист2 (3) последние изменения'!$T$57,'Лист2 (3) последние изменения'!$T$73,'Лист2 (3) последние изменения'!$T$76,'Лист2 (3) последние изменения'!$T$97)</c:f>
              <c:strCache>
                <c:ptCount val="4"/>
                <c:pt idx="0">
                  <c:v>Республика Саха (Якутия)  </c:v>
                </c:pt>
                <c:pt idx="1">
                  <c:v>Хабаровский край </c:v>
                </c:pt>
                <c:pt idx="2">
                  <c:v>Сахалинская область </c:v>
                </c:pt>
                <c:pt idx="3">
                  <c:v>Чукотский АО </c:v>
                </c:pt>
              </c:strCache>
            </c:strRef>
          </c:cat>
          <c:val>
            <c:numRef>
              <c:f>('Лист2 (3) последние изменения'!$AL$57,'Лист2 (3) последние изменения'!$AL$73,'Лист2 (3) последние изменения'!$AL$76,'Лист2 (3) последние изменения'!$AL$97)</c:f>
              <c:numCache>
                <c:formatCode>0.0</c:formatCode>
                <c:ptCount val="4"/>
                <c:pt idx="0">
                  <c:v>39.292000000000002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</c:ser>
        <c:ser>
          <c:idx val="8"/>
          <c:order val="3"/>
          <c:tx>
            <c:strRef>
              <c:f>'Лист2 (3) последние изменения'!$AM$8</c:f>
              <c:strCache>
                <c:ptCount val="1"/>
                <c:pt idx="0">
                  <c:v>бензин</c:v>
                </c:pt>
              </c:strCache>
            </c:strRef>
          </c:tx>
          <c:invertIfNegative val="0"/>
          <c:cat>
            <c:strRef>
              <c:f>('Лист2 (3) последние изменения'!$T$57,'Лист2 (3) последние изменения'!$T$73,'Лист2 (3) последние изменения'!$T$76,'Лист2 (3) последние изменения'!$T$97)</c:f>
              <c:strCache>
                <c:ptCount val="4"/>
                <c:pt idx="0">
                  <c:v>Республика Саха (Якутия)  </c:v>
                </c:pt>
                <c:pt idx="1">
                  <c:v>Хабаровский край </c:v>
                </c:pt>
                <c:pt idx="2">
                  <c:v>Сахалинская область </c:v>
                </c:pt>
                <c:pt idx="3">
                  <c:v>Чукотский АО </c:v>
                </c:pt>
              </c:strCache>
            </c:strRef>
          </c:cat>
          <c:val>
            <c:numRef>
              <c:f>('Лист2 (3) последние изменения'!$AM$57,'Лист2 (3) последние изменения'!$AM$73,'Лист2 (3) последние изменения'!$AM$76,'Лист2 (3) последние изменения'!$AM$97)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General">
                  <c:v>0</c:v>
                </c:pt>
              </c:numCache>
            </c:numRef>
          </c:val>
        </c:ser>
        <c:ser>
          <c:idx val="3"/>
          <c:order val="4"/>
          <c:tx>
            <c:strRef>
              <c:f>'Лист2 (3) последние изменения'!$AN$8</c:f>
              <c:strCache>
                <c:ptCount val="1"/>
                <c:pt idx="0">
                  <c:v>дизельное </c:v>
                </c:pt>
              </c:strCache>
            </c:strRef>
          </c:tx>
          <c:invertIfNegative val="0"/>
          <c:cat>
            <c:strRef>
              <c:f>('Лист2 (3) последние изменения'!$T$57,'Лист2 (3) последние изменения'!$T$73,'Лист2 (3) последние изменения'!$T$76,'Лист2 (3) последние изменения'!$T$97)</c:f>
              <c:strCache>
                <c:ptCount val="4"/>
                <c:pt idx="0">
                  <c:v>Республика Саха (Якутия)  </c:v>
                </c:pt>
                <c:pt idx="1">
                  <c:v>Хабаровский край </c:v>
                </c:pt>
                <c:pt idx="2">
                  <c:v>Сахалинская область </c:v>
                </c:pt>
                <c:pt idx="3">
                  <c:v>Чукотский АО </c:v>
                </c:pt>
              </c:strCache>
            </c:strRef>
          </c:cat>
          <c:val>
            <c:numRef>
              <c:f>('Лист2 (3) последние изменения'!$AN$57,'Лист2 (3) последние изменения'!$AN$73,'Лист2 (3) последние изменения'!$AN$76,'Лист2 (3) последние изменения'!$AN$97)</c:f>
              <c:numCache>
                <c:formatCode>0.0</c:formatCode>
                <c:ptCount val="4"/>
                <c:pt idx="0">
                  <c:v>227.65469999999999</c:v>
                </c:pt>
                <c:pt idx="1">
                  <c:v>179.29841999999999</c:v>
                </c:pt>
                <c:pt idx="2">
                  <c:v>100.55780000000001</c:v>
                </c:pt>
                <c:pt idx="3" formatCode="General">
                  <c:v>73.606399999999994</c:v>
                </c:pt>
              </c:numCache>
            </c:numRef>
          </c:val>
        </c:ser>
        <c:ser>
          <c:idx val="4"/>
          <c:order val="5"/>
          <c:tx>
            <c:strRef>
              <c:f>'Лист2 (3) последние изменения'!$AO$8</c:f>
              <c:strCache>
                <c:ptCount val="1"/>
                <c:pt idx="0">
                  <c:v>газ</c:v>
                </c:pt>
              </c:strCache>
            </c:strRef>
          </c:tx>
          <c:invertIfNegative val="0"/>
          <c:cat>
            <c:strRef>
              <c:f>('Лист2 (3) последние изменения'!$T$57,'Лист2 (3) последние изменения'!$T$73,'Лист2 (3) последние изменения'!$T$76,'Лист2 (3) последние изменения'!$T$97)</c:f>
              <c:strCache>
                <c:ptCount val="4"/>
                <c:pt idx="0">
                  <c:v>Республика Саха (Якутия)  </c:v>
                </c:pt>
                <c:pt idx="1">
                  <c:v>Хабаровский край </c:v>
                </c:pt>
                <c:pt idx="2">
                  <c:v>Сахалинская область </c:v>
                </c:pt>
                <c:pt idx="3">
                  <c:v>Чукотский АО </c:v>
                </c:pt>
              </c:strCache>
            </c:strRef>
          </c:cat>
          <c:val>
            <c:numRef>
              <c:f>('Лист2 (3) последние изменения'!$AO$57,'Лист2 (3) последние изменения'!$AO$73,'Лист2 (3) последние изменения'!$AO$76,'Лист2 (3) последние изменения'!$AO$97)</c:f>
              <c:numCache>
                <c:formatCode>0.0</c:formatCode>
                <c:ptCount val="4"/>
                <c:pt idx="0">
                  <c:v>4.1976000000000004</c:v>
                </c:pt>
                <c:pt idx="1">
                  <c:v>14.456280000000001</c:v>
                </c:pt>
                <c:pt idx="2">
                  <c:v>1.4469000000000001</c:v>
                </c:pt>
                <c:pt idx="3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088000"/>
        <c:axId val="140247040"/>
      </c:barChart>
      <c:catAx>
        <c:axId val="1610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47040"/>
        <c:crosses val="autoZero"/>
        <c:auto val="1"/>
        <c:lblAlgn val="ctr"/>
        <c:lblOffset val="100"/>
        <c:noMultiLvlLbl val="0"/>
      </c:catAx>
      <c:valAx>
        <c:axId val="140247040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тыс.т</a:t>
                </a:r>
              </a:p>
            </c:rich>
          </c:tx>
          <c:layout>
            <c:manualLayout>
              <c:xMode val="edge"/>
              <c:yMode val="edge"/>
              <c:x val="4.3168986806574973E-2"/>
              <c:y val="1.689483060450655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088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852726544863378E-2"/>
          <c:y val="7.2367632530908138E-2"/>
          <c:w val="0.78083175339212485"/>
          <c:h val="0.85541137608414564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'Лист2 (3) последние изменения'!$AJ$42</c:f>
              <c:strCache>
                <c:ptCount val="1"/>
                <c:pt idx="0">
                  <c:v>уголь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('Лист2 (3) последние изменения'!$T$57,'Лист2 (3) последние изменения'!$T$68,'Лист2 (3) последние изменения'!$T$73,'Лист2 (3) последние изменения'!$T$76,'Лист2 (3) последние изменения'!$T$97)</c:f>
              <c:strCache>
                <c:ptCount val="5"/>
                <c:pt idx="0">
                  <c:v>Республика Саха (Якутия)  </c:v>
                </c:pt>
                <c:pt idx="1">
                  <c:v>Камчатский край </c:v>
                </c:pt>
                <c:pt idx="2">
                  <c:v>Хабаровский край </c:v>
                </c:pt>
                <c:pt idx="3">
                  <c:v>Сахалинская область </c:v>
                </c:pt>
                <c:pt idx="4">
                  <c:v>Чукотский АО </c:v>
                </c:pt>
              </c:strCache>
            </c:strRef>
          </c:cat>
          <c:val>
            <c:numRef>
              <c:f>('Лист2 (3) последние изменения'!$AJ$57,'Лист2 (3) последние изменения'!$AJ$68,'Лист2 (3) последние изменения'!$AJ$73,'Лист2 (3) последние изменения'!$AJ$76,'Лист2 (3) последние изменения'!$AJ$97)</c:f>
              <c:numCache>
                <c:formatCode>General</c:formatCode>
                <c:ptCount val="5"/>
                <c:pt idx="0" formatCode="0.0">
                  <c:v>511.64669999999995</c:v>
                </c:pt>
                <c:pt idx="1">
                  <c:v>0</c:v>
                </c:pt>
                <c:pt idx="2" formatCode="0.0">
                  <c:v>215.83286000000001</c:v>
                </c:pt>
                <c:pt idx="3" formatCode="0.0">
                  <c:v>34.928000000000004</c:v>
                </c:pt>
                <c:pt idx="4">
                  <c:v>201.57599999999999</c:v>
                </c:pt>
              </c:numCache>
            </c:numRef>
          </c:val>
        </c:ser>
        <c:ser>
          <c:idx val="5"/>
          <c:order val="1"/>
          <c:tx>
            <c:strRef>
              <c:f>'Лист2 (3) последние изменения'!$AK$42</c:f>
              <c:strCache>
                <c:ptCount val="1"/>
                <c:pt idx="0">
                  <c:v>нефть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('Лист2 (3) последние изменения'!$T$57,'Лист2 (3) последние изменения'!$T$68,'Лист2 (3) последние изменения'!$T$73,'Лист2 (3) последние изменения'!$T$76,'Лист2 (3) последние изменения'!$T$97)</c:f>
              <c:strCache>
                <c:ptCount val="5"/>
                <c:pt idx="0">
                  <c:v>Республика Саха (Якутия)  </c:v>
                </c:pt>
                <c:pt idx="1">
                  <c:v>Камчатский край </c:v>
                </c:pt>
                <c:pt idx="2">
                  <c:v>Хабаровский край </c:v>
                </c:pt>
                <c:pt idx="3">
                  <c:v>Сахалинская область </c:v>
                </c:pt>
                <c:pt idx="4">
                  <c:v>Чукотский АО </c:v>
                </c:pt>
              </c:strCache>
            </c:strRef>
          </c:cat>
          <c:val>
            <c:numRef>
              <c:f>('Лист2 (3) последние изменения'!$AK$57,'Лист2 (3) последние изменения'!$AK$68,'Лист2 (3) последние изменения'!$AK$73,'Лист2 (3) последние изменения'!$AK$76,'Лист2 (3) последние изменения'!$AK$97)</c:f>
              <c:numCache>
                <c:formatCode>General</c:formatCode>
                <c:ptCount val="5"/>
                <c:pt idx="0" formatCode="0.0">
                  <c:v>161.20699999999999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>
                  <c:v>0</c:v>
                </c:pt>
              </c:numCache>
            </c:numRef>
          </c:val>
        </c:ser>
        <c:ser>
          <c:idx val="0"/>
          <c:order val="2"/>
          <c:tx>
            <c:strRef>
              <c:f>'Лист2 (3) последние изменения'!$AL$42</c:f>
              <c:strCache>
                <c:ptCount val="1"/>
                <c:pt idx="0">
                  <c:v>ГКТ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cat>
            <c:strRef>
              <c:f>('Лист2 (3) последние изменения'!$T$57,'Лист2 (3) последние изменения'!$T$68,'Лист2 (3) последние изменения'!$T$73,'Лист2 (3) последние изменения'!$T$76,'Лист2 (3) последние изменения'!$T$97)</c:f>
              <c:strCache>
                <c:ptCount val="5"/>
                <c:pt idx="0">
                  <c:v>Республика Саха (Якутия)  </c:v>
                </c:pt>
                <c:pt idx="1">
                  <c:v>Камчатский край </c:v>
                </c:pt>
                <c:pt idx="2">
                  <c:v>Хабаровский край </c:v>
                </c:pt>
                <c:pt idx="3">
                  <c:v>Сахалинская область </c:v>
                </c:pt>
                <c:pt idx="4">
                  <c:v>Чукотский АО </c:v>
                </c:pt>
              </c:strCache>
            </c:strRef>
          </c:cat>
          <c:val>
            <c:numRef>
              <c:f>('Лист2 (3) последние изменения'!$AL$57,'Лист2 (3) последние изменения'!$AL$68,'Лист2 (3) последние изменения'!$AL$73,'Лист2 (3) последние изменения'!$AL$76,'Лист2 (3) последние изменения'!$AL$97)</c:f>
              <c:numCache>
                <c:formatCode>General</c:formatCode>
                <c:ptCount val="5"/>
                <c:pt idx="0" formatCode="0.0">
                  <c:v>39.292000000000002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3"/>
          <c:tx>
            <c:strRef>
              <c:f>'Лист2 (3) последние изменения'!$AM$42</c:f>
              <c:strCache>
                <c:ptCount val="1"/>
                <c:pt idx="0">
                  <c:v>бензин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cat>
            <c:strRef>
              <c:f>('Лист2 (3) последние изменения'!$T$57,'Лист2 (3) последние изменения'!$T$68,'Лист2 (3) последние изменения'!$T$73,'Лист2 (3) последние изменения'!$T$76,'Лист2 (3) последние изменения'!$T$97)</c:f>
              <c:strCache>
                <c:ptCount val="5"/>
                <c:pt idx="0">
                  <c:v>Республика Саха (Якутия)  </c:v>
                </c:pt>
                <c:pt idx="1">
                  <c:v>Камчатский край </c:v>
                </c:pt>
                <c:pt idx="2">
                  <c:v>Хабаровский край </c:v>
                </c:pt>
                <c:pt idx="3">
                  <c:v>Сахалинская область </c:v>
                </c:pt>
                <c:pt idx="4">
                  <c:v>Чукотский АО </c:v>
                </c:pt>
              </c:strCache>
            </c:strRef>
          </c:cat>
          <c:val>
            <c:numRef>
              <c:f>('Лист2 (3) последние изменения'!$AM$57,'Лист2 (3) последние изменения'!$AM$68,'Лист2 (3) последние изменения'!$AM$73,'Лист2 (3) последние изменения'!$AM$76,'Лист2 (3) последние изменения'!$AM$97)</c:f>
              <c:numCache>
                <c:formatCode>General</c:formatCode>
                <c:ptCount val="5"/>
                <c:pt idx="0" formatCode="0.0">
                  <c:v>0</c:v>
                </c:pt>
                <c:pt idx="1">
                  <c:v>0</c:v>
                </c:pt>
                <c:pt idx="2" formatCode="0.0">
                  <c:v>0</c:v>
                </c:pt>
                <c:pt idx="3" formatCode="0.0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4"/>
          <c:tx>
            <c:strRef>
              <c:f>'Лист2 (3) последние изменения'!$AN$42</c:f>
              <c:strCache>
                <c:ptCount val="1"/>
                <c:pt idx="0">
                  <c:v>дизельное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invertIfNegative val="0"/>
          <c:cat>
            <c:strRef>
              <c:f>('Лист2 (3) последние изменения'!$T$57,'Лист2 (3) последние изменения'!$T$68,'Лист2 (3) последние изменения'!$T$73,'Лист2 (3) последние изменения'!$T$76,'Лист2 (3) последние изменения'!$T$97)</c:f>
              <c:strCache>
                <c:ptCount val="5"/>
                <c:pt idx="0">
                  <c:v>Республика Саха (Якутия)  </c:v>
                </c:pt>
                <c:pt idx="1">
                  <c:v>Камчатский край </c:v>
                </c:pt>
                <c:pt idx="2">
                  <c:v>Хабаровский край </c:v>
                </c:pt>
                <c:pt idx="3">
                  <c:v>Сахалинская область </c:v>
                </c:pt>
                <c:pt idx="4">
                  <c:v>Чукотский АО </c:v>
                </c:pt>
              </c:strCache>
            </c:strRef>
          </c:cat>
          <c:val>
            <c:numRef>
              <c:f>('Лист2 (3) последние изменения'!$AN$57,'Лист2 (3) последние изменения'!$AN$68,'Лист2 (3) последние изменения'!$AN$73,'Лист2 (3) последние изменения'!$AN$76,'Лист2 (3) последние изменения'!$AN$97)</c:f>
              <c:numCache>
                <c:formatCode>General</c:formatCode>
                <c:ptCount val="5"/>
                <c:pt idx="0" formatCode="0.0">
                  <c:v>227.65469999999999</c:v>
                </c:pt>
                <c:pt idx="1">
                  <c:v>77.989799999999988</c:v>
                </c:pt>
                <c:pt idx="2" formatCode="0.0">
                  <c:v>179.29841999999999</c:v>
                </c:pt>
                <c:pt idx="3" formatCode="0.0">
                  <c:v>100.55780000000001</c:v>
                </c:pt>
                <c:pt idx="4">
                  <c:v>73.606399999999994</c:v>
                </c:pt>
              </c:numCache>
            </c:numRef>
          </c:val>
        </c:ser>
        <c:ser>
          <c:idx val="4"/>
          <c:order val="5"/>
          <c:tx>
            <c:strRef>
              <c:f>'Лист2 (3) последние изменения'!$AO$42</c:f>
              <c:strCache>
                <c:ptCount val="1"/>
                <c:pt idx="0">
                  <c:v>газ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strRef>
              <c:f>('Лист2 (3) последние изменения'!$T$57,'Лист2 (3) последние изменения'!$T$68,'Лист2 (3) последние изменения'!$T$73,'Лист2 (3) последние изменения'!$T$76,'Лист2 (3) последние изменения'!$T$97)</c:f>
              <c:strCache>
                <c:ptCount val="5"/>
                <c:pt idx="0">
                  <c:v>Республика Саха (Якутия)  </c:v>
                </c:pt>
                <c:pt idx="1">
                  <c:v>Камчатский край </c:v>
                </c:pt>
                <c:pt idx="2">
                  <c:v>Хабаровский край </c:v>
                </c:pt>
                <c:pt idx="3">
                  <c:v>Сахалинская область </c:v>
                </c:pt>
                <c:pt idx="4">
                  <c:v>Чукотский АО </c:v>
                </c:pt>
              </c:strCache>
            </c:strRef>
          </c:cat>
          <c:val>
            <c:numRef>
              <c:f>('Лист2 (3) последние изменения'!$AO$57,'Лист2 (3) последние изменения'!$AO$68,'Лист2 (3) последние изменения'!$AO$73,'Лист2 (3) последние изменения'!$AO$76,'Лист2 (3) последние изменения'!$AO$97)</c:f>
              <c:numCache>
                <c:formatCode>General</c:formatCode>
                <c:ptCount val="5"/>
                <c:pt idx="0" formatCode="0.0">
                  <c:v>4.1976000000000004</c:v>
                </c:pt>
                <c:pt idx="1">
                  <c:v>3.5775000000000001</c:v>
                </c:pt>
                <c:pt idx="2" formatCode="0.0">
                  <c:v>14.456280000000001</c:v>
                </c:pt>
                <c:pt idx="3" formatCode="0.0">
                  <c:v>1.4469000000000001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1108992"/>
        <c:axId val="140249344"/>
      </c:barChart>
      <c:catAx>
        <c:axId val="16110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0249344"/>
        <c:crosses val="autoZero"/>
        <c:auto val="1"/>
        <c:lblAlgn val="ctr"/>
        <c:lblOffset val="100"/>
        <c:noMultiLvlLbl val="0"/>
      </c:catAx>
      <c:valAx>
        <c:axId val="1402493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тыс.т</a:t>
                </a:r>
              </a:p>
            </c:rich>
          </c:tx>
          <c:layout>
            <c:manualLayout>
              <c:xMode val="edge"/>
              <c:yMode val="edge"/>
              <c:x val="4.3168986806574973E-2"/>
              <c:y val="1.6894830604506559E-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6110899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61670958035364021"/>
          <c:y val="9.5679261763979492E-2"/>
          <c:w val="0.2265345922131079"/>
          <c:h val="0.39643639315444623"/>
        </c:manualLayout>
      </c:layout>
      <c:overlay val="0"/>
      <c:txPr>
        <a:bodyPr/>
        <a:lstStyle/>
        <a:p>
          <a:pPr>
            <a:defRPr sz="1400"/>
          </a:pPr>
          <a:endParaRPr lang="ru-RU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585786</xdr:colOff>
      <xdr:row>6</xdr:row>
      <xdr:rowOff>247650</xdr:rowOff>
    </xdr:from>
    <xdr:to>
      <xdr:col>56</xdr:col>
      <xdr:colOff>352425</xdr:colOff>
      <xdr:row>31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28575</xdr:colOff>
      <xdr:row>33</xdr:row>
      <xdr:rowOff>38100</xdr:rowOff>
    </xdr:from>
    <xdr:to>
      <xdr:col>56</xdr:col>
      <xdr:colOff>404814</xdr:colOff>
      <xdr:row>73</xdr:row>
      <xdr:rowOff>157162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0</xdr:colOff>
      <xdr:row>64</xdr:row>
      <xdr:rowOff>95250</xdr:rowOff>
    </xdr:from>
    <xdr:to>
      <xdr:col>48</xdr:col>
      <xdr:colOff>66675</xdr:colOff>
      <xdr:row>67</xdr:row>
      <xdr:rowOff>161925</xdr:rowOff>
    </xdr:to>
    <xdr:sp macro="" textlink="">
      <xdr:nvSpPr>
        <xdr:cNvPr id="4" name="TextBox 3"/>
        <xdr:cNvSpPr txBox="1"/>
      </xdr:nvSpPr>
      <xdr:spPr>
        <a:xfrm>
          <a:off x="14763750" y="9753600"/>
          <a:ext cx="6762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b="1">
              <a:solidFill>
                <a:srgbClr val="FF0000"/>
              </a:solidFill>
            </a:rPr>
            <a:t>1,7</a:t>
          </a:r>
        </a:p>
      </xdr:txBody>
    </xdr:sp>
    <xdr:clientData/>
  </xdr:twoCellAnchor>
  <xdr:twoCellAnchor>
    <xdr:from>
      <xdr:col>48</xdr:col>
      <xdr:colOff>523875</xdr:colOff>
      <xdr:row>56</xdr:row>
      <xdr:rowOff>19050</xdr:rowOff>
    </xdr:from>
    <xdr:to>
      <xdr:col>49</xdr:col>
      <xdr:colOff>590550</xdr:colOff>
      <xdr:row>57</xdr:row>
      <xdr:rowOff>57150</xdr:rowOff>
    </xdr:to>
    <xdr:sp macro="" textlink="">
      <xdr:nvSpPr>
        <xdr:cNvPr id="5" name="TextBox 4"/>
        <xdr:cNvSpPr txBox="1"/>
      </xdr:nvSpPr>
      <xdr:spPr>
        <a:xfrm>
          <a:off x="15897225" y="8458200"/>
          <a:ext cx="6762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b="1">
              <a:solidFill>
                <a:srgbClr val="FF0000"/>
              </a:solidFill>
            </a:rPr>
            <a:t>12,8</a:t>
          </a:r>
        </a:p>
      </xdr:txBody>
    </xdr:sp>
    <xdr:clientData/>
  </xdr:twoCellAnchor>
  <xdr:twoCellAnchor>
    <xdr:from>
      <xdr:col>50</xdr:col>
      <xdr:colOff>514350</xdr:colOff>
      <xdr:row>37</xdr:row>
      <xdr:rowOff>66675</xdr:rowOff>
    </xdr:from>
    <xdr:to>
      <xdr:col>51</xdr:col>
      <xdr:colOff>581025</xdr:colOff>
      <xdr:row>39</xdr:row>
      <xdr:rowOff>133350</xdr:rowOff>
    </xdr:to>
    <xdr:sp macro="" textlink="">
      <xdr:nvSpPr>
        <xdr:cNvPr id="6" name="TextBox 5"/>
        <xdr:cNvSpPr txBox="1"/>
      </xdr:nvSpPr>
      <xdr:spPr>
        <a:xfrm>
          <a:off x="17106900" y="6496050"/>
          <a:ext cx="6762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b="1">
              <a:solidFill>
                <a:srgbClr val="FF0000"/>
              </a:solidFill>
            </a:rPr>
            <a:t>30,1</a:t>
          </a:r>
        </a:p>
      </xdr:txBody>
    </xdr:sp>
    <xdr:clientData/>
  </xdr:twoCellAnchor>
  <xdr:twoCellAnchor>
    <xdr:from>
      <xdr:col>52</xdr:col>
      <xdr:colOff>476250</xdr:colOff>
      <xdr:row>64</xdr:row>
      <xdr:rowOff>123825</xdr:rowOff>
    </xdr:from>
    <xdr:to>
      <xdr:col>53</xdr:col>
      <xdr:colOff>542925</xdr:colOff>
      <xdr:row>68</xdr:row>
      <xdr:rowOff>0</xdr:rowOff>
    </xdr:to>
    <xdr:sp macro="" textlink="">
      <xdr:nvSpPr>
        <xdr:cNvPr id="7" name="TextBox 6"/>
        <xdr:cNvSpPr txBox="1"/>
      </xdr:nvSpPr>
      <xdr:spPr>
        <a:xfrm>
          <a:off x="18288000" y="9782175"/>
          <a:ext cx="6762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b="1">
              <a:solidFill>
                <a:srgbClr val="FF0000"/>
              </a:solidFill>
            </a:rPr>
            <a:t>0,9</a:t>
          </a:r>
        </a:p>
      </xdr:txBody>
    </xdr:sp>
    <xdr:clientData/>
  </xdr:twoCellAnchor>
  <xdr:twoCellAnchor>
    <xdr:from>
      <xdr:col>54</xdr:col>
      <xdr:colOff>438150</xdr:colOff>
      <xdr:row>56</xdr:row>
      <xdr:rowOff>19050</xdr:rowOff>
    </xdr:from>
    <xdr:to>
      <xdr:col>55</xdr:col>
      <xdr:colOff>504825</xdr:colOff>
      <xdr:row>57</xdr:row>
      <xdr:rowOff>57150</xdr:rowOff>
    </xdr:to>
    <xdr:sp macro="" textlink="">
      <xdr:nvSpPr>
        <xdr:cNvPr id="8" name="TextBox 7"/>
        <xdr:cNvSpPr txBox="1"/>
      </xdr:nvSpPr>
      <xdr:spPr>
        <a:xfrm>
          <a:off x="19469100" y="8458200"/>
          <a:ext cx="676275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ru-RU" sz="1100" b="1">
              <a:solidFill>
                <a:srgbClr val="FF0000"/>
              </a:solidFill>
            </a:rPr>
            <a:t>12,9</a:t>
          </a:r>
        </a:p>
      </xdr:txBody>
    </xdr:sp>
    <xdr:clientData/>
  </xdr:twoCellAnchor>
  <xdr:twoCellAnchor>
    <xdr:from>
      <xdr:col>46</xdr:col>
      <xdr:colOff>295277</xdr:colOff>
      <xdr:row>77</xdr:row>
      <xdr:rowOff>152400</xdr:rowOff>
    </xdr:from>
    <xdr:to>
      <xdr:col>53</xdr:col>
      <xdr:colOff>523875</xdr:colOff>
      <xdr:row>112</xdr:row>
      <xdr:rowOff>180975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46</xdr:col>
      <xdr:colOff>142875</xdr:colOff>
      <xdr:row>136</xdr:row>
      <xdr:rowOff>9525</xdr:rowOff>
    </xdr:from>
    <xdr:to>
      <xdr:col>52</xdr:col>
      <xdr:colOff>590550</xdr:colOff>
      <xdr:row>162</xdr:row>
      <xdr:rowOff>123825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142876</xdr:colOff>
      <xdr:row>112</xdr:row>
      <xdr:rowOff>114300</xdr:rowOff>
    </xdr:from>
    <xdr:to>
      <xdr:col>55</xdr:col>
      <xdr:colOff>333375</xdr:colOff>
      <xdr:row>135</xdr:row>
      <xdr:rowOff>138112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0.09345</cdr:x>
      <cdr:y>0.11243</cdr:y>
    </cdr:from>
    <cdr:to>
      <cdr:x>0.19205</cdr:x>
      <cdr:y>0.17514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4838" y="495300"/>
          <a:ext cx="638175" cy="27622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lt1">
              <a:shade val="50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 b="1">
              <a:solidFill>
                <a:srgbClr val="FF0000"/>
              </a:solidFill>
            </a:rPr>
            <a:t>714,8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0.09746</cdr:x>
      <cdr:y>0.05639</cdr:y>
    </cdr:from>
    <cdr:to>
      <cdr:x>0.20551</cdr:x>
      <cdr:y>0.09774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38148" y="285750"/>
          <a:ext cx="48577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ru-RU" sz="1100" b="1">
              <a:solidFill>
                <a:srgbClr val="FF0000"/>
              </a:solidFill>
            </a:rPr>
            <a:t>17,2</a:t>
          </a:r>
        </a:p>
      </cdr:txBody>
    </cdr:sp>
  </cdr:relSizeAnchor>
  <cdr:relSizeAnchor xmlns:cdr="http://schemas.openxmlformats.org/drawingml/2006/chartDrawing">
    <cdr:from>
      <cdr:x>0.2952</cdr:x>
      <cdr:y>0.30326</cdr:y>
    </cdr:from>
    <cdr:to>
      <cdr:x>0.40325</cdr:x>
      <cdr:y>0.34461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327150" y="1536700"/>
          <a:ext cx="48577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100" b="1">
              <a:solidFill>
                <a:srgbClr val="FF0000"/>
              </a:solidFill>
            </a:rPr>
            <a:t>11,5</a:t>
          </a:r>
        </a:p>
      </cdr:txBody>
    </cdr:sp>
  </cdr:relSizeAnchor>
  <cdr:relSizeAnchor xmlns:cdr="http://schemas.openxmlformats.org/drawingml/2006/chartDrawing">
    <cdr:from>
      <cdr:x>0.48799</cdr:x>
      <cdr:y>0.45739</cdr:y>
    </cdr:from>
    <cdr:to>
      <cdr:x>0.59605</cdr:x>
      <cdr:y>0.49875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193925" y="2317750"/>
          <a:ext cx="48577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100" b="1">
              <a:solidFill>
                <a:srgbClr val="FF0000"/>
              </a:solidFill>
            </a:rPr>
            <a:t>8,0</a:t>
          </a:r>
        </a:p>
      </cdr:txBody>
    </cdr:sp>
  </cdr:relSizeAnchor>
  <cdr:relSizeAnchor xmlns:cdr="http://schemas.openxmlformats.org/drawingml/2006/chartDrawing">
    <cdr:from>
      <cdr:x>0.68079</cdr:x>
      <cdr:y>0.71491</cdr:y>
    </cdr:from>
    <cdr:to>
      <cdr:x>0.78884</cdr:x>
      <cdr:y>0.75627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060700" y="3622675"/>
          <a:ext cx="48577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100" b="1">
              <a:solidFill>
                <a:srgbClr val="FF0000"/>
              </a:solidFill>
            </a:rPr>
            <a:t>2,2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0.10123</cdr:x>
      <cdr:y>0.05477</cdr:y>
    </cdr:from>
    <cdr:to>
      <cdr:x>0.1868</cdr:x>
      <cdr:y>0.10234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4675" y="241300"/>
          <a:ext cx="48577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100" b="1">
              <a:solidFill>
                <a:srgbClr val="FF0000"/>
              </a:solidFill>
            </a:rPr>
            <a:t>944</a:t>
          </a:r>
        </a:p>
      </cdr:txBody>
    </cdr:sp>
  </cdr:relSizeAnchor>
  <cdr:relSizeAnchor xmlns:cdr="http://schemas.openxmlformats.org/drawingml/2006/chartDrawing">
    <cdr:from>
      <cdr:x>0.25895</cdr:x>
      <cdr:y>0.76613</cdr:y>
    </cdr:from>
    <cdr:to>
      <cdr:x>0.34452</cdr:x>
      <cdr:y>0.81369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470025" y="3375025"/>
          <a:ext cx="485775" cy="2095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100" b="1">
              <a:solidFill>
                <a:srgbClr val="FF0000"/>
              </a:solidFill>
            </a:rPr>
            <a:t>81,6</a:t>
          </a:r>
        </a:p>
      </cdr:txBody>
    </cdr:sp>
  </cdr:relSizeAnchor>
  <cdr:relSizeAnchor xmlns:cdr="http://schemas.openxmlformats.org/drawingml/2006/chartDrawing">
    <cdr:from>
      <cdr:x>0.40828</cdr:x>
      <cdr:y>0.49586</cdr:y>
    </cdr:from>
    <cdr:to>
      <cdr:x>0.51007</cdr:x>
      <cdr:y>0.54486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317750" y="2184400"/>
          <a:ext cx="577849" cy="215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100" b="1">
              <a:solidFill>
                <a:srgbClr val="FF0000"/>
              </a:solidFill>
            </a:rPr>
            <a:t>409,6</a:t>
          </a:r>
        </a:p>
      </cdr:txBody>
    </cdr:sp>
  </cdr:relSizeAnchor>
  <cdr:relSizeAnchor xmlns:cdr="http://schemas.openxmlformats.org/drawingml/2006/chartDrawing">
    <cdr:from>
      <cdr:x>0.55928</cdr:x>
      <cdr:y>0.70775</cdr:y>
    </cdr:from>
    <cdr:to>
      <cdr:x>0.66275</cdr:x>
      <cdr:y>0.75459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175000" y="3117850"/>
          <a:ext cx="587374" cy="2063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100" b="1">
              <a:solidFill>
                <a:srgbClr val="FF0000"/>
              </a:solidFill>
            </a:rPr>
            <a:t>136,9</a:t>
          </a:r>
        </a:p>
      </cdr:txBody>
    </cdr:sp>
  </cdr:relSizeAnchor>
  <cdr:relSizeAnchor xmlns:cdr="http://schemas.openxmlformats.org/drawingml/2006/chartDrawing">
    <cdr:from>
      <cdr:x>0.717</cdr:x>
      <cdr:y>0.60613</cdr:y>
    </cdr:from>
    <cdr:to>
      <cdr:x>0.82718</cdr:x>
      <cdr:y>0.65297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070350" y="2670175"/>
          <a:ext cx="625474" cy="2063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ru-RU" sz="1100" b="1">
              <a:solidFill>
                <a:srgbClr val="FF0000"/>
              </a:solidFill>
            </a:rPr>
            <a:t>275,2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8"/>
  <sheetViews>
    <sheetView topLeftCell="T1" workbookViewId="0">
      <pane xSplit="1" ySplit="5" topLeftCell="U6" activePane="bottomRight" state="frozen"/>
      <selection activeCell="T1" sqref="T1"/>
      <selection pane="topRight" activeCell="U1" sqref="U1"/>
      <selection pane="bottomLeft" activeCell="T6" sqref="T6"/>
      <selection pane="bottomRight" activeCell="BH97" sqref="BH97"/>
    </sheetView>
  </sheetViews>
  <sheetFormatPr defaultRowHeight="15" x14ac:dyDescent="0.25"/>
  <cols>
    <col min="1" max="1" width="0" hidden="1" customWidth="1"/>
    <col min="2" max="2" width="28" hidden="1" customWidth="1"/>
    <col min="3" max="9" width="9.42578125" hidden="1" customWidth="1"/>
    <col min="10" max="10" width="9.42578125" style="3" hidden="1" customWidth="1"/>
    <col min="11" max="19" width="9.42578125" hidden="1" customWidth="1"/>
    <col min="20" max="20" width="36.5703125" customWidth="1"/>
    <col min="21" max="27" width="9.42578125" customWidth="1"/>
    <col min="28" max="29" width="9.42578125" hidden="1" customWidth="1"/>
    <col min="30" max="31" width="9.5703125" style="2" hidden="1" customWidth="1"/>
    <col min="32" max="34" width="0" hidden="1" customWidth="1"/>
    <col min="36" max="36" width="10.140625" bestFit="1" customWidth="1"/>
    <col min="37" max="39" width="9.28515625" bestFit="1" customWidth="1"/>
    <col min="40" max="40" width="10.140625" bestFit="1" customWidth="1"/>
    <col min="41" max="41" width="9.28515625" bestFit="1" customWidth="1"/>
    <col min="42" max="42" width="10.140625" bestFit="1" customWidth="1"/>
  </cols>
  <sheetData>
    <row r="1" spans="1:44" x14ac:dyDescent="0.25">
      <c r="J1" s="1"/>
    </row>
    <row r="2" spans="1:44" x14ac:dyDescent="0.25">
      <c r="U2" t="s">
        <v>62</v>
      </c>
      <c r="AD2"/>
      <c r="AE2"/>
    </row>
    <row r="3" spans="1:44" x14ac:dyDescent="0.25">
      <c r="U3" s="51"/>
      <c r="V3" s="51"/>
      <c r="W3" s="52" t="s">
        <v>11</v>
      </c>
      <c r="X3" s="53"/>
      <c r="Y3" s="54" t="s">
        <v>9</v>
      </c>
      <c r="Z3" s="55"/>
      <c r="AA3" s="53"/>
      <c r="AB3" s="51"/>
      <c r="AC3" s="51"/>
      <c r="AD3" s="51" t="s">
        <v>14</v>
      </c>
      <c r="AE3"/>
      <c r="AF3" t="s">
        <v>15</v>
      </c>
      <c r="AI3" s="51"/>
      <c r="AJ3" s="51"/>
      <c r="AK3" s="51" t="s">
        <v>14</v>
      </c>
      <c r="AL3" s="80"/>
      <c r="AM3" s="80" t="s">
        <v>15</v>
      </c>
    </row>
    <row r="4" spans="1:44" ht="15.75" thickBot="1" x14ac:dyDescent="0.3">
      <c r="U4" s="56" t="s">
        <v>63</v>
      </c>
      <c r="V4" s="56" t="s">
        <v>64</v>
      </c>
      <c r="W4" s="57" t="s">
        <v>65</v>
      </c>
      <c r="X4" s="58" t="s">
        <v>66</v>
      </c>
      <c r="Y4" s="59" t="s">
        <v>67</v>
      </c>
      <c r="Z4" s="60" t="s">
        <v>68</v>
      </c>
      <c r="AA4" s="58" t="s">
        <v>69</v>
      </c>
      <c r="AB4" s="56" t="s">
        <v>70</v>
      </c>
      <c r="AC4" s="61" t="s">
        <v>8</v>
      </c>
      <c r="AD4" s="62"/>
      <c r="AE4" s="60" t="s">
        <v>71</v>
      </c>
      <c r="AI4" s="56" t="s">
        <v>70</v>
      </c>
      <c r="AJ4" s="61" t="s">
        <v>8</v>
      </c>
      <c r="AK4" s="62"/>
      <c r="AL4" s="63" t="s">
        <v>71</v>
      </c>
      <c r="AM4" s="80"/>
    </row>
    <row r="5" spans="1:44" ht="15.75" thickBot="1" x14ac:dyDescent="0.3">
      <c r="U5" s="63">
        <v>2.17</v>
      </c>
      <c r="V5" s="63">
        <v>2.15</v>
      </c>
      <c r="W5" s="64">
        <v>2.77</v>
      </c>
      <c r="X5" s="64">
        <v>2.96</v>
      </c>
      <c r="Y5" s="64">
        <v>1.59</v>
      </c>
      <c r="Z5" s="65">
        <v>1.77</v>
      </c>
      <c r="AA5" s="66">
        <v>1.65</v>
      </c>
      <c r="AB5" s="64">
        <v>1.85</v>
      </c>
      <c r="AC5" s="63">
        <v>2.0299999999999998</v>
      </c>
      <c r="AD5" s="63">
        <v>0</v>
      </c>
      <c r="AE5" s="60">
        <v>2.27</v>
      </c>
      <c r="AF5" s="67">
        <v>1.88</v>
      </c>
      <c r="AI5" s="64">
        <v>1.85</v>
      </c>
      <c r="AJ5" s="63">
        <v>2.0299999999999998</v>
      </c>
      <c r="AK5" s="63">
        <v>0</v>
      </c>
      <c r="AL5" s="63">
        <v>2.27</v>
      </c>
      <c r="AM5" s="122">
        <v>1.88</v>
      </c>
    </row>
    <row r="6" spans="1:44" x14ac:dyDescent="0.25">
      <c r="D6" s="139" t="s">
        <v>0</v>
      </c>
      <c r="E6" s="139"/>
      <c r="F6" s="139"/>
      <c r="G6" s="139"/>
      <c r="H6" s="139"/>
      <c r="I6" s="139"/>
      <c r="K6" t="s">
        <v>1</v>
      </c>
    </row>
    <row r="7" spans="1:44" ht="33.75" customHeight="1" x14ac:dyDescent="0.25">
      <c r="C7" s="4" t="s">
        <v>2</v>
      </c>
      <c r="D7" s="140" t="s">
        <v>3</v>
      </c>
      <c r="E7" s="140" t="s">
        <v>4</v>
      </c>
      <c r="F7" s="140"/>
      <c r="G7" s="140"/>
      <c r="H7" s="140"/>
      <c r="I7" s="140"/>
      <c r="K7" s="5" t="s">
        <v>5</v>
      </c>
      <c r="L7" t="s">
        <v>3</v>
      </c>
      <c r="M7" t="s">
        <v>4</v>
      </c>
    </row>
    <row r="8" spans="1:44" x14ac:dyDescent="0.25">
      <c r="C8" s="6" t="s">
        <v>6</v>
      </c>
      <c r="D8" s="141"/>
      <c r="E8" t="s">
        <v>7</v>
      </c>
      <c r="F8" t="s">
        <v>8</v>
      </c>
      <c r="G8" t="s">
        <v>9</v>
      </c>
      <c r="H8" t="s">
        <v>10</v>
      </c>
      <c r="I8" t="s">
        <v>11</v>
      </c>
      <c r="K8" t="s">
        <v>12</v>
      </c>
      <c r="M8" t="s">
        <v>13</v>
      </c>
      <c r="N8" t="s">
        <v>14</v>
      </c>
      <c r="O8" t="s">
        <v>9</v>
      </c>
      <c r="P8" t="s">
        <v>10</v>
      </c>
      <c r="Q8" t="s">
        <v>15</v>
      </c>
      <c r="R8" t="s">
        <v>7</v>
      </c>
      <c r="U8" t="s">
        <v>11</v>
      </c>
      <c r="V8" t="s">
        <v>10</v>
      </c>
      <c r="W8" t="s">
        <v>15</v>
      </c>
      <c r="X8" t="s">
        <v>8</v>
      </c>
      <c r="Y8" t="s">
        <v>16</v>
      </c>
      <c r="Z8" t="s">
        <v>9</v>
      </c>
      <c r="AA8" t="s">
        <v>14</v>
      </c>
      <c r="AB8" t="s">
        <v>17</v>
      </c>
      <c r="AC8" t="s">
        <v>18</v>
      </c>
      <c r="AD8" s="2" t="s">
        <v>19</v>
      </c>
      <c r="AE8" s="2" t="s">
        <v>20</v>
      </c>
      <c r="AF8" t="s">
        <v>21</v>
      </c>
      <c r="AG8" t="s">
        <v>22</v>
      </c>
      <c r="AH8" t="s">
        <v>23</v>
      </c>
      <c r="AJ8" s="96" t="s">
        <v>11</v>
      </c>
      <c r="AK8" s="96" t="s">
        <v>10</v>
      </c>
      <c r="AL8" s="96" t="s">
        <v>15</v>
      </c>
      <c r="AM8" s="96" t="s">
        <v>8</v>
      </c>
      <c r="AN8" s="96" t="s">
        <v>81</v>
      </c>
      <c r="AO8" s="96" t="s">
        <v>9</v>
      </c>
      <c r="AP8" s="97" t="s">
        <v>72</v>
      </c>
    </row>
    <row r="9" spans="1:44" s="8" customFormat="1" x14ac:dyDescent="0.25">
      <c r="A9" s="7"/>
      <c r="B9" s="8" t="s">
        <v>24</v>
      </c>
      <c r="C9" s="9">
        <v>1224.68</v>
      </c>
      <c r="D9" s="9">
        <v>405.15</v>
      </c>
      <c r="E9" s="9">
        <v>380.57</v>
      </c>
      <c r="F9" s="9">
        <v>7.0000000000000007E-2</v>
      </c>
      <c r="G9" s="9">
        <v>5.8000000000000007</v>
      </c>
      <c r="H9" s="9">
        <v>16.2</v>
      </c>
      <c r="I9" s="9">
        <v>2.5099999999999998</v>
      </c>
      <c r="J9" s="10"/>
      <c r="K9" s="8">
        <v>2743.1</v>
      </c>
      <c r="L9" s="11">
        <v>713.66599999999994</v>
      </c>
      <c r="M9" s="11">
        <v>473.91800000000001</v>
      </c>
      <c r="N9" s="11">
        <v>14.600000000000001</v>
      </c>
      <c r="O9" s="11">
        <v>46.792000000000002</v>
      </c>
      <c r="P9" s="11">
        <v>146.80000000000001</v>
      </c>
      <c r="Q9" s="11">
        <v>20.9</v>
      </c>
      <c r="R9" s="11">
        <v>10.456</v>
      </c>
      <c r="T9" s="8" t="s">
        <v>24</v>
      </c>
      <c r="U9" s="12">
        <v>476.428</v>
      </c>
      <c r="V9" s="12">
        <v>163</v>
      </c>
      <c r="W9" s="12">
        <v>20.9</v>
      </c>
      <c r="X9" s="12">
        <v>7.0000000000000007E-2</v>
      </c>
      <c r="Y9" s="12">
        <v>391.02600000000001</v>
      </c>
      <c r="Z9" s="12">
        <v>52.591999999999999</v>
      </c>
      <c r="AA9" s="12">
        <v>14.600000000000001</v>
      </c>
      <c r="AB9" s="12">
        <v>0</v>
      </c>
      <c r="AD9" s="13">
        <v>150.63564</v>
      </c>
      <c r="AE9" s="13">
        <v>391.87926599999997</v>
      </c>
      <c r="AF9" s="8">
        <v>1224.68</v>
      </c>
      <c r="AG9" s="8">
        <v>2743.1</v>
      </c>
      <c r="AH9" s="14"/>
      <c r="AJ9" s="7"/>
      <c r="AP9" s="10"/>
    </row>
    <row r="10" spans="1:44" x14ac:dyDescent="0.25">
      <c r="B10" s="15" t="s">
        <v>25</v>
      </c>
      <c r="C10" s="15">
        <v>1224.68</v>
      </c>
      <c r="D10" s="15">
        <v>405.15</v>
      </c>
      <c r="E10" s="15">
        <v>380.57</v>
      </c>
      <c r="F10" s="15">
        <v>7.0000000000000007E-2</v>
      </c>
      <c r="G10" s="15">
        <v>5.8000000000000007</v>
      </c>
      <c r="H10" s="15">
        <v>16.2</v>
      </c>
      <c r="I10" s="15">
        <v>2.5099999999999998</v>
      </c>
      <c r="K10" s="15">
        <v>2743.1000000000004</v>
      </c>
      <c r="L10" s="16">
        <v>713.66599999999994</v>
      </c>
      <c r="M10" s="16">
        <v>473.91800000000001</v>
      </c>
      <c r="N10" s="15">
        <v>14.600000000000001</v>
      </c>
      <c r="O10" s="16">
        <v>46.792000000000002</v>
      </c>
      <c r="P10" s="16">
        <v>146.80000000000001</v>
      </c>
      <c r="Q10" s="16">
        <v>20.9</v>
      </c>
      <c r="R10" s="16">
        <v>10.456</v>
      </c>
      <c r="S10" s="17">
        <v>713.46600000000001</v>
      </c>
      <c r="T10" t="s">
        <v>25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61.390000000000008</v>
      </c>
      <c r="AJ10" s="68"/>
      <c r="AK10" s="69"/>
      <c r="AL10" s="69"/>
      <c r="AM10" s="69"/>
      <c r="AN10" s="69"/>
      <c r="AO10" s="69"/>
      <c r="AP10" s="62"/>
    </row>
    <row r="11" spans="1:44" s="8" customFormat="1" x14ac:dyDescent="0.25">
      <c r="A11" s="7"/>
      <c r="B11" s="8" t="s">
        <v>26</v>
      </c>
      <c r="C11" s="18">
        <v>237.06</v>
      </c>
      <c r="D11" s="18">
        <v>87.28</v>
      </c>
      <c r="E11" s="18">
        <v>71.430000000000007</v>
      </c>
      <c r="F11" s="18">
        <v>0.03</v>
      </c>
      <c r="G11" s="18">
        <v>0</v>
      </c>
      <c r="H11" s="18">
        <v>15.82</v>
      </c>
      <c r="I11" s="18">
        <v>0</v>
      </c>
      <c r="J11" s="10"/>
      <c r="K11" s="19">
        <v>436.6</v>
      </c>
      <c r="L11" s="19">
        <v>246.2</v>
      </c>
      <c r="M11" s="19">
        <v>132.4</v>
      </c>
      <c r="N11" s="19">
        <v>3.7</v>
      </c>
      <c r="O11" s="19">
        <v>37.700000000000003</v>
      </c>
      <c r="P11" s="19">
        <v>72.2</v>
      </c>
      <c r="Q11" s="19">
        <v>0</v>
      </c>
      <c r="R11" s="19">
        <v>0</v>
      </c>
      <c r="S11" s="17">
        <v>246</v>
      </c>
      <c r="T11" s="8" t="s">
        <v>26</v>
      </c>
      <c r="U11" s="8">
        <f>U27+U30</f>
        <v>132.4</v>
      </c>
      <c r="V11" s="8">
        <v>88.02000000000001</v>
      </c>
      <c r="W11" s="8">
        <v>0</v>
      </c>
      <c r="X11" s="8">
        <v>0.03</v>
      </c>
      <c r="Y11" s="8">
        <v>71.430000000000007</v>
      </c>
      <c r="Z11" s="8">
        <v>37.700000000000003</v>
      </c>
      <c r="AA11" s="8">
        <v>3.7</v>
      </c>
      <c r="AC11" s="8">
        <v>0.36408000000000001</v>
      </c>
      <c r="AD11" s="20">
        <v>29.158380000000001</v>
      </c>
      <c r="AE11" s="20">
        <v>62.372675999999998</v>
      </c>
      <c r="AF11" s="8">
        <v>237.06</v>
      </c>
      <c r="AG11" s="8">
        <v>436.6</v>
      </c>
      <c r="AH11" s="8">
        <v>2.96</v>
      </c>
      <c r="AI11" s="8">
        <f>U11+V11+W11+X11+Y11+Z11+AA11</f>
        <v>333.28</v>
      </c>
      <c r="AJ11" s="82">
        <f t="shared" ref="AJ11:AP11" si="0">AJ20+AJ23+AJ25++AJ32+AJ37+AJ40</f>
        <v>368.8</v>
      </c>
      <c r="AK11" s="82">
        <f>AK20+AK23+AK25++AK32+AK37+AK40</f>
        <v>189.24300000000002</v>
      </c>
      <c r="AL11" s="82">
        <f t="shared" si="0"/>
        <v>0</v>
      </c>
      <c r="AM11" s="125">
        <f t="shared" si="0"/>
        <v>6.0899999999999989E-2</v>
      </c>
      <c r="AN11" s="82">
        <f t="shared" si="0"/>
        <v>155.00309999999999</v>
      </c>
      <c r="AO11" s="82">
        <f t="shared" si="0"/>
        <v>59.943000000000005</v>
      </c>
      <c r="AP11" s="82">
        <f t="shared" si="0"/>
        <v>773.05</v>
      </c>
      <c r="AQ11" s="93">
        <f>AJ11+AK11+AL11+AM11+AN11+AO11</f>
        <v>773.05</v>
      </c>
    </row>
    <row r="12" spans="1:44" s="21" customFormat="1" ht="12.75" x14ac:dyDescent="0.2">
      <c r="B12" s="21" t="s">
        <v>27</v>
      </c>
      <c r="C12" s="22"/>
      <c r="D12" s="22"/>
      <c r="E12" s="22"/>
      <c r="F12" s="22"/>
      <c r="H12" s="22"/>
      <c r="S12" s="23"/>
      <c r="T12" s="21" t="s">
        <v>27</v>
      </c>
      <c r="U12" s="21">
        <v>132.4</v>
      </c>
      <c r="V12" s="21">
        <v>72.2</v>
      </c>
      <c r="W12" s="21">
        <v>0</v>
      </c>
      <c r="Y12" s="21">
        <v>0</v>
      </c>
      <c r="Z12" s="21">
        <v>37.700000000000003</v>
      </c>
      <c r="AA12" s="21">
        <v>3.7</v>
      </c>
      <c r="AC12" s="24"/>
      <c r="AD12" s="24"/>
      <c r="AE12" s="24">
        <v>62.372675999999998</v>
      </c>
      <c r="AG12" s="21">
        <v>436.6</v>
      </c>
      <c r="AJ12" s="89">
        <f>AJ27+AJ30+AJ33</f>
        <v>368.8</v>
      </c>
      <c r="AK12" s="89">
        <f>AK27+AK30+AK33</f>
        <v>155.23000000000002</v>
      </c>
      <c r="AL12" s="89">
        <f t="shared" ref="AL12:AP12" si="1">AL27+AL30+AL33</f>
        <v>0</v>
      </c>
      <c r="AM12" s="89">
        <f t="shared" si="1"/>
        <v>0</v>
      </c>
      <c r="AN12" s="89">
        <f t="shared" si="1"/>
        <v>0</v>
      </c>
      <c r="AO12" s="89">
        <f t="shared" si="1"/>
        <v>59.943000000000005</v>
      </c>
      <c r="AP12" s="89">
        <f t="shared" si="1"/>
        <v>583.97300000000007</v>
      </c>
      <c r="AQ12" s="90">
        <f>AJ12+AK12+AL12+AM12+AN12+AO12</f>
        <v>583.97299999999996</v>
      </c>
    </row>
    <row r="13" spans="1:44" x14ac:dyDescent="0.25">
      <c r="J13"/>
      <c r="T13" t="s">
        <v>29</v>
      </c>
      <c r="U13">
        <v>0</v>
      </c>
      <c r="V13">
        <v>15.82</v>
      </c>
      <c r="W13">
        <v>0</v>
      </c>
      <c r="X13">
        <v>0.03</v>
      </c>
      <c r="Y13">
        <v>71.430000000000007</v>
      </c>
      <c r="Z13">
        <v>0</v>
      </c>
      <c r="AA13">
        <v>0</v>
      </c>
      <c r="AB13">
        <v>0</v>
      </c>
      <c r="AC13">
        <v>0</v>
      </c>
      <c r="AD13">
        <v>28.7943</v>
      </c>
      <c r="AE13">
        <v>0</v>
      </c>
      <c r="AF13">
        <v>234.1</v>
      </c>
      <c r="AG13">
        <v>0</v>
      </c>
      <c r="AH13">
        <v>0</v>
      </c>
      <c r="AJ13" s="28">
        <f t="shared" ref="AJ13:AP13" si="2">AJ21+AJ24+AJ28+AJ31+AJ34+AJ38+AJ41</f>
        <v>0</v>
      </c>
      <c r="AK13" s="28">
        <f t="shared" si="2"/>
        <v>34.012999999999998</v>
      </c>
      <c r="AL13" s="28">
        <f t="shared" si="2"/>
        <v>0</v>
      </c>
      <c r="AM13" s="28">
        <f t="shared" si="2"/>
        <v>6.0899999999999989E-2</v>
      </c>
      <c r="AN13" s="28">
        <f t="shared" si="2"/>
        <v>155.00309999999999</v>
      </c>
      <c r="AO13" s="28">
        <f t="shared" si="2"/>
        <v>0</v>
      </c>
      <c r="AP13" s="91">
        <f t="shared" si="2"/>
        <v>189.077</v>
      </c>
      <c r="AQ13" s="28">
        <f>AJ13+AK13+AL13+AM13+AN13+AO13</f>
        <v>189.077</v>
      </c>
      <c r="AR13" s="94">
        <f>AQ12+AQ13</f>
        <v>773.05</v>
      </c>
    </row>
    <row r="14" spans="1:44" x14ac:dyDescent="0.25">
      <c r="J14"/>
      <c r="T14" s="25" t="s">
        <v>35</v>
      </c>
      <c r="U14" s="26">
        <v>0</v>
      </c>
      <c r="V14" s="26">
        <v>15.82</v>
      </c>
      <c r="W14" s="26">
        <v>0</v>
      </c>
      <c r="X14" s="26">
        <v>0</v>
      </c>
      <c r="Y14" s="26">
        <v>26.69</v>
      </c>
      <c r="Z14" s="26">
        <v>0</v>
      </c>
      <c r="AA14" s="26">
        <v>0</v>
      </c>
      <c r="AB14" s="26">
        <v>0</v>
      </c>
      <c r="AC14" s="26">
        <v>0</v>
      </c>
      <c r="AD14" s="26">
        <v>15.1044</v>
      </c>
      <c r="AE14" s="26">
        <v>0</v>
      </c>
      <c r="AF14" s="26">
        <v>122.8</v>
      </c>
      <c r="AG14" s="26">
        <v>0</v>
      </c>
      <c r="AH14" s="26">
        <v>0</v>
      </c>
      <c r="AJ14" s="95">
        <f t="shared" ref="AJ14:AO14" si="3">AJ18+AJ19</f>
        <v>336.83199999999999</v>
      </c>
      <c r="AK14" s="95">
        <f t="shared" si="3"/>
        <v>45.408000000000001</v>
      </c>
      <c r="AL14" s="95">
        <f t="shared" si="3"/>
        <v>0</v>
      </c>
      <c r="AM14" s="95">
        <f t="shared" si="3"/>
        <v>0</v>
      </c>
      <c r="AN14" s="95">
        <f t="shared" si="3"/>
        <v>57.917299999999997</v>
      </c>
      <c r="AO14" s="95">
        <f t="shared" si="3"/>
        <v>59.943000000000005</v>
      </c>
      <c r="AP14" s="92">
        <f>AP29</f>
        <v>500.1003</v>
      </c>
    </row>
    <row r="15" spans="1:44" hidden="1" x14ac:dyDescent="0.25">
      <c r="J15"/>
      <c r="T15" t="s">
        <v>30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0.25461</v>
      </c>
      <c r="AD15">
        <v>0.25461</v>
      </c>
      <c r="AE15">
        <v>0</v>
      </c>
      <c r="AF15">
        <v>2.0699999999999998</v>
      </c>
      <c r="AG15">
        <v>0</v>
      </c>
      <c r="AH15">
        <v>2.0699999999999998</v>
      </c>
      <c r="AJ15" s="68"/>
      <c r="AK15" s="69"/>
      <c r="AL15" s="69"/>
      <c r="AM15" s="69"/>
      <c r="AN15" s="69"/>
      <c r="AO15" s="69"/>
      <c r="AP15" s="62"/>
    </row>
    <row r="16" spans="1:44" hidden="1" x14ac:dyDescent="0.25">
      <c r="J16"/>
      <c r="T16" t="s">
        <v>37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0.10947</v>
      </c>
      <c r="AD16">
        <v>0.10947</v>
      </c>
      <c r="AE16">
        <v>0</v>
      </c>
      <c r="AF16">
        <v>0.89</v>
      </c>
      <c r="AG16">
        <v>0</v>
      </c>
      <c r="AH16">
        <v>0.89</v>
      </c>
      <c r="AJ16" s="68"/>
      <c r="AK16" s="69"/>
      <c r="AL16" s="69"/>
      <c r="AM16" s="69"/>
      <c r="AN16" s="69"/>
      <c r="AO16" s="69"/>
      <c r="AP16" s="62"/>
    </row>
    <row r="17" spans="2:44" hidden="1" x14ac:dyDescent="0.25">
      <c r="J17"/>
      <c r="T17" t="s">
        <v>38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J17" s="68"/>
      <c r="AK17" s="69"/>
      <c r="AL17" s="69"/>
      <c r="AM17" s="69"/>
      <c r="AN17" s="69"/>
      <c r="AO17" s="69"/>
      <c r="AP17" s="62"/>
    </row>
    <row r="18" spans="2:44" x14ac:dyDescent="0.25">
      <c r="J18"/>
      <c r="T18" s="21" t="s">
        <v>27</v>
      </c>
      <c r="AD18"/>
      <c r="AE18"/>
      <c r="AJ18" s="21">
        <f t="shared" ref="AJ18:AP19" si="4">AJ30</f>
        <v>336.83199999999999</v>
      </c>
      <c r="AK18" s="21">
        <f t="shared" si="4"/>
        <v>11.395</v>
      </c>
      <c r="AL18" s="21">
        <f t="shared" si="4"/>
        <v>0</v>
      </c>
      <c r="AM18" s="21">
        <f t="shared" si="4"/>
        <v>0</v>
      </c>
      <c r="AN18" s="21">
        <f t="shared" si="4"/>
        <v>0</v>
      </c>
      <c r="AO18" s="21">
        <f t="shared" si="4"/>
        <v>59.943000000000005</v>
      </c>
      <c r="AP18" s="21">
        <f t="shared" si="4"/>
        <v>408.16999999999996</v>
      </c>
    </row>
    <row r="19" spans="2:44" x14ac:dyDescent="0.25">
      <c r="J19"/>
      <c r="T19" s="28" t="s">
        <v>29</v>
      </c>
      <c r="AD19"/>
      <c r="AE19"/>
      <c r="AJ19" s="28">
        <f t="shared" si="4"/>
        <v>0</v>
      </c>
      <c r="AK19" s="28">
        <f t="shared" si="4"/>
        <v>34.012999999999998</v>
      </c>
      <c r="AL19" s="28">
        <f t="shared" si="4"/>
        <v>0</v>
      </c>
      <c r="AM19" s="28">
        <f t="shared" si="4"/>
        <v>0</v>
      </c>
      <c r="AN19" s="28">
        <f t="shared" si="4"/>
        <v>57.917299999999997</v>
      </c>
      <c r="AO19" s="28">
        <f t="shared" si="4"/>
        <v>0</v>
      </c>
      <c r="AP19" s="28">
        <f t="shared" si="4"/>
        <v>91.930299999999988</v>
      </c>
    </row>
    <row r="20" spans="2:44" x14ac:dyDescent="0.25">
      <c r="B20" t="s">
        <v>28</v>
      </c>
      <c r="C20" s="18">
        <v>4.24</v>
      </c>
      <c r="D20" s="18">
        <v>0.78</v>
      </c>
      <c r="E20" s="18">
        <v>0.78</v>
      </c>
      <c r="F20" s="18">
        <v>0</v>
      </c>
      <c r="G20" s="27"/>
      <c r="H20" s="18">
        <v>0</v>
      </c>
      <c r="I20" s="27"/>
      <c r="T20" s="74" t="s">
        <v>28</v>
      </c>
      <c r="U20" s="75">
        <v>0</v>
      </c>
      <c r="V20" s="75">
        <v>0</v>
      </c>
      <c r="W20" s="75">
        <v>0</v>
      </c>
      <c r="X20" s="75">
        <v>0</v>
      </c>
      <c r="Y20" s="75">
        <v>0.78</v>
      </c>
      <c r="Z20" s="75">
        <v>0</v>
      </c>
      <c r="AA20" s="75">
        <v>0</v>
      </c>
      <c r="AB20" s="75"/>
      <c r="AC20" s="76">
        <v>0</v>
      </c>
      <c r="AD20" s="76">
        <v>0.52151999999999998</v>
      </c>
      <c r="AE20" s="76">
        <v>0</v>
      </c>
      <c r="AF20" s="75">
        <v>4.24</v>
      </c>
      <c r="AG20" s="75">
        <v>0</v>
      </c>
      <c r="AH20" s="75"/>
      <c r="AI20" s="75"/>
      <c r="AJ20" s="74">
        <f t="shared" ref="AJ20:AO20" si="5">AJ21</f>
        <v>0</v>
      </c>
      <c r="AK20" s="74">
        <f t="shared" si="5"/>
        <v>0</v>
      </c>
      <c r="AL20" s="74">
        <f t="shared" si="5"/>
        <v>0</v>
      </c>
      <c r="AM20" s="74">
        <f t="shared" si="5"/>
        <v>0</v>
      </c>
      <c r="AN20" s="74">
        <f t="shared" si="5"/>
        <v>1.6926000000000001</v>
      </c>
      <c r="AO20" s="74">
        <f t="shared" si="5"/>
        <v>0</v>
      </c>
      <c r="AP20" s="77">
        <f>AJ20+AK20+AL20+AM20+AN20+AO20</f>
        <v>1.6926000000000001</v>
      </c>
    </row>
    <row r="21" spans="2:44" s="28" customFormat="1" ht="12.75" x14ac:dyDescent="0.2">
      <c r="B21" s="28" t="s">
        <v>29</v>
      </c>
      <c r="C21" s="29">
        <v>2.17</v>
      </c>
      <c r="D21" s="29">
        <v>0.78</v>
      </c>
      <c r="E21" s="28">
        <v>0.78</v>
      </c>
      <c r="G21" s="30"/>
      <c r="I21" s="30"/>
      <c r="J21" s="31"/>
      <c r="T21" s="28" t="s">
        <v>29</v>
      </c>
      <c r="U21" s="28">
        <v>0</v>
      </c>
      <c r="V21" s="28">
        <v>0</v>
      </c>
      <c r="W21" s="28">
        <v>0</v>
      </c>
      <c r="X21" s="28">
        <v>0</v>
      </c>
      <c r="Y21" s="28">
        <v>0.78</v>
      </c>
      <c r="Z21" s="28">
        <v>0</v>
      </c>
      <c r="AA21" s="28">
        <v>0</v>
      </c>
      <c r="AC21" s="32">
        <v>0</v>
      </c>
      <c r="AD21" s="32">
        <v>0.26690999999999998</v>
      </c>
      <c r="AE21" s="32">
        <v>0</v>
      </c>
      <c r="AF21" s="28">
        <v>2.17</v>
      </c>
      <c r="AG21" s="28">
        <v>0</v>
      </c>
      <c r="AN21" s="28">
        <f>Y21*U5</f>
        <v>1.6926000000000001</v>
      </c>
      <c r="AP21" s="28">
        <f t="shared" ref="AP21:AP41" si="6">AJ21+AK21+AL21+AM21+AN21+AO21</f>
        <v>1.6926000000000001</v>
      </c>
    </row>
    <row r="22" spans="2:44" s="28" customFormat="1" hidden="1" x14ac:dyDescent="0.25">
      <c r="B22" s="28" t="s">
        <v>30</v>
      </c>
      <c r="C22" s="29">
        <v>2.0699999999999998</v>
      </c>
      <c r="D22" s="29"/>
      <c r="G22" s="30"/>
      <c r="I22" s="30"/>
      <c r="J22" s="31"/>
      <c r="T22" s="28" t="s">
        <v>30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C22" s="32">
        <v>0.25461</v>
      </c>
      <c r="AD22" s="32">
        <v>0.25461</v>
      </c>
      <c r="AE22" s="32">
        <v>0</v>
      </c>
      <c r="AF22" s="28">
        <v>2.0699999999999998</v>
      </c>
      <c r="AG22" s="28">
        <v>0</v>
      </c>
      <c r="AH22" s="28">
        <v>2.0699999999999998</v>
      </c>
      <c r="AJ22" s="72"/>
      <c r="AK22" s="73"/>
      <c r="AL22" s="73"/>
      <c r="AM22" s="73"/>
      <c r="AN22" s="73"/>
      <c r="AO22" s="73"/>
      <c r="AP22" s="62">
        <f t="shared" si="6"/>
        <v>0</v>
      </c>
    </row>
    <row r="23" spans="2:44" x14ac:dyDescent="0.25">
      <c r="B23" t="s">
        <v>31</v>
      </c>
      <c r="C23" s="18">
        <v>12.49</v>
      </c>
      <c r="D23" s="18">
        <v>5.89</v>
      </c>
      <c r="E23" s="18">
        <v>5.89</v>
      </c>
      <c r="F23" s="18">
        <v>0</v>
      </c>
      <c r="G23" s="27"/>
      <c r="H23" s="18">
        <v>0</v>
      </c>
      <c r="I23" s="27"/>
      <c r="T23" s="74" t="s">
        <v>31</v>
      </c>
      <c r="U23" s="75">
        <v>0</v>
      </c>
      <c r="V23" s="75">
        <v>0</v>
      </c>
      <c r="W23" s="75">
        <v>0</v>
      </c>
      <c r="X23" s="75">
        <v>0</v>
      </c>
      <c r="Y23" s="75">
        <v>5.89</v>
      </c>
      <c r="Z23" s="75">
        <v>0</v>
      </c>
      <c r="AA23" s="75">
        <v>0</v>
      </c>
      <c r="AB23" s="75"/>
      <c r="AC23" s="76">
        <v>0</v>
      </c>
      <c r="AD23" s="76">
        <v>1.53627</v>
      </c>
      <c r="AE23" s="76">
        <v>0</v>
      </c>
      <c r="AF23" s="75">
        <v>12.49</v>
      </c>
      <c r="AG23" s="75">
        <v>0</v>
      </c>
      <c r="AH23" s="75"/>
      <c r="AI23" s="75"/>
      <c r="AJ23" s="78">
        <f t="shared" ref="AJ23:AO23" si="7">AJ24</f>
        <v>0</v>
      </c>
      <c r="AK23" s="78">
        <f t="shared" si="7"/>
        <v>0</v>
      </c>
      <c r="AL23" s="78">
        <f t="shared" si="7"/>
        <v>0</v>
      </c>
      <c r="AM23" s="78">
        <f t="shared" si="7"/>
        <v>0</v>
      </c>
      <c r="AN23" s="78">
        <f t="shared" si="7"/>
        <v>12.781299999999998</v>
      </c>
      <c r="AO23" s="78">
        <f t="shared" si="7"/>
        <v>0</v>
      </c>
      <c r="AP23" s="77">
        <f t="shared" si="6"/>
        <v>12.781299999999998</v>
      </c>
    </row>
    <row r="24" spans="2:44" s="28" customFormat="1" ht="12.75" x14ac:dyDescent="0.2">
      <c r="B24" s="28" t="s">
        <v>29</v>
      </c>
      <c r="C24" s="28">
        <v>12.49</v>
      </c>
      <c r="D24" s="28">
        <v>5.89</v>
      </c>
      <c r="E24" s="28">
        <v>5.89</v>
      </c>
      <c r="T24" s="28" t="s">
        <v>29</v>
      </c>
      <c r="U24" s="28">
        <v>0</v>
      </c>
      <c r="V24" s="28">
        <v>0</v>
      </c>
      <c r="W24" s="28">
        <v>0</v>
      </c>
      <c r="X24" s="28">
        <v>0</v>
      </c>
      <c r="Y24" s="28">
        <v>5.89</v>
      </c>
      <c r="Z24" s="28">
        <v>0</v>
      </c>
      <c r="AA24" s="28">
        <v>0</v>
      </c>
      <c r="AC24" s="32">
        <v>0</v>
      </c>
      <c r="AD24" s="32">
        <v>1.53627</v>
      </c>
      <c r="AE24" s="32">
        <v>0</v>
      </c>
      <c r="AF24" s="28">
        <v>12.49</v>
      </c>
      <c r="AG24" s="28">
        <v>0</v>
      </c>
      <c r="AN24" s="28">
        <f>Y24*U5</f>
        <v>12.781299999999998</v>
      </c>
      <c r="AP24" s="28">
        <f t="shared" si="6"/>
        <v>12.781299999999998</v>
      </c>
    </row>
    <row r="25" spans="2:44" x14ac:dyDescent="0.25">
      <c r="B25" t="s">
        <v>32</v>
      </c>
      <c r="C25" s="18">
        <v>169.12</v>
      </c>
      <c r="D25" s="18">
        <v>61.9</v>
      </c>
      <c r="E25" s="18">
        <v>46.08</v>
      </c>
      <c r="F25" s="18">
        <v>0</v>
      </c>
      <c r="G25" s="27"/>
      <c r="H25" s="18">
        <v>15.82</v>
      </c>
      <c r="I25" s="27"/>
      <c r="K25">
        <v>423.3</v>
      </c>
      <c r="L25">
        <v>243.2</v>
      </c>
      <c r="M25">
        <v>132.4</v>
      </c>
      <c r="N25">
        <v>2.2000000000000002</v>
      </c>
      <c r="O25">
        <v>37.700000000000003</v>
      </c>
      <c r="P25">
        <v>70.7</v>
      </c>
      <c r="S25" s="17">
        <v>243</v>
      </c>
      <c r="T25" s="74" t="s">
        <v>32</v>
      </c>
      <c r="U25" s="75">
        <v>132.4</v>
      </c>
      <c r="V25" s="75">
        <v>86.52000000000001</v>
      </c>
      <c r="W25" s="75">
        <v>0</v>
      </c>
      <c r="X25" s="75">
        <v>0</v>
      </c>
      <c r="Y25" s="75">
        <v>46.08</v>
      </c>
      <c r="Z25" s="75">
        <v>37.700000000000003</v>
      </c>
      <c r="AA25" s="75">
        <v>2.2000000000000002</v>
      </c>
      <c r="AB25" s="75"/>
      <c r="AC25" s="76">
        <v>0</v>
      </c>
      <c r="AD25" s="76">
        <v>20.801760000000002</v>
      </c>
      <c r="AE25" s="76">
        <v>60.472637999999996</v>
      </c>
      <c r="AF25" s="75">
        <v>169.12</v>
      </c>
      <c r="AG25" s="75">
        <v>423.3</v>
      </c>
      <c r="AH25" s="75"/>
      <c r="AI25" s="75"/>
      <c r="AJ25" s="78">
        <f t="shared" ref="AJ25:AO25" si="8">AJ26+AJ29</f>
        <v>368.8</v>
      </c>
      <c r="AK25" s="78">
        <f>AK26+AK29</f>
        <v>186.01800000000003</v>
      </c>
      <c r="AL25" s="78">
        <f t="shared" si="8"/>
        <v>0</v>
      </c>
      <c r="AM25" s="78">
        <f t="shared" si="8"/>
        <v>0</v>
      </c>
      <c r="AN25" s="78">
        <f t="shared" si="8"/>
        <v>99.993600000000001</v>
      </c>
      <c r="AO25" s="78">
        <f t="shared" si="8"/>
        <v>59.943000000000005</v>
      </c>
      <c r="AP25" s="77">
        <f>AJ25+AK25+AL25+AM25+AN25+AO25</f>
        <v>714.75459999999998</v>
      </c>
      <c r="AQ25" s="94">
        <f>AP26+AP29</f>
        <v>714.75459999999998</v>
      </c>
    </row>
    <row r="26" spans="2:44" x14ac:dyDescent="0.25">
      <c r="C26" s="18"/>
      <c r="D26" s="18"/>
      <c r="E26" s="18"/>
      <c r="F26" s="18"/>
      <c r="G26" s="27"/>
      <c r="H26" s="18"/>
      <c r="I26" s="27"/>
      <c r="J26" s="83"/>
      <c r="S26" s="17"/>
      <c r="T26" s="87" t="s">
        <v>73</v>
      </c>
      <c r="U26" s="84"/>
      <c r="V26" s="84"/>
      <c r="W26" s="84"/>
      <c r="X26" s="84"/>
      <c r="Y26" s="84"/>
      <c r="Z26" s="84"/>
      <c r="AA26" s="84"/>
      <c r="AB26" s="84"/>
      <c r="AC26" s="85"/>
      <c r="AD26" s="85"/>
      <c r="AE26" s="85"/>
      <c r="AF26" s="84"/>
      <c r="AG26" s="84"/>
      <c r="AH26" s="84"/>
      <c r="AI26" s="84"/>
      <c r="AJ26" s="88">
        <f>AJ27+AJ28</f>
        <v>31.968000000000032</v>
      </c>
      <c r="AK26" s="88">
        <f t="shared" ref="AK26:AP26" si="9">AK27+AK28</f>
        <v>140.61000000000001</v>
      </c>
      <c r="AL26" s="88">
        <f t="shared" si="9"/>
        <v>0</v>
      </c>
      <c r="AM26" s="88">
        <f t="shared" si="9"/>
        <v>0</v>
      </c>
      <c r="AN26" s="88">
        <f t="shared" si="9"/>
        <v>42.076300000000003</v>
      </c>
      <c r="AO26" s="88">
        <f t="shared" si="9"/>
        <v>0</v>
      </c>
      <c r="AP26" s="86">
        <f t="shared" si="9"/>
        <v>214.65430000000003</v>
      </c>
      <c r="AR26" s="126">
        <f>AQ27+AQ28</f>
        <v>714.75459999999998</v>
      </c>
    </row>
    <row r="27" spans="2:44" s="21" customFormat="1" ht="12.75" x14ac:dyDescent="0.2">
      <c r="B27" s="21" t="s">
        <v>27</v>
      </c>
      <c r="C27" s="22"/>
      <c r="D27" s="22"/>
      <c r="E27" s="22"/>
      <c r="F27" s="22"/>
      <c r="H27" s="22"/>
      <c r="S27" s="23"/>
      <c r="T27" s="33" t="s">
        <v>33</v>
      </c>
      <c r="U27" s="33">
        <v>10.800000000000011</v>
      </c>
      <c r="V27" s="33">
        <v>65.400000000000006</v>
      </c>
      <c r="W27" s="33">
        <v>0</v>
      </c>
      <c r="X27" s="33">
        <v>0</v>
      </c>
      <c r="Y27" s="33">
        <v>0</v>
      </c>
      <c r="Z27" s="33">
        <v>0</v>
      </c>
      <c r="AA27" s="33">
        <v>1.0000000000000002</v>
      </c>
      <c r="AC27" s="24"/>
      <c r="AD27" s="24"/>
      <c r="AE27" s="24">
        <v>60.472637999999996</v>
      </c>
      <c r="AG27" s="21">
        <v>423.3</v>
      </c>
      <c r="AJ27" s="70">
        <f>U27*X5</f>
        <v>31.968000000000032</v>
      </c>
      <c r="AK27" s="71">
        <f>V27*V5</f>
        <v>140.61000000000001</v>
      </c>
      <c r="AL27" s="71"/>
      <c r="AM27" s="71"/>
      <c r="AN27" s="71"/>
      <c r="AO27" s="71"/>
      <c r="AP27" s="71">
        <f t="shared" si="6"/>
        <v>172.57800000000003</v>
      </c>
      <c r="AQ27" s="21">
        <f>AP27+AP30</f>
        <v>580.74800000000005</v>
      </c>
    </row>
    <row r="28" spans="2:44" s="28" customFormat="1" ht="12.75" x14ac:dyDescent="0.2">
      <c r="B28" s="28" t="s">
        <v>34</v>
      </c>
      <c r="C28" s="28">
        <v>46.32</v>
      </c>
      <c r="D28" s="28">
        <v>19.39</v>
      </c>
      <c r="E28" s="28">
        <v>19.39</v>
      </c>
      <c r="T28" s="28" t="s">
        <v>34</v>
      </c>
      <c r="U28" s="28">
        <v>0</v>
      </c>
      <c r="V28" s="28">
        <v>0</v>
      </c>
      <c r="W28" s="28">
        <v>0</v>
      </c>
      <c r="X28" s="28">
        <v>0</v>
      </c>
      <c r="Y28" s="28">
        <v>19.39</v>
      </c>
      <c r="Z28" s="28">
        <v>0</v>
      </c>
      <c r="AA28" s="28">
        <v>0</v>
      </c>
      <c r="AC28" s="32">
        <v>0</v>
      </c>
      <c r="AD28" s="32">
        <v>5.6973599999999998</v>
      </c>
      <c r="AE28" s="32">
        <v>0</v>
      </c>
      <c r="AF28" s="28">
        <v>46.32</v>
      </c>
      <c r="AG28" s="28">
        <v>0</v>
      </c>
      <c r="AN28" s="28">
        <f>Y28*U5</f>
        <v>42.076300000000003</v>
      </c>
      <c r="AP28" s="28">
        <f t="shared" si="6"/>
        <v>42.076300000000003</v>
      </c>
      <c r="AQ28" s="28">
        <f>AP28+AP31</f>
        <v>134.00659999999999</v>
      </c>
    </row>
    <row r="29" spans="2:44" s="26" customFormat="1" x14ac:dyDescent="0.25">
      <c r="B29" s="34" t="s">
        <v>35</v>
      </c>
      <c r="C29" s="35">
        <v>122.8</v>
      </c>
      <c r="D29" s="35">
        <v>42.51</v>
      </c>
      <c r="E29" s="35">
        <v>26.69</v>
      </c>
      <c r="F29" s="35">
        <v>0</v>
      </c>
      <c r="G29" s="35"/>
      <c r="H29" s="35">
        <v>15.82</v>
      </c>
      <c r="J29" s="36"/>
      <c r="K29" s="26">
        <v>275.2</v>
      </c>
      <c r="L29" s="26">
        <v>165.8</v>
      </c>
      <c r="M29" s="26">
        <v>121.6</v>
      </c>
      <c r="N29" s="26">
        <v>1.2</v>
      </c>
      <c r="O29" s="26">
        <v>37.700000000000003</v>
      </c>
      <c r="P29" s="26">
        <v>5.3</v>
      </c>
      <c r="S29" s="15">
        <v>165.8</v>
      </c>
      <c r="T29" s="26" t="s">
        <v>35</v>
      </c>
      <c r="U29" s="26">
        <v>121.6</v>
      </c>
      <c r="V29" s="26">
        <v>21.12</v>
      </c>
      <c r="W29" s="26">
        <v>0</v>
      </c>
      <c r="X29" s="26">
        <v>0</v>
      </c>
      <c r="Y29" s="26">
        <v>26.69</v>
      </c>
      <c r="Z29" s="26">
        <v>37.700000000000003</v>
      </c>
      <c r="AA29" s="26">
        <v>1.2</v>
      </c>
      <c r="AC29" s="37">
        <v>0</v>
      </c>
      <c r="AD29" s="37">
        <v>15.1044</v>
      </c>
      <c r="AE29" s="37">
        <v>39.315071999999994</v>
      </c>
      <c r="AF29" s="26">
        <v>122.8</v>
      </c>
      <c r="AG29" s="26">
        <v>275.2</v>
      </c>
      <c r="AJ29" s="79">
        <f t="shared" ref="AJ29:AO29" si="10">AJ30+AJ31</f>
        <v>336.83199999999999</v>
      </c>
      <c r="AK29" s="79">
        <f t="shared" si="10"/>
        <v>45.408000000000001</v>
      </c>
      <c r="AL29" s="79">
        <f t="shared" si="10"/>
        <v>0</v>
      </c>
      <c r="AM29" s="79">
        <f t="shared" si="10"/>
        <v>0</v>
      </c>
      <c r="AN29" s="79">
        <f t="shared" si="10"/>
        <v>57.917299999999997</v>
      </c>
      <c r="AO29" s="79">
        <f t="shared" si="10"/>
        <v>59.943000000000005</v>
      </c>
      <c r="AP29" s="81">
        <f t="shared" si="6"/>
        <v>500.1003</v>
      </c>
    </row>
    <row r="30" spans="2:44" s="21" customFormat="1" ht="12.75" x14ac:dyDescent="0.2">
      <c r="B30" s="21" t="s">
        <v>27</v>
      </c>
      <c r="C30" s="22"/>
      <c r="D30" s="22"/>
      <c r="E30" s="22"/>
      <c r="F30" s="22"/>
      <c r="H30" s="22"/>
      <c r="S30" s="23"/>
      <c r="T30" s="21" t="s">
        <v>27</v>
      </c>
      <c r="U30" s="21">
        <v>121.6</v>
      </c>
      <c r="V30" s="21">
        <v>5.3</v>
      </c>
      <c r="W30" s="21">
        <v>0</v>
      </c>
      <c r="Y30" s="21">
        <v>0</v>
      </c>
      <c r="Z30" s="21">
        <v>37.700000000000003</v>
      </c>
      <c r="AA30" s="21">
        <v>1.2</v>
      </c>
      <c r="AC30" s="24"/>
      <c r="AD30" s="24"/>
      <c r="AE30" s="24">
        <v>39.315071999999994</v>
      </c>
      <c r="AG30" s="21">
        <v>275.2</v>
      </c>
      <c r="AJ30" s="70">
        <f>U30*W5</f>
        <v>336.83199999999999</v>
      </c>
      <c r="AK30" s="71">
        <f>V30*V5</f>
        <v>11.395</v>
      </c>
      <c r="AL30" s="71"/>
      <c r="AM30" s="71"/>
      <c r="AN30" s="71"/>
      <c r="AO30" s="71">
        <f>Z30*Y5</f>
        <v>59.943000000000005</v>
      </c>
      <c r="AP30" s="71">
        <f t="shared" si="6"/>
        <v>408.16999999999996</v>
      </c>
    </row>
    <row r="31" spans="2:44" s="28" customFormat="1" ht="12.75" x14ac:dyDescent="0.2">
      <c r="B31" s="28" t="s">
        <v>29</v>
      </c>
      <c r="C31" s="28">
        <v>122.8</v>
      </c>
      <c r="D31" s="28">
        <v>42.51</v>
      </c>
      <c r="E31" s="28">
        <v>26.69</v>
      </c>
      <c r="H31" s="28">
        <v>15.82</v>
      </c>
      <c r="T31" s="28" t="s">
        <v>29</v>
      </c>
      <c r="U31" s="28">
        <v>0</v>
      </c>
      <c r="V31" s="28">
        <v>15.82</v>
      </c>
      <c r="W31" s="28">
        <v>0</v>
      </c>
      <c r="X31" s="28">
        <v>0</v>
      </c>
      <c r="Y31" s="28">
        <v>26.69</v>
      </c>
      <c r="Z31" s="28">
        <v>0</v>
      </c>
      <c r="AA31" s="28">
        <v>0</v>
      </c>
      <c r="AC31" s="32">
        <v>0</v>
      </c>
      <c r="AD31" s="32">
        <v>15.1044</v>
      </c>
      <c r="AE31" s="32">
        <v>0</v>
      </c>
      <c r="AF31" s="28">
        <v>122.8</v>
      </c>
      <c r="AG31" s="28">
        <v>0</v>
      </c>
      <c r="AK31" s="28">
        <f>V31*V5</f>
        <v>34.012999999999998</v>
      </c>
      <c r="AN31" s="28">
        <f>Y31*U5</f>
        <v>57.917299999999997</v>
      </c>
      <c r="AP31" s="28">
        <f>AJ31+AK31+AL31+AM31+AN31+AO31</f>
        <v>91.930299999999988</v>
      </c>
    </row>
    <row r="32" spans="2:44" x14ac:dyDescent="0.25">
      <c r="B32" t="s">
        <v>36</v>
      </c>
      <c r="C32" s="18">
        <v>32.779999999999994</v>
      </c>
      <c r="D32" s="18">
        <v>12.37</v>
      </c>
      <c r="E32" s="18">
        <v>12.37</v>
      </c>
      <c r="F32" s="18">
        <v>0</v>
      </c>
      <c r="G32" s="27"/>
      <c r="H32" s="18">
        <v>0</v>
      </c>
      <c r="I32" s="27"/>
      <c r="K32">
        <v>13.3</v>
      </c>
      <c r="L32">
        <v>3</v>
      </c>
      <c r="N32">
        <v>1.5</v>
      </c>
      <c r="P32">
        <v>1.5</v>
      </c>
      <c r="S32" s="15">
        <v>3</v>
      </c>
      <c r="T32" s="74" t="s">
        <v>36</v>
      </c>
      <c r="U32" s="75">
        <v>0</v>
      </c>
      <c r="V32" s="75">
        <v>1.5</v>
      </c>
      <c r="W32" s="75">
        <v>0</v>
      </c>
      <c r="X32" s="75">
        <v>0</v>
      </c>
      <c r="Y32" s="75">
        <v>12.37</v>
      </c>
      <c r="Z32" s="75">
        <v>0</v>
      </c>
      <c r="AA32" s="75">
        <v>1.5</v>
      </c>
      <c r="AB32" s="75"/>
      <c r="AC32" s="76">
        <v>0</v>
      </c>
      <c r="AD32" s="76">
        <v>4.0319399999999996</v>
      </c>
      <c r="AE32" s="76">
        <v>1.9000379999999999</v>
      </c>
      <c r="AF32" s="75">
        <v>32.779999999999994</v>
      </c>
      <c r="AG32" s="75">
        <v>13.3</v>
      </c>
      <c r="AH32" s="75"/>
      <c r="AI32" s="75"/>
      <c r="AJ32" s="74">
        <f t="shared" ref="AJ32:AO32" si="11">AJ33+AJ34</f>
        <v>0</v>
      </c>
      <c r="AK32" s="74">
        <f t="shared" si="11"/>
        <v>3.2249999999999996</v>
      </c>
      <c r="AL32" s="74">
        <f t="shared" si="11"/>
        <v>0</v>
      </c>
      <c r="AM32" s="74">
        <f t="shared" si="11"/>
        <v>0</v>
      </c>
      <c r="AN32" s="74">
        <f t="shared" si="11"/>
        <v>26.842899999999997</v>
      </c>
      <c r="AO32" s="74">
        <f t="shared" si="11"/>
        <v>0</v>
      </c>
      <c r="AP32" s="77">
        <f t="shared" si="6"/>
        <v>30.067899999999995</v>
      </c>
      <c r="AQ32" s="110">
        <f>AP33+AP34</f>
        <v>30.067899999999995</v>
      </c>
    </row>
    <row r="33" spans="1:44" s="21" customFormat="1" ht="12.75" x14ac:dyDescent="0.2">
      <c r="B33" s="21" t="s">
        <v>27</v>
      </c>
      <c r="C33" s="22"/>
      <c r="D33" s="22"/>
      <c r="E33" s="22"/>
      <c r="F33" s="22"/>
      <c r="H33" s="22"/>
      <c r="S33" s="23"/>
      <c r="T33" s="21" t="s">
        <v>27</v>
      </c>
      <c r="U33" s="21">
        <v>0</v>
      </c>
      <c r="V33" s="21">
        <v>1.5</v>
      </c>
      <c r="W33" s="21">
        <v>0</v>
      </c>
      <c r="Y33" s="21">
        <v>0</v>
      </c>
      <c r="Z33" s="21">
        <v>0</v>
      </c>
      <c r="AA33" s="21">
        <v>1.5</v>
      </c>
      <c r="AC33" s="24"/>
      <c r="AD33" s="24"/>
      <c r="AE33" s="24">
        <v>1.9000379999999999</v>
      </c>
      <c r="AG33" s="21">
        <v>13.3</v>
      </c>
      <c r="AJ33" s="70"/>
      <c r="AK33" s="71">
        <f>V33*V5</f>
        <v>3.2249999999999996</v>
      </c>
      <c r="AL33" s="71"/>
      <c r="AM33" s="71"/>
      <c r="AN33" s="71"/>
      <c r="AO33" s="71"/>
      <c r="AP33" s="71">
        <f t="shared" si="6"/>
        <v>3.2249999999999996</v>
      </c>
      <c r="AQ33" s="71"/>
    </row>
    <row r="34" spans="1:44" s="28" customFormat="1" ht="12.75" x14ac:dyDescent="0.2">
      <c r="B34" s="28" t="s">
        <v>29</v>
      </c>
      <c r="C34" s="28">
        <v>32.049999999999997</v>
      </c>
      <c r="D34" s="28">
        <v>12.37</v>
      </c>
      <c r="E34" s="28">
        <v>12.37</v>
      </c>
      <c r="T34" s="28" t="s">
        <v>29</v>
      </c>
      <c r="U34" s="28">
        <v>0</v>
      </c>
      <c r="V34" s="28">
        <v>0</v>
      </c>
      <c r="W34" s="28">
        <v>0</v>
      </c>
      <c r="X34" s="28">
        <v>0</v>
      </c>
      <c r="Y34" s="28">
        <v>12.37</v>
      </c>
      <c r="Z34" s="28">
        <v>0</v>
      </c>
      <c r="AA34" s="28">
        <v>0</v>
      </c>
      <c r="AC34" s="32">
        <v>0</v>
      </c>
      <c r="AD34" s="32">
        <v>3.9421499999999994</v>
      </c>
      <c r="AE34" s="32">
        <v>0</v>
      </c>
      <c r="AF34" s="28">
        <v>32.049999999999997</v>
      </c>
      <c r="AG34" s="28">
        <v>0</v>
      </c>
      <c r="AN34" s="28">
        <f>Y34*U5</f>
        <v>26.842899999999997</v>
      </c>
      <c r="AP34" s="28">
        <f t="shared" si="6"/>
        <v>26.842899999999997</v>
      </c>
    </row>
    <row r="35" spans="1:44" s="28" customFormat="1" hidden="1" x14ac:dyDescent="0.25">
      <c r="B35" s="28" t="s">
        <v>37</v>
      </c>
      <c r="C35" s="28">
        <v>0.73</v>
      </c>
      <c r="T35" s="28" t="s">
        <v>37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C35" s="32">
        <v>8.9789999999999995E-2</v>
      </c>
      <c r="AD35" s="32">
        <v>8.9789999999999995E-2</v>
      </c>
      <c r="AE35" s="32">
        <v>0</v>
      </c>
      <c r="AF35" s="28">
        <v>0.73</v>
      </c>
      <c r="AG35" s="28">
        <v>0</v>
      </c>
      <c r="AH35" s="28">
        <v>0.73</v>
      </c>
      <c r="AJ35" s="72"/>
      <c r="AK35" s="73"/>
      <c r="AL35" s="73"/>
      <c r="AM35" s="73"/>
      <c r="AN35" s="73"/>
      <c r="AO35" s="73"/>
      <c r="AP35" s="62">
        <f t="shared" si="6"/>
        <v>0</v>
      </c>
    </row>
    <row r="36" spans="1:44" s="28" customFormat="1" hidden="1" x14ac:dyDescent="0.25">
      <c r="B36" s="28" t="s">
        <v>38</v>
      </c>
      <c r="C36" s="28">
        <v>0</v>
      </c>
      <c r="T36" s="28" t="s">
        <v>38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C36" s="32">
        <v>0</v>
      </c>
      <c r="AD36" s="32">
        <v>0</v>
      </c>
      <c r="AE36" s="32">
        <v>0</v>
      </c>
      <c r="AF36" s="28">
        <v>0</v>
      </c>
      <c r="AG36" s="28">
        <v>0</v>
      </c>
      <c r="AH36" s="28">
        <v>0</v>
      </c>
      <c r="AJ36" s="72"/>
      <c r="AK36" s="73"/>
      <c r="AL36" s="73"/>
      <c r="AM36" s="73"/>
      <c r="AN36" s="73"/>
      <c r="AO36" s="73"/>
      <c r="AP36" s="62">
        <f t="shared" si="6"/>
        <v>0</v>
      </c>
    </row>
    <row r="37" spans="1:44" x14ac:dyDescent="0.25">
      <c r="B37" t="s">
        <v>39</v>
      </c>
      <c r="C37" s="18">
        <v>1.6199999999999999</v>
      </c>
      <c r="D37" s="18">
        <v>0.41</v>
      </c>
      <c r="E37" s="18">
        <v>0.38</v>
      </c>
      <c r="F37" s="18">
        <v>0.03</v>
      </c>
      <c r="G37" s="30"/>
      <c r="H37" s="18">
        <v>0</v>
      </c>
      <c r="I37" s="27"/>
      <c r="T37" s="74" t="s">
        <v>39</v>
      </c>
      <c r="U37" s="75">
        <v>0</v>
      </c>
      <c r="V37" s="75">
        <v>0</v>
      </c>
      <c r="W37" s="75">
        <v>0</v>
      </c>
      <c r="X37" s="75">
        <v>0.03</v>
      </c>
      <c r="Y37" s="75">
        <v>0.38</v>
      </c>
      <c r="Z37" s="75">
        <v>0</v>
      </c>
      <c r="AA37" s="75">
        <v>0</v>
      </c>
      <c r="AB37" s="75"/>
      <c r="AC37" s="76">
        <v>0</v>
      </c>
      <c r="AD37" s="76">
        <v>0.19925999999999999</v>
      </c>
      <c r="AE37" s="76">
        <v>0</v>
      </c>
      <c r="AF37" s="75">
        <v>1.6199999999999999</v>
      </c>
      <c r="AG37" s="75">
        <v>0</v>
      </c>
      <c r="AH37" s="75"/>
      <c r="AI37" s="75"/>
      <c r="AJ37" s="74">
        <f t="shared" ref="AJ37:AO37" si="12">AJ38</f>
        <v>0</v>
      </c>
      <c r="AK37" s="74">
        <f t="shared" si="12"/>
        <v>0</v>
      </c>
      <c r="AL37" s="74">
        <f t="shared" si="12"/>
        <v>0</v>
      </c>
      <c r="AM37" s="74">
        <f t="shared" si="12"/>
        <v>6.0899999999999989E-2</v>
      </c>
      <c r="AN37" s="74">
        <f t="shared" si="12"/>
        <v>0.8246</v>
      </c>
      <c r="AO37" s="74">
        <f t="shared" si="12"/>
        <v>0</v>
      </c>
      <c r="AP37" s="77">
        <f t="shared" si="6"/>
        <v>0.88549999999999995</v>
      </c>
    </row>
    <row r="38" spans="1:44" s="28" customFormat="1" ht="12.75" x14ac:dyDescent="0.2">
      <c r="B38" s="28" t="s">
        <v>29</v>
      </c>
      <c r="C38" s="28">
        <v>1.46</v>
      </c>
      <c r="D38" s="28">
        <v>0.41</v>
      </c>
      <c r="E38" s="28">
        <v>0.38</v>
      </c>
      <c r="F38" s="28">
        <v>0.03</v>
      </c>
      <c r="T38" s="28" t="s">
        <v>29</v>
      </c>
      <c r="U38" s="28">
        <v>0</v>
      </c>
      <c r="V38" s="28">
        <v>0</v>
      </c>
      <c r="W38" s="28">
        <v>0</v>
      </c>
      <c r="X38" s="28">
        <v>0.03</v>
      </c>
      <c r="Y38" s="28">
        <v>0.38</v>
      </c>
      <c r="Z38" s="28">
        <v>0</v>
      </c>
      <c r="AA38" s="28">
        <v>0</v>
      </c>
      <c r="AC38" s="32">
        <v>0</v>
      </c>
      <c r="AD38" s="32">
        <v>0.17957999999999999</v>
      </c>
      <c r="AE38" s="32">
        <v>0</v>
      </c>
      <c r="AF38" s="28">
        <v>1.46</v>
      </c>
      <c r="AG38" s="28">
        <v>0</v>
      </c>
      <c r="AM38" s="28">
        <f>X38*AJ5</f>
        <v>6.0899999999999989E-2</v>
      </c>
      <c r="AN38" s="28">
        <f>Y38*U5</f>
        <v>0.8246</v>
      </c>
      <c r="AP38" s="28">
        <f t="shared" si="6"/>
        <v>0.88549999999999995</v>
      </c>
    </row>
    <row r="39" spans="1:44" s="28" customFormat="1" hidden="1" x14ac:dyDescent="0.25">
      <c r="B39" s="28" t="s">
        <v>37</v>
      </c>
      <c r="C39" s="28">
        <v>0.16</v>
      </c>
      <c r="T39" s="28" t="s">
        <v>37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C39" s="32">
        <v>1.968E-2</v>
      </c>
      <c r="AD39" s="32">
        <v>1.968E-2</v>
      </c>
      <c r="AE39" s="32">
        <v>0</v>
      </c>
      <c r="AF39" s="28">
        <v>0.16</v>
      </c>
      <c r="AG39" s="28">
        <v>0</v>
      </c>
      <c r="AH39" s="28">
        <v>0.16</v>
      </c>
      <c r="AJ39" s="72"/>
      <c r="AK39" s="73"/>
      <c r="AL39" s="73"/>
      <c r="AM39" s="73"/>
      <c r="AN39" s="73"/>
      <c r="AO39" s="73"/>
      <c r="AP39" s="62">
        <f t="shared" si="6"/>
        <v>0</v>
      </c>
    </row>
    <row r="40" spans="1:44" x14ac:dyDescent="0.25">
      <c r="B40" t="s">
        <v>40</v>
      </c>
      <c r="C40" s="18">
        <v>16.809999999999999</v>
      </c>
      <c r="D40" s="18">
        <v>5.93</v>
      </c>
      <c r="E40" s="18">
        <v>5.93</v>
      </c>
      <c r="F40" s="18">
        <v>0</v>
      </c>
      <c r="G40" s="30"/>
      <c r="H40" s="18">
        <v>0</v>
      </c>
      <c r="I40" s="27"/>
      <c r="T40" s="74" t="s">
        <v>40</v>
      </c>
      <c r="U40" s="75">
        <v>0</v>
      </c>
      <c r="V40" s="75">
        <v>0</v>
      </c>
      <c r="W40" s="75">
        <v>0</v>
      </c>
      <c r="X40" s="75">
        <v>0</v>
      </c>
      <c r="Y40" s="75">
        <v>5.93</v>
      </c>
      <c r="Z40" s="75">
        <v>0</v>
      </c>
      <c r="AA40" s="75">
        <v>0</v>
      </c>
      <c r="AB40" s="75"/>
      <c r="AC40" s="76">
        <v>0</v>
      </c>
      <c r="AD40" s="76">
        <v>2.0676299999999999</v>
      </c>
      <c r="AE40" s="76">
        <v>0</v>
      </c>
      <c r="AF40" s="75">
        <v>16.809999999999999</v>
      </c>
      <c r="AG40" s="75">
        <v>0</v>
      </c>
      <c r="AH40" s="75"/>
      <c r="AI40" s="75"/>
      <c r="AJ40" s="74">
        <f t="shared" ref="AJ40:AO40" si="13">AJ41</f>
        <v>0</v>
      </c>
      <c r="AK40" s="74">
        <f t="shared" si="13"/>
        <v>0</v>
      </c>
      <c r="AL40" s="74">
        <f t="shared" si="13"/>
        <v>0</v>
      </c>
      <c r="AM40" s="74">
        <f t="shared" si="13"/>
        <v>0</v>
      </c>
      <c r="AN40" s="74">
        <f t="shared" si="13"/>
        <v>12.868099999999998</v>
      </c>
      <c r="AO40" s="74">
        <f t="shared" si="13"/>
        <v>0</v>
      </c>
      <c r="AP40" s="77">
        <f t="shared" si="6"/>
        <v>12.868099999999998</v>
      </c>
    </row>
    <row r="41" spans="1:44" s="28" customFormat="1" ht="12.75" x14ac:dyDescent="0.2">
      <c r="B41" s="28" t="s">
        <v>29</v>
      </c>
      <c r="C41" s="28">
        <v>16.809999999999999</v>
      </c>
      <c r="D41" s="28">
        <v>5.93</v>
      </c>
      <c r="E41" s="28">
        <v>5.93</v>
      </c>
      <c r="T41" s="28" t="s">
        <v>29</v>
      </c>
      <c r="U41" s="28">
        <v>0</v>
      </c>
      <c r="V41" s="28">
        <v>0</v>
      </c>
      <c r="W41" s="28">
        <v>0</v>
      </c>
      <c r="X41" s="28">
        <v>0</v>
      </c>
      <c r="Y41" s="28">
        <v>5.93</v>
      </c>
      <c r="Z41" s="28">
        <v>0</v>
      </c>
      <c r="AA41" s="28">
        <v>0</v>
      </c>
      <c r="AC41" s="32">
        <v>0</v>
      </c>
      <c r="AD41" s="32">
        <v>2.0676299999999999</v>
      </c>
      <c r="AE41" s="32">
        <v>0</v>
      </c>
      <c r="AF41" s="28">
        <v>16.809999999999999</v>
      </c>
      <c r="AG41" s="28">
        <v>0</v>
      </c>
      <c r="AN41" s="28">
        <f>Y41*U5</f>
        <v>12.868099999999998</v>
      </c>
      <c r="AP41" s="28">
        <f t="shared" si="6"/>
        <v>12.868099999999998</v>
      </c>
    </row>
    <row r="42" spans="1:44" s="28" customFormat="1" x14ac:dyDescent="0.25">
      <c r="U42" s="127" t="s">
        <v>11</v>
      </c>
      <c r="V42" s="127" t="s">
        <v>10</v>
      </c>
      <c r="W42" s="127" t="s">
        <v>15</v>
      </c>
      <c r="X42" s="127" t="s">
        <v>8</v>
      </c>
      <c r="Y42" s="127" t="s">
        <v>16</v>
      </c>
      <c r="Z42" s="127" t="s">
        <v>9</v>
      </c>
      <c r="AA42" s="127" t="s">
        <v>14</v>
      </c>
      <c r="AC42" s="32"/>
      <c r="AD42" s="32"/>
      <c r="AE42" s="32"/>
      <c r="AJ42" s="96" t="s">
        <v>11</v>
      </c>
      <c r="AK42" s="96" t="s">
        <v>10</v>
      </c>
      <c r="AL42" s="96" t="s">
        <v>15</v>
      </c>
      <c r="AM42" s="96" t="s">
        <v>8</v>
      </c>
      <c r="AN42" s="96" t="s">
        <v>7</v>
      </c>
      <c r="AO42" s="96" t="s">
        <v>9</v>
      </c>
      <c r="AP42" s="97" t="s">
        <v>72</v>
      </c>
    </row>
    <row r="43" spans="1:44" s="8" customFormat="1" x14ac:dyDescent="0.25">
      <c r="A43" s="7"/>
      <c r="B43" s="8" t="s">
        <v>41</v>
      </c>
      <c r="C43" s="19">
        <v>987.62000000000012</v>
      </c>
      <c r="D43" s="19">
        <v>317.87</v>
      </c>
      <c r="E43" s="19">
        <v>309.14</v>
      </c>
      <c r="F43" s="19">
        <v>0.04</v>
      </c>
      <c r="G43" s="19">
        <v>5.8000000000000007</v>
      </c>
      <c r="H43" s="19">
        <v>0.38</v>
      </c>
      <c r="I43" s="38">
        <v>2.5099999999999998</v>
      </c>
      <c r="J43" s="10"/>
      <c r="K43" s="19">
        <v>2306.5</v>
      </c>
      <c r="L43" s="39">
        <v>467.46600000000001</v>
      </c>
      <c r="M43" s="39">
        <v>341.51800000000003</v>
      </c>
      <c r="N43" s="40">
        <v>10.9</v>
      </c>
      <c r="O43" s="39">
        <v>9.0920000000000005</v>
      </c>
      <c r="P43" s="40">
        <v>74.599999999999994</v>
      </c>
      <c r="Q43" s="40">
        <v>20.9</v>
      </c>
      <c r="R43" s="39">
        <v>10.456</v>
      </c>
      <c r="S43" s="15">
        <v>467.46600000000001</v>
      </c>
      <c r="T43" s="8" t="s">
        <v>41</v>
      </c>
      <c r="U43" s="12">
        <v>344.02800000000002</v>
      </c>
      <c r="V43" s="12">
        <v>74.97999999999999</v>
      </c>
      <c r="W43" s="12">
        <v>20.9</v>
      </c>
      <c r="X43" s="12">
        <v>0.04</v>
      </c>
      <c r="Y43" s="12">
        <v>319.596</v>
      </c>
      <c r="Z43" s="12">
        <v>14.892000000000001</v>
      </c>
      <c r="AA43" s="12">
        <v>10.9</v>
      </c>
      <c r="AB43" s="12"/>
      <c r="AC43" s="8">
        <v>7.1868900000000009</v>
      </c>
      <c r="AD43" s="20">
        <v>121.47726000000002</v>
      </c>
      <c r="AE43" s="20">
        <v>329.50658999999996</v>
      </c>
      <c r="AF43" s="8">
        <v>987.62000000000012</v>
      </c>
      <c r="AG43" s="8">
        <v>2306.5</v>
      </c>
      <c r="AH43" s="8">
        <v>58.430000000000007</v>
      </c>
      <c r="AI43" s="8">
        <f>U43+V43+W43+X43+Y43+Z43+AA43</f>
        <v>785.33600000000013</v>
      </c>
      <c r="AJ43" s="82">
        <f t="shared" ref="AJ43:AO43" si="14">AJ57+AJ68+AJ73+AJ76+AJ85+AJ89+AJ91+AJ95+AJ97</f>
        <v>968.40456000000006</v>
      </c>
      <c r="AK43" s="82">
        <f t="shared" si="14"/>
        <v>161.20699999999999</v>
      </c>
      <c r="AL43" s="82">
        <f t="shared" si="14"/>
        <v>39.292000000000002</v>
      </c>
      <c r="AM43" s="125">
        <f t="shared" si="14"/>
        <v>8.1199999999999994E-2</v>
      </c>
      <c r="AN43" s="82">
        <f t="shared" si="14"/>
        <v>693.5233199999999</v>
      </c>
      <c r="AO43" s="82">
        <f t="shared" si="14"/>
        <v>23.678280000000001</v>
      </c>
      <c r="AP43" s="82">
        <f>AP57+AP68+AP73+AP76+AP85+AP89+AP91+AP95+AP97</f>
        <v>1886.1863599999995</v>
      </c>
      <c r="AQ43" s="93">
        <f>AP44+AP45+AP48</f>
        <v>1886.1863600000001</v>
      </c>
      <c r="AR43" s="93">
        <f>AJ43+AK43+AL43+AM43+AN43+AO43</f>
        <v>1886.1863600000001</v>
      </c>
    </row>
    <row r="44" spans="1:44" s="21" customFormat="1" ht="12.75" x14ac:dyDescent="0.2">
      <c r="B44" s="21" t="s">
        <v>27</v>
      </c>
      <c r="C44" s="22"/>
      <c r="D44" s="22"/>
      <c r="E44" s="22"/>
      <c r="F44" s="22"/>
      <c r="H44" s="22"/>
      <c r="S44" s="23"/>
      <c r="T44" s="21" t="s">
        <v>27</v>
      </c>
      <c r="U44" s="33">
        <v>341.51800000000003</v>
      </c>
      <c r="V44" s="33">
        <v>74.599999999999994</v>
      </c>
      <c r="W44" s="33">
        <v>20.9</v>
      </c>
      <c r="X44" s="33"/>
      <c r="Y44" s="33">
        <v>10.456</v>
      </c>
      <c r="Z44" s="33">
        <v>9.0920000000000005</v>
      </c>
      <c r="AA44" s="33">
        <v>10.9</v>
      </c>
      <c r="AC44" s="24"/>
      <c r="AD44" s="24"/>
      <c r="AE44" s="24">
        <v>329.50658999999996</v>
      </c>
      <c r="AG44" s="21">
        <v>2306.5</v>
      </c>
      <c r="AJ44" s="89">
        <f t="shared" ref="AJ44:AO44" si="15">AJ59+AJ63+AJ74+AJ77+AJ86+AJ92+AJ98</f>
        <v>961.45186000000001</v>
      </c>
      <c r="AK44" s="89">
        <f t="shared" si="15"/>
        <v>160.38999999999999</v>
      </c>
      <c r="AL44" s="89">
        <f t="shared" si="15"/>
        <v>39.292000000000002</v>
      </c>
      <c r="AM44" s="89">
        <f t="shared" si="15"/>
        <v>0</v>
      </c>
      <c r="AN44" s="89">
        <f t="shared" si="15"/>
        <v>22.689520000000002</v>
      </c>
      <c r="AO44" s="89">
        <f t="shared" si="15"/>
        <v>14.456280000000001</v>
      </c>
      <c r="AP44" s="89">
        <f>AP59+AP63+AP74+AP77+AP86+AP92+AP98</f>
        <v>1198.2796600000001</v>
      </c>
      <c r="AQ44" s="90">
        <f>AJ44+AK44+AL44+AM44+AN44+AO44</f>
        <v>1198.2796599999999</v>
      </c>
    </row>
    <row r="45" spans="1:44" x14ac:dyDescent="0.25">
      <c r="J45"/>
      <c r="T45" s="28" t="s">
        <v>29</v>
      </c>
      <c r="U45">
        <v>0</v>
      </c>
      <c r="V45">
        <v>0.38</v>
      </c>
      <c r="W45">
        <v>0</v>
      </c>
      <c r="X45">
        <v>0.04</v>
      </c>
      <c r="Y45">
        <v>309.14</v>
      </c>
      <c r="Z45">
        <v>5.8000000000000007</v>
      </c>
      <c r="AA45">
        <v>0</v>
      </c>
      <c r="AB45">
        <v>0</v>
      </c>
      <c r="AC45">
        <v>0</v>
      </c>
      <c r="AD45">
        <v>113.57697</v>
      </c>
      <c r="AE45">
        <v>0</v>
      </c>
      <c r="AF45">
        <v>923.39000000000021</v>
      </c>
      <c r="AG45">
        <v>0</v>
      </c>
      <c r="AH45">
        <v>0</v>
      </c>
      <c r="AJ45" s="28">
        <f t="shared" ref="AJ45:AO45" si="16">AJ60+AJ64+AJ69+AJ75+AJ78+AJ81+AJ87+AJ90+AJ93+AJ96+AJ99</f>
        <v>0</v>
      </c>
      <c r="AK45" s="28">
        <f t="shared" si="16"/>
        <v>0.81699999999999995</v>
      </c>
      <c r="AL45" s="28">
        <f t="shared" si="16"/>
        <v>0</v>
      </c>
      <c r="AM45" s="28">
        <f t="shared" si="16"/>
        <v>8.1199999999999994E-2</v>
      </c>
      <c r="AN45" s="28">
        <f t="shared" si="16"/>
        <v>670.83379999999977</v>
      </c>
      <c r="AO45" s="28">
        <f t="shared" si="16"/>
        <v>9.2219999999999995</v>
      </c>
      <c r="AP45" s="28">
        <f>AP60+AP64+AP69+AP75+AP78+AP81+AP87+AP90+AP93+AP96+AP99</f>
        <v>680.95399999999995</v>
      </c>
      <c r="AQ45" s="94">
        <f>AJ45+AK45+AL45+AM45+AN45+AO45</f>
        <v>680.95399999999972</v>
      </c>
    </row>
    <row r="46" spans="1:44" x14ac:dyDescent="0.25">
      <c r="J46"/>
      <c r="T46" s="25" t="s">
        <v>76</v>
      </c>
      <c r="U46" s="41">
        <v>0</v>
      </c>
      <c r="V46" s="41">
        <v>0.38</v>
      </c>
      <c r="W46" s="41">
        <v>0</v>
      </c>
      <c r="X46" s="41">
        <v>0</v>
      </c>
      <c r="Y46" s="41">
        <v>113.28</v>
      </c>
      <c r="Z46" s="41">
        <v>0</v>
      </c>
      <c r="AA46" s="41">
        <v>0</v>
      </c>
      <c r="AB46" s="41">
        <v>0</v>
      </c>
      <c r="AC46" s="41">
        <v>0</v>
      </c>
      <c r="AD46" s="41">
        <v>37.40307</v>
      </c>
      <c r="AE46" s="41">
        <v>0</v>
      </c>
      <c r="AF46" s="41">
        <v>304.09000000000003</v>
      </c>
      <c r="AG46" s="41">
        <v>0</v>
      </c>
      <c r="AH46" s="41">
        <v>0</v>
      </c>
      <c r="AJ46" s="92">
        <f t="shared" ref="AJ46:AP46" si="17">AJ62+AJ97</f>
        <v>624.3057</v>
      </c>
      <c r="AK46" s="92">
        <f t="shared" si="17"/>
        <v>155.83199999999999</v>
      </c>
      <c r="AL46" s="92">
        <f t="shared" si="17"/>
        <v>34.027999999999999</v>
      </c>
      <c r="AM46" s="92">
        <f t="shared" si="17"/>
        <v>0</v>
      </c>
      <c r="AN46" s="92">
        <f t="shared" si="17"/>
        <v>259.27159999999998</v>
      </c>
      <c r="AO46" s="92">
        <f t="shared" si="17"/>
        <v>0</v>
      </c>
      <c r="AP46" s="92">
        <f t="shared" si="17"/>
        <v>1073.4373000000001</v>
      </c>
      <c r="AQ46" s="113">
        <f>AJ46+AK46+AL46+AM46+AN46+AO46</f>
        <v>1073.4373000000001</v>
      </c>
    </row>
    <row r="47" spans="1:44" x14ac:dyDescent="0.25">
      <c r="J47"/>
      <c r="T47" s="41" t="s">
        <v>77</v>
      </c>
      <c r="U47">
        <v>2.5099999999999998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0.71340000000000003</v>
      </c>
      <c r="AE47">
        <v>0</v>
      </c>
      <c r="AF47">
        <v>5.8</v>
      </c>
      <c r="AG47">
        <v>0</v>
      </c>
      <c r="AH47">
        <v>0</v>
      </c>
      <c r="AJ47" s="112">
        <f t="shared" ref="AJ47:AP47" si="18">AJ64+AJ99</f>
        <v>0</v>
      </c>
      <c r="AK47" s="112">
        <f t="shared" si="18"/>
        <v>0.81699999999999995</v>
      </c>
      <c r="AL47" s="112">
        <f t="shared" si="18"/>
        <v>0</v>
      </c>
      <c r="AM47" s="112">
        <f t="shared" si="18"/>
        <v>0</v>
      </c>
      <c r="AN47" s="112">
        <f t="shared" si="18"/>
        <v>245.8176</v>
      </c>
      <c r="AO47" s="112">
        <f t="shared" si="18"/>
        <v>0</v>
      </c>
      <c r="AP47" s="112">
        <f t="shared" si="18"/>
        <v>246.63460000000001</v>
      </c>
      <c r="AR47" s="114">
        <f>AP47+AP56+AP48</f>
        <v>1073.4373000000001</v>
      </c>
    </row>
    <row r="48" spans="1:44" x14ac:dyDescent="0.25">
      <c r="J48"/>
      <c r="T48" s="25" t="s">
        <v>78</v>
      </c>
      <c r="U48" s="41">
        <v>2.5099999999999998</v>
      </c>
      <c r="V48" s="41">
        <v>0</v>
      </c>
      <c r="W48" s="41">
        <v>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41">
        <v>0</v>
      </c>
      <c r="AD48" s="41">
        <v>0.54488999999999999</v>
      </c>
      <c r="AE48" s="41">
        <v>0</v>
      </c>
      <c r="AF48" s="41">
        <v>4.43</v>
      </c>
      <c r="AG48" s="41">
        <v>0</v>
      </c>
      <c r="AH48" s="41">
        <v>0</v>
      </c>
      <c r="AJ48" s="62">
        <f t="shared" ref="AJ48:AP48" si="19">AJ65</f>
        <v>6.9526999999999992</v>
      </c>
      <c r="AK48" s="62">
        <f t="shared" si="19"/>
        <v>0</v>
      </c>
      <c r="AL48" s="62">
        <f t="shared" si="19"/>
        <v>0</v>
      </c>
      <c r="AM48" s="62">
        <f t="shared" si="19"/>
        <v>0</v>
      </c>
      <c r="AN48" s="62">
        <f t="shared" si="19"/>
        <v>0</v>
      </c>
      <c r="AO48" s="62">
        <f t="shared" si="19"/>
        <v>0</v>
      </c>
      <c r="AP48" s="62">
        <f t="shared" si="19"/>
        <v>6.9526999999999992</v>
      </c>
    </row>
    <row r="49" spans="2:44" ht="15" hidden="1" customHeight="1" x14ac:dyDescent="0.25">
      <c r="J49"/>
      <c r="T49" t="s">
        <v>43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5.5718999999999994</v>
      </c>
      <c r="AD49">
        <v>5.5718999999999994</v>
      </c>
      <c r="AE49">
        <v>0</v>
      </c>
      <c r="AF49">
        <v>45.3</v>
      </c>
      <c r="AG49">
        <v>0</v>
      </c>
      <c r="AH49">
        <v>45.3</v>
      </c>
      <c r="AP49" s="62"/>
    </row>
    <row r="50" spans="2:44" ht="15" hidden="1" customHeight="1" x14ac:dyDescent="0.25">
      <c r="J50"/>
      <c r="T50" t="s">
        <v>44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1.0036800000000001</v>
      </c>
      <c r="AD50">
        <v>1.0036800000000001</v>
      </c>
      <c r="AE50">
        <v>0</v>
      </c>
      <c r="AF50">
        <v>8.16</v>
      </c>
      <c r="AG50">
        <v>0</v>
      </c>
      <c r="AH50">
        <v>8.16</v>
      </c>
      <c r="AP50" s="62"/>
    </row>
    <row r="51" spans="2:44" ht="15" hidden="1" customHeight="1" x14ac:dyDescent="0.25">
      <c r="J51"/>
      <c r="T51" t="s">
        <v>37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0.17343</v>
      </c>
      <c r="AD51">
        <v>0.17343</v>
      </c>
      <c r="AE51">
        <v>0</v>
      </c>
      <c r="AF51">
        <v>1.41</v>
      </c>
      <c r="AG51">
        <v>0</v>
      </c>
      <c r="AH51">
        <v>1.41</v>
      </c>
      <c r="AP51" s="62"/>
    </row>
    <row r="52" spans="2:44" ht="15" hidden="1" customHeight="1" x14ac:dyDescent="0.25">
      <c r="J52"/>
      <c r="T52" s="25" t="s">
        <v>45</v>
      </c>
      <c r="U52" s="41">
        <v>0</v>
      </c>
      <c r="V52" s="41">
        <v>0</v>
      </c>
      <c r="W52" s="41">
        <v>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41">
        <v>0.123</v>
      </c>
      <c r="AD52" s="41">
        <v>0.123</v>
      </c>
      <c r="AE52" s="41">
        <v>0</v>
      </c>
      <c r="AF52" s="41">
        <v>1</v>
      </c>
      <c r="AG52" s="41">
        <v>0</v>
      </c>
      <c r="AH52" s="41">
        <v>1</v>
      </c>
      <c r="AP52" s="62"/>
    </row>
    <row r="53" spans="2:44" ht="15" hidden="1" customHeight="1" x14ac:dyDescent="0.25">
      <c r="J53"/>
      <c r="T53" t="s">
        <v>38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0.43787999999999999</v>
      </c>
      <c r="AD53">
        <v>0.43787999999999999</v>
      </c>
      <c r="AE53">
        <v>0</v>
      </c>
      <c r="AF53">
        <v>3.56</v>
      </c>
      <c r="AG53">
        <v>0</v>
      </c>
      <c r="AH53">
        <v>3.56</v>
      </c>
      <c r="AP53" s="62"/>
    </row>
    <row r="54" spans="2:44" ht="15" hidden="1" customHeight="1" x14ac:dyDescent="0.25">
      <c r="J54"/>
      <c r="T54" s="25" t="s">
        <v>46</v>
      </c>
      <c r="U54" s="41">
        <v>0</v>
      </c>
      <c r="V54" s="41">
        <v>0</v>
      </c>
      <c r="W54" s="41">
        <v>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41">
        <v>0.14759999999999998</v>
      </c>
      <c r="AD54" s="41">
        <v>0.14759999999999998</v>
      </c>
      <c r="AE54" s="41">
        <v>0</v>
      </c>
      <c r="AF54" s="41">
        <v>1.2</v>
      </c>
      <c r="AG54" s="41">
        <v>0</v>
      </c>
      <c r="AH54" s="41">
        <v>1.2</v>
      </c>
      <c r="AP54" s="62"/>
    </row>
    <row r="55" spans="2:44" ht="15" hidden="1" customHeight="1" x14ac:dyDescent="0.25">
      <c r="AP55" s="62"/>
    </row>
    <row r="56" spans="2:44" ht="15" customHeight="1" x14ac:dyDescent="0.25">
      <c r="T56" s="25" t="s">
        <v>79</v>
      </c>
      <c r="AJ56" s="121">
        <f t="shared" ref="AJ56:AP56" si="20">AJ63+AJ98</f>
        <v>617.35299999999995</v>
      </c>
      <c r="AK56" s="121">
        <f t="shared" si="20"/>
        <v>155.01499999999999</v>
      </c>
      <c r="AL56" s="121">
        <f t="shared" si="20"/>
        <v>34.027999999999999</v>
      </c>
      <c r="AM56" s="121">
        <f t="shared" si="20"/>
        <v>0</v>
      </c>
      <c r="AN56" s="121">
        <f t="shared" si="20"/>
        <v>13.454000000000001</v>
      </c>
      <c r="AO56" s="121">
        <f t="shared" si="20"/>
        <v>0</v>
      </c>
      <c r="AP56" s="121">
        <f t="shared" si="20"/>
        <v>819.84999999999991</v>
      </c>
      <c r="AQ56" s="121">
        <f>AJ56+AK56+AL56+AM56+AN56+AO56</f>
        <v>819.84999999999991</v>
      </c>
    </row>
    <row r="57" spans="2:44" x14ac:dyDescent="0.25">
      <c r="B57" t="s">
        <v>47</v>
      </c>
      <c r="C57" s="18">
        <v>290.39</v>
      </c>
      <c r="D57" s="18">
        <v>110.44</v>
      </c>
      <c r="E57" s="18">
        <v>104.91</v>
      </c>
      <c r="F57" s="18">
        <v>0</v>
      </c>
      <c r="G57" s="18">
        <v>2.64</v>
      </c>
      <c r="H57" s="18">
        <v>0.38</v>
      </c>
      <c r="I57" s="18">
        <v>2.5099999999999998</v>
      </c>
      <c r="K57">
        <v>1548.4</v>
      </c>
      <c r="L57">
        <v>277.8</v>
      </c>
      <c r="M57">
        <v>182.2</v>
      </c>
      <c r="N57">
        <v>0.1</v>
      </c>
      <c r="P57">
        <v>74.599999999999994</v>
      </c>
      <c r="Q57">
        <v>20.9</v>
      </c>
      <c r="S57" s="15">
        <v>277.79999999999995</v>
      </c>
      <c r="T57" s="74" t="s">
        <v>47</v>
      </c>
      <c r="U57" s="75">
        <v>184.70999999999998</v>
      </c>
      <c r="V57" s="75">
        <v>74.97999999999999</v>
      </c>
      <c r="W57" s="75">
        <v>20.9</v>
      </c>
      <c r="X57" s="75">
        <v>0</v>
      </c>
      <c r="Y57" s="75">
        <v>104.91</v>
      </c>
      <c r="Z57" s="75">
        <v>2.64</v>
      </c>
      <c r="AA57" s="75">
        <v>0.1</v>
      </c>
      <c r="AB57" s="75"/>
      <c r="AC57" s="76">
        <v>0</v>
      </c>
      <c r="AD57" s="76">
        <v>35.717970000000001</v>
      </c>
      <c r="AE57" s="76">
        <v>221.20442399999999</v>
      </c>
      <c r="AF57" s="75">
        <v>290.39</v>
      </c>
      <c r="AG57" s="75">
        <v>1548.4</v>
      </c>
      <c r="AH57" s="75"/>
      <c r="AI57" s="75"/>
      <c r="AJ57" s="108">
        <f t="shared" ref="AJ57:AO57" si="21">AJ58+AJ62</f>
        <v>511.64669999999995</v>
      </c>
      <c r="AK57" s="108">
        <f t="shared" si="21"/>
        <v>161.20699999999999</v>
      </c>
      <c r="AL57" s="108">
        <f t="shared" si="21"/>
        <v>39.292000000000002</v>
      </c>
      <c r="AM57" s="108">
        <f t="shared" si="21"/>
        <v>0</v>
      </c>
      <c r="AN57" s="108">
        <f t="shared" si="21"/>
        <v>227.65469999999999</v>
      </c>
      <c r="AO57" s="108">
        <f t="shared" si="21"/>
        <v>4.1976000000000004</v>
      </c>
      <c r="AP57" s="105">
        <f>AJ57+AK57+AL57+AM57+AN57+AO57</f>
        <v>943.99799999999982</v>
      </c>
      <c r="AQ57" s="94">
        <f>AP58+AP62</f>
        <v>943.99800000000005</v>
      </c>
    </row>
    <row r="58" spans="2:44" x14ac:dyDescent="0.25">
      <c r="C58" s="18"/>
      <c r="D58" s="18"/>
      <c r="E58" s="18"/>
      <c r="F58" s="18"/>
      <c r="G58" s="18"/>
      <c r="H58" s="18"/>
      <c r="I58" s="18"/>
      <c r="J58" s="83"/>
      <c r="S58" s="15"/>
      <c r="T58" s="98" t="s">
        <v>74</v>
      </c>
      <c r="U58" s="98"/>
      <c r="V58" s="98"/>
      <c r="W58" s="98"/>
      <c r="X58" s="98"/>
      <c r="Y58" s="98"/>
      <c r="Z58" s="98"/>
      <c r="AA58" s="98"/>
      <c r="AB58" s="98"/>
      <c r="AC58" s="99"/>
      <c r="AD58" s="99"/>
      <c r="AE58" s="99"/>
      <c r="AF58" s="98"/>
      <c r="AG58" s="98"/>
      <c r="AH58" s="98"/>
      <c r="AI58" s="98"/>
      <c r="AJ58" s="98">
        <f t="shared" ref="AJ58:AO58" si="22">AJ59+AJ60</f>
        <v>88.916999999999987</v>
      </c>
      <c r="AK58" s="98">
        <f t="shared" si="22"/>
        <v>5.375</v>
      </c>
      <c r="AL58" s="98">
        <f t="shared" si="22"/>
        <v>5.2639999999999993</v>
      </c>
      <c r="AM58" s="98">
        <f t="shared" si="22"/>
        <v>0</v>
      </c>
      <c r="AN58" s="98">
        <f t="shared" si="22"/>
        <v>41.9895</v>
      </c>
      <c r="AO58" s="98">
        <f t="shared" si="22"/>
        <v>4.1976000000000004</v>
      </c>
      <c r="AP58" s="106">
        <f t="shared" ref="AP58:AP103" si="23">AJ58+AK58+AL58+AM58+AN58+AO58</f>
        <v>145.74309999999997</v>
      </c>
      <c r="AR58">
        <f>AQ59+AQ60+AP65</f>
        <v>950.9507000000001</v>
      </c>
    </row>
    <row r="59" spans="2:44" s="21" customFormat="1" ht="12.75" x14ac:dyDescent="0.2">
      <c r="B59" s="21" t="s">
        <v>27</v>
      </c>
      <c r="C59" s="22"/>
      <c r="D59" s="22"/>
      <c r="E59" s="22"/>
      <c r="F59" s="22"/>
      <c r="H59" s="22"/>
      <c r="S59" s="23"/>
      <c r="T59" s="33" t="s">
        <v>33</v>
      </c>
      <c r="U59" s="33">
        <v>32.099999999999994</v>
      </c>
      <c r="V59" s="33">
        <v>2.5</v>
      </c>
      <c r="W59" s="33">
        <v>2.8</v>
      </c>
      <c r="X59" s="33">
        <v>0</v>
      </c>
      <c r="Y59" s="42">
        <v>-7.1054273576010019E-15</v>
      </c>
      <c r="Z59" s="33">
        <v>0</v>
      </c>
      <c r="AA59" s="33">
        <v>0.1</v>
      </c>
      <c r="AC59" s="24"/>
      <c r="AD59" s="24"/>
      <c r="AE59" s="24">
        <v>221.20442399999999</v>
      </c>
      <c r="AG59" s="21">
        <v>1548.4</v>
      </c>
      <c r="AJ59" s="21">
        <f>U59*W5</f>
        <v>88.916999999999987</v>
      </c>
      <c r="AK59" s="21">
        <f>V59*V5</f>
        <v>5.375</v>
      </c>
      <c r="AL59" s="21">
        <f>W59*AM5</f>
        <v>5.2639999999999993</v>
      </c>
      <c r="AP59" s="21">
        <f t="shared" si="23"/>
        <v>99.555999999999983</v>
      </c>
      <c r="AQ59" s="21">
        <f>AP59+AP63+AP65</f>
        <v>711.32870000000003</v>
      </c>
    </row>
    <row r="60" spans="2:44" s="28" customFormat="1" ht="12.75" x14ac:dyDescent="0.2">
      <c r="B60" s="28" t="s">
        <v>34</v>
      </c>
      <c r="C60" s="28">
        <v>54.88</v>
      </c>
      <c r="D60" s="43">
        <v>21.990000000000002</v>
      </c>
      <c r="E60" s="28">
        <v>19.350000000000001</v>
      </c>
      <c r="G60" s="28">
        <v>2.64</v>
      </c>
      <c r="T60" s="28" t="s">
        <v>34</v>
      </c>
      <c r="U60" s="28">
        <v>0</v>
      </c>
      <c r="V60" s="28">
        <v>0</v>
      </c>
      <c r="W60" s="28">
        <v>0</v>
      </c>
      <c r="X60" s="28">
        <v>0</v>
      </c>
      <c r="Y60" s="28">
        <v>19.350000000000001</v>
      </c>
      <c r="Z60" s="28">
        <v>2.64</v>
      </c>
      <c r="AA60" s="28">
        <v>0</v>
      </c>
      <c r="AC60" s="32">
        <v>0</v>
      </c>
      <c r="AD60" s="32">
        <v>6.7502399999999998</v>
      </c>
      <c r="AE60" s="32">
        <v>0</v>
      </c>
      <c r="AF60" s="28">
        <v>54.88</v>
      </c>
      <c r="AG60" s="28">
        <v>0</v>
      </c>
      <c r="AN60" s="28">
        <f>Y60*U5</f>
        <v>41.9895</v>
      </c>
      <c r="AO60" s="28">
        <f>Z60*Y5</f>
        <v>4.1976000000000004</v>
      </c>
      <c r="AP60" s="28">
        <f t="shared" si="23"/>
        <v>46.187100000000001</v>
      </c>
      <c r="AQ60" s="28">
        <f>AP60+AP64</f>
        <v>232.66930000000002</v>
      </c>
    </row>
    <row r="61" spans="2:44" s="28" customFormat="1" hidden="1" x14ac:dyDescent="0.25">
      <c r="B61" s="28" t="s">
        <v>48</v>
      </c>
      <c r="C61" s="28">
        <v>0.26</v>
      </c>
      <c r="T61" s="28" t="s">
        <v>48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C61" s="32">
        <v>3.1980000000000001E-2</v>
      </c>
      <c r="AD61" s="32">
        <v>3.1980000000000001E-2</v>
      </c>
      <c r="AE61" s="32">
        <v>0</v>
      </c>
      <c r="AF61" s="28">
        <v>0.26</v>
      </c>
      <c r="AG61" s="28">
        <v>0</v>
      </c>
      <c r="AH61" s="28">
        <v>0.26</v>
      </c>
      <c r="AP61" s="105">
        <f t="shared" si="23"/>
        <v>0</v>
      </c>
    </row>
    <row r="62" spans="2:44" s="26" customFormat="1" x14ac:dyDescent="0.25">
      <c r="B62" s="34" t="s">
        <v>35</v>
      </c>
      <c r="C62" s="35">
        <v>235.25</v>
      </c>
      <c r="D62" s="35">
        <v>88.45</v>
      </c>
      <c r="E62" s="35">
        <v>85.56</v>
      </c>
      <c r="F62" s="35">
        <v>0</v>
      </c>
      <c r="G62" s="35">
        <v>0</v>
      </c>
      <c r="H62" s="35">
        <v>0.38</v>
      </c>
      <c r="I62" s="35">
        <v>2.5099999999999998</v>
      </c>
      <c r="J62" s="36"/>
      <c r="K62" s="26">
        <v>1357.8</v>
      </c>
      <c r="L62" s="26">
        <v>240.3</v>
      </c>
      <c r="M62" s="26">
        <v>150.1</v>
      </c>
      <c r="P62" s="26">
        <v>72.099999999999994</v>
      </c>
      <c r="Q62" s="26">
        <v>18.100000000000001</v>
      </c>
      <c r="S62" s="15">
        <v>240.29999999999998</v>
      </c>
      <c r="T62" s="26" t="s">
        <v>35</v>
      </c>
      <c r="U62" s="26">
        <v>152.60999999999999</v>
      </c>
      <c r="V62" s="26">
        <v>72.47999999999999</v>
      </c>
      <c r="W62" s="26">
        <v>18.100000000000001</v>
      </c>
      <c r="X62" s="26">
        <v>0</v>
      </c>
      <c r="Y62" s="26">
        <v>85.56</v>
      </c>
      <c r="Z62" s="26">
        <v>0</v>
      </c>
      <c r="AA62" s="26">
        <v>0</v>
      </c>
      <c r="AC62" s="37">
        <v>0</v>
      </c>
      <c r="AD62" s="37">
        <v>28.935749999999999</v>
      </c>
      <c r="AE62" s="37">
        <v>193.97530799999998</v>
      </c>
      <c r="AF62" s="26">
        <v>235.25</v>
      </c>
      <c r="AG62" s="26">
        <v>1357.8</v>
      </c>
      <c r="AJ62" s="100">
        <f t="shared" ref="AJ62:AO62" si="24">AJ63+AJ64+AJ65</f>
        <v>422.72969999999998</v>
      </c>
      <c r="AK62" s="100">
        <f t="shared" si="24"/>
        <v>155.83199999999999</v>
      </c>
      <c r="AL62" s="100">
        <f t="shared" si="24"/>
        <v>34.027999999999999</v>
      </c>
      <c r="AM62" s="100">
        <f t="shared" si="24"/>
        <v>0</v>
      </c>
      <c r="AN62" s="100">
        <f t="shared" si="24"/>
        <v>185.6652</v>
      </c>
      <c r="AO62" s="100">
        <f t="shared" si="24"/>
        <v>0</v>
      </c>
      <c r="AP62" s="107">
        <f t="shared" si="23"/>
        <v>798.25490000000002</v>
      </c>
    </row>
    <row r="63" spans="2:44" s="21" customFormat="1" ht="12.75" x14ac:dyDescent="0.2">
      <c r="B63" s="21" t="s">
        <v>27</v>
      </c>
      <c r="C63" s="22"/>
      <c r="D63" s="22"/>
      <c r="E63" s="22"/>
      <c r="F63" s="22"/>
      <c r="H63" s="22"/>
      <c r="S63" s="23"/>
      <c r="T63" s="21" t="s">
        <v>27</v>
      </c>
      <c r="U63" s="21">
        <v>150.1</v>
      </c>
      <c r="V63" s="21">
        <v>72.099999999999994</v>
      </c>
      <c r="W63" s="21">
        <v>18.100000000000001</v>
      </c>
      <c r="Y63" s="21">
        <v>0</v>
      </c>
      <c r="Z63" s="21">
        <v>0</v>
      </c>
      <c r="AA63" s="21">
        <v>0</v>
      </c>
      <c r="AC63" s="24"/>
      <c r="AD63" s="24"/>
      <c r="AE63" s="24">
        <v>193.97530799999998</v>
      </c>
      <c r="AG63" s="21">
        <v>1357.8</v>
      </c>
      <c r="AJ63" s="21">
        <f>U63*W5</f>
        <v>415.77699999999999</v>
      </c>
      <c r="AK63" s="21">
        <f>V63*V5</f>
        <v>155.01499999999999</v>
      </c>
      <c r="AL63" s="21">
        <f>W63*AM5</f>
        <v>34.027999999999999</v>
      </c>
      <c r="AP63" s="21">
        <f t="shared" si="23"/>
        <v>604.81999999999994</v>
      </c>
    </row>
    <row r="64" spans="2:44" s="28" customFormat="1" ht="12.75" x14ac:dyDescent="0.2">
      <c r="B64" s="28" t="s">
        <v>29</v>
      </c>
      <c r="C64" s="28">
        <v>228.62</v>
      </c>
      <c r="D64" s="43">
        <v>85.94</v>
      </c>
      <c r="E64" s="28">
        <v>85.56</v>
      </c>
      <c r="H64" s="28">
        <v>0.38</v>
      </c>
      <c r="T64" s="28" t="s">
        <v>29</v>
      </c>
      <c r="U64" s="28">
        <v>0</v>
      </c>
      <c r="V64" s="28">
        <v>0.38</v>
      </c>
      <c r="W64" s="28">
        <v>0</v>
      </c>
      <c r="X64" s="28">
        <v>0</v>
      </c>
      <c r="Y64" s="28">
        <v>85.56</v>
      </c>
      <c r="Z64" s="28">
        <v>0</v>
      </c>
      <c r="AA64" s="28">
        <v>0</v>
      </c>
      <c r="AC64" s="32">
        <v>0</v>
      </c>
      <c r="AD64" s="32">
        <v>28.120260000000002</v>
      </c>
      <c r="AE64" s="32">
        <v>0</v>
      </c>
      <c r="AF64" s="28">
        <v>228.62</v>
      </c>
      <c r="AG64" s="28">
        <v>0</v>
      </c>
      <c r="AK64" s="28">
        <f>V64*V5</f>
        <v>0.81699999999999995</v>
      </c>
      <c r="AN64" s="28">
        <f>Y64*U5</f>
        <v>185.6652</v>
      </c>
      <c r="AP64" s="28">
        <f t="shared" si="23"/>
        <v>186.48220000000001</v>
      </c>
    </row>
    <row r="65" spans="2:44" s="28" customFormat="1" ht="12.75" x14ac:dyDescent="0.2">
      <c r="B65" s="28" t="s">
        <v>42</v>
      </c>
      <c r="C65" s="28">
        <v>4.43</v>
      </c>
      <c r="D65" s="28">
        <v>2.5099999999999998</v>
      </c>
      <c r="I65" s="28">
        <v>2.5099999999999998</v>
      </c>
      <c r="T65" s="28" t="s">
        <v>42</v>
      </c>
      <c r="U65" s="28">
        <v>2.5099999999999998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C65" s="32">
        <v>0</v>
      </c>
      <c r="AD65" s="32">
        <v>0.54488999999999999</v>
      </c>
      <c r="AE65" s="32">
        <v>0</v>
      </c>
      <c r="AF65" s="28">
        <v>4.43</v>
      </c>
      <c r="AG65" s="28">
        <v>0</v>
      </c>
      <c r="AJ65" s="28">
        <f>U65*W5</f>
        <v>6.9526999999999992</v>
      </c>
      <c r="AP65" s="28">
        <f t="shared" si="23"/>
        <v>6.9526999999999992</v>
      </c>
    </row>
    <row r="66" spans="2:44" s="28" customFormat="1" hidden="1" x14ac:dyDescent="0.25">
      <c r="B66" s="28" t="s">
        <v>37</v>
      </c>
      <c r="C66" s="28">
        <v>1</v>
      </c>
      <c r="T66" s="28" t="s">
        <v>37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C66" s="32">
        <v>0.123</v>
      </c>
      <c r="AD66" s="32">
        <v>0.123</v>
      </c>
      <c r="AE66" s="32">
        <v>0</v>
      </c>
      <c r="AF66" s="28">
        <v>1</v>
      </c>
      <c r="AG66" s="28">
        <v>0</v>
      </c>
      <c r="AH66" s="28">
        <v>1</v>
      </c>
      <c r="AP66" s="105">
        <f t="shared" si="23"/>
        <v>0</v>
      </c>
    </row>
    <row r="67" spans="2:44" s="28" customFormat="1" hidden="1" x14ac:dyDescent="0.25">
      <c r="B67" s="28" t="s">
        <v>38</v>
      </c>
      <c r="C67" s="28">
        <v>1.2</v>
      </c>
      <c r="T67" s="28" t="s">
        <v>38</v>
      </c>
      <c r="U67" s="28">
        <v>0</v>
      </c>
      <c r="V67" s="28">
        <v>0</v>
      </c>
      <c r="W67" s="28">
        <v>0</v>
      </c>
      <c r="X67" s="28">
        <v>0</v>
      </c>
      <c r="Y67" s="28">
        <v>0</v>
      </c>
      <c r="Z67" s="28">
        <v>0</v>
      </c>
      <c r="AA67" s="28">
        <v>0</v>
      </c>
      <c r="AC67" s="32">
        <v>0.14759999999999998</v>
      </c>
      <c r="AD67" s="32">
        <v>0.14759999999999998</v>
      </c>
      <c r="AE67" s="32">
        <v>0</v>
      </c>
      <c r="AF67" s="28">
        <v>1.2</v>
      </c>
      <c r="AG67" s="28">
        <v>0</v>
      </c>
      <c r="AH67" s="28">
        <v>1.2</v>
      </c>
      <c r="AP67" s="105">
        <f t="shared" si="23"/>
        <v>0</v>
      </c>
    </row>
    <row r="68" spans="2:44" x14ac:dyDescent="0.25">
      <c r="B68" t="s">
        <v>49</v>
      </c>
      <c r="C68" s="18">
        <v>235.21</v>
      </c>
      <c r="D68" s="18">
        <v>38.19</v>
      </c>
      <c r="E68" s="18">
        <v>35.94</v>
      </c>
      <c r="F68" s="18">
        <v>0</v>
      </c>
      <c r="G68" s="18">
        <v>2.25</v>
      </c>
      <c r="H68" s="18">
        <v>0</v>
      </c>
      <c r="I68" s="18">
        <v>0</v>
      </c>
      <c r="T68" s="74" t="s">
        <v>49</v>
      </c>
      <c r="U68" s="75">
        <v>0</v>
      </c>
      <c r="V68" s="75">
        <v>0</v>
      </c>
      <c r="W68" s="75">
        <v>0</v>
      </c>
      <c r="X68" s="75">
        <v>0</v>
      </c>
      <c r="Y68" s="75">
        <v>35.94</v>
      </c>
      <c r="Z68" s="75">
        <v>2.25</v>
      </c>
      <c r="AA68" s="75">
        <v>0</v>
      </c>
      <c r="AB68" s="75"/>
      <c r="AC68" s="76">
        <v>0</v>
      </c>
      <c r="AD68" s="76">
        <v>28.93083</v>
      </c>
      <c r="AE68" s="76">
        <v>0</v>
      </c>
      <c r="AF68" s="75">
        <v>235.21</v>
      </c>
      <c r="AG68" s="75">
        <v>0</v>
      </c>
      <c r="AH68" s="75"/>
      <c r="AI68" s="75"/>
      <c r="AJ68" s="75">
        <f t="shared" ref="AJ68:AO68" si="25">AJ69</f>
        <v>0</v>
      </c>
      <c r="AK68" s="75">
        <f t="shared" si="25"/>
        <v>0</v>
      </c>
      <c r="AL68" s="75">
        <f t="shared" si="25"/>
        <v>0</v>
      </c>
      <c r="AM68" s="75">
        <f t="shared" si="25"/>
        <v>0</v>
      </c>
      <c r="AN68" s="75">
        <f t="shared" si="25"/>
        <v>77.989799999999988</v>
      </c>
      <c r="AO68" s="75">
        <f t="shared" si="25"/>
        <v>3.5775000000000001</v>
      </c>
      <c r="AP68" s="105">
        <f t="shared" si="23"/>
        <v>81.567299999999989</v>
      </c>
    </row>
    <row r="69" spans="2:44" s="28" customFormat="1" ht="12.75" x14ac:dyDescent="0.2">
      <c r="B69" s="28" t="s">
        <v>29</v>
      </c>
      <c r="C69" s="28">
        <v>185.23</v>
      </c>
      <c r="D69" s="43">
        <v>38.19</v>
      </c>
      <c r="E69" s="28">
        <v>35.94</v>
      </c>
      <c r="G69" s="28">
        <v>2.25</v>
      </c>
      <c r="T69" s="28" t="s">
        <v>29</v>
      </c>
      <c r="U69" s="28">
        <v>0</v>
      </c>
      <c r="V69" s="28">
        <v>0</v>
      </c>
      <c r="W69" s="28">
        <v>0</v>
      </c>
      <c r="X69" s="28">
        <v>0</v>
      </c>
      <c r="Y69" s="28">
        <v>35.94</v>
      </c>
      <c r="Z69" s="28">
        <v>2.25</v>
      </c>
      <c r="AA69" s="28">
        <v>0</v>
      </c>
      <c r="AC69" s="32">
        <v>0</v>
      </c>
      <c r="AD69" s="32">
        <v>22.783289999999997</v>
      </c>
      <c r="AE69" s="32">
        <v>0</v>
      </c>
      <c r="AF69" s="28">
        <v>185.23</v>
      </c>
      <c r="AG69" s="28">
        <v>0</v>
      </c>
      <c r="AN69" s="28">
        <f>Y69*U5</f>
        <v>77.989799999999988</v>
      </c>
      <c r="AO69" s="28">
        <f>Z69*Y5</f>
        <v>3.5775000000000001</v>
      </c>
      <c r="AP69" s="28">
        <f t="shared" si="23"/>
        <v>81.567299999999989</v>
      </c>
    </row>
    <row r="70" spans="2:44" s="28" customFormat="1" hidden="1" x14ac:dyDescent="0.25">
      <c r="B70" s="28" t="s">
        <v>43</v>
      </c>
      <c r="C70" s="28">
        <v>42.33</v>
      </c>
      <c r="T70" s="28" t="s">
        <v>43</v>
      </c>
      <c r="U70" s="28">
        <v>0</v>
      </c>
      <c r="V70" s="28">
        <v>0</v>
      </c>
      <c r="W70" s="28">
        <v>0</v>
      </c>
      <c r="X70" s="28">
        <v>0</v>
      </c>
      <c r="Y70" s="28">
        <v>0</v>
      </c>
      <c r="Z70" s="28">
        <v>0</v>
      </c>
      <c r="AA70" s="28">
        <v>0</v>
      </c>
      <c r="AC70" s="32">
        <v>5.2065899999999994</v>
      </c>
      <c r="AD70" s="32">
        <v>5.2065899999999994</v>
      </c>
      <c r="AE70" s="32">
        <v>0</v>
      </c>
      <c r="AF70" s="28">
        <v>42.33</v>
      </c>
      <c r="AG70" s="28">
        <v>0</v>
      </c>
      <c r="AH70" s="28">
        <v>42.33</v>
      </c>
      <c r="AP70" s="105">
        <f t="shared" si="23"/>
        <v>0</v>
      </c>
    </row>
    <row r="71" spans="2:44" s="28" customFormat="1" hidden="1" x14ac:dyDescent="0.25">
      <c r="B71" s="28" t="s">
        <v>38</v>
      </c>
      <c r="C71" s="28">
        <v>1.84</v>
      </c>
      <c r="T71" s="28" t="s">
        <v>38</v>
      </c>
      <c r="U71" s="28">
        <v>0</v>
      </c>
      <c r="V71" s="28">
        <v>0</v>
      </c>
      <c r="W71" s="28">
        <v>0</v>
      </c>
      <c r="X71" s="28">
        <v>0</v>
      </c>
      <c r="Y71" s="28">
        <v>0</v>
      </c>
      <c r="Z71" s="28">
        <v>0</v>
      </c>
      <c r="AA71" s="28">
        <v>0</v>
      </c>
      <c r="AC71" s="32">
        <v>0.22631999999999999</v>
      </c>
      <c r="AD71" s="32">
        <v>0.22631999999999999</v>
      </c>
      <c r="AE71" s="32">
        <v>0</v>
      </c>
      <c r="AF71" s="28">
        <v>1.84</v>
      </c>
      <c r="AG71" s="28">
        <v>0</v>
      </c>
      <c r="AH71" s="28">
        <v>1.84</v>
      </c>
      <c r="AP71" s="105">
        <f t="shared" si="23"/>
        <v>0</v>
      </c>
    </row>
    <row r="72" spans="2:44" s="28" customFormat="1" hidden="1" x14ac:dyDescent="0.25">
      <c r="B72" s="28" t="s">
        <v>44</v>
      </c>
      <c r="C72" s="28">
        <v>5.81</v>
      </c>
      <c r="T72" s="28" t="s">
        <v>44</v>
      </c>
      <c r="U72" s="28">
        <v>0</v>
      </c>
      <c r="V72" s="28">
        <v>0</v>
      </c>
      <c r="W72" s="28">
        <v>0</v>
      </c>
      <c r="X72" s="28">
        <v>0</v>
      </c>
      <c r="Y72" s="28">
        <v>0</v>
      </c>
      <c r="Z72" s="28">
        <v>0</v>
      </c>
      <c r="AA72" s="28">
        <v>0</v>
      </c>
      <c r="AC72" s="32">
        <v>0.71462999999999999</v>
      </c>
      <c r="AD72" s="32">
        <v>0.71462999999999999</v>
      </c>
      <c r="AE72" s="32">
        <v>0</v>
      </c>
      <c r="AF72" s="28">
        <v>5.81</v>
      </c>
      <c r="AG72" s="28">
        <v>0</v>
      </c>
      <c r="AH72" s="28">
        <v>5.81</v>
      </c>
      <c r="AP72" s="105">
        <f t="shared" si="23"/>
        <v>0</v>
      </c>
    </row>
    <row r="73" spans="2:44" x14ac:dyDescent="0.25">
      <c r="B73" t="s">
        <v>50</v>
      </c>
      <c r="C73" s="18">
        <v>201.85</v>
      </c>
      <c r="D73" s="18">
        <v>82.57</v>
      </c>
      <c r="E73" s="18">
        <v>82.57</v>
      </c>
      <c r="F73" s="18">
        <v>0</v>
      </c>
      <c r="G73" s="18">
        <v>0</v>
      </c>
      <c r="H73" s="18">
        <v>0</v>
      </c>
      <c r="I73" s="18">
        <v>0</v>
      </c>
      <c r="K73">
        <v>402.7</v>
      </c>
      <c r="L73" s="44">
        <v>95.866</v>
      </c>
      <c r="M73" s="12">
        <v>77.918000000000006</v>
      </c>
      <c r="N73" s="45">
        <v>8.8000000000000007</v>
      </c>
      <c r="O73" s="12">
        <v>9.0920000000000005</v>
      </c>
      <c r="P73" s="46"/>
      <c r="Q73" s="46"/>
      <c r="R73" s="47">
        <v>5.6000000000000001E-2</v>
      </c>
      <c r="T73" s="74" t="s">
        <v>50</v>
      </c>
      <c r="U73" s="75">
        <v>0</v>
      </c>
      <c r="V73" s="75">
        <v>0</v>
      </c>
      <c r="W73" s="75"/>
      <c r="X73" s="75">
        <v>0</v>
      </c>
      <c r="Y73" s="75">
        <v>82.57</v>
      </c>
      <c r="Z73" s="75">
        <v>0</v>
      </c>
      <c r="AA73" s="75">
        <v>8.8000000000000007</v>
      </c>
      <c r="AB73" s="103"/>
      <c r="AC73" s="76">
        <v>0</v>
      </c>
      <c r="AD73" s="76">
        <v>24.827549999999999</v>
      </c>
      <c r="AE73" s="76">
        <v>57.529721999999992</v>
      </c>
      <c r="AF73" s="75">
        <v>201.85</v>
      </c>
      <c r="AG73" s="75">
        <v>402.7</v>
      </c>
      <c r="AH73" s="75"/>
      <c r="AI73" s="75"/>
      <c r="AJ73" s="108">
        <f t="shared" ref="AJ73:AO73" si="26">AJ74+AJ75</f>
        <v>215.83286000000001</v>
      </c>
      <c r="AK73" s="108">
        <f t="shared" si="26"/>
        <v>0</v>
      </c>
      <c r="AL73" s="108">
        <f t="shared" si="26"/>
        <v>0</v>
      </c>
      <c r="AM73" s="108">
        <f t="shared" si="26"/>
        <v>0</v>
      </c>
      <c r="AN73" s="108">
        <f t="shared" si="26"/>
        <v>179.29841999999999</v>
      </c>
      <c r="AO73" s="108">
        <f t="shared" si="26"/>
        <v>14.456280000000001</v>
      </c>
      <c r="AP73" s="105">
        <f t="shared" si="23"/>
        <v>409.58756</v>
      </c>
      <c r="AQ73" s="109">
        <f>AP74+AP75</f>
        <v>409.58756</v>
      </c>
    </row>
    <row r="74" spans="2:44" s="21" customFormat="1" ht="12.75" x14ac:dyDescent="0.2">
      <c r="B74" s="21" t="s">
        <v>27</v>
      </c>
      <c r="C74" s="22"/>
      <c r="D74" s="22"/>
      <c r="E74" s="22"/>
      <c r="F74" s="22"/>
      <c r="H74" s="22"/>
      <c r="S74" s="23"/>
      <c r="T74" s="21" t="s">
        <v>27</v>
      </c>
      <c r="U74" s="33">
        <v>77.918000000000006</v>
      </c>
      <c r="V74" s="33">
        <v>0</v>
      </c>
      <c r="W74" s="33">
        <v>0</v>
      </c>
      <c r="X74" s="33"/>
      <c r="Y74" s="33">
        <v>5.6000000000000001E-2</v>
      </c>
      <c r="Z74" s="33">
        <v>9.0920000000000005</v>
      </c>
      <c r="AA74" s="33">
        <v>8.8000000000000007</v>
      </c>
      <c r="AC74" s="24"/>
      <c r="AD74" s="24"/>
      <c r="AE74" s="24">
        <v>57.529721999999992</v>
      </c>
      <c r="AG74" s="21">
        <v>402.7</v>
      </c>
      <c r="AJ74" s="21">
        <f>U74*W5</f>
        <v>215.83286000000001</v>
      </c>
      <c r="AN74" s="21">
        <f>Y74*U5</f>
        <v>0.12152</v>
      </c>
      <c r="AO74" s="21">
        <f>Z74*Y5</f>
        <v>14.456280000000001</v>
      </c>
      <c r="AP74" s="21">
        <f t="shared" si="23"/>
        <v>230.41066000000001</v>
      </c>
    </row>
    <row r="75" spans="2:44" s="28" customFormat="1" ht="12.75" x14ac:dyDescent="0.2">
      <c r="B75" s="28" t="s">
        <v>29</v>
      </c>
      <c r="C75" s="28">
        <v>201.85</v>
      </c>
      <c r="D75" s="28">
        <v>82.57</v>
      </c>
      <c r="E75" s="28">
        <v>82.57</v>
      </c>
      <c r="T75" s="28" t="s">
        <v>29</v>
      </c>
      <c r="U75" s="28">
        <v>0</v>
      </c>
      <c r="V75" s="28">
        <v>0</v>
      </c>
      <c r="W75" s="28">
        <v>0</v>
      </c>
      <c r="X75" s="28">
        <v>0</v>
      </c>
      <c r="Y75" s="28">
        <v>82.57</v>
      </c>
      <c r="Z75" s="28">
        <v>0</v>
      </c>
      <c r="AA75" s="28">
        <v>0</v>
      </c>
      <c r="AC75" s="32">
        <v>0</v>
      </c>
      <c r="AD75" s="32">
        <v>24.827549999999999</v>
      </c>
      <c r="AE75" s="32">
        <v>0</v>
      </c>
      <c r="AF75" s="28">
        <v>201.85</v>
      </c>
      <c r="AG75" s="28">
        <v>0</v>
      </c>
      <c r="AN75" s="28">
        <f>Y75*U5</f>
        <v>179.17689999999999</v>
      </c>
      <c r="AP75" s="28">
        <f t="shared" si="23"/>
        <v>179.17689999999999</v>
      </c>
    </row>
    <row r="76" spans="2:44" x14ac:dyDescent="0.25">
      <c r="B76" t="s">
        <v>51</v>
      </c>
      <c r="C76" s="18">
        <v>139.37999999999997</v>
      </c>
      <c r="D76" s="18">
        <v>43.050000000000004</v>
      </c>
      <c r="E76" s="18">
        <v>42.14</v>
      </c>
      <c r="F76" s="18">
        <v>0</v>
      </c>
      <c r="G76" s="18">
        <v>0.91</v>
      </c>
      <c r="H76" s="18">
        <v>0</v>
      </c>
      <c r="I76" s="18">
        <v>0</v>
      </c>
      <c r="K76">
        <v>73.8</v>
      </c>
      <c r="L76">
        <v>16.100000000000001</v>
      </c>
      <c r="M76">
        <v>11.8</v>
      </c>
      <c r="N76">
        <v>0.1</v>
      </c>
      <c r="R76">
        <v>4.2</v>
      </c>
      <c r="S76" s="15">
        <v>16.100000000000001</v>
      </c>
      <c r="T76" s="74" t="s">
        <v>51</v>
      </c>
      <c r="U76" s="75">
        <v>11.8</v>
      </c>
      <c r="V76" s="75">
        <v>0</v>
      </c>
      <c r="W76" s="75">
        <v>0</v>
      </c>
      <c r="X76" s="75">
        <v>0</v>
      </c>
      <c r="Y76" s="75">
        <v>46.34</v>
      </c>
      <c r="Z76" s="75">
        <v>0.91</v>
      </c>
      <c r="AA76" s="75">
        <v>0.1</v>
      </c>
      <c r="AB76" s="75"/>
      <c r="AC76" s="76">
        <v>0</v>
      </c>
      <c r="AD76" s="76">
        <v>17.143739999999994</v>
      </c>
      <c r="AE76" s="76">
        <v>10.543067999999998</v>
      </c>
      <c r="AF76" s="75">
        <v>139.37999999999997</v>
      </c>
      <c r="AG76" s="75">
        <v>73.8</v>
      </c>
      <c r="AH76" s="75"/>
      <c r="AI76" s="75"/>
      <c r="AJ76" s="108">
        <f t="shared" ref="AJ76:AO76" si="27">AJ77+AJ78+AJ81</f>
        <v>34.928000000000004</v>
      </c>
      <c r="AK76" s="108">
        <f t="shared" si="27"/>
        <v>0</v>
      </c>
      <c r="AL76" s="108">
        <f t="shared" si="27"/>
        <v>0</v>
      </c>
      <c r="AM76" s="108">
        <f t="shared" si="27"/>
        <v>0</v>
      </c>
      <c r="AN76" s="108">
        <f t="shared" si="27"/>
        <v>100.55780000000001</v>
      </c>
      <c r="AO76" s="108">
        <f t="shared" si="27"/>
        <v>1.4469000000000001</v>
      </c>
      <c r="AP76" s="105">
        <f>AJ76+AK76+AL76+AM76+AN76+AO76</f>
        <v>136.93270000000001</v>
      </c>
      <c r="AQ76" s="94">
        <f>AP77+AP78+AP81</f>
        <v>136.93270000000001</v>
      </c>
      <c r="AR76">
        <f>AQ78+AP77</f>
        <v>136.93270000000001</v>
      </c>
    </row>
    <row r="77" spans="2:44" s="21" customFormat="1" ht="12.75" x14ac:dyDescent="0.2">
      <c r="B77" s="21" t="s">
        <v>27</v>
      </c>
      <c r="C77" s="22"/>
      <c r="D77" s="22"/>
      <c r="E77" s="22"/>
      <c r="F77" s="22"/>
      <c r="H77" s="22"/>
      <c r="S77" s="23"/>
      <c r="T77" s="21" t="s">
        <v>27</v>
      </c>
      <c r="U77" s="21">
        <v>11.8</v>
      </c>
      <c r="V77" s="21">
        <v>0</v>
      </c>
      <c r="W77" s="21">
        <v>0</v>
      </c>
      <c r="Y77" s="21">
        <v>4.2</v>
      </c>
      <c r="Z77" s="21">
        <v>0</v>
      </c>
      <c r="AA77" s="21">
        <v>0.1</v>
      </c>
      <c r="AC77" s="24"/>
      <c r="AD77" s="24"/>
      <c r="AE77" s="24">
        <v>10.543067999999998</v>
      </c>
      <c r="AG77" s="21">
        <v>73.8</v>
      </c>
      <c r="AJ77" s="21">
        <f>U77*X5</f>
        <v>34.928000000000004</v>
      </c>
      <c r="AN77" s="21">
        <f>Y77*U5</f>
        <v>9.1140000000000008</v>
      </c>
      <c r="AP77" s="21">
        <f>AJ77+AK77+AL77+AM77+AN77+AO77</f>
        <v>44.042000000000002</v>
      </c>
    </row>
    <row r="78" spans="2:44" s="28" customFormat="1" ht="12.75" x14ac:dyDescent="0.2">
      <c r="B78" s="28" t="s">
        <v>29</v>
      </c>
      <c r="C78" s="28">
        <v>5.27</v>
      </c>
      <c r="D78" s="28">
        <v>2.85</v>
      </c>
      <c r="E78" s="28">
        <v>1.94</v>
      </c>
      <c r="G78" s="28">
        <v>0.91</v>
      </c>
      <c r="T78" s="28" t="s">
        <v>29</v>
      </c>
      <c r="U78" s="28">
        <v>0</v>
      </c>
      <c r="V78" s="28">
        <v>0</v>
      </c>
      <c r="W78" s="28">
        <v>0</v>
      </c>
      <c r="X78" s="28">
        <v>0</v>
      </c>
      <c r="Y78" s="28">
        <v>1.94</v>
      </c>
      <c r="Z78" s="28">
        <v>0.91</v>
      </c>
      <c r="AA78" s="28">
        <v>0</v>
      </c>
      <c r="AC78" s="32">
        <v>0</v>
      </c>
      <c r="AD78" s="32">
        <v>0.64820999999999995</v>
      </c>
      <c r="AE78" s="32">
        <v>0</v>
      </c>
      <c r="AF78" s="28">
        <v>5.27</v>
      </c>
      <c r="AG78" s="28">
        <v>0</v>
      </c>
      <c r="AN78" s="28">
        <f>Y78*U5</f>
        <v>4.2097999999999995</v>
      </c>
      <c r="AO78" s="28">
        <f>Z78*Y5</f>
        <v>1.4469000000000001</v>
      </c>
      <c r="AP78" s="28">
        <f>AJ78+AK78+AL78+AM78+AN78+AO78</f>
        <v>5.6566999999999998</v>
      </c>
      <c r="AQ78" s="28">
        <f>AP78+AP81</f>
        <v>92.89070000000001</v>
      </c>
    </row>
    <row r="79" spans="2:44" s="28" customFormat="1" hidden="1" x14ac:dyDescent="0.25">
      <c r="B79" s="28" t="s">
        <v>42</v>
      </c>
      <c r="C79" s="28">
        <v>1.37</v>
      </c>
      <c r="T79" s="28" t="s">
        <v>42</v>
      </c>
      <c r="U79" s="28">
        <v>0</v>
      </c>
      <c r="V79" s="28">
        <v>0</v>
      </c>
      <c r="W79" s="28">
        <v>0</v>
      </c>
      <c r="X79" s="28">
        <v>0</v>
      </c>
      <c r="Y79" s="28">
        <v>0</v>
      </c>
      <c r="Z79" s="28">
        <v>0</v>
      </c>
      <c r="AA79" s="28">
        <v>0</v>
      </c>
      <c r="AC79" s="32">
        <v>0</v>
      </c>
      <c r="AD79" s="32">
        <v>0.16851000000000002</v>
      </c>
      <c r="AE79" s="32">
        <v>0</v>
      </c>
      <c r="AF79" s="28">
        <v>1.37</v>
      </c>
      <c r="AG79" s="28">
        <v>0</v>
      </c>
      <c r="AP79" s="104">
        <f t="shared" si="23"/>
        <v>0</v>
      </c>
    </row>
    <row r="80" spans="2:44" s="28" customFormat="1" hidden="1" x14ac:dyDescent="0.25">
      <c r="B80" s="28" t="s">
        <v>38</v>
      </c>
      <c r="C80" s="28">
        <v>7.0000000000000007E-2</v>
      </c>
      <c r="T80" s="28" t="s">
        <v>38</v>
      </c>
      <c r="U80" s="28">
        <v>0</v>
      </c>
      <c r="V80" s="28">
        <v>0</v>
      </c>
      <c r="W80" s="28">
        <v>0</v>
      </c>
      <c r="X80" s="28">
        <v>0</v>
      </c>
      <c r="Y80" s="28">
        <v>0</v>
      </c>
      <c r="Z80" s="28">
        <v>0</v>
      </c>
      <c r="AA80" s="28">
        <v>0</v>
      </c>
      <c r="AC80" s="32">
        <v>8.6100000000000013E-3</v>
      </c>
      <c r="AD80" s="32">
        <v>8.6100000000000013E-3</v>
      </c>
      <c r="AE80" s="32">
        <v>0</v>
      </c>
      <c r="AF80" s="28">
        <v>7.0000000000000007E-2</v>
      </c>
      <c r="AG80" s="28">
        <v>0</v>
      </c>
      <c r="AH80" s="28">
        <v>7.0000000000000007E-2</v>
      </c>
      <c r="AP80" s="104">
        <f t="shared" si="23"/>
        <v>0</v>
      </c>
    </row>
    <row r="81" spans="2:43" s="28" customFormat="1" ht="12.75" x14ac:dyDescent="0.2">
      <c r="B81" s="28" t="s">
        <v>52</v>
      </c>
      <c r="C81" s="28">
        <v>126.96</v>
      </c>
      <c r="D81" s="28">
        <v>40.200000000000003</v>
      </c>
      <c r="E81" s="28">
        <v>40.200000000000003</v>
      </c>
      <c r="T81" s="28" t="s">
        <v>52</v>
      </c>
      <c r="U81" s="28">
        <v>0</v>
      </c>
      <c r="V81" s="28">
        <v>0</v>
      </c>
      <c r="W81" s="28">
        <v>0</v>
      </c>
      <c r="X81" s="28">
        <v>0</v>
      </c>
      <c r="Y81" s="28">
        <v>40.200000000000003</v>
      </c>
      <c r="Z81" s="28">
        <v>0</v>
      </c>
      <c r="AA81" s="28">
        <v>0</v>
      </c>
      <c r="AC81" s="32">
        <v>0</v>
      </c>
      <c r="AD81" s="32">
        <v>15.616079999999998</v>
      </c>
      <c r="AE81" s="32">
        <v>0</v>
      </c>
      <c r="AF81" s="28">
        <v>126.96</v>
      </c>
      <c r="AG81" s="28">
        <v>0</v>
      </c>
      <c r="AJ81" s="101"/>
      <c r="AK81" s="102"/>
      <c r="AL81" s="102"/>
      <c r="AM81" s="102"/>
      <c r="AN81" s="102">
        <f>Y81*U5</f>
        <v>87.234000000000009</v>
      </c>
      <c r="AO81" s="102"/>
      <c r="AP81" s="28">
        <f>AJ81+AK81+AL81+AM81+AN81+AO81</f>
        <v>87.234000000000009</v>
      </c>
    </row>
    <row r="82" spans="2:43" s="28" customFormat="1" hidden="1" x14ac:dyDescent="0.25">
      <c r="B82" s="28" t="s">
        <v>53</v>
      </c>
      <c r="C82" s="28">
        <v>2.97</v>
      </c>
      <c r="T82" s="28" t="s">
        <v>53</v>
      </c>
      <c r="U82" s="28">
        <v>0</v>
      </c>
      <c r="V82" s="28">
        <v>0</v>
      </c>
      <c r="W82" s="28">
        <v>0</v>
      </c>
      <c r="X82" s="28">
        <v>0</v>
      </c>
      <c r="Y82" s="28">
        <v>0</v>
      </c>
      <c r="Z82" s="28">
        <v>0</v>
      </c>
      <c r="AA82" s="28">
        <v>0</v>
      </c>
      <c r="AC82" s="32">
        <v>0.36531000000000002</v>
      </c>
      <c r="AD82" s="32">
        <v>0.36531000000000002</v>
      </c>
      <c r="AE82" s="32">
        <v>0</v>
      </c>
      <c r="AF82" s="28">
        <v>2.97</v>
      </c>
      <c r="AG82" s="28">
        <v>0</v>
      </c>
      <c r="AH82" s="28">
        <v>2.97</v>
      </c>
      <c r="AP82" s="104">
        <f t="shared" si="23"/>
        <v>0</v>
      </c>
    </row>
    <row r="83" spans="2:43" s="28" customFormat="1" hidden="1" x14ac:dyDescent="0.25">
      <c r="B83" s="28" t="s">
        <v>54</v>
      </c>
      <c r="C83" s="28">
        <v>0.39</v>
      </c>
      <c r="T83" s="28" t="s">
        <v>54</v>
      </c>
      <c r="U83" s="28">
        <v>0</v>
      </c>
      <c r="V83" s="28">
        <v>0</v>
      </c>
      <c r="W83" s="28">
        <v>0</v>
      </c>
      <c r="X83" s="28">
        <v>0</v>
      </c>
      <c r="Y83" s="28">
        <v>0</v>
      </c>
      <c r="Z83" s="28">
        <v>0</v>
      </c>
      <c r="AA83" s="28">
        <v>0</v>
      </c>
      <c r="AC83" s="32">
        <v>4.7969999999999999E-2</v>
      </c>
      <c r="AD83" s="32">
        <v>4.7969999999999999E-2</v>
      </c>
      <c r="AE83" s="32">
        <v>0</v>
      </c>
      <c r="AF83" s="28">
        <v>0.39</v>
      </c>
      <c r="AG83" s="28">
        <v>0</v>
      </c>
      <c r="AH83" s="28">
        <v>0.39</v>
      </c>
      <c r="AP83" s="104">
        <f t="shared" si="23"/>
        <v>0</v>
      </c>
    </row>
    <row r="84" spans="2:43" s="28" customFormat="1" hidden="1" x14ac:dyDescent="0.25">
      <c r="B84" s="28" t="s">
        <v>55</v>
      </c>
      <c r="C84" s="28">
        <v>2.35</v>
      </c>
      <c r="T84" s="28" t="s">
        <v>55</v>
      </c>
      <c r="U84" s="28">
        <v>0</v>
      </c>
      <c r="V84" s="28">
        <v>0</v>
      </c>
      <c r="W84" s="28">
        <v>0</v>
      </c>
      <c r="X84" s="28">
        <v>0</v>
      </c>
      <c r="Y84" s="28">
        <v>0</v>
      </c>
      <c r="Z84" s="28">
        <v>0</v>
      </c>
      <c r="AA84" s="28">
        <v>0</v>
      </c>
      <c r="AC84" s="32">
        <v>0.28905000000000003</v>
      </c>
      <c r="AD84" s="32">
        <v>0.28905000000000003</v>
      </c>
      <c r="AE84" s="32">
        <v>0</v>
      </c>
      <c r="AF84" s="28">
        <v>2.35</v>
      </c>
      <c r="AG84" s="28">
        <v>0</v>
      </c>
      <c r="AH84" s="28">
        <v>2.35</v>
      </c>
      <c r="AP84" s="104">
        <f t="shared" si="23"/>
        <v>0</v>
      </c>
    </row>
    <row r="85" spans="2:43" x14ac:dyDescent="0.25">
      <c r="B85" t="s">
        <v>56</v>
      </c>
      <c r="C85" s="18">
        <v>20.77</v>
      </c>
      <c r="D85" s="18">
        <v>7.82</v>
      </c>
      <c r="E85" s="18">
        <v>7.82</v>
      </c>
      <c r="F85" s="18">
        <v>0</v>
      </c>
      <c r="G85" s="18">
        <v>0</v>
      </c>
      <c r="H85" s="18">
        <v>0</v>
      </c>
      <c r="I85" s="18">
        <v>0</v>
      </c>
      <c r="K85">
        <v>10</v>
      </c>
      <c r="L85">
        <v>1.2</v>
      </c>
      <c r="M85">
        <v>0.1</v>
      </c>
      <c r="N85">
        <v>1.1000000000000001</v>
      </c>
      <c r="S85" s="15">
        <v>1.2000000000000002</v>
      </c>
      <c r="T85" s="74" t="s">
        <v>56</v>
      </c>
      <c r="U85" s="75">
        <v>0.1</v>
      </c>
      <c r="V85" s="75">
        <v>0</v>
      </c>
      <c r="W85" s="75">
        <v>0</v>
      </c>
      <c r="X85" s="75">
        <v>0</v>
      </c>
      <c r="Y85" s="75">
        <v>7.82</v>
      </c>
      <c r="Z85" s="75">
        <v>0</v>
      </c>
      <c r="AA85" s="75">
        <v>1.1000000000000001</v>
      </c>
      <c r="AB85" s="75"/>
      <c r="AC85" s="76">
        <v>0</v>
      </c>
      <c r="AD85" s="76">
        <v>2.55471</v>
      </c>
      <c r="AE85" s="76">
        <v>1.4285999999999999</v>
      </c>
      <c r="AF85" s="75">
        <v>20.77</v>
      </c>
      <c r="AG85" s="75">
        <v>10</v>
      </c>
      <c r="AH85" s="75"/>
      <c r="AI85" s="75"/>
      <c r="AJ85" s="75">
        <f t="shared" ref="AJ85:AO85" si="28">AJ86+AJ87</f>
        <v>0.27700000000000002</v>
      </c>
      <c r="AK85" s="75">
        <f t="shared" si="28"/>
        <v>0</v>
      </c>
      <c r="AL85" s="75">
        <f t="shared" si="28"/>
        <v>0</v>
      </c>
      <c r="AM85" s="75">
        <f t="shared" si="28"/>
        <v>0</v>
      </c>
      <c r="AN85" s="75">
        <f t="shared" si="28"/>
        <v>16.9694</v>
      </c>
      <c r="AO85" s="75">
        <f t="shared" si="28"/>
        <v>0</v>
      </c>
      <c r="AP85" s="105">
        <f t="shared" si="23"/>
        <v>17.246400000000001</v>
      </c>
      <c r="AQ85" s="109">
        <f>AP86+AP87</f>
        <v>17.246400000000001</v>
      </c>
    </row>
    <row r="86" spans="2:43" s="21" customFormat="1" ht="12.75" x14ac:dyDescent="0.2">
      <c r="B86" s="21" t="s">
        <v>27</v>
      </c>
      <c r="C86" s="22"/>
      <c r="D86" s="22"/>
      <c r="E86" s="22"/>
      <c r="F86" s="22"/>
      <c r="H86" s="22"/>
      <c r="S86" s="23"/>
      <c r="T86" s="21" t="s">
        <v>27</v>
      </c>
      <c r="U86" s="21">
        <v>0.1</v>
      </c>
      <c r="V86" s="21">
        <v>0</v>
      </c>
      <c r="W86" s="21">
        <v>0</v>
      </c>
      <c r="Y86" s="21">
        <v>0</v>
      </c>
      <c r="Z86" s="21">
        <v>0</v>
      </c>
      <c r="AA86" s="21">
        <v>1.1000000000000001</v>
      </c>
      <c r="AC86" s="24"/>
      <c r="AD86" s="24"/>
      <c r="AE86" s="24">
        <v>1.4285999999999999</v>
      </c>
      <c r="AG86" s="21">
        <v>10</v>
      </c>
      <c r="AJ86" s="21">
        <f>U86*W5</f>
        <v>0.27700000000000002</v>
      </c>
      <c r="AP86" s="21">
        <f t="shared" si="23"/>
        <v>0.27700000000000002</v>
      </c>
    </row>
    <row r="87" spans="2:43" s="28" customFormat="1" ht="12.75" x14ac:dyDescent="0.2">
      <c r="B87" s="28" t="s">
        <v>29</v>
      </c>
      <c r="C87" s="28">
        <v>20.71</v>
      </c>
      <c r="D87" s="28">
        <v>7.82</v>
      </c>
      <c r="E87" s="28">
        <v>7.82</v>
      </c>
      <c r="T87" s="28" t="s">
        <v>29</v>
      </c>
      <c r="U87" s="28">
        <v>0</v>
      </c>
      <c r="V87" s="28">
        <v>0</v>
      </c>
      <c r="W87" s="28">
        <v>0</v>
      </c>
      <c r="X87" s="28">
        <v>0</v>
      </c>
      <c r="Y87" s="28">
        <v>7.82</v>
      </c>
      <c r="Z87" s="28">
        <v>0</v>
      </c>
      <c r="AA87" s="28">
        <v>0</v>
      </c>
      <c r="AC87" s="32">
        <v>0</v>
      </c>
      <c r="AD87" s="32">
        <v>2.5473300000000001</v>
      </c>
      <c r="AE87" s="32">
        <v>0</v>
      </c>
      <c r="AF87" s="28">
        <v>20.71</v>
      </c>
      <c r="AG87" s="28">
        <v>0</v>
      </c>
      <c r="AN87" s="28">
        <f>Y87*U5</f>
        <v>16.9694</v>
      </c>
      <c r="AP87" s="28">
        <f t="shared" si="23"/>
        <v>16.9694</v>
      </c>
    </row>
    <row r="88" spans="2:43" s="28" customFormat="1" hidden="1" x14ac:dyDescent="0.25">
      <c r="B88" s="28" t="s">
        <v>38</v>
      </c>
      <c r="C88" s="28">
        <v>0.06</v>
      </c>
      <c r="T88" s="28" t="s">
        <v>38</v>
      </c>
      <c r="U88" s="28">
        <v>0</v>
      </c>
      <c r="V88" s="28">
        <v>0</v>
      </c>
      <c r="W88" s="28">
        <v>0</v>
      </c>
      <c r="X88" s="28">
        <v>0</v>
      </c>
      <c r="Y88" s="28">
        <v>0</v>
      </c>
      <c r="Z88" s="28">
        <v>0</v>
      </c>
      <c r="AA88" s="28">
        <v>0</v>
      </c>
      <c r="AC88" s="32">
        <v>7.3799999999999994E-3</v>
      </c>
      <c r="AD88" s="32">
        <v>7.3799999999999994E-3</v>
      </c>
      <c r="AE88" s="32">
        <v>0</v>
      </c>
      <c r="AF88" s="28">
        <v>0.06</v>
      </c>
      <c r="AG88" s="28">
        <v>0</v>
      </c>
      <c r="AH88" s="28">
        <v>0.06</v>
      </c>
      <c r="AP88" s="104">
        <f t="shared" si="23"/>
        <v>0</v>
      </c>
    </row>
    <row r="89" spans="2:43" x14ac:dyDescent="0.25">
      <c r="B89" t="s">
        <v>57</v>
      </c>
      <c r="C89" s="18">
        <v>17.829999999999998</v>
      </c>
      <c r="D89" s="18">
        <v>5.29</v>
      </c>
      <c r="E89" s="18">
        <v>5.29</v>
      </c>
      <c r="F89" s="18">
        <v>0</v>
      </c>
      <c r="G89" s="18">
        <v>0</v>
      </c>
      <c r="H89" s="18">
        <v>0</v>
      </c>
      <c r="I89" s="18">
        <v>0</v>
      </c>
      <c r="T89" s="74" t="s">
        <v>57</v>
      </c>
      <c r="U89" s="75">
        <v>0</v>
      </c>
      <c r="V89" s="75">
        <v>0</v>
      </c>
      <c r="W89" s="75">
        <v>0</v>
      </c>
      <c r="X89" s="75">
        <v>0</v>
      </c>
      <c r="Y89" s="75">
        <v>5.29</v>
      </c>
      <c r="Z89" s="75">
        <v>0</v>
      </c>
      <c r="AA89" s="75">
        <v>0</v>
      </c>
      <c r="AB89" s="75"/>
      <c r="AC89" s="76">
        <v>0</v>
      </c>
      <c r="AD89" s="76">
        <v>2.1930899999999998</v>
      </c>
      <c r="AE89" s="76">
        <v>0</v>
      </c>
      <c r="AF89" s="75">
        <v>17.829999999999998</v>
      </c>
      <c r="AG89" s="75">
        <v>0</v>
      </c>
      <c r="AH89" s="75"/>
      <c r="AI89" s="75"/>
      <c r="AJ89" s="75">
        <f t="shared" ref="AJ89:AO89" si="29">AJ90</f>
        <v>0</v>
      </c>
      <c r="AK89" s="75">
        <f t="shared" si="29"/>
        <v>0</v>
      </c>
      <c r="AL89" s="75">
        <f t="shared" si="29"/>
        <v>0</v>
      </c>
      <c r="AM89" s="75">
        <f t="shared" si="29"/>
        <v>0</v>
      </c>
      <c r="AN89" s="75">
        <f t="shared" si="29"/>
        <v>11.4793</v>
      </c>
      <c r="AO89" s="75">
        <f t="shared" si="29"/>
        <v>0</v>
      </c>
      <c r="AP89" s="105">
        <f t="shared" si="23"/>
        <v>11.4793</v>
      </c>
    </row>
    <row r="90" spans="2:43" s="28" customFormat="1" ht="12.75" x14ac:dyDescent="0.2">
      <c r="B90" s="28" t="s">
        <v>29</v>
      </c>
      <c r="C90" s="28">
        <v>17.829999999999998</v>
      </c>
      <c r="D90" s="28">
        <v>5.29</v>
      </c>
      <c r="E90" s="28">
        <v>5.29</v>
      </c>
      <c r="T90" s="28" t="s">
        <v>29</v>
      </c>
      <c r="U90" s="28">
        <v>0</v>
      </c>
      <c r="V90" s="28">
        <v>0</v>
      </c>
      <c r="W90" s="28">
        <v>0</v>
      </c>
      <c r="X90" s="28">
        <v>0</v>
      </c>
      <c r="Y90" s="28">
        <v>5.29</v>
      </c>
      <c r="Z90" s="28">
        <v>0</v>
      </c>
      <c r="AA90" s="28">
        <v>0</v>
      </c>
      <c r="AC90" s="32">
        <v>0</v>
      </c>
      <c r="AD90" s="32">
        <v>2.1930899999999998</v>
      </c>
      <c r="AE90" s="32">
        <v>0</v>
      </c>
      <c r="AF90" s="28">
        <v>17.829999999999998</v>
      </c>
      <c r="AG90" s="28">
        <v>0</v>
      </c>
      <c r="AN90" s="28">
        <f>Y90*U5</f>
        <v>11.4793</v>
      </c>
      <c r="AP90" s="28">
        <f t="shared" si="23"/>
        <v>11.4793</v>
      </c>
    </row>
    <row r="91" spans="2:43" ht="14.25" customHeight="1" x14ac:dyDescent="0.25">
      <c r="B91" t="s">
        <v>58</v>
      </c>
      <c r="C91" s="18">
        <v>4.6300000000000008</v>
      </c>
      <c r="D91" s="18">
        <v>1.76</v>
      </c>
      <c r="E91" s="18">
        <v>1.76</v>
      </c>
      <c r="F91" s="18">
        <v>0</v>
      </c>
      <c r="G91" s="18">
        <v>0</v>
      </c>
      <c r="H91" s="18">
        <v>0</v>
      </c>
      <c r="I91" s="18">
        <v>0</v>
      </c>
      <c r="K91">
        <v>5.8</v>
      </c>
      <c r="L91">
        <v>2.2000000000000002</v>
      </c>
      <c r="M91">
        <v>1.4</v>
      </c>
      <c r="N91">
        <v>0.8</v>
      </c>
      <c r="S91" s="15">
        <v>2.2000000000000002</v>
      </c>
      <c r="T91" s="74" t="s">
        <v>58</v>
      </c>
      <c r="U91" s="75">
        <v>1.4</v>
      </c>
      <c r="V91" s="75">
        <v>0</v>
      </c>
      <c r="W91" s="75">
        <v>0</v>
      </c>
      <c r="X91" s="75">
        <v>0</v>
      </c>
      <c r="Y91" s="75">
        <v>1.76</v>
      </c>
      <c r="Z91" s="75">
        <v>0</v>
      </c>
      <c r="AA91" s="75">
        <v>0.8</v>
      </c>
      <c r="AB91" s="75"/>
      <c r="AC91" s="76">
        <v>0</v>
      </c>
      <c r="AD91" s="76">
        <v>0.56949000000000005</v>
      </c>
      <c r="AE91" s="76">
        <v>0.82858799999999988</v>
      </c>
      <c r="AF91" s="75">
        <v>4.6300000000000008</v>
      </c>
      <c r="AG91" s="75">
        <v>5.8</v>
      </c>
      <c r="AH91" s="75"/>
      <c r="AI91" s="75"/>
      <c r="AJ91" s="75">
        <f t="shared" ref="AJ91:AO91" si="30">AJ92+AJ93</f>
        <v>4.1440000000000001</v>
      </c>
      <c r="AK91" s="75">
        <f t="shared" si="30"/>
        <v>0</v>
      </c>
      <c r="AL91" s="75">
        <f t="shared" si="30"/>
        <v>0</v>
      </c>
      <c r="AM91" s="75">
        <f t="shared" si="30"/>
        <v>0</v>
      </c>
      <c r="AN91" s="75">
        <f t="shared" si="30"/>
        <v>3.8191999999999999</v>
      </c>
      <c r="AO91" s="75">
        <f t="shared" si="30"/>
        <v>0</v>
      </c>
      <c r="AP91" s="105">
        <f t="shared" si="23"/>
        <v>7.9632000000000005</v>
      </c>
      <c r="AQ91" s="109">
        <f>AP92+AP93</f>
        <v>7.9632000000000005</v>
      </c>
    </row>
    <row r="92" spans="2:43" s="21" customFormat="1" ht="12.75" x14ac:dyDescent="0.2">
      <c r="B92" s="21" t="s">
        <v>27</v>
      </c>
      <c r="C92" s="22"/>
      <c r="D92" s="22"/>
      <c r="E92" s="22"/>
      <c r="F92" s="22"/>
      <c r="H92" s="22"/>
      <c r="S92" s="23"/>
      <c r="T92" s="21" t="s">
        <v>27</v>
      </c>
      <c r="U92" s="21">
        <v>1.4</v>
      </c>
      <c r="V92" s="21">
        <v>0</v>
      </c>
      <c r="W92" s="21">
        <v>0</v>
      </c>
      <c r="Y92" s="21">
        <v>0</v>
      </c>
      <c r="Z92" s="21">
        <v>0</v>
      </c>
      <c r="AA92" s="21">
        <v>0.8</v>
      </c>
      <c r="AC92" s="24"/>
      <c r="AD92" s="24"/>
      <c r="AE92" s="24">
        <v>0.82858799999999988</v>
      </c>
      <c r="AG92" s="21">
        <v>5.8</v>
      </c>
      <c r="AJ92" s="21">
        <f>U92*X5</f>
        <v>4.1440000000000001</v>
      </c>
      <c r="AP92" s="21">
        <f t="shared" si="23"/>
        <v>4.1440000000000001</v>
      </c>
    </row>
    <row r="93" spans="2:43" s="28" customFormat="1" ht="12.75" x14ac:dyDescent="0.2">
      <c r="B93" s="28" t="s">
        <v>29</v>
      </c>
      <c r="C93" s="28">
        <v>4.4800000000000004</v>
      </c>
      <c r="D93" s="28">
        <v>1.76</v>
      </c>
      <c r="E93" s="28">
        <v>1.76</v>
      </c>
      <c r="T93" s="28" t="s">
        <v>29</v>
      </c>
      <c r="U93" s="28">
        <v>0</v>
      </c>
      <c r="V93" s="28">
        <v>0</v>
      </c>
      <c r="W93" s="28">
        <v>0</v>
      </c>
      <c r="X93" s="28">
        <v>0</v>
      </c>
      <c r="Y93" s="28">
        <v>1.76</v>
      </c>
      <c r="Z93" s="28">
        <v>0</v>
      </c>
      <c r="AA93" s="28">
        <v>0</v>
      </c>
      <c r="AC93" s="32">
        <v>0</v>
      </c>
      <c r="AD93" s="32">
        <v>0.55104000000000009</v>
      </c>
      <c r="AE93" s="32">
        <v>0</v>
      </c>
      <c r="AF93" s="28">
        <v>4.4800000000000004</v>
      </c>
      <c r="AG93" s="28">
        <v>0</v>
      </c>
      <c r="AN93" s="28">
        <f>Y93*U5</f>
        <v>3.8191999999999999</v>
      </c>
      <c r="AP93" s="28">
        <f t="shared" si="23"/>
        <v>3.8191999999999999</v>
      </c>
    </row>
    <row r="94" spans="2:43" s="28" customFormat="1" hidden="1" x14ac:dyDescent="0.25">
      <c r="B94" s="28" t="s">
        <v>37</v>
      </c>
      <c r="C94" s="28">
        <v>0.15</v>
      </c>
      <c r="T94" s="28" t="s">
        <v>37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C94" s="32">
        <v>1.8449999999999998E-2</v>
      </c>
      <c r="AD94" s="32">
        <v>1.8449999999999998E-2</v>
      </c>
      <c r="AE94" s="32">
        <v>0</v>
      </c>
      <c r="AF94" s="28">
        <v>0.15</v>
      </c>
      <c r="AG94" s="28">
        <v>0</v>
      </c>
      <c r="AH94" s="28">
        <v>0.15</v>
      </c>
      <c r="AP94" s="104">
        <f t="shared" si="23"/>
        <v>0</v>
      </c>
    </row>
    <row r="95" spans="2:43" x14ac:dyDescent="0.25">
      <c r="B95" t="s">
        <v>59</v>
      </c>
      <c r="C95" s="18">
        <v>2.09</v>
      </c>
      <c r="D95" s="18">
        <v>1.03</v>
      </c>
      <c r="E95" s="18">
        <v>0.99</v>
      </c>
      <c r="F95" s="18">
        <v>0.04</v>
      </c>
      <c r="G95" s="18">
        <v>0</v>
      </c>
      <c r="H95" s="18">
        <v>0</v>
      </c>
      <c r="I95" s="18">
        <v>0</v>
      </c>
      <c r="T95" s="74" t="s">
        <v>59</v>
      </c>
      <c r="U95" s="75">
        <v>0</v>
      </c>
      <c r="V95" s="75">
        <v>0</v>
      </c>
      <c r="W95" s="75">
        <v>0</v>
      </c>
      <c r="X95" s="75">
        <v>0.04</v>
      </c>
      <c r="Y95" s="75">
        <v>0.99</v>
      </c>
      <c r="Z95" s="75">
        <v>0</v>
      </c>
      <c r="AA95" s="75">
        <v>0</v>
      </c>
      <c r="AB95" s="75"/>
      <c r="AC95" s="76">
        <v>0</v>
      </c>
      <c r="AD95" s="76">
        <v>0.25706999999999997</v>
      </c>
      <c r="AE95" s="76">
        <v>0</v>
      </c>
      <c r="AF95" s="75">
        <v>2.09</v>
      </c>
      <c r="AG95" s="75">
        <v>0</v>
      </c>
      <c r="AH95" s="75"/>
      <c r="AI95" s="75"/>
      <c r="AJ95" s="75">
        <f t="shared" ref="AJ95:AO95" si="31">AJ96</f>
        <v>0</v>
      </c>
      <c r="AK95" s="75">
        <f t="shared" si="31"/>
        <v>0</v>
      </c>
      <c r="AL95" s="75">
        <f t="shared" si="31"/>
        <v>0</v>
      </c>
      <c r="AM95" s="75">
        <f t="shared" si="31"/>
        <v>8.1199999999999994E-2</v>
      </c>
      <c r="AN95" s="75">
        <f t="shared" si="31"/>
        <v>2.1482999999999999</v>
      </c>
      <c r="AO95" s="75">
        <f t="shared" si="31"/>
        <v>0</v>
      </c>
      <c r="AP95" s="105">
        <f t="shared" si="23"/>
        <v>2.2294999999999998</v>
      </c>
      <c r="AQ95" s="109">
        <f>AP96</f>
        <v>2.2294999999999998</v>
      </c>
    </row>
    <row r="96" spans="2:43" s="28" customFormat="1" ht="12.75" x14ac:dyDescent="0.2">
      <c r="B96" s="28" t="s">
        <v>29</v>
      </c>
      <c r="C96" s="28">
        <v>2.09</v>
      </c>
      <c r="D96" s="43">
        <v>1.03</v>
      </c>
      <c r="E96" s="28">
        <v>0.99</v>
      </c>
      <c r="F96" s="28">
        <v>0.04</v>
      </c>
      <c r="T96" s="28" t="s">
        <v>29</v>
      </c>
      <c r="U96" s="28">
        <v>0</v>
      </c>
      <c r="V96" s="28">
        <v>0</v>
      </c>
      <c r="W96" s="28">
        <v>0</v>
      </c>
      <c r="X96" s="28">
        <v>0.04</v>
      </c>
      <c r="Y96" s="28">
        <v>0.99</v>
      </c>
      <c r="Z96" s="28">
        <v>0</v>
      </c>
      <c r="AA96" s="28">
        <v>0</v>
      </c>
      <c r="AC96" s="32">
        <v>0</v>
      </c>
      <c r="AD96" s="32">
        <v>0.25706999999999997</v>
      </c>
      <c r="AE96" s="32">
        <v>0</v>
      </c>
      <c r="AF96" s="28">
        <v>2.09</v>
      </c>
      <c r="AG96" s="28">
        <v>0</v>
      </c>
      <c r="AM96" s="28">
        <f>X96*AJ5</f>
        <v>8.1199999999999994E-2</v>
      </c>
      <c r="AN96" s="28">
        <f>Y96*U5</f>
        <v>2.1482999999999999</v>
      </c>
      <c r="AP96" s="28">
        <f>AJ96+AK96+AL96+AM96+AN96+AO96</f>
        <v>2.2294999999999998</v>
      </c>
    </row>
    <row r="97" spans="1:44" x14ac:dyDescent="0.25">
      <c r="B97" t="s">
        <v>60</v>
      </c>
      <c r="C97" s="18">
        <v>75.47</v>
      </c>
      <c r="D97" s="18">
        <v>27.72</v>
      </c>
      <c r="E97" s="18">
        <v>27.72</v>
      </c>
      <c r="F97" s="18">
        <v>0</v>
      </c>
      <c r="G97" s="18">
        <v>0</v>
      </c>
      <c r="H97" s="18">
        <v>0</v>
      </c>
      <c r="I97" s="18">
        <v>0</v>
      </c>
      <c r="K97">
        <v>265.8</v>
      </c>
      <c r="L97">
        <v>74.3</v>
      </c>
      <c r="M97">
        <v>68.099999999999994</v>
      </c>
      <c r="R97">
        <v>6.2</v>
      </c>
      <c r="S97" s="15">
        <v>74.3</v>
      </c>
      <c r="T97" s="74" t="s">
        <v>60</v>
      </c>
      <c r="U97" s="75">
        <v>68.099999999999994</v>
      </c>
      <c r="V97" s="75">
        <v>0</v>
      </c>
      <c r="W97" s="75">
        <v>0</v>
      </c>
      <c r="X97" s="75">
        <v>0</v>
      </c>
      <c r="Y97" s="75">
        <v>33.92</v>
      </c>
      <c r="Z97" s="75">
        <v>0</v>
      </c>
      <c r="AA97" s="75">
        <v>0</v>
      </c>
      <c r="AB97" s="75"/>
      <c r="AC97" s="76">
        <v>0</v>
      </c>
      <c r="AD97" s="76">
        <v>9.2828099999999996</v>
      </c>
      <c r="AE97" s="76">
        <v>37.972187999999996</v>
      </c>
      <c r="AF97" s="75">
        <v>75.47</v>
      </c>
      <c r="AG97" s="75">
        <v>265.8</v>
      </c>
      <c r="AH97" s="75"/>
      <c r="AI97" s="75"/>
      <c r="AJ97" s="111">
        <f t="shared" ref="AJ97:AO97" si="32">AJ98+AJ99</f>
        <v>201.57599999999999</v>
      </c>
      <c r="AK97" s="111">
        <f t="shared" si="32"/>
        <v>0</v>
      </c>
      <c r="AL97" s="111">
        <f t="shared" si="32"/>
        <v>0</v>
      </c>
      <c r="AM97" s="111">
        <f t="shared" si="32"/>
        <v>0</v>
      </c>
      <c r="AN97" s="111">
        <f t="shared" si="32"/>
        <v>73.606399999999994</v>
      </c>
      <c r="AO97" s="111">
        <f t="shared" si="32"/>
        <v>0</v>
      </c>
      <c r="AP97" s="107">
        <f t="shared" si="23"/>
        <v>275.18239999999997</v>
      </c>
      <c r="AQ97" s="109">
        <f>AP98+AP99</f>
        <v>275.18239999999997</v>
      </c>
    </row>
    <row r="98" spans="1:44" s="21" customFormat="1" ht="12.75" x14ac:dyDescent="0.2">
      <c r="B98" s="21" t="s">
        <v>27</v>
      </c>
      <c r="C98" s="22"/>
      <c r="D98" s="22"/>
      <c r="E98" s="22"/>
      <c r="F98" s="22"/>
      <c r="H98" s="22"/>
      <c r="S98" s="23"/>
      <c r="T98" s="21" t="s">
        <v>27</v>
      </c>
      <c r="U98" s="21">
        <v>68.099999999999994</v>
      </c>
      <c r="V98" s="21">
        <v>0</v>
      </c>
      <c r="W98" s="21">
        <v>0</v>
      </c>
      <c r="Y98" s="21">
        <v>6.2</v>
      </c>
      <c r="Z98" s="21">
        <v>0</v>
      </c>
      <c r="AA98" s="21">
        <v>0</v>
      </c>
      <c r="AC98" s="24"/>
      <c r="AD98" s="24"/>
      <c r="AE98" s="24">
        <v>37.972187999999996</v>
      </c>
      <c r="AG98" s="21">
        <v>265.8</v>
      </c>
      <c r="AJ98" s="21">
        <f>U98*X5</f>
        <v>201.57599999999999</v>
      </c>
      <c r="AN98" s="21">
        <f>Y98*U5</f>
        <v>13.454000000000001</v>
      </c>
      <c r="AP98" s="21">
        <f t="shared" si="23"/>
        <v>215.03</v>
      </c>
    </row>
    <row r="99" spans="1:44" s="28" customFormat="1" ht="12.75" x14ac:dyDescent="0.2">
      <c r="B99" s="28" t="s">
        <v>29</v>
      </c>
      <c r="C99" s="28">
        <v>75.47</v>
      </c>
      <c r="D99" s="28">
        <v>27.72</v>
      </c>
      <c r="E99" s="28">
        <v>27.72</v>
      </c>
      <c r="T99" s="28" t="s">
        <v>29</v>
      </c>
      <c r="U99" s="28">
        <v>0</v>
      </c>
      <c r="V99" s="28">
        <v>0</v>
      </c>
      <c r="W99" s="28">
        <v>0</v>
      </c>
      <c r="X99" s="28">
        <v>0</v>
      </c>
      <c r="Y99" s="28">
        <v>27.72</v>
      </c>
      <c r="Z99" s="28">
        <v>0</v>
      </c>
      <c r="AA99" s="28">
        <v>0</v>
      </c>
      <c r="AC99" s="32">
        <v>0</v>
      </c>
      <c r="AD99" s="32">
        <v>9.2828099999999996</v>
      </c>
      <c r="AE99" s="32">
        <v>0</v>
      </c>
      <c r="AF99" s="28">
        <v>75.47</v>
      </c>
      <c r="AG99" s="28">
        <v>0</v>
      </c>
      <c r="AN99" s="28">
        <f>Y99*U5</f>
        <v>60.152399999999993</v>
      </c>
      <c r="AP99" s="28">
        <f t="shared" si="23"/>
        <v>60.152399999999993</v>
      </c>
    </row>
    <row r="100" spans="1:44" s="49" customFormat="1" x14ac:dyDescent="0.25">
      <c r="A100" s="48"/>
      <c r="B100" s="49" t="s">
        <v>35</v>
      </c>
      <c r="C100" s="49">
        <v>433.5</v>
      </c>
      <c r="D100" s="49">
        <v>158.69999999999999</v>
      </c>
      <c r="E100" s="49">
        <v>140</v>
      </c>
      <c r="F100" s="49">
        <v>0</v>
      </c>
      <c r="G100" s="49">
        <v>0</v>
      </c>
      <c r="H100" s="49">
        <v>16.2</v>
      </c>
      <c r="I100" s="49">
        <v>2.5</v>
      </c>
      <c r="J100" s="10"/>
      <c r="K100" s="49">
        <v>1898.8</v>
      </c>
      <c r="L100" s="49">
        <v>480.4</v>
      </c>
      <c r="M100" s="49">
        <v>339.8</v>
      </c>
      <c r="N100" s="49">
        <v>1.2</v>
      </c>
      <c r="O100" s="49">
        <v>37.700000000000003</v>
      </c>
      <c r="P100" s="49">
        <v>77.400000000000006</v>
      </c>
      <c r="Q100" s="49">
        <v>18.100000000000001</v>
      </c>
      <c r="R100" s="49">
        <v>6.2</v>
      </c>
      <c r="T100" s="49" t="s">
        <v>35</v>
      </c>
      <c r="U100" s="49">
        <v>342.3</v>
      </c>
      <c r="V100" s="49">
        <v>93.600000000000009</v>
      </c>
      <c r="W100" s="49">
        <v>18.100000000000001</v>
      </c>
      <c r="X100" s="49">
        <v>0</v>
      </c>
      <c r="Y100" s="49">
        <v>146.19999999999999</v>
      </c>
      <c r="Z100" s="49">
        <v>37.700000000000003</v>
      </c>
      <c r="AA100" s="49">
        <v>1.2</v>
      </c>
      <c r="AD100" s="50">
        <v>53.320500000000003</v>
      </c>
      <c r="AE100" s="50">
        <v>271.26256799999999</v>
      </c>
      <c r="AF100" s="49">
        <v>433.5</v>
      </c>
      <c r="AG100" s="49">
        <v>1898.8</v>
      </c>
      <c r="AJ100" s="119">
        <f t="shared" ref="AJ100:AO100" si="33">AJ101+AJ102+AJ103</f>
        <v>961.1377</v>
      </c>
      <c r="AK100" s="119">
        <f t="shared" si="33"/>
        <v>201.24</v>
      </c>
      <c r="AL100" s="119">
        <f t="shared" si="33"/>
        <v>34.027999999999999</v>
      </c>
      <c r="AM100" s="124">
        <f t="shared" si="33"/>
        <v>0</v>
      </c>
      <c r="AN100" s="119">
        <f t="shared" si="33"/>
        <v>317.18889999999999</v>
      </c>
      <c r="AO100" s="119">
        <f t="shared" si="33"/>
        <v>59.943000000000005</v>
      </c>
      <c r="AP100" s="107">
        <f t="shared" si="23"/>
        <v>1573.5375999999999</v>
      </c>
      <c r="AQ100" s="120">
        <f>AP46+AP14</f>
        <v>1573.5376000000001</v>
      </c>
    </row>
    <row r="101" spans="1:44" x14ac:dyDescent="0.25">
      <c r="B101" t="s">
        <v>61</v>
      </c>
      <c r="C101">
        <v>122.8</v>
      </c>
      <c r="D101">
        <v>42.51</v>
      </c>
      <c r="E101">
        <v>26.69</v>
      </c>
      <c r="F101">
        <v>0</v>
      </c>
      <c r="G101">
        <v>0</v>
      </c>
      <c r="H101">
        <v>15.82</v>
      </c>
      <c r="I101">
        <v>0</v>
      </c>
      <c r="K101">
        <v>275.2</v>
      </c>
      <c r="L101">
        <v>165.8</v>
      </c>
      <c r="M101">
        <v>121.6</v>
      </c>
      <c r="N101">
        <v>1.2</v>
      </c>
      <c r="O101">
        <v>37.700000000000003</v>
      </c>
      <c r="P101">
        <v>5.3</v>
      </c>
      <c r="Q101">
        <v>0</v>
      </c>
      <c r="R101">
        <v>0</v>
      </c>
      <c r="T101" t="s">
        <v>61</v>
      </c>
      <c r="U101">
        <v>121.6</v>
      </c>
      <c r="V101">
        <v>21.12</v>
      </c>
      <c r="W101">
        <v>0</v>
      </c>
      <c r="X101">
        <v>0</v>
      </c>
      <c r="Y101">
        <v>26.69</v>
      </c>
      <c r="Z101">
        <v>37.700000000000003</v>
      </c>
      <c r="AA101">
        <v>1.2</v>
      </c>
      <c r="AD101" s="2">
        <v>15.1044</v>
      </c>
      <c r="AE101" s="2">
        <v>39.315071999999994</v>
      </c>
      <c r="AF101">
        <v>122.8</v>
      </c>
      <c r="AG101">
        <v>275.2</v>
      </c>
      <c r="AJ101" s="94">
        <f t="shared" ref="AJ101:AO101" si="34">AJ29</f>
        <v>336.83199999999999</v>
      </c>
      <c r="AK101" s="94">
        <f t="shared" si="34"/>
        <v>45.408000000000001</v>
      </c>
      <c r="AL101" s="94">
        <f t="shared" si="34"/>
        <v>0</v>
      </c>
      <c r="AM101" s="94">
        <f t="shared" si="34"/>
        <v>0</v>
      </c>
      <c r="AN101" s="94">
        <f t="shared" si="34"/>
        <v>57.917299999999997</v>
      </c>
      <c r="AO101" s="94">
        <f t="shared" si="34"/>
        <v>59.943000000000005</v>
      </c>
      <c r="AP101" s="107">
        <f t="shared" si="23"/>
        <v>500.1003</v>
      </c>
      <c r="AQ101" s="94">
        <f>AP101+AP102+AP103</f>
        <v>1573.5375999999999</v>
      </c>
    </row>
    <row r="102" spans="1:44" x14ac:dyDescent="0.25">
      <c r="B102" t="s">
        <v>47</v>
      </c>
      <c r="C102">
        <v>235.25</v>
      </c>
      <c r="D102">
        <v>88.45</v>
      </c>
      <c r="E102">
        <v>85.56</v>
      </c>
      <c r="F102">
        <v>0</v>
      </c>
      <c r="G102">
        <v>0</v>
      </c>
      <c r="H102">
        <v>0.38</v>
      </c>
      <c r="I102">
        <v>2.5099999999999998</v>
      </c>
      <c r="K102">
        <v>1357.8</v>
      </c>
      <c r="L102">
        <v>240.3</v>
      </c>
      <c r="M102">
        <v>150.1</v>
      </c>
      <c r="P102">
        <v>72.099999999999994</v>
      </c>
      <c r="Q102">
        <v>18.100000000000001</v>
      </c>
      <c r="T102" t="s">
        <v>47</v>
      </c>
      <c r="U102">
        <v>152.60999999999999</v>
      </c>
      <c r="V102">
        <v>72.47999999999999</v>
      </c>
      <c r="W102">
        <v>18.100000000000001</v>
      </c>
      <c r="X102">
        <v>0</v>
      </c>
      <c r="Y102">
        <v>85.56</v>
      </c>
      <c r="Z102">
        <v>0</v>
      </c>
      <c r="AA102">
        <v>0</v>
      </c>
      <c r="AD102" s="2">
        <v>28.935749999999999</v>
      </c>
      <c r="AE102" s="2">
        <v>193.97530799999998</v>
      </c>
      <c r="AF102">
        <v>235.25</v>
      </c>
      <c r="AG102">
        <v>1357.8</v>
      </c>
      <c r="AJ102">
        <f t="shared" ref="AJ102:AO102" si="35">AJ62</f>
        <v>422.72969999999998</v>
      </c>
      <c r="AK102">
        <f t="shared" si="35"/>
        <v>155.83199999999999</v>
      </c>
      <c r="AL102">
        <f t="shared" si="35"/>
        <v>34.027999999999999</v>
      </c>
      <c r="AM102">
        <f t="shared" si="35"/>
        <v>0</v>
      </c>
      <c r="AN102">
        <f t="shared" si="35"/>
        <v>185.6652</v>
      </c>
      <c r="AO102">
        <f t="shared" si="35"/>
        <v>0</v>
      </c>
      <c r="AP102" s="107">
        <f t="shared" si="23"/>
        <v>798.25490000000002</v>
      </c>
    </row>
    <row r="103" spans="1:44" x14ac:dyDescent="0.25">
      <c r="B103" t="s">
        <v>60</v>
      </c>
      <c r="C103">
        <v>75.47</v>
      </c>
      <c r="D103">
        <v>27.72</v>
      </c>
      <c r="E103">
        <v>27.72</v>
      </c>
      <c r="F103">
        <v>0</v>
      </c>
      <c r="G103">
        <v>0</v>
      </c>
      <c r="H103">
        <v>0</v>
      </c>
      <c r="I103">
        <v>0</v>
      </c>
      <c r="K103">
        <v>265.8</v>
      </c>
      <c r="L103">
        <v>74.3</v>
      </c>
      <c r="M103">
        <v>68.099999999999994</v>
      </c>
      <c r="R103">
        <v>6.2</v>
      </c>
      <c r="T103" t="s">
        <v>60</v>
      </c>
      <c r="U103">
        <v>68.099999999999994</v>
      </c>
      <c r="V103">
        <v>0</v>
      </c>
      <c r="W103">
        <v>0</v>
      </c>
      <c r="X103">
        <v>0</v>
      </c>
      <c r="Y103">
        <v>33.92</v>
      </c>
      <c r="Z103">
        <v>0</v>
      </c>
      <c r="AA103">
        <v>0</v>
      </c>
      <c r="AD103" s="2">
        <v>9.2828099999999996</v>
      </c>
      <c r="AE103" s="2">
        <v>37.972187999999996</v>
      </c>
      <c r="AF103">
        <v>75.47</v>
      </c>
      <c r="AG103">
        <v>265.8</v>
      </c>
      <c r="AJ103">
        <f t="shared" ref="AJ103:AO103" si="36">AJ97</f>
        <v>201.57599999999999</v>
      </c>
      <c r="AK103">
        <f t="shared" si="36"/>
        <v>0</v>
      </c>
      <c r="AL103">
        <f t="shared" si="36"/>
        <v>0</v>
      </c>
      <c r="AM103">
        <f t="shared" si="36"/>
        <v>0</v>
      </c>
      <c r="AN103">
        <f t="shared" si="36"/>
        <v>73.606399999999994</v>
      </c>
      <c r="AO103">
        <f t="shared" si="36"/>
        <v>0</v>
      </c>
      <c r="AP103" s="107">
        <f t="shared" si="23"/>
        <v>275.18239999999997</v>
      </c>
    </row>
    <row r="104" spans="1:44" x14ac:dyDescent="0.25">
      <c r="C104" s="15">
        <v>433.52</v>
      </c>
      <c r="D104" s="15">
        <v>158.68</v>
      </c>
      <c r="E104" s="15">
        <v>139.97</v>
      </c>
      <c r="F104" s="15"/>
      <c r="G104" s="15">
        <v>0</v>
      </c>
      <c r="H104" s="15">
        <v>16.2</v>
      </c>
      <c r="I104" s="15">
        <v>2.5099999999999998</v>
      </c>
      <c r="K104" s="15">
        <v>1898.8</v>
      </c>
      <c r="L104" s="15">
        <v>480.40000000000003</v>
      </c>
      <c r="M104" s="15">
        <v>339.79999999999995</v>
      </c>
      <c r="N104" s="15">
        <v>1.2</v>
      </c>
      <c r="O104" s="15">
        <v>37.700000000000003</v>
      </c>
      <c r="P104" s="15">
        <v>77.399999999999991</v>
      </c>
      <c r="Q104" s="15">
        <v>18.100000000000001</v>
      </c>
      <c r="R104" s="15">
        <v>6.2</v>
      </c>
      <c r="T104">
        <v>0</v>
      </c>
      <c r="U104">
        <v>342.30999999999995</v>
      </c>
      <c r="V104">
        <v>93.6</v>
      </c>
      <c r="W104">
        <v>18.100000000000001</v>
      </c>
      <c r="X104">
        <v>0</v>
      </c>
      <c r="Y104">
        <v>146.16999999999999</v>
      </c>
      <c r="Z104">
        <v>37.700000000000003</v>
      </c>
      <c r="AA104">
        <v>1.2</v>
      </c>
      <c r="AD104" s="2">
        <v>53.322959999999995</v>
      </c>
      <c r="AE104" s="2">
        <v>271.26256799999999</v>
      </c>
      <c r="AF104">
        <v>433.52</v>
      </c>
      <c r="AG104">
        <v>1898.8</v>
      </c>
      <c r="AJ104" s="94">
        <f>AJ102+AJ103</f>
        <v>624.3057</v>
      </c>
      <c r="AK104" s="94">
        <f t="shared" ref="AK104:AP104" si="37">AK102+AK103</f>
        <v>155.83199999999999</v>
      </c>
      <c r="AL104" s="94">
        <f t="shared" si="37"/>
        <v>34.027999999999999</v>
      </c>
      <c r="AM104" s="94">
        <f t="shared" si="37"/>
        <v>0</v>
      </c>
      <c r="AN104" s="94">
        <f t="shared" si="37"/>
        <v>259.27159999999998</v>
      </c>
      <c r="AO104" s="94">
        <f t="shared" si="37"/>
        <v>0</v>
      </c>
      <c r="AP104" s="94">
        <f t="shared" si="37"/>
        <v>1073.4373000000001</v>
      </c>
    </row>
    <row r="105" spans="1:44" x14ac:dyDescent="0.25">
      <c r="T105" s="115" t="s">
        <v>75</v>
      </c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7"/>
      <c r="AE105" s="117"/>
      <c r="AF105" s="116"/>
      <c r="AG105" s="116"/>
      <c r="AH105" s="116"/>
      <c r="AI105" s="132">
        <f>AI11+AI43</f>
        <v>1118.616</v>
      </c>
      <c r="AJ105" s="118">
        <f t="shared" ref="AJ105:AO105" si="38">AJ11+AJ43</f>
        <v>1337.2045600000001</v>
      </c>
      <c r="AK105" s="118">
        <f t="shared" si="38"/>
        <v>350.45000000000005</v>
      </c>
      <c r="AL105" s="118">
        <f t="shared" si="38"/>
        <v>39.292000000000002</v>
      </c>
      <c r="AM105" s="123">
        <f>AM11+AM43</f>
        <v>0.14209999999999998</v>
      </c>
      <c r="AN105" s="118">
        <f t="shared" si="38"/>
        <v>848.52641999999992</v>
      </c>
      <c r="AO105" s="118">
        <f t="shared" si="38"/>
        <v>83.621280000000013</v>
      </c>
      <c r="AP105" s="118">
        <f>AP11+AP43</f>
        <v>2659.2363599999994</v>
      </c>
      <c r="AQ105" s="94">
        <f>AJ105+AK105+AL105+AM105+AN105+AO105</f>
        <v>2659.2363599999999</v>
      </c>
    </row>
    <row r="106" spans="1:44" x14ac:dyDescent="0.25">
      <c r="T106" s="21" t="s">
        <v>27</v>
      </c>
      <c r="AI106" s="21"/>
      <c r="AJ106" s="90">
        <f t="shared" ref="AJ106:AP106" si="39">AJ44+AJ12</f>
        <v>1330.2518600000001</v>
      </c>
      <c r="AK106" s="21">
        <f t="shared" si="39"/>
        <v>315.62</v>
      </c>
      <c r="AL106" s="21">
        <f t="shared" si="39"/>
        <v>39.292000000000002</v>
      </c>
      <c r="AM106" s="21">
        <f t="shared" si="39"/>
        <v>0</v>
      </c>
      <c r="AN106" s="21">
        <f t="shared" si="39"/>
        <v>22.689520000000002</v>
      </c>
      <c r="AO106" s="21">
        <f t="shared" si="39"/>
        <v>74.399280000000005</v>
      </c>
      <c r="AP106" s="90">
        <f t="shared" si="39"/>
        <v>1782.2526600000001</v>
      </c>
      <c r="AQ106" s="90">
        <f>AJ106+AK106+AL106+AM106+AN106+AO106</f>
        <v>1782.2526600000001</v>
      </c>
    </row>
    <row r="107" spans="1:44" x14ac:dyDescent="0.25">
      <c r="T107" s="28" t="s">
        <v>29</v>
      </c>
      <c r="AJ107" s="28">
        <f t="shared" ref="AJ107:AO107" si="40">AJ13+AJ45</f>
        <v>0</v>
      </c>
      <c r="AK107" s="28">
        <f t="shared" si="40"/>
        <v>34.83</v>
      </c>
      <c r="AL107" s="28">
        <f t="shared" si="40"/>
        <v>0</v>
      </c>
      <c r="AM107" s="28">
        <f t="shared" si="40"/>
        <v>0.14209999999999998</v>
      </c>
      <c r="AN107" s="28">
        <f t="shared" si="40"/>
        <v>825.83689999999979</v>
      </c>
      <c r="AO107" s="28">
        <f t="shared" si="40"/>
        <v>9.2219999999999995</v>
      </c>
      <c r="AP107" s="28">
        <f>AP13+AP45</f>
        <v>870.03099999999995</v>
      </c>
      <c r="AQ107" s="28">
        <f>AJ107+AK107+AL107+AM107+AN107+AO107</f>
        <v>870.03099999999972</v>
      </c>
    </row>
    <row r="108" spans="1:44" x14ac:dyDescent="0.25">
      <c r="T108" t="s">
        <v>80</v>
      </c>
      <c r="AJ108">
        <f t="shared" ref="AJ108:AO108" si="41">AJ48</f>
        <v>6.9526999999999992</v>
      </c>
      <c r="AK108">
        <f t="shared" si="41"/>
        <v>0</v>
      </c>
      <c r="AL108">
        <f t="shared" si="41"/>
        <v>0</v>
      </c>
      <c r="AM108">
        <f t="shared" si="41"/>
        <v>0</v>
      </c>
      <c r="AN108">
        <f t="shared" si="41"/>
        <v>0</v>
      </c>
      <c r="AO108">
        <f t="shared" si="41"/>
        <v>0</v>
      </c>
      <c r="AP108">
        <f>AP48</f>
        <v>6.9526999999999992</v>
      </c>
      <c r="AR108" s="94">
        <f>AP106+AP107+AP108</f>
        <v>2659.2363599999999</v>
      </c>
    </row>
  </sheetData>
  <mergeCells count="3">
    <mergeCell ref="D6:I6"/>
    <mergeCell ref="D7:D8"/>
    <mergeCell ref="E7:I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topLeftCell="A10" workbookViewId="0">
      <selection activeCell="M22" sqref="M22"/>
    </sheetView>
  </sheetViews>
  <sheetFormatPr defaultRowHeight="15" x14ac:dyDescent="0.25"/>
  <cols>
    <col min="1" max="1" width="5" customWidth="1"/>
    <col min="2" max="2" width="25.5703125" customWidth="1"/>
    <col min="6" max="6" width="11.7109375" customWidth="1"/>
    <col min="7" max="7" width="15.28515625" customWidth="1"/>
  </cols>
  <sheetData>
    <row r="1" spans="2:8" x14ac:dyDescent="0.25">
      <c r="B1" t="s">
        <v>101</v>
      </c>
    </row>
    <row r="2" spans="2:8" x14ac:dyDescent="0.25">
      <c r="C2" t="s">
        <v>97</v>
      </c>
    </row>
    <row r="3" spans="2:8" x14ac:dyDescent="0.25">
      <c r="C3" s="136" t="s">
        <v>85</v>
      </c>
      <c r="D3" s="136" t="s">
        <v>11</v>
      </c>
      <c r="E3" s="136" t="s">
        <v>9</v>
      </c>
      <c r="F3" s="136" t="s">
        <v>98</v>
      </c>
      <c r="G3" s="137" t="s">
        <v>100</v>
      </c>
      <c r="H3" s="136" t="s">
        <v>14</v>
      </c>
    </row>
    <row r="4" spans="2:8" x14ac:dyDescent="0.25">
      <c r="B4" s="131" t="s">
        <v>26</v>
      </c>
      <c r="C4" s="130">
        <v>43.899589998873296</v>
      </c>
      <c r="D4" s="130">
        <v>36.494037896923324</v>
      </c>
      <c r="E4" s="130">
        <v>0.69487128185272684</v>
      </c>
      <c r="F4" s="130">
        <v>2.9586694083901204</v>
      </c>
      <c r="G4" s="130">
        <v>3.4370960844187106</v>
      </c>
      <c r="H4" s="130">
        <v>0.31491532728841981</v>
      </c>
    </row>
    <row r="5" spans="2:8" x14ac:dyDescent="0.25">
      <c r="B5" t="s">
        <v>88</v>
      </c>
      <c r="C5" s="129">
        <v>4.0196508054064425E-2</v>
      </c>
      <c r="D5" s="128">
        <v>0</v>
      </c>
      <c r="E5" s="128">
        <v>0</v>
      </c>
      <c r="F5" s="128">
        <v>0</v>
      </c>
      <c r="G5" s="129">
        <v>4.0196508054064425E-2</v>
      </c>
      <c r="H5" s="128">
        <v>0</v>
      </c>
    </row>
    <row r="6" spans="2:8" x14ac:dyDescent="0.25">
      <c r="B6" t="s">
        <v>89</v>
      </c>
      <c r="C6" s="129">
        <v>0.28999475517601814</v>
      </c>
      <c r="D6" s="128">
        <v>0</v>
      </c>
      <c r="E6" s="128">
        <v>0</v>
      </c>
      <c r="F6" s="128">
        <v>0</v>
      </c>
      <c r="G6" s="129">
        <v>0.28999475517601814</v>
      </c>
      <c r="H6" s="128">
        <v>0</v>
      </c>
    </row>
    <row r="7" spans="2:8" x14ac:dyDescent="0.25">
      <c r="B7" s="134" t="s">
        <v>32</v>
      </c>
      <c r="C7" s="133">
        <v>42.451469733097007</v>
      </c>
      <c r="D7" s="133">
        <v>36.494037896923324</v>
      </c>
      <c r="E7" s="133">
        <v>0.69487128185272684</v>
      </c>
      <c r="F7" s="133">
        <v>2.9336136955850201</v>
      </c>
      <c r="G7" s="133">
        <v>2.1416999073752558</v>
      </c>
      <c r="H7" s="133">
        <v>0.18724695136068203</v>
      </c>
    </row>
    <row r="8" spans="2:8" x14ac:dyDescent="0.25">
      <c r="B8" s="138" t="s">
        <v>96</v>
      </c>
      <c r="C8" s="129">
        <v>4.7026237611410897</v>
      </c>
      <c r="D8" s="129">
        <v>1.709093895104757</v>
      </c>
      <c r="E8" s="128">
        <v>0</v>
      </c>
      <c r="F8" s="129">
        <v>1.9862892075084475</v>
      </c>
      <c r="G8" s="129">
        <v>0.9221284079093931</v>
      </c>
      <c r="H8" s="129">
        <v>8.5112250618491855E-2</v>
      </c>
    </row>
    <row r="9" spans="2:8" x14ac:dyDescent="0.25">
      <c r="B9" s="138" t="s">
        <v>86</v>
      </c>
      <c r="C9" s="129">
        <v>37.748845971955923</v>
      </c>
      <c r="D9" s="129">
        <v>34.784944001818566</v>
      </c>
      <c r="E9" s="129">
        <v>0.69487128185272684</v>
      </c>
      <c r="F9" s="129">
        <v>0.94732448807657255</v>
      </c>
      <c r="G9" s="129">
        <v>1.2195714994658629</v>
      </c>
      <c r="H9" s="129">
        <v>0.10213470074219019</v>
      </c>
    </row>
    <row r="10" spans="2:8" x14ac:dyDescent="0.25">
      <c r="B10" t="s">
        <v>99</v>
      </c>
      <c r="C10" s="129">
        <v>0.78911573674276081</v>
      </c>
      <c r="D10" s="128">
        <v>0</v>
      </c>
      <c r="E10" s="128">
        <v>0</v>
      </c>
      <c r="F10" s="129">
        <v>2.5055712805100525E-2</v>
      </c>
      <c r="G10" s="129">
        <v>0.63639164800992243</v>
      </c>
      <c r="H10" s="129">
        <v>0.12766837592773778</v>
      </c>
    </row>
    <row r="11" spans="2:8" x14ac:dyDescent="0.25">
      <c r="B11" t="s">
        <v>39</v>
      </c>
      <c r="C11" s="129">
        <v>2.2134513733315438E-2</v>
      </c>
      <c r="D11" s="128">
        <v>0</v>
      </c>
      <c r="E11" s="128">
        <v>0</v>
      </c>
      <c r="F11" s="128">
        <v>0</v>
      </c>
      <c r="G11" s="129">
        <v>2.2134513733315438E-2</v>
      </c>
      <c r="H11" s="128">
        <v>0</v>
      </c>
    </row>
    <row r="12" spans="2:8" x14ac:dyDescent="0.25">
      <c r="B12" t="s">
        <v>90</v>
      </c>
      <c r="C12" s="129">
        <v>0.30667875207013418</v>
      </c>
      <c r="D12" s="128">
        <v>0</v>
      </c>
      <c r="E12" s="128">
        <v>0</v>
      </c>
      <c r="F12" s="128">
        <v>0</v>
      </c>
      <c r="G12" s="129">
        <v>0.30667875207013418</v>
      </c>
      <c r="H12" s="128">
        <v>0</v>
      </c>
    </row>
    <row r="13" spans="2:8" x14ac:dyDescent="0.25">
      <c r="B13" s="131" t="s">
        <v>41</v>
      </c>
      <c r="C13" s="130">
        <v>101.93101099694798</v>
      </c>
      <c r="D13" s="130">
        <v>84.649500374340548</v>
      </c>
      <c r="E13" s="130">
        <v>0.43807775515070196</v>
      </c>
      <c r="F13" s="130">
        <v>2.4285358995658308</v>
      </c>
      <c r="G13" s="130">
        <v>13.487173436149334</v>
      </c>
      <c r="H13" s="130">
        <v>0.9277235317415613</v>
      </c>
    </row>
    <row r="14" spans="2:8" x14ac:dyDescent="0.25">
      <c r="B14" s="134" t="s">
        <v>91</v>
      </c>
      <c r="C14" s="133">
        <v>48.185737778095465</v>
      </c>
      <c r="D14" s="133">
        <v>41.183630537038965</v>
      </c>
      <c r="E14" s="133">
        <v>0.15151304347826089</v>
      </c>
      <c r="F14" s="133">
        <v>2.4285358995658308</v>
      </c>
      <c r="G14" s="133">
        <v>4.4135470729505553</v>
      </c>
      <c r="H14" s="133">
        <v>8.5112250618491845E-3</v>
      </c>
    </row>
    <row r="15" spans="2:8" x14ac:dyDescent="0.25">
      <c r="B15" s="138" t="s">
        <v>96</v>
      </c>
      <c r="C15" s="129">
        <v>8.3434241511656833</v>
      </c>
      <c r="D15" s="129">
        <v>7.2360948317501901</v>
      </c>
      <c r="E15" s="129">
        <v>0.15151304347826089</v>
      </c>
      <c r="F15" s="129">
        <v>7.3423757756676644E-2</v>
      </c>
      <c r="G15" s="129">
        <v>0.87388129311870721</v>
      </c>
      <c r="H15" s="129">
        <v>8.5112250618491845E-3</v>
      </c>
    </row>
    <row r="16" spans="2:8" x14ac:dyDescent="0.25">
      <c r="B16" s="138" t="s">
        <v>86</v>
      </c>
      <c r="C16" s="129">
        <v>39.842313626929773</v>
      </c>
      <c r="D16" s="129">
        <v>33.947535705288772</v>
      </c>
      <c r="E16" s="129">
        <v>0</v>
      </c>
      <c r="F16" s="129">
        <v>2.3551121418091543</v>
      </c>
      <c r="G16" s="129">
        <v>3.5396657798318483</v>
      </c>
      <c r="H16" s="128">
        <v>0</v>
      </c>
    </row>
    <row r="17" spans="2:8" x14ac:dyDescent="0.25">
      <c r="B17" t="s">
        <v>49</v>
      </c>
      <c r="C17" s="129">
        <v>1.5894748717042015</v>
      </c>
      <c r="D17" s="128">
        <v>0</v>
      </c>
      <c r="E17" s="129">
        <v>0.12913043478260872</v>
      </c>
      <c r="F17" s="128">
        <v>0</v>
      </c>
      <c r="G17" s="129">
        <v>1.4603444369215928</v>
      </c>
      <c r="H17" s="128">
        <v>0</v>
      </c>
    </row>
    <row r="18" spans="2:8" x14ac:dyDescent="0.25">
      <c r="B18" t="s">
        <v>94</v>
      </c>
      <c r="C18" s="129">
        <v>29.822065251504476</v>
      </c>
      <c r="D18" s="129">
        <v>25.350827529062506</v>
      </c>
      <c r="E18" s="129">
        <v>0.10520818993331059</v>
      </c>
      <c r="F18" s="128">
        <v>0</v>
      </c>
      <c r="G18" s="129">
        <v>3.6170417270659323</v>
      </c>
      <c r="H18" s="129">
        <v>0.74898780544272836</v>
      </c>
    </row>
    <row r="19" spans="2:8" x14ac:dyDescent="0.25">
      <c r="B19" s="134" t="s">
        <v>82</v>
      </c>
      <c r="C19" s="133">
        <v>4.9307025095354762</v>
      </c>
      <c r="D19" s="133">
        <v>2.8357556763284451</v>
      </c>
      <c r="E19" s="133">
        <v>5.2226086956521742E-2</v>
      </c>
      <c r="F19" s="135">
        <v>0</v>
      </c>
      <c r="G19" s="133">
        <v>2.0342095211886595</v>
      </c>
      <c r="H19" s="133">
        <v>8.5112250618491845E-3</v>
      </c>
    </row>
    <row r="20" spans="2:8" x14ac:dyDescent="0.25">
      <c r="B20" s="138" t="s">
        <v>95</v>
      </c>
      <c r="C20" s="129">
        <v>3.0410500572956978</v>
      </c>
      <c r="D20" s="129">
        <v>2.8357556763284451</v>
      </c>
      <c r="E20" s="129">
        <v>5.2226086956521742E-2</v>
      </c>
      <c r="F20" s="128">
        <v>0</v>
      </c>
      <c r="G20" s="129">
        <v>0.14455706894888182</v>
      </c>
      <c r="H20" s="129">
        <v>8.5112250618491845E-3</v>
      </c>
    </row>
    <row r="21" spans="2:8" x14ac:dyDescent="0.25">
      <c r="B21" s="138" t="s">
        <v>87</v>
      </c>
      <c r="C21" s="129">
        <v>1.8896524522397777</v>
      </c>
      <c r="D21" s="128">
        <v>0</v>
      </c>
      <c r="E21" s="128">
        <v>0</v>
      </c>
      <c r="F21" s="128">
        <v>0</v>
      </c>
      <c r="G21" s="129">
        <v>1.8896524522397777</v>
      </c>
      <c r="H21" s="128">
        <v>0</v>
      </c>
    </row>
    <row r="22" spans="2:8" x14ac:dyDescent="0.25">
      <c r="B22" t="s">
        <v>56</v>
      </c>
      <c r="C22" s="129">
        <v>0.43201573513624691</v>
      </c>
      <c r="D22" s="129">
        <v>3.2535264674481514E-2</v>
      </c>
      <c r="E22" s="128">
        <v>0</v>
      </c>
      <c r="F22" s="128">
        <v>0</v>
      </c>
      <c r="G22" s="129">
        <v>0.30585699478142436</v>
      </c>
      <c r="H22" s="129">
        <v>9.3623475680341045E-2</v>
      </c>
    </row>
    <row r="23" spans="2:8" x14ac:dyDescent="0.25">
      <c r="B23" t="s">
        <v>83</v>
      </c>
      <c r="C23" s="129">
        <v>0.27137171591485909</v>
      </c>
      <c r="D23" s="128">
        <v>0</v>
      </c>
      <c r="E23" s="128">
        <v>0</v>
      </c>
      <c r="F23" s="128">
        <v>0</v>
      </c>
      <c r="G23" s="129">
        <v>0.27137171591485909</v>
      </c>
      <c r="H23" s="128">
        <v>0</v>
      </c>
    </row>
    <row r="24" spans="2:8" x14ac:dyDescent="0.25">
      <c r="B24" t="s">
        <v>92</v>
      </c>
      <c r="C24" s="129">
        <v>0.46259114464352175</v>
      </c>
      <c r="D24" s="129">
        <v>0.32476206731889129</v>
      </c>
      <c r="E24" s="128">
        <v>0</v>
      </c>
      <c r="F24" s="128">
        <v>0</v>
      </c>
      <c r="G24" s="129">
        <v>6.9739276829837007E-2</v>
      </c>
      <c r="H24" s="129">
        <v>6.8089800494793476E-2</v>
      </c>
    </row>
    <row r="25" spans="2:8" x14ac:dyDescent="0.25">
      <c r="B25" t="s">
        <v>93</v>
      </c>
      <c r="C25" s="129">
        <v>4.1649356016299141E-2</v>
      </c>
      <c r="D25" s="128">
        <v>0</v>
      </c>
      <c r="E25" s="128">
        <v>0</v>
      </c>
      <c r="F25" s="128">
        <v>0</v>
      </c>
      <c r="G25" s="129">
        <v>4.1649356016299141E-2</v>
      </c>
      <c r="H25" s="128">
        <v>0</v>
      </c>
    </row>
    <row r="26" spans="2:8" x14ac:dyDescent="0.25">
      <c r="B26" t="s">
        <v>84</v>
      </c>
      <c r="C26" s="129">
        <v>16.195402634397432</v>
      </c>
      <c r="D26" s="129">
        <v>14.921989299917255</v>
      </c>
      <c r="E26" s="128">
        <v>0</v>
      </c>
      <c r="F26" s="128">
        <v>0</v>
      </c>
      <c r="G26" s="129">
        <v>1.2734133344801757</v>
      </c>
      <c r="H26" s="128">
        <v>0</v>
      </c>
    </row>
    <row r="27" spans="2:8" x14ac:dyDescent="0.25">
      <c r="B27" s="131" t="s">
        <v>75</v>
      </c>
      <c r="C27" s="130">
        <v>145.83060099582127</v>
      </c>
      <c r="D27" s="130">
        <v>121.14353827126388</v>
      </c>
      <c r="E27" s="130">
        <v>1.1329490370034287</v>
      </c>
      <c r="F27" s="130">
        <v>5.3872053079559512</v>
      </c>
      <c r="G27" s="130">
        <v>16.924269520568046</v>
      </c>
      <c r="H27" s="130">
        <v>1.2426388590299811</v>
      </c>
    </row>
    <row r="28" spans="2:8" x14ac:dyDescent="0.25">
      <c r="C28" s="129"/>
      <c r="D28" s="129"/>
      <c r="E28" s="129"/>
      <c r="F28" s="129"/>
      <c r="G28" s="129"/>
      <c r="H28" s="1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 (3) последние изменения</vt:lpstr>
      <vt:lpstr>ЗВ для Никиты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rmuz</dc:creator>
  <cp:lastModifiedBy>Elena Maysyuk</cp:lastModifiedBy>
  <cp:lastPrinted>2023-11-17T02:50:48Z</cp:lastPrinted>
  <dcterms:created xsi:type="dcterms:W3CDTF">2023-09-22T11:32:17Z</dcterms:created>
  <dcterms:modified xsi:type="dcterms:W3CDTF">2023-11-27T09:38:25Z</dcterms:modified>
</cp:coreProperties>
</file>