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E\Downloads\"/>
    </mc:Choice>
  </mc:AlternateContent>
  <xr:revisionPtr revIDLastSave="0" documentId="13_ncr:1_{0B1D798F-FF82-4F89-8C2D-033A8A2539AB}" xr6:coauthVersionLast="47" xr6:coauthVersionMax="47" xr10:uidLastSave="{00000000-0000-0000-0000-000000000000}"/>
  <bookViews>
    <workbookView xWindow="-23148" yWindow="-108" windowWidth="23256" windowHeight="13896" tabRatio="469" xr2:uid="{7401607F-E5A1-4B3F-93A4-CDC95FD054DD}"/>
  </bookViews>
  <sheets>
    <sheet name="Planilha1" sheetId="1" r:id="rId1"/>
    <sheet name="Planilha2" sheetId="2" state="hidden" r:id="rId2"/>
  </sheets>
  <definedNames>
    <definedName name="Aporte">Planilha1!$D$14</definedName>
    <definedName name="patrimonio">Planilha1!$D$17</definedName>
    <definedName name="qtd_anos">Planilha1!$D$15</definedName>
    <definedName name="Rendimento_carteira">Planilha1!$D$10</definedName>
    <definedName name="sugestao_investimento">Planilha1!$D$11</definedName>
    <definedName name="taxa_mensal">Planilha1!$D$16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D34" i="1" s="1"/>
  <c r="C35" i="1"/>
  <c r="D35" i="1" s="1"/>
  <c r="C36" i="1"/>
  <c r="D36" i="1" s="1"/>
  <c r="C37" i="1"/>
  <c r="D37" i="1" s="1"/>
  <c r="C38" i="1"/>
  <c r="D38" i="1" s="1"/>
  <c r="C33" i="1"/>
  <c r="D33" i="1" s="1"/>
  <c r="A20" i="2"/>
  <c r="A19" i="2"/>
  <c r="A18" i="2"/>
  <c r="A17" i="2"/>
  <c r="A16" i="2"/>
  <c r="A15" i="2"/>
  <c r="A9" i="2"/>
  <c r="A10" i="2"/>
  <c r="A11" i="2"/>
  <c r="A12" i="2"/>
  <c r="A13" i="2"/>
  <c r="A14" i="2"/>
  <c r="A8" i="2"/>
  <c r="A7" i="2"/>
  <c r="A6" i="2"/>
  <c r="A5" i="2"/>
  <c r="A4" i="2"/>
  <c r="A3" i="2"/>
  <c r="C30" i="1"/>
  <c r="D17" i="1"/>
  <c r="D18" i="1" s="1"/>
  <c r="D11" i="1"/>
  <c r="C21" i="1"/>
  <c r="D21" i="1" s="1"/>
  <c r="C22" i="1"/>
  <c r="D22" i="1" s="1"/>
  <c r="C23" i="1"/>
  <c r="D23" i="1" s="1"/>
  <c r="C24" i="1"/>
  <c r="D24" i="1" s="1"/>
  <c r="C25" i="1"/>
  <c r="D25" i="1" s="1"/>
  <c r="D39" i="1" l="1"/>
</calcChain>
</file>

<file path=xl/sharedStrings.xml><?xml version="1.0" encoding="utf-8"?>
<sst xmlns="http://schemas.openxmlformats.org/spreadsheetml/2006/main" count="69" uniqueCount="33">
  <si>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</si>
  <si>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</si>
  <si>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</si>
  <si>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</si>
  <si>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</si>
  <si>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mensais?</t>
  </si>
  <si>
    <t>Quanto em 2 anos ?</t>
  </si>
  <si>
    <t>Quanto em 5 anos ?</t>
  </si>
  <si>
    <t>Quanto em 10 anos ?</t>
  </si>
  <si>
    <t>Quanto em 20 anos ?</t>
  </si>
  <si>
    <t>Quanto em 30 anos ?</t>
  </si>
  <si>
    <t>Salário</t>
  </si>
  <si>
    <t>Rendimento carteira</t>
  </si>
  <si>
    <t>Sugestão de investimento</t>
  </si>
  <si>
    <t>CENÁRIOS</t>
  </si>
  <si>
    <t>DIVIDENDO</t>
  </si>
  <si>
    <t>CONFIGURAÇÕES</t>
  </si>
  <si>
    <t>Agressivo</t>
  </si>
  <si>
    <t>Valor a ser investido por mês</t>
  </si>
  <si>
    <t>PERFIL</t>
  </si>
  <si>
    <t>TIPO DE FIII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</si>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</sst>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70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b/>
      <sz val="10"/>
      <color theme="0"/>
      <name val="Arial"/>
      <family val="2"/>
    </font>
    <font>
      <b/>
      <sz val="11"/>
      <color rgb="FF9C57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0">
    <xf numFmtId="0" fontId="0" fillId="0" borderId="0" xfId="0"/>
    <xf numFmtId="0" fontId="4" fillId="0" borderId="0" xfId="0" applyFont="1"/>
    <xf numFmtId="0" fontId="6" fillId="0" borderId="0" xfId="0" applyFont="1" applyAlignment="1">
      <alignment vertical="center"/>
    </xf>
    <xf numFmtId="10" fontId="4" fillId="0" borderId="5" xfId="2" applyNumberFormat="1" applyFont="1" applyBorder="1" applyAlignment="1">
      <alignment horizontal="center"/>
    </xf>
    <xf numFmtId="10" fontId="7" fillId="0" borderId="5" xfId="2" applyNumberFormat="1" applyFont="1" applyBorder="1" applyAlignment="1">
      <alignment horizontal="center"/>
    </xf>
    <xf numFmtId="170" fontId="7" fillId="0" borderId="5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8" fontId="7" fillId="4" borderId="5" xfId="0" applyNumberFormat="1" applyFont="1" applyFill="1" applyBorder="1" applyAlignment="1">
      <alignment horizontal="center"/>
    </xf>
    <xf numFmtId="8" fontId="7" fillId="4" borderId="7" xfId="0" applyNumberFormat="1" applyFont="1" applyFill="1" applyBorder="1" applyAlignment="1">
      <alignment horizontal="center"/>
    </xf>
    <xf numFmtId="0" fontId="3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10" fillId="3" borderId="10" xfId="0" applyFont="1" applyFill="1" applyBorder="1" applyAlignment="1">
      <alignment horizontal="center" vertical="center"/>
    </xf>
    <xf numFmtId="170" fontId="4" fillId="0" borderId="5" xfId="0" applyNumberFormat="1" applyFont="1" applyBorder="1" applyAlignment="1">
      <alignment horizontal="center"/>
    </xf>
    <xf numFmtId="170" fontId="4" fillId="0" borderId="7" xfId="0" applyNumberFormat="1" applyFont="1" applyBorder="1" applyAlignment="1">
      <alignment horizontal="center"/>
    </xf>
    <xf numFmtId="8" fontId="4" fillId="4" borderId="12" xfId="0" applyNumberFormat="1" applyFont="1" applyFill="1" applyBorder="1" applyAlignment="1">
      <alignment horizontal="center"/>
    </xf>
    <xf numFmtId="8" fontId="4" fillId="4" borderId="3" xfId="0" applyNumberFormat="1" applyFont="1" applyFill="1" applyBorder="1" applyAlignment="1">
      <alignment horizontal="center"/>
    </xf>
    <xf numFmtId="8" fontId="4" fillId="4" borderId="1" xfId="0" applyNumberFormat="1" applyFont="1" applyFill="1" applyBorder="1" applyAlignment="1">
      <alignment horizontal="center"/>
    </xf>
    <xf numFmtId="8" fontId="4" fillId="4" borderId="5" xfId="0" applyNumberFormat="1" applyFont="1" applyFill="1" applyBorder="1" applyAlignment="1">
      <alignment horizontal="center"/>
    </xf>
    <xf numFmtId="8" fontId="4" fillId="4" borderId="13" xfId="0" applyNumberFormat="1" applyFont="1" applyFill="1" applyBorder="1" applyAlignment="1">
      <alignment horizontal="center"/>
    </xf>
    <xf numFmtId="8" fontId="4" fillId="4" borderId="7" xfId="0" applyNumberFormat="1" applyFont="1" applyFill="1" applyBorder="1" applyAlignment="1">
      <alignment horizontal="center"/>
    </xf>
    <xf numFmtId="0" fontId="5" fillId="3" borderId="9" xfId="0" applyFont="1" applyFill="1" applyBorder="1" applyAlignment="1">
      <alignment vertical="center"/>
    </xf>
    <xf numFmtId="0" fontId="4" fillId="0" borderId="17" xfId="0" applyFont="1" applyBorder="1"/>
    <xf numFmtId="0" fontId="4" fillId="0" borderId="18" xfId="0" applyFont="1" applyBorder="1"/>
    <xf numFmtId="0" fontId="4" fillId="5" borderId="20" xfId="0" applyFont="1" applyFill="1" applyBorder="1"/>
    <xf numFmtId="0" fontId="5" fillId="5" borderId="9" xfId="0" applyFont="1" applyFill="1" applyBorder="1" applyAlignment="1">
      <alignment vertical="center"/>
    </xf>
    <xf numFmtId="0" fontId="6" fillId="3" borderId="20" xfId="0" applyFont="1" applyFill="1" applyBorder="1" applyAlignment="1">
      <alignment vertical="center"/>
    </xf>
    <xf numFmtId="0" fontId="4" fillId="4" borderId="17" xfId="0" applyFont="1" applyFill="1" applyBorder="1"/>
    <xf numFmtId="0" fontId="4" fillId="4" borderId="18" xfId="0" applyFont="1" applyFill="1" applyBorder="1"/>
    <xf numFmtId="0" fontId="5" fillId="5" borderId="8" xfId="0" applyFont="1" applyFill="1" applyBorder="1" applyAlignment="1">
      <alignment horizontal="left" vertical="center" indent="3"/>
    </xf>
    <xf numFmtId="0" fontId="4" fillId="0" borderId="16" xfId="0" applyFont="1" applyBorder="1" applyAlignment="1">
      <alignment horizontal="left" indent="3"/>
    </xf>
    <xf numFmtId="0" fontId="4" fillId="0" borderId="19" xfId="0" applyFont="1" applyBorder="1" applyAlignment="1">
      <alignment horizontal="left" indent="3"/>
    </xf>
    <xf numFmtId="0" fontId="4" fillId="0" borderId="0" xfId="0" applyFont="1" applyAlignment="1">
      <alignment horizontal="left" indent="3"/>
    </xf>
    <xf numFmtId="0" fontId="5" fillId="3" borderId="8" xfId="0" applyFont="1" applyFill="1" applyBorder="1" applyAlignment="1">
      <alignment horizontal="left" vertical="center" indent="3"/>
    </xf>
    <xf numFmtId="0" fontId="7" fillId="4" borderId="16" xfId="0" applyFont="1" applyFill="1" applyBorder="1" applyAlignment="1">
      <alignment horizontal="left" indent="3"/>
    </xf>
    <xf numFmtId="0" fontId="7" fillId="4" borderId="19" xfId="0" applyFont="1" applyFill="1" applyBorder="1" applyAlignment="1">
      <alignment horizontal="left" indent="3"/>
    </xf>
    <xf numFmtId="0" fontId="5" fillId="3" borderId="14" xfId="0" applyFont="1" applyFill="1" applyBorder="1" applyAlignment="1">
      <alignment horizontal="left" vertical="center" indent="2"/>
    </xf>
    <xf numFmtId="0" fontId="5" fillId="3" borderId="15" xfId="0" applyFont="1" applyFill="1" applyBorder="1" applyAlignment="1">
      <alignment horizontal="left" vertical="center" indent="2"/>
    </xf>
    <xf numFmtId="0" fontId="4" fillId="4" borderId="2" xfId="0" applyFont="1" applyFill="1" applyBorder="1" applyAlignment="1">
      <alignment horizontal="left" indent="2"/>
    </xf>
    <xf numFmtId="0" fontId="4" fillId="4" borderId="4" xfId="0" applyFont="1" applyFill="1" applyBorder="1" applyAlignment="1">
      <alignment horizontal="left" indent="2"/>
    </xf>
    <xf numFmtId="0" fontId="4" fillId="4" borderId="6" xfId="0" applyFont="1" applyFill="1" applyBorder="1" applyAlignment="1">
      <alignment horizontal="left" indent="2"/>
    </xf>
    <xf numFmtId="0" fontId="11" fillId="2" borderId="0" xfId="3" applyFont="1"/>
    <xf numFmtId="0" fontId="11" fillId="2" borderId="0" xfId="3" applyFont="1" applyAlignment="1">
      <alignment horizontal="center"/>
    </xf>
    <xf numFmtId="0" fontId="7" fillId="4" borderId="0" xfId="0" applyFont="1" applyFill="1"/>
    <xf numFmtId="170" fontId="7" fillId="4" borderId="0" xfId="0" applyNumberFormat="1" applyFont="1" applyFill="1" applyAlignment="1">
      <alignment horizontal="center"/>
    </xf>
    <xf numFmtId="9" fontId="4" fillId="0" borderId="0" xfId="2" applyFont="1" applyAlignment="1">
      <alignment horizontal="center"/>
    </xf>
    <xf numFmtId="170" fontId="4" fillId="0" borderId="0" xfId="0" applyNumberFormat="1" applyFont="1" applyAlignment="1">
      <alignment horizontal="right"/>
    </xf>
    <xf numFmtId="0" fontId="7" fillId="4" borderId="0" xfId="0" applyFont="1" applyFill="1" applyAlignment="1">
      <alignment horizontal="center"/>
    </xf>
    <xf numFmtId="9" fontId="7" fillId="4" borderId="0" xfId="2" applyFont="1" applyFill="1" applyAlignment="1">
      <alignment horizontal="center"/>
    </xf>
    <xf numFmtId="170" fontId="7" fillId="4" borderId="0" xfId="0" applyNumberFormat="1" applyFont="1" applyFill="1"/>
    <xf numFmtId="0" fontId="0" fillId="0" borderId="0" xfId="0" applyAlignment="1">
      <alignment horizontal="left"/>
    </xf>
    <xf numFmtId="9" fontId="0" fillId="0" borderId="0" xfId="2" applyFon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9" fontId="0" fillId="0" borderId="0" xfId="2" applyFont="1" applyBorder="1" applyAlignment="1">
      <alignment horizontal="left"/>
    </xf>
    <xf numFmtId="0" fontId="0" fillId="0" borderId="11" xfId="0" applyBorder="1"/>
    <xf numFmtId="0" fontId="0" fillId="0" borderId="11" xfId="0" applyBorder="1" applyAlignment="1">
      <alignment horizontal="left"/>
    </xf>
    <xf numFmtId="9" fontId="0" fillId="0" borderId="11" xfId="2" applyFont="1" applyBorder="1" applyAlignment="1">
      <alignment horizontal="left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Planilha1!$C$32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Planilha1!$C$33:$C$38</c:f>
              <c:numCache>
                <c:formatCode>0%</c:formatCode>
                <c:ptCount val="6"/>
                <c:pt idx="0">
                  <c:v>0.32</c:v>
                </c:pt>
                <c:pt idx="1">
                  <c:v>0.3</c:v>
                </c:pt>
                <c:pt idx="2">
                  <c:v>0.08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6-418B-BB12-64EA7624FDE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72390</xdr:rowOff>
    </xdr:from>
    <xdr:to>
      <xdr:col>4</xdr:col>
      <xdr:colOff>38100</xdr:colOff>
      <xdr:row>5</xdr:row>
      <xdr:rowOff>186690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836F53C-72AC-8DEF-1EFE-EFF8D7020B90}"/>
            </a:ext>
          </a:extLst>
        </xdr:cNvPr>
        <xdr:cNvSpPr txBox="1"/>
      </xdr:nvSpPr>
      <xdr:spPr>
        <a:xfrm>
          <a:off x="220981" y="72390"/>
          <a:ext cx="8854439" cy="1066800"/>
        </a:xfrm>
        <a:prstGeom prst="rect">
          <a:avLst/>
        </a:prstGeom>
        <a:solidFill>
          <a:schemeClr val="accent2"/>
        </a:solidFill>
        <a:ln w="38100" cmpd="sng">
          <a:solidFill>
            <a:schemeClr val="accent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4" algn="l"/>
          <a:r>
            <a:rPr lang="pt-BR" sz="2000" b="1">
              <a:solidFill>
                <a:schemeClr val="bg1"/>
              </a:solidFill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Ferramenta</a:t>
          </a:r>
          <a:r>
            <a:rPr lang="pt-BR" sz="2000" b="1" baseline="0">
              <a:solidFill>
                <a:schemeClr val="bg1"/>
              </a:solidFill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de Controle de Investimentos</a:t>
          </a:r>
          <a:endParaRPr lang="pt-BR" sz="2000" b="1">
            <a:solidFill>
              <a:schemeClr val="bg1"/>
            </a:solidFill>
            <a:latin typeface="Arial" panose="020B0604020202020204" pitchFamily="34" charset="0"/>
            <a:ea typeface="Calibri" panose="020F050202020403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777600</xdr:colOff>
      <xdr:row>1</xdr:row>
      <xdr:rowOff>26388</xdr:rowOff>
    </xdr:from>
    <xdr:to>
      <xdr:col>1</xdr:col>
      <xdr:colOff>1726468</xdr:colOff>
      <xdr:row>5</xdr:row>
      <xdr:rowOff>25037</xdr:rowOff>
    </xdr:to>
    <xdr:pic>
      <xdr:nvPicPr>
        <xdr:cNvPr id="2" name="Imagem 1" descr="Página inicial do Status Invest">
          <a:extLst>
            <a:ext uri="{FF2B5EF4-FFF2-40B4-BE49-F238E27FC236}">
              <a16:creationId xmlns:a16="http://schemas.microsoft.com/office/drawing/2014/main" id="{51436B57-FA5F-F340-7BF7-C222FA146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0" y="216888"/>
          <a:ext cx="948868" cy="760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24765</xdr:colOff>
      <xdr:row>39</xdr:row>
      <xdr:rowOff>137160</xdr:rowOff>
    </xdr:from>
    <xdr:to>
      <xdr:col>4</xdr:col>
      <xdr:colOff>60960</xdr:colOff>
      <xdr:row>58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D053A3-9CE9-9CC4-38A6-89F3ECA89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1C59-43E5-467F-BE44-C70AF9B03124}">
  <dimension ref="A1:F39"/>
  <sheetViews>
    <sheetView showGridLines="0" tabSelected="1" topLeftCell="A29" workbookViewId="0">
      <selection activeCell="E37" sqref="E37"/>
    </sheetView>
  </sheetViews>
  <sheetFormatPr defaultColWidth="0" defaultRowHeight="14.25" x14ac:dyDescent="0.2"/>
  <cols>
    <col min="1" max="1" width="3.28515625" style="12" bestFit="1" customWidth="1"/>
    <col min="2" max="2" width="35.28515625" style="1" bestFit="1" customWidth="1"/>
    <col min="3" max="4" width="30.7109375" style="1" customWidth="1"/>
    <col min="5" max="5" width="2.7109375" style="1" customWidth="1"/>
    <col min="6" max="6" width="15.7109375" style="1" hidden="1" customWidth="1"/>
    <col min="7" max="7" width="9.140625" style="1" hidden="1" customWidth="1"/>
    <col min="8" max="16384" width="9.140625" style="1" hidden="1"/>
  </cols>
  <sheetData>
    <row r="1" spans="1:4" customFormat="1" ht="15" x14ac:dyDescent="0.25">
      <c r="A1" s="11"/>
    </row>
    <row r="2" spans="1:4" customFormat="1" ht="15" x14ac:dyDescent="0.25">
      <c r="A2" s="11"/>
    </row>
    <row r="3" spans="1:4" customFormat="1" ht="15" x14ac:dyDescent="0.25">
      <c r="A3" s="11"/>
    </row>
    <row r="4" spans="1:4" customFormat="1" ht="15" x14ac:dyDescent="0.25">
      <c r="A4" s="11"/>
    </row>
    <row r="5" spans="1:4" customFormat="1" ht="15" x14ac:dyDescent="0.25">
      <c r="A5" s="11"/>
    </row>
    <row r="6" spans="1:4" customFormat="1" ht="15" x14ac:dyDescent="0.25">
      <c r="A6" s="11"/>
    </row>
    <row r="7" spans="1:4" ht="15" thickBot="1" x14ac:dyDescent="0.25"/>
    <row r="8" spans="1:4" ht="18" x14ac:dyDescent="0.2">
      <c r="B8" s="31" t="s">
        <v>16</v>
      </c>
      <c r="C8" s="26"/>
      <c r="D8" s="27"/>
    </row>
    <row r="9" spans="1:4" x14ac:dyDescent="0.2">
      <c r="B9" s="32" t="s">
        <v>11</v>
      </c>
      <c r="C9" s="24"/>
      <c r="D9" s="15">
        <v>5000</v>
      </c>
    </row>
    <row r="10" spans="1:4" x14ac:dyDescent="0.2">
      <c r="B10" s="32" t="s">
        <v>12</v>
      </c>
      <c r="C10" s="24"/>
      <c r="D10" s="3">
        <v>6.0000000000000001E-3</v>
      </c>
    </row>
    <row r="11" spans="1:4" ht="15" thickBot="1" x14ac:dyDescent="0.25">
      <c r="B11" s="33" t="s">
        <v>13</v>
      </c>
      <c r="C11" s="25"/>
      <c r="D11" s="16">
        <f>D9*30%</f>
        <v>1500</v>
      </c>
    </row>
    <row r="12" spans="1:4" ht="15" thickBot="1" x14ac:dyDescent="0.25">
      <c r="B12" s="34"/>
    </row>
    <row r="13" spans="1:4" s="2" customFormat="1" ht="20.100000000000001" customHeight="1" x14ac:dyDescent="0.25">
      <c r="A13" s="13"/>
      <c r="B13" s="35" t="s">
        <v>0</v>
      </c>
      <c r="C13" s="28"/>
      <c r="D13" s="23"/>
    </row>
    <row r="14" spans="1:4" ht="15" x14ac:dyDescent="0.25">
      <c r="B14" s="32" t="s">
        <v>1</v>
      </c>
      <c r="C14" s="24"/>
      <c r="D14" s="5">
        <v>500</v>
      </c>
    </row>
    <row r="15" spans="1:4" ht="15" x14ac:dyDescent="0.25">
      <c r="B15" s="32" t="s">
        <v>2</v>
      </c>
      <c r="C15" s="24"/>
      <c r="D15" s="7">
        <v>5</v>
      </c>
    </row>
    <row r="16" spans="1:4" ht="15" x14ac:dyDescent="0.25">
      <c r="B16" s="32" t="s">
        <v>3</v>
      </c>
      <c r="C16" s="24"/>
      <c r="D16" s="4">
        <v>1.0789999999999999E-2</v>
      </c>
    </row>
    <row r="17" spans="1:4" ht="15" x14ac:dyDescent="0.25">
      <c r="B17" s="36" t="s">
        <v>4</v>
      </c>
      <c r="C17" s="29"/>
      <c r="D17" s="9">
        <f>FV(taxa_mensal,qtd_anos*12,Aporte*-1)</f>
        <v>41888.456999243819</v>
      </c>
    </row>
    <row r="18" spans="1:4" ht="15.75" thickBot="1" x14ac:dyDescent="0.3">
      <c r="B18" s="37" t="s">
        <v>5</v>
      </c>
      <c r="C18" s="30"/>
      <c r="D18" s="10">
        <f>patrimonio*Rendimento_carteira</f>
        <v>251.33074199546292</v>
      </c>
    </row>
    <row r="19" spans="1:4" ht="15.75" thickBot="1" x14ac:dyDescent="0.3">
      <c r="C19" s="8"/>
    </row>
    <row r="20" spans="1:4" ht="20.100000000000001" customHeight="1" thickBot="1" x14ac:dyDescent="0.25">
      <c r="B20" s="38" t="s">
        <v>14</v>
      </c>
      <c r="C20" s="39"/>
      <c r="D20" s="14" t="s">
        <v>15</v>
      </c>
    </row>
    <row r="21" spans="1:4" x14ac:dyDescent="0.2">
      <c r="A21" s="12">
        <v>2</v>
      </c>
      <c r="B21" s="40" t="s">
        <v>6</v>
      </c>
      <c r="C21" s="17">
        <f>FV($D$16,$A21*12,$D$14*-1)</f>
        <v>13613.813648822608</v>
      </c>
      <c r="D21" s="18">
        <f>C21*Rendimento_carteira</f>
        <v>81.682881892935654</v>
      </c>
    </row>
    <row r="22" spans="1:4" x14ac:dyDescent="0.2">
      <c r="A22" s="12">
        <v>5</v>
      </c>
      <c r="B22" s="41" t="s">
        <v>7</v>
      </c>
      <c r="C22" s="19">
        <f>FV($D$16,$A22*12,$D$14*-1)</f>
        <v>41888.456999243819</v>
      </c>
      <c r="D22" s="20">
        <f>C22*Rendimento_carteira</f>
        <v>251.33074199546292</v>
      </c>
    </row>
    <row r="23" spans="1:4" x14ac:dyDescent="0.2">
      <c r="A23" s="12">
        <v>10</v>
      </c>
      <c r="B23" s="41" t="s">
        <v>8</v>
      </c>
      <c r="C23" s="19">
        <f>FV($D$16,$A23*12,$D$14*-1)</f>
        <v>121642.1062650861</v>
      </c>
      <c r="D23" s="20">
        <f>C23*Rendimento_carteira</f>
        <v>729.85263759051657</v>
      </c>
    </row>
    <row r="24" spans="1:4" x14ac:dyDescent="0.2">
      <c r="A24" s="12">
        <v>20</v>
      </c>
      <c r="B24" s="41" t="s">
        <v>9</v>
      </c>
      <c r="C24" s="19">
        <f>FV($D$16,$A24*12,$D$14*-1)</f>
        <v>562599.20004854025</v>
      </c>
      <c r="D24" s="20">
        <f>C24*Rendimento_carteira</f>
        <v>3375.5952002912418</v>
      </c>
    </row>
    <row r="25" spans="1:4" ht="15" thickBot="1" x14ac:dyDescent="0.25">
      <c r="A25" s="12">
        <v>30</v>
      </c>
      <c r="B25" s="42" t="s">
        <v>10</v>
      </c>
      <c r="C25" s="21">
        <f>FV($D$16,$A25*12,$D$14*-1)</f>
        <v>2161084.8275023573</v>
      </c>
      <c r="D25" s="22">
        <f>C25*Rendimento_carteira</f>
        <v>12966.508965014144</v>
      </c>
    </row>
    <row r="29" spans="1:4" ht="15" x14ac:dyDescent="0.25">
      <c r="B29" s="43" t="s">
        <v>19</v>
      </c>
      <c r="C29" s="44" t="s">
        <v>32</v>
      </c>
      <c r="D29" s="43"/>
    </row>
    <row r="30" spans="1:4" ht="15" x14ac:dyDescent="0.25">
      <c r="B30" s="45" t="s">
        <v>18</v>
      </c>
      <c r="C30" s="46">
        <f>Aporte</f>
        <v>500</v>
      </c>
      <c r="D30" s="45"/>
    </row>
    <row r="32" spans="1:4" ht="15" x14ac:dyDescent="0.25">
      <c r="B32" s="49" t="s">
        <v>20</v>
      </c>
      <c r="C32" s="49" t="s">
        <v>21</v>
      </c>
      <c r="D32" s="49" t="s">
        <v>22</v>
      </c>
    </row>
    <row r="33" spans="2:4" x14ac:dyDescent="0.2">
      <c r="B33" s="6" t="s">
        <v>23</v>
      </c>
      <c r="C33" s="47">
        <f>VLOOKUP($C$29&amp;"-"&amp;$B33,Planilha2!$A:$D,4,0)</f>
        <v>0.32</v>
      </c>
      <c r="D33" s="48">
        <f>C33*$C$30</f>
        <v>160</v>
      </c>
    </row>
    <row r="34" spans="2:4" x14ac:dyDescent="0.2">
      <c r="B34" s="6" t="s">
        <v>24</v>
      </c>
      <c r="C34" s="47">
        <f>VLOOKUP($C$29&amp;"-"&amp;$B34,Planilha2!$A:$D,4,0)</f>
        <v>0.3</v>
      </c>
      <c r="D34" s="48">
        <f t="shared" ref="D34:D38" si="0">C34*$C$30</f>
        <v>150</v>
      </c>
    </row>
    <row r="35" spans="2:4" x14ac:dyDescent="0.2">
      <c r="B35" s="6" t="s">
        <v>25</v>
      </c>
      <c r="C35" s="47">
        <f>VLOOKUP($C$29&amp;"-"&amp;$B35,Planilha2!$A:$D,4,0)</f>
        <v>0.08</v>
      </c>
      <c r="D35" s="48">
        <f t="shared" si="0"/>
        <v>40</v>
      </c>
    </row>
    <row r="36" spans="2:4" x14ac:dyDescent="0.2">
      <c r="B36" s="6" t="s">
        <v>26</v>
      </c>
      <c r="C36" s="47">
        <f>VLOOKUP($C$29&amp;"-"&amp;$B36,Planilha2!$A:$D,4,0)</f>
        <v>0.1</v>
      </c>
      <c r="D36" s="48">
        <f t="shared" si="0"/>
        <v>50</v>
      </c>
    </row>
    <row r="37" spans="2:4" x14ac:dyDescent="0.2">
      <c r="B37" s="6" t="s">
        <v>27</v>
      </c>
      <c r="C37" s="47">
        <f>VLOOKUP($C$29&amp;"-"&amp;$B37,Planilha2!$A:$D,4,0)</f>
        <v>0.1</v>
      </c>
      <c r="D37" s="48">
        <f t="shared" si="0"/>
        <v>50</v>
      </c>
    </row>
    <row r="38" spans="2:4" x14ac:dyDescent="0.2">
      <c r="B38" s="6" t="s">
        <v>28</v>
      </c>
      <c r="C38" s="47">
        <f>VLOOKUP($C$29&amp;"-"&amp;$B38,Planilha2!$A:$D,4,0)</f>
        <v>0.1</v>
      </c>
      <c r="D38" s="48">
        <f t="shared" si="0"/>
        <v>50</v>
      </c>
    </row>
    <row r="39" spans="2:4" ht="15" x14ac:dyDescent="0.25">
      <c r="B39" s="49"/>
      <c r="C39" s="50"/>
      <c r="D39" s="51">
        <f>SUM(D33:D38)</f>
        <v>500</v>
      </c>
    </row>
  </sheetData>
  <mergeCells count="1">
    <mergeCell ref="B20:C20"/>
  </mergeCells>
  <dataValidations count="1">
    <dataValidation type="list" allowBlank="1" showInputMessage="1" showErrorMessage="1" sqref="C29" xr:uid="{015CD5FA-5998-4D1C-BEB5-62C67855E20E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B1F58-A8B3-47AA-BF5F-A9303661FE9A}">
  <dimension ref="A2:D20"/>
  <sheetViews>
    <sheetView workbookViewId="0">
      <selection activeCell="D11" sqref="D11"/>
    </sheetView>
  </sheetViews>
  <sheetFormatPr defaultRowHeight="15" x14ac:dyDescent="0.25"/>
  <cols>
    <col min="1" max="1" width="28.42578125" bestFit="1" customWidth="1"/>
    <col min="2" max="2" width="12.140625" style="52" bestFit="1" customWidth="1"/>
    <col min="3" max="3" width="16.140625" style="52" bestFit="1" customWidth="1"/>
    <col min="4" max="4" width="6.7109375" style="53" bestFit="1" customWidth="1"/>
  </cols>
  <sheetData>
    <row r="2" spans="1:4" x14ac:dyDescent="0.25">
      <c r="A2" t="s">
        <v>31</v>
      </c>
      <c r="B2" s="52" t="s">
        <v>19</v>
      </c>
      <c r="C2" s="52" t="s">
        <v>20</v>
      </c>
      <c r="D2" s="53" t="s">
        <v>30</v>
      </c>
    </row>
    <row r="3" spans="1:4" x14ac:dyDescent="0.25">
      <c r="A3" s="54" t="str">
        <f>B3&amp;"-"&amp;C3</f>
        <v>Conservador-Papel</v>
      </c>
      <c r="B3" s="55" t="s">
        <v>29</v>
      </c>
      <c r="C3" s="55" t="s">
        <v>23</v>
      </c>
      <c r="D3" s="56">
        <v>0.3</v>
      </c>
    </row>
    <row r="4" spans="1:4" x14ac:dyDescent="0.25">
      <c r="A4" s="54" t="str">
        <f t="shared" ref="A4:A20" si="0">B4&amp;"-"&amp;C4</f>
        <v>Conservador-Tijolo</v>
      </c>
      <c r="B4" s="55" t="s">
        <v>29</v>
      </c>
      <c r="C4" s="55" t="s">
        <v>24</v>
      </c>
      <c r="D4" s="56">
        <v>0.5</v>
      </c>
    </row>
    <row r="5" spans="1:4" x14ac:dyDescent="0.25">
      <c r="A5" s="54" t="str">
        <f t="shared" si="0"/>
        <v>Conservador-Híbridos</v>
      </c>
      <c r="B5" s="55" t="s">
        <v>29</v>
      </c>
      <c r="C5" s="55" t="s">
        <v>25</v>
      </c>
      <c r="D5" s="56">
        <v>0.1</v>
      </c>
    </row>
    <row r="6" spans="1:4" x14ac:dyDescent="0.25">
      <c r="A6" s="54" t="str">
        <f t="shared" si="0"/>
        <v>Conservador-FOFs</v>
      </c>
      <c r="B6" s="55" t="s">
        <v>29</v>
      </c>
      <c r="C6" s="55" t="s">
        <v>26</v>
      </c>
      <c r="D6" s="56">
        <v>0.1</v>
      </c>
    </row>
    <row r="7" spans="1:4" x14ac:dyDescent="0.25">
      <c r="A7" s="54" t="str">
        <f t="shared" si="0"/>
        <v>Conservador-Desenvolvimento</v>
      </c>
      <c r="B7" s="55" t="s">
        <v>29</v>
      </c>
      <c r="C7" s="55" t="s">
        <v>27</v>
      </c>
      <c r="D7" s="56">
        <v>0</v>
      </c>
    </row>
    <row r="8" spans="1:4" ht="15.75" thickBot="1" x14ac:dyDescent="0.3">
      <c r="A8" s="57" t="str">
        <f t="shared" si="0"/>
        <v>Conservador-Hotelarias</v>
      </c>
      <c r="B8" s="58" t="s">
        <v>29</v>
      </c>
      <c r="C8" s="58" t="s">
        <v>28</v>
      </c>
      <c r="D8" s="59">
        <v>0</v>
      </c>
    </row>
    <row r="9" spans="1:4" x14ac:dyDescent="0.25">
      <c r="A9" t="str">
        <f t="shared" si="0"/>
        <v>Moderado-Papel</v>
      </c>
      <c r="B9" s="52" t="s">
        <v>32</v>
      </c>
      <c r="C9" s="52" t="s">
        <v>23</v>
      </c>
      <c r="D9" s="53">
        <v>0.32</v>
      </c>
    </row>
    <row r="10" spans="1:4" x14ac:dyDescent="0.25">
      <c r="A10" t="str">
        <f t="shared" si="0"/>
        <v>Moderado-Tijolo</v>
      </c>
      <c r="B10" s="52" t="s">
        <v>32</v>
      </c>
      <c r="C10" s="52" t="s">
        <v>24</v>
      </c>
      <c r="D10" s="53">
        <v>0.3</v>
      </c>
    </row>
    <row r="11" spans="1:4" x14ac:dyDescent="0.25">
      <c r="A11" t="str">
        <f t="shared" si="0"/>
        <v>Moderado-Híbridos</v>
      </c>
      <c r="B11" s="52" t="s">
        <v>32</v>
      </c>
      <c r="C11" s="52" t="s">
        <v>25</v>
      </c>
      <c r="D11" s="53">
        <v>0.08</v>
      </c>
    </row>
    <row r="12" spans="1:4" x14ac:dyDescent="0.25">
      <c r="A12" t="str">
        <f t="shared" si="0"/>
        <v>Moderado-FOFs</v>
      </c>
      <c r="B12" s="52" t="s">
        <v>32</v>
      </c>
      <c r="C12" s="52" t="s">
        <v>26</v>
      </c>
      <c r="D12" s="53">
        <v>0.1</v>
      </c>
    </row>
    <row r="13" spans="1:4" x14ac:dyDescent="0.25">
      <c r="A13" t="str">
        <f t="shared" si="0"/>
        <v>Moderado-Desenvolvimento</v>
      </c>
      <c r="B13" s="52" t="s">
        <v>32</v>
      </c>
      <c r="C13" s="52" t="s">
        <v>27</v>
      </c>
      <c r="D13" s="53">
        <v>0.1</v>
      </c>
    </row>
    <row r="14" spans="1:4" ht="15.75" thickBot="1" x14ac:dyDescent="0.3">
      <c r="A14" s="57" t="str">
        <f t="shared" si="0"/>
        <v>Moderado-Hotelarias</v>
      </c>
      <c r="B14" s="58" t="s">
        <v>32</v>
      </c>
      <c r="C14" s="58" t="s">
        <v>28</v>
      </c>
      <c r="D14" s="59">
        <v>0.1</v>
      </c>
    </row>
    <row r="15" spans="1:4" x14ac:dyDescent="0.25">
      <c r="A15" t="str">
        <f t="shared" si="0"/>
        <v>Agressivo-Papel</v>
      </c>
      <c r="B15" s="52" t="s">
        <v>17</v>
      </c>
      <c r="C15" s="52" t="s">
        <v>23</v>
      </c>
      <c r="D15" s="53">
        <v>0.5</v>
      </c>
    </row>
    <row r="16" spans="1:4" x14ac:dyDescent="0.25">
      <c r="A16" t="str">
        <f t="shared" si="0"/>
        <v>Agressivo-Tijolo</v>
      </c>
      <c r="B16" s="52" t="s">
        <v>17</v>
      </c>
      <c r="C16" s="52" t="s">
        <v>24</v>
      </c>
      <c r="D16" s="53">
        <v>0.1</v>
      </c>
    </row>
    <row r="17" spans="1:4" x14ac:dyDescent="0.25">
      <c r="A17" t="str">
        <f t="shared" si="0"/>
        <v>Agressivo-Híbridos</v>
      </c>
      <c r="B17" s="52" t="s">
        <v>17</v>
      </c>
      <c r="C17" s="52" t="s">
        <v>25</v>
      </c>
      <c r="D17" s="53">
        <v>0.05</v>
      </c>
    </row>
    <row r="18" spans="1:4" x14ac:dyDescent="0.25">
      <c r="A18" t="str">
        <f t="shared" si="0"/>
        <v>Agressivo-FOFs</v>
      </c>
      <c r="B18" s="52" t="s">
        <v>17</v>
      </c>
      <c r="C18" s="52" t="s">
        <v>26</v>
      </c>
      <c r="D18" s="53">
        <v>0.05</v>
      </c>
    </row>
    <row r="19" spans="1:4" x14ac:dyDescent="0.25">
      <c r="A19" t="str">
        <f t="shared" si="0"/>
        <v>Agressivo-Desenvolvimento</v>
      </c>
      <c r="B19" s="52" t="s">
        <v>17</v>
      </c>
      <c r="C19" s="52" t="s">
        <v>27</v>
      </c>
      <c r="D19" s="53">
        <v>0.2</v>
      </c>
    </row>
    <row r="20" spans="1:4" x14ac:dyDescent="0.25">
      <c r="A20" t="str">
        <f t="shared" si="0"/>
        <v>Agressivo-Hotelarias</v>
      </c>
      <c r="B20" s="52" t="s">
        <v>17</v>
      </c>
      <c r="C20" s="52" t="s">
        <v>28</v>
      </c>
      <c r="D20" s="5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Planilha1</vt:lpstr>
      <vt:lpstr>Planilha2</vt:lpstr>
      <vt:lpstr>Aporte</vt:lpstr>
      <vt:lpstr>patrimonio</vt:lpstr>
      <vt:lpstr>qtd_anos</vt:lpstr>
      <vt:lpstr>Rendimento_carteira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Flores</dc:creator>
  <cp:lastModifiedBy>Luis Flores</cp:lastModifiedBy>
  <dcterms:created xsi:type="dcterms:W3CDTF">2025-06-19T15:39:19Z</dcterms:created>
  <dcterms:modified xsi:type="dcterms:W3CDTF">2025-06-19T16:40:23Z</dcterms:modified>
</cp:coreProperties>
</file>