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t file\"/>
    </mc:Choice>
  </mc:AlternateContent>
  <xr:revisionPtr revIDLastSave="0" documentId="13_ncr:1_{9F105E4E-1D9C-450D-B674-7DF2D067EC64}" xr6:coauthVersionLast="28" xr6:coauthVersionMax="28" xr10:uidLastSave="{00000000-0000-0000-0000-000000000000}"/>
  <bookViews>
    <workbookView xWindow="0" yWindow="0" windowWidth="23040" windowHeight="9000" activeTab="4" xr2:uid="{00000000-000D-0000-FFFF-FFFF00000000}"/>
  </bookViews>
  <sheets>
    <sheet name="进货" sheetId="1" r:id="rId1"/>
    <sheet name="卖货" sheetId="2" r:id="rId2"/>
    <sheet name="库存" sheetId="3" r:id="rId3"/>
    <sheet name="总投资" sheetId="5" r:id="rId4"/>
    <sheet name="资金汇总" sheetId="4" r:id="rId5"/>
  </sheets>
  <calcPr calcId="171027"/>
  <pivotCaches>
    <pivotCache cacheId="20" r:id="rId6"/>
  </pivotCaches>
</workbook>
</file>

<file path=xl/calcChain.xml><?xml version="1.0" encoding="utf-8"?>
<calcChain xmlns="http://schemas.openxmlformats.org/spreadsheetml/2006/main">
  <c r="E2" i="4" l="1"/>
  <c r="D2" i="4"/>
  <c r="B2" i="4"/>
  <c r="C2" i="4" s="1"/>
  <c r="E2" i="3"/>
  <c r="D7" i="3"/>
  <c r="D8" i="3"/>
  <c r="D9" i="3"/>
  <c r="D10" i="3"/>
  <c r="D11" i="3"/>
  <c r="D12" i="3"/>
  <c r="D13" i="3"/>
  <c r="C7" i="3"/>
  <c r="C8" i="3"/>
  <c r="C9" i="3"/>
  <c r="C10" i="3"/>
  <c r="C11" i="3"/>
  <c r="C12" i="3"/>
  <c r="C13" i="3"/>
  <c r="E3" i="5"/>
  <c r="E2" i="5"/>
  <c r="A2" i="4"/>
  <c r="E2" i="2"/>
  <c r="E2" i="1"/>
  <c r="E3" i="1"/>
  <c r="E4" i="1"/>
  <c r="E5" i="1"/>
  <c r="E6" i="1"/>
  <c r="E7" i="1"/>
  <c r="C3" i="3"/>
  <c r="D3" i="3" s="1"/>
  <c r="C4" i="3"/>
  <c r="D4" i="3" s="1"/>
  <c r="C5" i="3"/>
  <c r="D5" i="3" s="1"/>
  <c r="C6" i="3"/>
  <c r="D6" i="3" s="1"/>
  <c r="C2" i="3"/>
  <c r="D2" i="3" s="1"/>
  <c r="E9" i="1"/>
  <c r="E10" i="1"/>
  <c r="E11" i="1"/>
  <c r="E12" i="1"/>
  <c r="E13" i="1"/>
  <c r="E14" i="1"/>
  <c r="E8" i="1"/>
</calcChain>
</file>

<file path=xl/sharedStrings.xml><?xml version="1.0" encoding="utf-8"?>
<sst xmlns="http://schemas.openxmlformats.org/spreadsheetml/2006/main" count="50" uniqueCount="30">
  <si>
    <t>日期</t>
    <phoneticPr fontId="1" type="noConversion"/>
  </si>
  <si>
    <t>编号</t>
    <phoneticPr fontId="1" type="noConversion"/>
  </si>
  <si>
    <t>操作</t>
    <phoneticPr fontId="1" type="noConversion"/>
  </si>
  <si>
    <t>价格（港币）</t>
    <phoneticPr fontId="1" type="noConversion"/>
  </si>
  <si>
    <t>汇率</t>
    <phoneticPr fontId="1" type="noConversion"/>
  </si>
  <si>
    <t>人民币</t>
    <phoneticPr fontId="1" type="noConversion"/>
  </si>
  <si>
    <t>办理人</t>
    <phoneticPr fontId="1" type="noConversion"/>
  </si>
  <si>
    <r>
      <t>Y</t>
    </r>
    <r>
      <rPr>
        <sz val="10"/>
        <rFont val="Arial"/>
        <family val="2"/>
      </rPr>
      <t>uming</t>
    </r>
    <phoneticPr fontId="1" type="noConversion"/>
  </si>
  <si>
    <t>Yuming</t>
    <phoneticPr fontId="1" type="noConversion"/>
  </si>
  <si>
    <t>售价（人民币）</t>
    <phoneticPr fontId="1" type="noConversion"/>
  </si>
  <si>
    <t>邮费（人民币）</t>
    <phoneticPr fontId="1" type="noConversion"/>
  </si>
  <si>
    <t>获利</t>
    <phoneticPr fontId="1" type="noConversion"/>
  </si>
  <si>
    <t>进货编号</t>
  </si>
  <si>
    <t>买入数量</t>
  </si>
  <si>
    <t>卖出数量</t>
    <phoneticPr fontId="1" type="noConversion"/>
  </si>
  <si>
    <t>库存</t>
    <phoneticPr fontId="1" type="noConversion"/>
  </si>
  <si>
    <t>进货总金额（人民币）</t>
    <phoneticPr fontId="1" type="noConversion"/>
  </si>
  <si>
    <t>卖货总金额（人民币）</t>
    <phoneticPr fontId="1" type="noConversion"/>
  </si>
  <si>
    <t>入金</t>
    <phoneticPr fontId="1" type="noConversion"/>
  </si>
  <si>
    <t>金额（港币）</t>
    <phoneticPr fontId="1" type="noConversion"/>
  </si>
  <si>
    <t>金额（人民币）</t>
    <phoneticPr fontId="1" type="noConversion"/>
  </si>
  <si>
    <t>备注</t>
    <phoneticPr fontId="1" type="noConversion"/>
  </si>
  <si>
    <t>首次入金</t>
    <phoneticPr fontId="1" type="noConversion"/>
  </si>
  <si>
    <r>
      <t>y</t>
    </r>
    <r>
      <rPr>
        <sz val="10"/>
        <rFont val="Arial"/>
        <family val="2"/>
      </rPr>
      <t>uming</t>
    </r>
    <phoneticPr fontId="1" type="noConversion"/>
  </si>
  <si>
    <r>
      <rPr>
        <sz val="10"/>
        <rFont val="宋体"/>
        <family val="3"/>
        <charset val="134"/>
      </rPr>
      <t>银行换</t>
    </r>
    <r>
      <rPr>
        <sz val="10"/>
        <rFont val="Arial"/>
        <family val="2"/>
      </rPr>
      <t>3w</t>
    </r>
    <r>
      <rPr>
        <sz val="10"/>
        <rFont val="宋体"/>
        <family val="3"/>
        <charset val="134"/>
      </rPr>
      <t>港币</t>
    </r>
    <phoneticPr fontId="1" type="noConversion"/>
  </si>
  <si>
    <t>总库存</t>
    <phoneticPr fontId="1" type="noConversion"/>
  </si>
  <si>
    <t>盈利</t>
    <phoneticPr fontId="1" type="noConversion"/>
  </si>
  <si>
    <t>结余资金</t>
    <phoneticPr fontId="1" type="noConversion"/>
  </si>
  <si>
    <t>总投资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</si>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</sst>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宋体"/>
      <family val="3"/>
      <charset val="134"/>
    </font>
    <font>
      <sz val="10"/>
      <color theme="0"/>
      <name val="Arial"/>
      <family val="2"/>
    </font>
    <font>
      <sz val="10"/>
      <name val="Arial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2">
    <border>
      <left/>
      <right/>
      <top/>
      <bottom/>
      <diagonal/>
    </border>
    <border>
      <left/>
      <right/>
      <top/>
      <bottom style="thin">
        <color theme="6" tint="0.79998168889431442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4" fillId="2" borderId="1" xfId="0" applyFont="1" applyFill="1" applyBorder="1"/>
    <xf numFmtId="0" fontId="5" fillId="0" borderId="0" xfId="0" applyFo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hqin" refreshedDate="43180.908139004627" createdVersion="6" refreshedVersion="6" minRefreshableVersion="3" recordCount="14" xr:uid="{C6125B1F-038C-4F20-B1DC-0F4C6BFA0CB9}">
  <cacheSource type="worksheet">
    <worksheetSource ref="B1:B1048576" sheet="进货"/>
  </cacheSource>
  <cacheFields count="1">
    <cacheField name="编号" numFmtId="0">
      <sharedItems containsString="0" containsBlank="1" containsNumber="1" containsInteger="1" minValue="10232" maxValue="75827" count="18">
        <n v="71942"/>
        <n v="42043"/>
        <n v="42070"/>
        <n v="21309"/>
        <n v="70613"/>
        <n v="70614"/>
        <n v="10232"/>
        <n v="10256"/>
        <n v="75827"/>
        <n v="10258"/>
        <n v="75060"/>
        <n v="75144"/>
        <m/>
        <n v="66666" u="1"/>
        <n v="70620" u="1"/>
        <n v="12345" u="1"/>
        <n v="70618" u="1"/>
        <n v="55555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</r>
  <r>
    <x v="1"/>
  </r>
  <r>
    <x v="2"/>
  </r>
  <r>
    <x v="3"/>
  </r>
  <r>
    <x v="4"/>
  </r>
  <r>
    <x v="5"/>
  </r>
  <r>
    <x v="6"/>
  </r>
  <r>
    <x v="7"/>
  </r>
  <r>
    <x v="7"/>
  </r>
  <r>
    <x v="8"/>
  </r>
  <r>
    <x v="9"/>
  </r>
  <r>
    <x v="10"/>
  </r>
  <r>
    <x v="11"/>
  </r>
  <r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1F564-D547-46C6-AFDB-59DA725E8B40}" name="数据透视表1" cacheId="20" applyNumberFormats="0" applyBorderFormats="0" applyFontFormats="0" applyPatternFormats="0" applyAlignmentFormats="0" applyWidthHeightFormats="1" dataCaption="值" showError="1" showMissing="0" updatedVersion="6" minRefreshableVersion="3" useAutoFormatting="1" rowGrandTotals="0" colGrandTotals="0" itemPrintTitles="1" createdVersion="6" indent="0" outline="1" outlineData="1" multipleFieldFilters="0" rowHeaderCaption="进货编号" fieldListSortAscending="1">
  <location ref="A1:B13" firstHeaderRow="1" firstDataRow="1" firstDataCol="1"/>
  <pivotFields count="1">
    <pivotField axis="axisRow" dataField="1" showAll="0" sortType="ascending">
      <items count="19">
        <item x="6"/>
        <item x="7"/>
        <item x="9"/>
        <item m="1" x="15"/>
        <item x="3"/>
        <item x="1"/>
        <item x="2"/>
        <item m="1" x="17"/>
        <item m="1" x="13"/>
        <item x="4"/>
        <item x="5"/>
        <item m="1" x="16"/>
        <item m="1" x="14"/>
        <item x="0"/>
        <item x="10"/>
        <item x="11"/>
        <item x="8"/>
        <item h="1" x="12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4"/>
    </i>
    <i>
      <x v="5"/>
    </i>
    <i>
      <x v="6"/>
    </i>
    <i>
      <x v="9"/>
    </i>
    <i>
      <x v="10"/>
    </i>
    <i>
      <x v="13"/>
    </i>
    <i>
      <x v="14"/>
    </i>
    <i>
      <x v="15"/>
    </i>
    <i>
      <x v="16"/>
    </i>
  </rowItems>
  <colItems count="1">
    <i/>
  </colItems>
  <dataFields count="1">
    <dataField name="买入数量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workbookViewId="0">
      <selection activeCell="B10" sqref="B10"/>
    </sheetView>
  </sheetViews>
  <sheetFormatPr defaultRowHeight="13.2" x14ac:dyDescent="0.25"/>
  <cols>
    <col min="1" max="1" width="15.109375"/>
    <col min="2" max="2" width="16.6640625" customWidth="1"/>
    <col min="3" max="21" width="15.109375"/>
  </cols>
  <sheetData>
    <row r="1" spans="1:6" x14ac:dyDescent="0.2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5">
      <c r="A2" s="2">
        <v>43160</v>
      </c>
      <c r="B2">
        <v>71942</v>
      </c>
      <c r="C2">
        <v>1460</v>
      </c>
      <c r="D2">
        <v>0.81</v>
      </c>
      <c r="E2">
        <f t="shared" ref="E2:E7" si="0">C2*D2</f>
        <v>1182.6000000000001</v>
      </c>
      <c r="F2" s="3" t="s">
        <v>7</v>
      </c>
    </row>
    <row r="3" spans="1:6" x14ac:dyDescent="0.25">
      <c r="A3" s="2">
        <v>43160</v>
      </c>
      <c r="B3">
        <v>42043</v>
      </c>
      <c r="C3">
        <v>1500</v>
      </c>
      <c r="D3">
        <v>0.81</v>
      </c>
      <c r="E3">
        <f t="shared" si="0"/>
        <v>1215</v>
      </c>
      <c r="F3" s="3" t="s">
        <v>7</v>
      </c>
    </row>
    <row r="4" spans="1:6" x14ac:dyDescent="0.25">
      <c r="A4" s="2">
        <v>43160</v>
      </c>
      <c r="B4">
        <v>42070</v>
      </c>
      <c r="C4">
        <v>1680</v>
      </c>
      <c r="D4">
        <v>0.81</v>
      </c>
      <c r="E4">
        <f t="shared" si="0"/>
        <v>1360.8000000000002</v>
      </c>
      <c r="F4" s="3" t="s">
        <v>7</v>
      </c>
    </row>
    <row r="5" spans="1:6" x14ac:dyDescent="0.25">
      <c r="A5" s="2">
        <v>43160</v>
      </c>
      <c r="B5">
        <v>21309</v>
      </c>
      <c r="C5">
        <v>1000</v>
      </c>
      <c r="D5">
        <v>0.81</v>
      </c>
      <c r="E5">
        <f t="shared" si="0"/>
        <v>810</v>
      </c>
      <c r="F5" s="3" t="s">
        <v>7</v>
      </c>
    </row>
    <row r="6" spans="1:6" x14ac:dyDescent="0.25">
      <c r="A6" s="2">
        <v>43160</v>
      </c>
      <c r="B6">
        <v>70613</v>
      </c>
      <c r="C6">
        <v>390</v>
      </c>
      <c r="D6">
        <v>0.81</v>
      </c>
      <c r="E6">
        <f t="shared" si="0"/>
        <v>315.90000000000003</v>
      </c>
      <c r="F6" s="3" t="s">
        <v>7</v>
      </c>
    </row>
    <row r="7" spans="1:6" x14ac:dyDescent="0.25">
      <c r="A7" s="2">
        <v>43160</v>
      </c>
      <c r="B7">
        <v>70614</v>
      </c>
      <c r="C7">
        <v>395</v>
      </c>
      <c r="D7">
        <v>0.81</v>
      </c>
      <c r="E7">
        <f t="shared" si="0"/>
        <v>319.95000000000005</v>
      </c>
      <c r="F7" s="3" t="s">
        <v>7</v>
      </c>
    </row>
    <row r="8" spans="1:6" x14ac:dyDescent="0.25">
      <c r="A8" s="2">
        <v>43177</v>
      </c>
      <c r="B8">
        <v>10232</v>
      </c>
      <c r="C8">
        <v>980</v>
      </c>
      <c r="D8">
        <v>0.81</v>
      </c>
      <c r="E8">
        <f>C8*D8</f>
        <v>793.80000000000007</v>
      </c>
      <c r="F8" s="3" t="s">
        <v>7</v>
      </c>
    </row>
    <row r="9" spans="1:6" x14ac:dyDescent="0.25">
      <c r="A9" s="2">
        <v>43177</v>
      </c>
      <c r="B9">
        <v>10256</v>
      </c>
      <c r="C9">
        <v>2480</v>
      </c>
      <c r="D9">
        <v>0.81</v>
      </c>
      <c r="E9">
        <f>C9*D9</f>
        <v>2008.8000000000002</v>
      </c>
      <c r="F9" s="3" t="s">
        <v>7</v>
      </c>
    </row>
    <row r="10" spans="1:6" x14ac:dyDescent="0.25">
      <c r="A10" s="2">
        <v>43177</v>
      </c>
      <c r="B10">
        <v>10256</v>
      </c>
      <c r="C10">
        <v>2480</v>
      </c>
      <c r="D10">
        <v>0.81</v>
      </c>
      <c r="E10">
        <f>C10*D10</f>
        <v>2008.8000000000002</v>
      </c>
      <c r="F10" s="3" t="s">
        <v>7</v>
      </c>
    </row>
    <row r="11" spans="1:6" x14ac:dyDescent="0.25">
      <c r="A11" s="2">
        <v>43177</v>
      </c>
      <c r="B11">
        <v>75827</v>
      </c>
      <c r="C11">
        <v>2360</v>
      </c>
      <c r="D11">
        <v>0.81</v>
      </c>
      <c r="E11">
        <f>C11*D11</f>
        <v>1911.6000000000001</v>
      </c>
      <c r="F11" s="3" t="s">
        <v>7</v>
      </c>
    </row>
    <row r="12" spans="1:6" x14ac:dyDescent="0.25">
      <c r="A12" s="2">
        <v>43177</v>
      </c>
      <c r="B12">
        <v>10258</v>
      </c>
      <c r="C12">
        <v>920</v>
      </c>
      <c r="D12">
        <v>0.81</v>
      </c>
      <c r="E12">
        <f>C12*D12</f>
        <v>745.2</v>
      </c>
      <c r="F12" s="3" t="s">
        <v>7</v>
      </c>
    </row>
    <row r="13" spans="1:6" x14ac:dyDescent="0.25">
      <c r="A13" s="2">
        <v>43177</v>
      </c>
      <c r="B13">
        <v>75060</v>
      </c>
      <c r="C13">
        <v>1400</v>
      </c>
      <c r="D13">
        <v>0.81</v>
      </c>
      <c r="E13">
        <f>C13*D13</f>
        <v>1134</v>
      </c>
      <c r="F13" s="3" t="s">
        <v>7</v>
      </c>
    </row>
    <row r="14" spans="1:6" x14ac:dyDescent="0.25">
      <c r="A14" s="2">
        <v>43177</v>
      </c>
      <c r="B14">
        <v>75144</v>
      </c>
      <c r="C14">
        <v>1400</v>
      </c>
      <c r="D14">
        <v>0.81</v>
      </c>
      <c r="E14">
        <f>C14*D14</f>
        <v>1134</v>
      </c>
      <c r="F14" s="3" t="s">
        <v>7</v>
      </c>
    </row>
  </sheetData>
  <sortState ref="A2:F14">
    <sortCondition ref="A6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A9B6E-0E1C-4D4F-91B9-FF03E60AE73F}">
  <dimension ref="A1:F2"/>
  <sheetViews>
    <sheetView workbookViewId="0">
      <selection activeCell="E10" sqref="E10"/>
    </sheetView>
  </sheetViews>
  <sheetFormatPr defaultRowHeight="13.2" x14ac:dyDescent="0.25"/>
  <cols>
    <col min="1" max="1" width="9.6640625" bestFit="1" customWidth="1"/>
    <col min="2" max="2" width="9.44140625" bestFit="1" customWidth="1"/>
    <col min="3" max="3" width="11.6640625" bestFit="1" customWidth="1"/>
    <col min="4" max="5" width="15.21875" customWidth="1"/>
  </cols>
  <sheetData>
    <row r="1" spans="1:6" x14ac:dyDescent="0.25">
      <c r="A1" s="1" t="s">
        <v>0</v>
      </c>
      <c r="B1" s="1" t="s">
        <v>1</v>
      </c>
      <c r="C1" s="1" t="s">
        <v>9</v>
      </c>
      <c r="D1" s="1" t="s">
        <v>10</v>
      </c>
      <c r="E1" s="1" t="s">
        <v>11</v>
      </c>
      <c r="F1" s="1" t="s">
        <v>6</v>
      </c>
    </row>
    <row r="2" spans="1:6" x14ac:dyDescent="0.25">
      <c r="A2" s="2">
        <v>43180</v>
      </c>
      <c r="B2">
        <v>10232</v>
      </c>
      <c r="C2">
        <v>985</v>
      </c>
      <c r="D2">
        <v>25</v>
      </c>
      <c r="E2">
        <f>C2-D2</f>
        <v>960</v>
      </c>
      <c r="F2" s="3" t="s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0866-E479-4A72-8913-EB728E80D115}">
  <dimension ref="A1:E13"/>
  <sheetViews>
    <sheetView workbookViewId="0">
      <selection activeCell="E3" sqref="E3"/>
    </sheetView>
  </sheetViews>
  <sheetFormatPr defaultRowHeight="13.2" x14ac:dyDescent="0.25"/>
  <cols>
    <col min="1" max="1" width="11.33203125" bestFit="1" customWidth="1"/>
    <col min="2" max="2" width="9.109375" bestFit="1" customWidth="1"/>
    <col min="4" max="4" width="11.33203125" bestFit="1" customWidth="1"/>
    <col min="5" max="5" width="11.6640625" bestFit="1" customWidth="1"/>
  </cols>
  <sheetData>
    <row r="1" spans="1:5" x14ac:dyDescent="0.25">
      <c r="A1" s="5" t="s">
        <v>12</v>
      </c>
      <c r="B1" t="s">
        <v>13</v>
      </c>
      <c r="C1" s="7" t="s">
        <v>14</v>
      </c>
      <c r="D1" s="7" t="s">
        <v>15</v>
      </c>
      <c r="E1" s="7" t="s">
        <v>25</v>
      </c>
    </row>
    <row r="2" spans="1:5" x14ac:dyDescent="0.25">
      <c r="A2" s="6">
        <v>10232</v>
      </c>
      <c r="B2" s="4">
        <v>1</v>
      </c>
      <c r="C2">
        <f>COUNTIF(卖货!B2:B4096,库存!A2)</f>
        <v>1</v>
      </c>
      <c r="D2">
        <f>B2-C2</f>
        <v>0</v>
      </c>
      <c r="E2">
        <f>SUM(D2:D13)</f>
        <v>12</v>
      </c>
    </row>
    <row r="3" spans="1:5" x14ac:dyDescent="0.25">
      <c r="A3" s="6">
        <v>10256</v>
      </c>
      <c r="B3" s="4">
        <v>2</v>
      </c>
      <c r="C3">
        <f>COUNTIF(卖货!B3:B4097,库存!A3)</f>
        <v>0</v>
      </c>
      <c r="D3">
        <f t="shared" ref="D3:D13" si="0">B3-C3</f>
        <v>2</v>
      </c>
    </row>
    <row r="4" spans="1:5" x14ac:dyDescent="0.25">
      <c r="A4" s="6">
        <v>10258</v>
      </c>
      <c r="B4" s="4">
        <v>1</v>
      </c>
      <c r="C4">
        <f>COUNTIF(卖货!B4:B4098,库存!A4)</f>
        <v>0</v>
      </c>
      <c r="D4">
        <f t="shared" si="0"/>
        <v>1</v>
      </c>
    </row>
    <row r="5" spans="1:5" x14ac:dyDescent="0.25">
      <c r="A5" s="6">
        <v>21309</v>
      </c>
      <c r="B5" s="4">
        <v>1</v>
      </c>
      <c r="C5">
        <f>COUNTIF(卖货!B5:B4099,库存!A5)</f>
        <v>0</v>
      </c>
      <c r="D5">
        <f t="shared" si="0"/>
        <v>1</v>
      </c>
    </row>
    <row r="6" spans="1:5" x14ac:dyDescent="0.25">
      <c r="A6" s="6">
        <v>42043</v>
      </c>
      <c r="B6" s="4">
        <v>1</v>
      </c>
      <c r="C6">
        <f>COUNTIF(卖货!B6:B4100,库存!A6)</f>
        <v>0</v>
      </c>
      <c r="D6">
        <f t="shared" si="0"/>
        <v>1</v>
      </c>
    </row>
    <row r="7" spans="1:5" x14ac:dyDescent="0.25">
      <c r="A7" s="6">
        <v>42070</v>
      </c>
      <c r="B7" s="4">
        <v>1</v>
      </c>
      <c r="C7">
        <f>COUNTIF(卖货!B7:B4101,库存!A7)</f>
        <v>0</v>
      </c>
      <c r="D7">
        <f t="shared" si="0"/>
        <v>1</v>
      </c>
    </row>
    <row r="8" spans="1:5" x14ac:dyDescent="0.25">
      <c r="A8" s="6">
        <v>70613</v>
      </c>
      <c r="B8" s="4">
        <v>1</v>
      </c>
      <c r="C8">
        <f>COUNTIF(卖货!B8:B4102,库存!A8)</f>
        <v>0</v>
      </c>
      <c r="D8">
        <f t="shared" si="0"/>
        <v>1</v>
      </c>
    </row>
    <row r="9" spans="1:5" x14ac:dyDescent="0.25">
      <c r="A9" s="6">
        <v>70614</v>
      </c>
      <c r="B9" s="4">
        <v>1</v>
      </c>
      <c r="C9">
        <f>COUNTIF(卖货!B9:B4103,库存!A9)</f>
        <v>0</v>
      </c>
      <c r="D9">
        <f t="shared" si="0"/>
        <v>1</v>
      </c>
    </row>
    <row r="10" spans="1:5" x14ac:dyDescent="0.25">
      <c r="A10" s="6">
        <v>71942</v>
      </c>
      <c r="B10" s="4">
        <v>1</v>
      </c>
      <c r="C10">
        <f>COUNTIF(卖货!B10:B4104,库存!A10)</f>
        <v>0</v>
      </c>
      <c r="D10">
        <f t="shared" si="0"/>
        <v>1</v>
      </c>
    </row>
    <row r="11" spans="1:5" x14ac:dyDescent="0.25">
      <c r="A11" s="6">
        <v>75060</v>
      </c>
      <c r="B11" s="4">
        <v>1</v>
      </c>
      <c r="C11">
        <f>COUNTIF(卖货!B11:B4105,库存!A11)</f>
        <v>0</v>
      </c>
      <c r="D11">
        <f t="shared" si="0"/>
        <v>1</v>
      </c>
    </row>
    <row r="12" spans="1:5" x14ac:dyDescent="0.25">
      <c r="A12" s="6">
        <v>75144</v>
      </c>
      <c r="B12" s="4">
        <v>1</v>
      </c>
      <c r="C12">
        <f>COUNTIF(卖货!B12:B4106,库存!A12)</f>
        <v>0</v>
      </c>
      <c r="D12">
        <f t="shared" si="0"/>
        <v>1</v>
      </c>
    </row>
    <row r="13" spans="1:5" x14ac:dyDescent="0.25">
      <c r="A13" s="6">
        <v>75827</v>
      </c>
      <c r="B13" s="4">
        <v>1</v>
      </c>
      <c r="C13">
        <f>COUNTIF(卖货!B13:B4107,库存!A13)</f>
        <v>0</v>
      </c>
      <c r="D13">
        <f t="shared" si="0"/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B3E57-553A-4D20-8883-873B67216E40}">
  <dimension ref="A1:G3"/>
  <sheetViews>
    <sheetView workbookViewId="0">
      <selection activeCell="F13" sqref="F13"/>
    </sheetView>
  </sheetViews>
  <sheetFormatPr defaultRowHeight="13.2" x14ac:dyDescent="0.25"/>
  <cols>
    <col min="1" max="1" width="9.6640625" bestFit="1" customWidth="1"/>
    <col min="3" max="3" width="13.109375" bestFit="1" customWidth="1"/>
    <col min="4" max="4" width="13.109375" customWidth="1"/>
    <col min="5" max="5" width="15.21875" bestFit="1" customWidth="1"/>
    <col min="7" max="7" width="13.5546875" bestFit="1" customWidth="1"/>
  </cols>
  <sheetData>
    <row r="1" spans="1:7" x14ac:dyDescent="0.25">
      <c r="A1" s="1" t="s">
        <v>0</v>
      </c>
      <c r="B1" s="1" t="s">
        <v>2</v>
      </c>
      <c r="C1" s="1" t="s">
        <v>19</v>
      </c>
      <c r="D1" s="1" t="s">
        <v>4</v>
      </c>
      <c r="E1" s="1" t="s">
        <v>20</v>
      </c>
      <c r="F1" s="1" t="s">
        <v>6</v>
      </c>
      <c r="G1" s="1" t="s">
        <v>21</v>
      </c>
    </row>
    <row r="2" spans="1:7" x14ac:dyDescent="0.25">
      <c r="A2" s="2">
        <v>43177</v>
      </c>
      <c r="B2" s="1" t="s">
        <v>18</v>
      </c>
      <c r="C2">
        <v>18445</v>
      </c>
      <c r="D2">
        <v>0.81</v>
      </c>
      <c r="E2">
        <f>C2*D2</f>
        <v>14940.45</v>
      </c>
      <c r="F2" s="3" t="s">
        <v>23</v>
      </c>
      <c r="G2" s="1" t="s">
        <v>22</v>
      </c>
    </row>
    <row r="3" spans="1:7" x14ac:dyDescent="0.25">
      <c r="A3" s="2">
        <v>43179</v>
      </c>
      <c r="B3" s="1" t="s">
        <v>18</v>
      </c>
      <c r="C3">
        <v>30000</v>
      </c>
      <c r="D3">
        <v>0.81</v>
      </c>
      <c r="E3">
        <f>C3*D3</f>
        <v>24300</v>
      </c>
      <c r="F3" s="3" t="s">
        <v>23</v>
      </c>
      <c r="G3" s="8" t="s">
        <v>24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3A902-E317-4C27-8157-4A617111CE29}">
  <dimension ref="A1:G14"/>
  <sheetViews>
    <sheetView tabSelected="1" workbookViewId="0">
      <selection activeCell="G11" sqref="G11"/>
    </sheetView>
  </sheetViews>
  <sheetFormatPr defaultRowHeight="13.2" x14ac:dyDescent="0.25"/>
  <cols>
    <col min="1" max="2" width="21.44140625" bestFit="1" customWidth="1"/>
    <col min="3" max="3" width="10.21875" bestFit="1" customWidth="1"/>
    <col min="4" max="4" width="9.33203125" customWidth="1"/>
  </cols>
  <sheetData>
    <row r="1" spans="1:7" x14ac:dyDescent="0.25">
      <c r="A1" s="1" t="s">
        <v>16</v>
      </c>
      <c r="B1" s="1" t="s">
        <v>17</v>
      </c>
      <c r="C1" s="1" t="s">
        <v>26</v>
      </c>
      <c r="D1" s="1" t="s">
        <v>28</v>
      </c>
      <c r="E1" s="1" t="s">
        <v>27</v>
      </c>
    </row>
    <row r="2" spans="1:7" x14ac:dyDescent="0.25">
      <c r="A2">
        <f>SUM(进货!E:E)</f>
        <v>14940.450000000003</v>
      </c>
      <c r="B2">
        <f>SUM(卖货!E:E)</f>
        <v>960</v>
      </c>
      <c r="C2">
        <f>B2-A2</f>
        <v>-13980.450000000003</v>
      </c>
      <c r="D2">
        <f>SUM(总投资!E2:E3)</f>
        <v>39240.449999999997</v>
      </c>
      <c r="E2">
        <f>D2+C2</f>
        <v>25259.999999999993</v>
      </c>
    </row>
    <row r="14" spans="1:7" x14ac:dyDescent="0.25">
      <c r="G14" s="3" t="s">
        <v>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进货</vt:lpstr>
      <vt:lpstr>卖货</vt:lpstr>
      <vt:lpstr>库存</vt:lpstr>
      <vt:lpstr>总投资</vt:lpstr>
      <vt:lpstr>资金汇总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ohqin</cp:lastModifiedBy>
  <dcterms:modified xsi:type="dcterms:W3CDTF">2018-03-21T14:12:24Z</dcterms:modified>
</cp:coreProperties>
</file>