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hermal interaction" sheetId="1" state="visible" r:id="rId2"/>
    <sheet name="Conductor plan" sheetId="2" state="visible" r:id="rId3"/>
    <sheet name="hmatrix" sheetId="3" state="visible" r:id="rId4"/>
    <sheet name="Nodal plan" sheetId="4" state="visible" r:id="rId5"/>
    <sheet name="Material" sheetId="5" state="visible" r:id="rId6"/>
    <sheet name="Heat sourc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Qexternal = Js*alpha*Asolar + Ja*alpha*Aalbedo + Jp*epsilon*Aplanetary + Jma*alpha*Aalbedo + Jmp*epsilon*Aplanetary
	-Baran Hamad
To do: Find the values for Moon's albedo Jma and Moon's planetary heat exchange Jmp
	-Baran Hamad</t>
        </r>
      </text>
    </comment>
  </commentList>
</comments>
</file>

<file path=xl/sharedStrings.xml><?xml version="1.0" encoding="utf-8"?>
<sst xmlns="http://schemas.openxmlformats.org/spreadsheetml/2006/main" count="139" uniqueCount="62">
  <si>
    <t xml:space="preserve">Node vs. Node</t>
  </si>
  <si>
    <t xml:space="preserve">Shell</t>
  </si>
  <si>
    <t xml:space="preserve">Structure</t>
  </si>
  <si>
    <t xml:space="preserve">Payload</t>
  </si>
  <si>
    <t xml:space="preserve">Engine</t>
  </si>
  <si>
    <t xml:space="preserve">Battery</t>
  </si>
  <si>
    <t xml:space="preserve">SP</t>
  </si>
  <si>
    <t xml:space="preserve">PCB</t>
  </si>
  <si>
    <t xml:space="preserve">-</t>
  </si>
  <si>
    <t xml:space="preserve">C</t>
  </si>
  <si>
    <t xml:space="preserve">Unit 1</t>
  </si>
  <si>
    <t xml:space="preserve">Unit 2</t>
  </si>
  <si>
    <t xml:space="preserve">Conductivity</t>
  </si>
  <si>
    <t xml:space="preserve">Area</t>
  </si>
  <si>
    <t xml:space="preserve">Thermal Path</t>
  </si>
  <si>
    <t xml:space="preserve">h</t>
  </si>
  <si>
    <t xml:space="preserve">W/m.K</t>
  </si>
  <si>
    <t xml:space="preserve">m^2</t>
  </si>
  <si>
    <t xml:space="preserve">m</t>
  </si>
  <si>
    <t xml:space="preserve">F</t>
  </si>
  <si>
    <t xml:space="preserve">epsilonij</t>
  </si>
  <si>
    <t xml:space="preserve">Solar Panels</t>
  </si>
  <si>
    <t xml:space="preserve">Node</t>
  </si>
  <si>
    <t xml:space="preserve">epsilon</t>
  </si>
  <si>
    <t xml:space="preserve">alpha</t>
  </si>
  <si>
    <t xml:space="preserve">A</t>
  </si>
  <si>
    <t xml:space="preserve">Aspace</t>
  </si>
  <si>
    <t xml:space="preserve">Asolar</t>
  </si>
  <si>
    <t xml:space="preserve">Aalbedo</t>
  </si>
  <si>
    <t xml:space="preserve">Aplanetary</t>
  </si>
  <si>
    <t xml:space="preserve">Qexternal</t>
  </si>
  <si>
    <t xml:space="preserve">Qinternal (generated)</t>
  </si>
  <si>
    <t xml:space="preserve">T0</t>
  </si>
  <si>
    <t xml:space="preserve">Material</t>
  </si>
  <si>
    <t xml:space="preserve">Specific Heat Cap.</t>
  </si>
  <si>
    <t xml:space="preserve">Density</t>
  </si>
  <si>
    <t xml:space="preserve">Source</t>
  </si>
  <si>
    <t xml:space="preserve">Absorptivity</t>
  </si>
  <si>
    <t xml:space="preserve">Emissivity</t>
  </si>
  <si>
    <t xml:space="preserve">Comment</t>
  </si>
  <si>
    <t xml:space="preserve">J/kg.K</t>
  </si>
  <si>
    <t xml:space="preserve">kg/m3</t>
  </si>
  <si>
    <t xml:space="preserve">Aluminum 6082</t>
  </si>
  <si>
    <t xml:space="preserve">00.15</t>
  </si>
  <si>
    <t xml:space="preserve">00.05</t>
  </si>
  <si>
    <t xml:space="preserve">Solar cell</t>
  </si>
  <si>
    <t xml:space="preserve">http://cubesat.wikidot.com/the-technology-of-solar-cells, http://www.spectrolab.com/DataSheets/TNJCell/tnj.pdf</t>
  </si>
  <si>
    <t xml:space="preserve">0.92</t>
  </si>
  <si>
    <t xml:space="preserve">0.85</t>
  </si>
  <si>
    <t xml:space="preserve">Solar cell, Triple Junction by AZUR Space ( GaInP/GaAs/Ge on Ge substrate)</t>
  </si>
  <si>
    <t xml:space="preserve">Nickle alloy (engine)</t>
  </si>
  <si>
    <t xml:space="preserve">97.5</t>
  </si>
  <si>
    <t xml:space="preserve">0.68</t>
  </si>
  <si>
    <t xml:space="preserve">0.8</t>
  </si>
  <si>
    <t xml:space="preserve">0.53</t>
  </si>
  <si>
    <t xml:space="preserve">Solar panels</t>
  </si>
  <si>
    <t xml:space="preserve">Source:</t>
  </si>
  <si>
    <t xml:space="preserve">1370 W/m2</t>
  </si>
  <si>
    <t xml:space="preserve">Solar radiation intensity</t>
  </si>
  <si>
    <t xml:space="preserve">https://www.dropbox.com/s/2e20nnoegw12f4b/Spacecraft_Systems_Engineering_4th_ed_2011.pdf?dl=0</t>
  </si>
  <si>
    <t xml:space="preserve">Energy absorption by solar panels</t>
  </si>
  <si>
    <t xml:space="preserve">https://www.quora.com/How-are-the-space-stations-solar-panels-able-to-take-1500-C-and-not-transfer-heat-to-the-station-not-melt-or-function-at-that-temperature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</si>
</sst>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#,##0.00"/>
    <numFmt numFmtId="167" formatCode="0.00"/>
    <numFmt numFmtId="168" formatCode="@"/>
    <numFmt numFmtId="169" formatCode="0%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sz val="12"/>
      <color rgb="FFFFFFFF"/>
      <name val="Calibri"/>
      <family val="0"/>
      <charset val="1"/>
    </font>
    <font>
      <sz val="12"/>
      <color rgb="FF212121"/>
      <name val="Arial Unicode MS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1F497D"/>
        <bgColor rgb="FF0033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dropbox.com/s/2e20nnoegw12f4b/Spacecraft_Systems_Engineering_4th_ed_2011.pdf?dl=0" TargetMode="External"/><Relationship Id="rId2" Type="http://schemas.openxmlformats.org/officeDocument/2006/relationships/hyperlink" Target="https://www.quora.com/How-are-the-space-stations-solar-panels-able-to-take-1500-C-and-not-transfer-heat-to-the-station-not-melt-or-function-at-that-temperatur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6.13"/>
    <col collapsed="false" customWidth="true" hidden="false" outlineLevel="0" max="3" min="3" style="0" width="7.75"/>
    <col collapsed="false" customWidth="true" hidden="false" outlineLevel="0" max="4" min="4" style="0" width="7"/>
    <col collapsed="false" customWidth="true" hidden="false" outlineLevel="0" max="6" min="5" style="0" width="6.23"/>
    <col collapsed="false" customWidth="true" hidden="false" outlineLevel="0" max="7" min="7" style="0" width="3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1</v>
      </c>
      <c r="B2" s="1" t="s">
        <v>8</v>
      </c>
      <c r="C2" s="1" t="s">
        <v>9</v>
      </c>
      <c r="D2" s="1" t="s">
        <v>9</v>
      </c>
      <c r="E2" s="1" t="s">
        <v>9</v>
      </c>
      <c r="G2" s="1" t="s">
        <v>9</v>
      </c>
    </row>
    <row r="3" customFormat="false" ht="15.75" hidden="false" customHeight="false" outlineLevel="0" collapsed="false">
      <c r="A3" s="1" t="s">
        <v>2</v>
      </c>
      <c r="C3" s="1" t="s">
        <v>8</v>
      </c>
      <c r="D3" s="1" t="s">
        <v>9</v>
      </c>
      <c r="E3" s="1" t="s">
        <v>9</v>
      </c>
      <c r="G3" s="1" t="s">
        <v>9</v>
      </c>
      <c r="H3" s="1" t="s">
        <v>9</v>
      </c>
    </row>
    <row r="4" customFormat="false" ht="15.75" hidden="false" customHeight="false" outlineLevel="0" collapsed="false">
      <c r="A4" s="1" t="s">
        <v>3</v>
      </c>
      <c r="D4" s="1" t="s">
        <v>8</v>
      </c>
      <c r="H4" s="1" t="s">
        <v>9</v>
      </c>
    </row>
    <row r="5" customFormat="false" ht="15.75" hidden="false" customHeight="false" outlineLevel="0" collapsed="false">
      <c r="A5" s="1" t="s">
        <v>4</v>
      </c>
      <c r="E5" s="1" t="s">
        <v>8</v>
      </c>
    </row>
    <row r="6" customFormat="false" ht="15.75" hidden="false" customHeight="false" outlineLevel="0" collapsed="false">
      <c r="A6" s="1" t="s">
        <v>5</v>
      </c>
      <c r="F6" s="1" t="s">
        <v>8</v>
      </c>
      <c r="H6" s="1" t="s">
        <v>9</v>
      </c>
    </row>
    <row r="7" customFormat="false" ht="15.75" hidden="false" customHeight="false" outlineLevel="0" collapsed="false">
      <c r="A7" s="1" t="s">
        <v>6</v>
      </c>
      <c r="G7" s="1" t="s">
        <v>8</v>
      </c>
    </row>
    <row r="8" customFormat="false" ht="15.75" hidden="false" customHeight="false" outlineLevel="0" collapsed="false">
      <c r="A8" s="1" t="s">
        <v>7</v>
      </c>
      <c r="H8" s="1" t="s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10</v>
      </c>
      <c r="B1" s="1" t="s">
        <v>11</v>
      </c>
      <c r="C1" s="2" t="s">
        <v>12</v>
      </c>
      <c r="D1" s="3"/>
      <c r="E1" s="3" t="s">
        <v>13</v>
      </c>
      <c r="F1" s="3" t="s">
        <v>14</v>
      </c>
      <c r="G1" s="4" t="s">
        <v>15</v>
      </c>
      <c r="H1" s="2" t="s">
        <v>12</v>
      </c>
      <c r="I1" s="3"/>
      <c r="J1" s="3" t="s">
        <v>13</v>
      </c>
      <c r="K1" s="3" t="s">
        <v>14</v>
      </c>
      <c r="L1" s="4" t="s">
        <v>15</v>
      </c>
    </row>
    <row r="2" customFormat="false" ht="15.75" hidden="false" customHeight="false" outlineLevel="0" collapsed="false">
      <c r="C2" s="2" t="s">
        <v>16</v>
      </c>
      <c r="D2" s="3"/>
      <c r="E2" s="3" t="s">
        <v>17</v>
      </c>
      <c r="F2" s="3" t="s">
        <v>18</v>
      </c>
      <c r="G2" s="4" t="s">
        <v>18</v>
      </c>
      <c r="H2" s="2" t="s">
        <v>16</v>
      </c>
      <c r="I2" s="3"/>
      <c r="J2" s="3" t="s">
        <v>17</v>
      </c>
      <c r="K2" s="3" t="s">
        <v>18</v>
      </c>
      <c r="L2" s="4" t="s">
        <v>18</v>
      </c>
    </row>
    <row r="3" customFormat="false" ht="15.75" hidden="false" customHeight="false" outlineLevel="0" collapsed="false">
      <c r="M3" s="1" t="s">
        <v>15</v>
      </c>
      <c r="N3" s="1" t="s">
        <v>19</v>
      </c>
      <c r="O3" s="1" t="s">
        <v>20</v>
      </c>
    </row>
    <row r="4" customFormat="false" ht="15.75" hidden="false" customHeight="false" outlineLevel="0" collapsed="false">
      <c r="A4" s="1" t="s">
        <v>1</v>
      </c>
      <c r="B4" s="1" t="s">
        <v>2</v>
      </c>
      <c r="C4" s="1" t="n">
        <v>170</v>
      </c>
      <c r="E4" s="1" t="n">
        <v>1.6</v>
      </c>
      <c r="F4" s="1" t="n">
        <v>0.002</v>
      </c>
      <c r="G4" s="5" t="n">
        <f aca="false">E4*C4/F4</f>
        <v>136000</v>
      </c>
      <c r="H4" s="1" t="n">
        <v>170</v>
      </c>
      <c r="J4" s="1" t="n">
        <v>0.05</v>
      </c>
      <c r="K4" s="1" t="n">
        <v>0.005</v>
      </c>
      <c r="L4" s="5" t="n">
        <f aca="false">H4*J4/K4</f>
        <v>1700</v>
      </c>
      <c r="M4" s="5" t="n">
        <f aca="false">1/(1/G4+1/L4)</f>
        <v>1679.01234567901</v>
      </c>
    </row>
    <row r="5" customFormat="false" ht="15.75" hidden="false" customHeight="false" outlineLevel="0" collapsed="false">
      <c r="A5" s="1" t="s">
        <v>1</v>
      </c>
      <c r="B5" s="1" t="s">
        <v>3</v>
      </c>
      <c r="C5" s="1" t="n">
        <v>170</v>
      </c>
      <c r="E5" s="1" t="n">
        <v>1.6</v>
      </c>
      <c r="F5" s="1" t="n">
        <v>0.002</v>
      </c>
      <c r="G5" s="5" t="n">
        <f aca="false">E5*C5/F5</f>
        <v>136000</v>
      </c>
      <c r="H5" s="1" t="n">
        <v>170</v>
      </c>
      <c r="J5" s="1" t="n">
        <v>0.2</v>
      </c>
      <c r="K5" s="1" t="n">
        <v>0.01</v>
      </c>
      <c r="L5" s="5" t="n">
        <f aca="false">H5*J5/K5</f>
        <v>3400</v>
      </c>
      <c r="M5" s="5" t="n">
        <f aca="false">1/(1/G5+1/L5)</f>
        <v>3317.07317073171</v>
      </c>
    </row>
    <row r="6" customFormat="false" ht="15.75" hidden="false" customHeight="false" outlineLevel="0" collapsed="false">
      <c r="A6" s="1" t="s">
        <v>1</v>
      </c>
      <c r="B6" s="1" t="s">
        <v>4</v>
      </c>
      <c r="C6" s="1" t="n">
        <v>170</v>
      </c>
      <c r="E6" s="1" t="n">
        <v>1.6</v>
      </c>
      <c r="F6" s="1" t="n">
        <v>0.002</v>
      </c>
      <c r="G6" s="5" t="n">
        <f aca="false">E6*C6/F6</f>
        <v>136000</v>
      </c>
      <c r="H6" s="1" t="n">
        <v>97.5</v>
      </c>
      <c r="J6" s="1" t="n">
        <v>1</v>
      </c>
      <c r="K6" s="1" t="n">
        <v>0.002</v>
      </c>
      <c r="L6" s="5" t="n">
        <f aca="false">H6*J6/K6</f>
        <v>48750</v>
      </c>
      <c r="M6" s="5" t="n">
        <f aca="false">1/(1/G6+1/L6)</f>
        <v>35886.3328822733</v>
      </c>
    </row>
    <row r="7" customFormat="false" ht="15.75" hidden="false" customHeight="false" outlineLevel="0" collapsed="false">
      <c r="A7" s="1" t="s">
        <v>1</v>
      </c>
      <c r="B7" s="1" t="s">
        <v>21</v>
      </c>
      <c r="C7" s="1" t="n">
        <v>170</v>
      </c>
      <c r="E7" s="1" t="n">
        <v>3.2</v>
      </c>
      <c r="F7" s="1" t="n">
        <v>0.002</v>
      </c>
      <c r="G7" s="5" t="n">
        <f aca="false">E7*C7/F7</f>
        <v>272000</v>
      </c>
      <c r="H7" s="1" t="n">
        <v>170</v>
      </c>
      <c r="J7" s="1" t="n">
        <v>0.02</v>
      </c>
      <c r="K7" s="1" t="n">
        <v>5</v>
      </c>
      <c r="L7" s="5" t="n">
        <f aca="false">H7*J7/K7</f>
        <v>0.68</v>
      </c>
      <c r="M7" s="5" t="n">
        <f aca="false">1/(1/G7+1/L7)</f>
        <v>0.67999830000425</v>
      </c>
    </row>
    <row r="8" customFormat="false" ht="15.75" hidden="false" customHeight="false" outlineLevel="0" collapsed="false">
      <c r="A8" s="1" t="s">
        <v>2</v>
      </c>
      <c r="B8" s="1" t="s">
        <v>3</v>
      </c>
      <c r="C8" s="1" t="n">
        <v>170</v>
      </c>
      <c r="E8" s="1" t="n">
        <v>0.05</v>
      </c>
      <c r="F8" s="1" t="n">
        <v>0.005</v>
      </c>
      <c r="G8" s="5" t="n">
        <f aca="false">E8*C8/F8</f>
        <v>1700</v>
      </c>
      <c r="H8" s="1" t="n">
        <v>170</v>
      </c>
      <c r="J8" s="1" t="n">
        <v>0.2</v>
      </c>
      <c r="K8" s="1" t="n">
        <v>0.01</v>
      </c>
      <c r="L8" s="5" t="n">
        <f aca="false">H8*J8/K8</f>
        <v>3400</v>
      </c>
      <c r="M8" s="5" t="n">
        <f aca="false">1/(1/G8+1/L8)</f>
        <v>1133.33333333333</v>
      </c>
    </row>
    <row r="9" customFormat="false" ht="15.75" hidden="false" customHeight="false" outlineLevel="0" collapsed="false">
      <c r="A9" s="1" t="s">
        <v>2</v>
      </c>
      <c r="B9" s="1" t="s">
        <v>4</v>
      </c>
      <c r="C9" s="1" t="n">
        <v>170</v>
      </c>
      <c r="E9" s="1" t="n">
        <v>0.05</v>
      </c>
      <c r="F9" s="1" t="n">
        <v>0.005</v>
      </c>
      <c r="G9" s="5" t="n">
        <f aca="false">E9*C9/F9</f>
        <v>1700</v>
      </c>
      <c r="H9" s="6" t="n">
        <v>97.5</v>
      </c>
      <c r="J9" s="1" t="n">
        <v>1</v>
      </c>
      <c r="K9" s="1" t="n">
        <v>0.002</v>
      </c>
      <c r="L9" s="5" t="n">
        <f aca="false">H9*J9/K9</f>
        <v>48750</v>
      </c>
      <c r="M9" s="5" t="n">
        <f aca="false">1/(1/G9+1/L9)</f>
        <v>1642.71555996036</v>
      </c>
    </row>
    <row r="11" customFormat="false" ht="15.75" hidden="false" customHeight="false" outlineLevel="0" collapsed="false">
      <c r="A11" s="1" t="s">
        <v>2</v>
      </c>
      <c r="B11" s="1" t="s">
        <v>21</v>
      </c>
      <c r="C11" s="1" t="n">
        <v>170</v>
      </c>
      <c r="E11" s="1" t="n">
        <v>0.1</v>
      </c>
      <c r="F11" s="1" t="n">
        <v>0.005</v>
      </c>
      <c r="G11" s="5" t="n">
        <f aca="false">E11*C11/F11</f>
        <v>3400</v>
      </c>
      <c r="H11" s="1" t="n">
        <v>170</v>
      </c>
      <c r="J11" s="1" t="n">
        <v>0.02</v>
      </c>
      <c r="K11" s="1" t="n">
        <v>5</v>
      </c>
      <c r="L11" s="5" t="n">
        <f aca="false">H11*J11/K11</f>
        <v>0.68</v>
      </c>
      <c r="M11" s="5" t="n">
        <f aca="false">1/(1/G11+1/L11)</f>
        <v>0.679864027194561</v>
      </c>
    </row>
    <row r="12" customFormat="false" ht="15.75" hidden="false" customHeight="false" outlineLevel="0" collapsed="false">
      <c r="A12" s="1" t="s">
        <v>2</v>
      </c>
      <c r="B12" s="1" t="s">
        <v>7</v>
      </c>
      <c r="C12" s="1" t="n">
        <v>170</v>
      </c>
      <c r="E12" s="1" t="n">
        <v>0.05</v>
      </c>
      <c r="F12" s="1" t="n">
        <v>0.005</v>
      </c>
      <c r="G12" s="5" t="n">
        <f aca="false">E12*C12/F12</f>
        <v>1700</v>
      </c>
      <c r="H12" s="6" t="n">
        <v>0.53</v>
      </c>
      <c r="J12" s="1" t="n">
        <v>0.8</v>
      </c>
      <c r="K12" s="1" t="n">
        <v>0.003</v>
      </c>
      <c r="L12" s="5" t="n">
        <f aca="false">H12*J12/K12</f>
        <v>141.333333333333</v>
      </c>
      <c r="M12" s="5" t="n">
        <f aca="false">1/(1/G12+1/L12)</f>
        <v>130.485155684287</v>
      </c>
    </row>
    <row r="13" customFormat="false" ht="15.75" hidden="false" customHeight="false" outlineLevel="0" collapsed="false">
      <c r="A13" s="1" t="s">
        <v>5</v>
      </c>
      <c r="B13" s="1" t="s">
        <v>7</v>
      </c>
      <c r="C13" s="1" t="n">
        <v>170</v>
      </c>
      <c r="E13" s="1" t="n">
        <v>0.2</v>
      </c>
      <c r="F13" s="1" t="n">
        <v>0.01</v>
      </c>
      <c r="G13" s="5" t="n">
        <f aca="false">E13*C13/F13</f>
        <v>3400</v>
      </c>
      <c r="H13" s="6" t="n">
        <v>0.53</v>
      </c>
      <c r="J13" s="1" t="n">
        <v>0.8</v>
      </c>
      <c r="K13" s="1" t="n">
        <v>0.003</v>
      </c>
      <c r="L13" s="5" t="n">
        <f aca="false">H13*J13/K13</f>
        <v>141.333333333333</v>
      </c>
      <c r="M13" s="5" t="n">
        <f aca="false">1/(1/G13+1/L13)</f>
        <v>135.692771084337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1" t="s">
        <v>1</v>
      </c>
      <c r="B2" s="5" t="n">
        <f aca="false">'Conductor plan'!G4</f>
        <v>136000</v>
      </c>
      <c r="C2" s="5" t="n">
        <f aca="false">'Conductor plan'!M4</f>
        <v>1679.012346</v>
      </c>
      <c r="D2" s="7" t="n">
        <f aca="false">'Conductor plan'!M5</f>
        <v>3317.073171</v>
      </c>
      <c r="E2" s="7" t="n">
        <f aca="false">'Conductor plan'!M6</f>
        <v>35886.33288</v>
      </c>
      <c r="F2" s="8" t="n">
        <v>0</v>
      </c>
      <c r="G2" s="8" t="n">
        <v>0</v>
      </c>
      <c r="H2" s="7" t="n">
        <f aca="false">'Conductor plan'!M7</f>
        <v>0.6799983</v>
      </c>
    </row>
    <row r="3" customFormat="false" ht="15.75" hidden="false" customHeight="false" outlineLevel="0" collapsed="false">
      <c r="A3" s="1" t="s">
        <v>2</v>
      </c>
      <c r="B3" s="5" t="n">
        <f aca="false">C2</f>
        <v>1679.012346</v>
      </c>
      <c r="C3" s="7" t="n">
        <f aca="false">'Conductor plan'!L4</f>
        <v>1700</v>
      </c>
      <c r="D3" s="7" t="n">
        <f aca="false">'Conductor plan'!M8</f>
        <v>1133.333333</v>
      </c>
      <c r="E3" s="7" t="n">
        <f aca="false">'Conductor plan'!M9</f>
        <v>1642.71556</v>
      </c>
      <c r="F3" s="1" t="n">
        <v>0</v>
      </c>
      <c r="G3" s="7" t="n">
        <f aca="false">'Conductor plan'!M11</f>
        <v>0.6798640272</v>
      </c>
      <c r="H3" s="7" t="n">
        <f aca="false">'Conductor plan'!M12</f>
        <v>130.4851557</v>
      </c>
    </row>
    <row r="4" customFormat="false" ht="15.75" hidden="false" customHeight="false" outlineLevel="0" collapsed="false">
      <c r="A4" s="1" t="s">
        <v>3</v>
      </c>
      <c r="B4" s="5" t="n">
        <f aca="false">D2</f>
        <v>3317.073171</v>
      </c>
      <c r="C4" s="5" t="n">
        <f aca="false">D3</f>
        <v>1133.333333</v>
      </c>
      <c r="D4" s="7" t="n">
        <f aca="false">'Conductor plan'!L5</f>
        <v>3400</v>
      </c>
      <c r="E4" s="1" t="n">
        <v>0</v>
      </c>
      <c r="F4" s="1" t="n">
        <v>0</v>
      </c>
      <c r="G4" s="1" t="n">
        <v>0</v>
      </c>
      <c r="H4" s="1" t="n">
        <v>0</v>
      </c>
    </row>
    <row r="5" customFormat="false" ht="15.75" hidden="false" customHeight="false" outlineLevel="0" collapsed="false">
      <c r="A5" s="1" t="s">
        <v>4</v>
      </c>
      <c r="B5" s="5" t="n">
        <f aca="false">E2</f>
        <v>35886.33288</v>
      </c>
      <c r="C5" s="5" t="n">
        <f aca="false">E3</f>
        <v>1642.71556</v>
      </c>
      <c r="D5" s="5" t="n">
        <f aca="false">E4</f>
        <v>0</v>
      </c>
      <c r="E5" s="7" t="n">
        <f aca="false">'Conductor plan'!L6</f>
        <v>48750</v>
      </c>
      <c r="F5" s="1" t="n">
        <v>0</v>
      </c>
      <c r="G5" s="1" t="n">
        <v>0</v>
      </c>
      <c r="H5" s="1" t="n">
        <v>0</v>
      </c>
    </row>
    <row r="6" customFormat="false" ht="15.75" hidden="false" customHeight="false" outlineLevel="0" collapsed="false">
      <c r="A6" s="1" t="s">
        <v>5</v>
      </c>
      <c r="B6" s="5" t="n">
        <f aca="false">F2</f>
        <v>0</v>
      </c>
      <c r="C6" s="5" t="n">
        <f aca="false">F3</f>
        <v>0</v>
      </c>
      <c r="D6" s="5" t="n">
        <f aca="false">F4</f>
        <v>0</v>
      </c>
      <c r="E6" s="5" t="n">
        <f aca="false">F5</f>
        <v>0</v>
      </c>
      <c r="F6" s="7" t="n">
        <f aca="false">'Conductor plan'!G12</f>
        <v>1700</v>
      </c>
      <c r="G6" s="1" t="n">
        <v>0</v>
      </c>
      <c r="H6" s="5" t="n">
        <f aca="false">'Conductor plan'!M13</f>
        <v>135.6927711</v>
      </c>
    </row>
    <row r="7" customFormat="false" ht="15.75" hidden="false" customHeight="false" outlineLevel="0" collapsed="false">
      <c r="A7" s="1" t="s">
        <v>6</v>
      </c>
      <c r="B7" s="5" t="n">
        <f aca="false">G2</f>
        <v>0</v>
      </c>
      <c r="C7" s="5" t="n">
        <f aca="false">G3</f>
        <v>0.6798640272</v>
      </c>
      <c r="D7" s="5" t="n">
        <f aca="false">G4</f>
        <v>0</v>
      </c>
      <c r="E7" s="5" t="n">
        <f aca="false">G5</f>
        <v>0</v>
      </c>
      <c r="F7" s="5" t="n">
        <f aca="false">G6</f>
        <v>0</v>
      </c>
      <c r="G7" s="7" t="n">
        <f aca="false">'Conductor plan'!G7</f>
        <v>272000</v>
      </c>
      <c r="H7" s="1" t="n">
        <v>0</v>
      </c>
    </row>
    <row r="8" customFormat="false" ht="15.75" hidden="false" customHeight="false" outlineLevel="0" collapsed="false">
      <c r="A8" s="1" t="s">
        <v>7</v>
      </c>
      <c r="B8" s="5" t="n">
        <f aca="false">H2</f>
        <v>0.6799983</v>
      </c>
      <c r="C8" s="5" t="n">
        <f aca="false">H3</f>
        <v>130.4851557</v>
      </c>
      <c r="D8" s="5" t="n">
        <f aca="false">H4</f>
        <v>0</v>
      </c>
      <c r="E8" s="5" t="n">
        <f aca="false">H5</f>
        <v>0</v>
      </c>
      <c r="F8" s="5" t="n">
        <f aca="false">H6</f>
        <v>135.6927711</v>
      </c>
      <c r="G8" s="5" t="n">
        <f aca="false">H7</f>
        <v>0</v>
      </c>
      <c r="H8" s="7" t="n">
        <f aca="false">'Conductor plan'!G12</f>
        <v>1700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2.66015625" defaultRowHeight="15.75" zeroHeight="false" outlineLevelRow="0" outlineLevelCol="0"/>
  <cols>
    <col collapsed="false" customWidth="true" hidden="false" outlineLevel="0" max="10" min="10" style="0" width="16.87"/>
  </cols>
  <sheetData>
    <row r="1" customFormat="false" ht="15.75" hidden="false" customHeight="false" outlineLevel="0" collapsed="false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customFormat="false" ht="15.75" hidden="false" customHeight="false" outlineLevel="0" collapsed="false">
      <c r="A2" s="1" t="s">
        <v>1</v>
      </c>
      <c r="B2" s="6" t="n">
        <v>0.05</v>
      </c>
      <c r="C2" s="6" t="n">
        <v>0.15</v>
      </c>
      <c r="D2" s="1" t="n">
        <v>9.6</v>
      </c>
      <c r="E2" s="1" t="n">
        <v>8.5</v>
      </c>
      <c r="F2" s="1" t="n">
        <v>1.6</v>
      </c>
      <c r="G2" s="1" t="n">
        <v>1.6</v>
      </c>
      <c r="H2" s="1" t="n">
        <v>1.6</v>
      </c>
      <c r="I2" s="1" t="n">
        <f aca="false">1371*C2*F2 + 220*C2*G2 + 67.9*B2*H2</f>
        <v>387.272</v>
      </c>
      <c r="J2" s="1" t="n">
        <v>0</v>
      </c>
      <c r="K2" s="1" t="n">
        <v>273</v>
      </c>
    </row>
    <row r="3" customFormat="false" ht="13.8" hidden="false" customHeight="false" outlineLevel="0" collapsed="false">
      <c r="A3" s="1" t="s">
        <v>2</v>
      </c>
      <c r="B3" s="9" t="n">
        <v>0.05</v>
      </c>
      <c r="C3" s="9" t="n">
        <v>0.15</v>
      </c>
      <c r="D3" s="1" t="n">
        <v>0.3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f aca="false">1371*C3*F3 + 220*C3*G3 + 67.9*B3*H3</f>
        <v>0</v>
      </c>
      <c r="J3" s="1" t="n">
        <v>0</v>
      </c>
      <c r="K3" s="1" t="n">
        <v>273</v>
      </c>
    </row>
    <row r="4" customFormat="false" ht="13.8" hidden="false" customHeight="false" outlineLevel="0" collapsed="false">
      <c r="A4" s="1" t="s">
        <v>3</v>
      </c>
      <c r="B4" s="9" t="n">
        <v>0.5</v>
      </c>
      <c r="C4" s="9" t="n">
        <v>0.5</v>
      </c>
      <c r="D4" s="1" t="n">
        <v>0.6</v>
      </c>
      <c r="E4" s="1" t="n">
        <v>0.4</v>
      </c>
      <c r="F4" s="1" t="n">
        <v>0.1</v>
      </c>
      <c r="G4" s="1" t="n">
        <v>0.1</v>
      </c>
      <c r="H4" s="1" t="n">
        <v>0.1</v>
      </c>
      <c r="I4" s="1" t="n">
        <f aca="false">1371*C4*F4 + 220*C4*G4 + 67.9*B4*H4</f>
        <v>82.945</v>
      </c>
      <c r="J4" s="1" t="n">
        <v>50</v>
      </c>
      <c r="K4" s="1" t="n">
        <v>273</v>
      </c>
    </row>
    <row r="5" customFormat="false" ht="13.8" hidden="false" customHeight="false" outlineLevel="0" collapsed="false">
      <c r="A5" s="1" t="s">
        <v>4</v>
      </c>
      <c r="B5" s="9" t="n">
        <v>0.8</v>
      </c>
      <c r="C5" s="9" t="n">
        <v>0.68</v>
      </c>
      <c r="D5" s="1" t="n">
        <v>2</v>
      </c>
      <c r="E5" s="1" t="n">
        <v>2</v>
      </c>
      <c r="F5" s="1" t="n">
        <v>0.7</v>
      </c>
      <c r="G5" s="1" t="n">
        <v>0.5</v>
      </c>
      <c r="H5" s="1" t="n">
        <v>0.7</v>
      </c>
      <c r="I5" s="1" t="n">
        <f aca="false">1371*C5*F5 + 220*C5*G5 + 67.9*B5*H5</f>
        <v>765.42</v>
      </c>
      <c r="J5" s="0" t="n">
        <v>0</v>
      </c>
      <c r="K5" s="1" t="n">
        <v>273</v>
      </c>
    </row>
    <row r="6" customFormat="false" ht="13.8" hidden="false" customHeight="false" outlineLevel="0" collapsed="false">
      <c r="A6" s="1" t="s">
        <v>5</v>
      </c>
      <c r="B6" s="9" t="n">
        <v>0.5</v>
      </c>
      <c r="C6" s="9" t="n">
        <v>0.5</v>
      </c>
      <c r="D6" s="1" t="n">
        <v>0.5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f aca="false">1371*C6*F6 + 220*C6*G6 + 67.9*B6*H6</f>
        <v>0</v>
      </c>
      <c r="J6" s="1" t="n">
        <v>200</v>
      </c>
      <c r="K6" s="1" t="n">
        <v>273</v>
      </c>
    </row>
    <row r="7" customFormat="false" ht="13.8" hidden="false" customHeight="false" outlineLevel="0" collapsed="false">
      <c r="A7" s="1" t="s">
        <v>6</v>
      </c>
      <c r="B7" s="9" t="n">
        <v>0.85</v>
      </c>
      <c r="C7" s="9" t="n">
        <v>0.92</v>
      </c>
      <c r="D7" s="1" t="n">
        <v>10</v>
      </c>
      <c r="E7" s="1" t="n">
        <v>10</v>
      </c>
      <c r="F7" s="1" t="n">
        <v>10</v>
      </c>
      <c r="G7" s="1" t="n">
        <v>0</v>
      </c>
      <c r="H7" s="1" t="n">
        <v>0</v>
      </c>
      <c r="I7" s="1" t="n">
        <f aca="false">1371*C7*F7 + 220*C7*G7 + 67.9*B7*H7</f>
        <v>12613.2</v>
      </c>
      <c r="J7" s="0" t="n">
        <v>0</v>
      </c>
      <c r="K7" s="1" t="n">
        <v>273</v>
      </c>
    </row>
    <row r="8" customFormat="false" ht="13.8" hidden="false" customHeight="false" outlineLevel="0" collapsed="false">
      <c r="A8" s="1" t="s">
        <v>7</v>
      </c>
      <c r="B8" s="10" t="n">
        <v>0.5</v>
      </c>
      <c r="C8" s="10" t="n">
        <v>0.5</v>
      </c>
      <c r="D8" s="1" t="n">
        <v>0.8</v>
      </c>
      <c r="E8" s="1" t="n">
        <v>0</v>
      </c>
      <c r="F8" s="1" t="n">
        <v>0</v>
      </c>
      <c r="G8" s="1" t="n">
        <v>0</v>
      </c>
      <c r="H8" s="1" t="n">
        <v>0</v>
      </c>
      <c r="I8" s="0" t="n">
        <v>0</v>
      </c>
      <c r="J8" s="0" t="n">
        <v>0</v>
      </c>
      <c r="K8" s="1" t="n">
        <v>273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6.75"/>
    <col collapsed="false" customWidth="true" hidden="false" outlineLevel="0" max="2" min="2" style="0" width="17.88"/>
  </cols>
  <sheetData>
    <row r="1" customFormat="false" ht="15.75" hidden="false" customHeight="false" outlineLevel="0" collapsed="false">
      <c r="A1" s="11"/>
      <c r="B1" s="12" t="s">
        <v>33</v>
      </c>
      <c r="C1" s="12" t="s">
        <v>34</v>
      </c>
      <c r="D1" s="12" t="s">
        <v>35</v>
      </c>
      <c r="E1" s="12" t="s">
        <v>12</v>
      </c>
      <c r="F1" s="13" t="s">
        <v>36</v>
      </c>
      <c r="G1" s="14" t="s">
        <v>37</v>
      </c>
      <c r="H1" s="14" t="s">
        <v>38</v>
      </c>
      <c r="I1" s="13" t="s">
        <v>39</v>
      </c>
      <c r="J1" s="11"/>
      <c r="K1" s="11"/>
      <c r="L1" s="11"/>
      <c r="M1" s="11"/>
    </row>
    <row r="2" customFormat="false" ht="15.75" hidden="false" customHeight="false" outlineLevel="0" collapsed="false">
      <c r="A2" s="15"/>
      <c r="B2" s="16"/>
      <c r="C2" s="17" t="s">
        <v>40</v>
      </c>
      <c r="D2" s="17" t="s">
        <v>41</v>
      </c>
      <c r="E2" s="17" t="s">
        <v>16</v>
      </c>
      <c r="F2" s="15"/>
      <c r="G2" s="15"/>
      <c r="H2" s="15"/>
      <c r="I2" s="15"/>
      <c r="J2" s="15"/>
      <c r="K2" s="15"/>
      <c r="L2" s="15"/>
      <c r="M2" s="15"/>
    </row>
    <row r="3" customFormat="false" ht="15.75" hidden="false" customHeight="false" outlineLevel="0" collapsed="false">
      <c r="B3" s="18" t="s">
        <v>42</v>
      </c>
      <c r="C3" s="19" t="n">
        <v>896</v>
      </c>
      <c r="D3" s="20" t="n">
        <v>2810</v>
      </c>
      <c r="E3" s="19" t="n">
        <v>170</v>
      </c>
      <c r="F3" s="21"/>
      <c r="G3" s="22" t="s">
        <v>43</v>
      </c>
      <c r="H3" s="22" t="s">
        <v>44</v>
      </c>
    </row>
    <row r="4" customFormat="false" ht="15.75" hidden="false" customHeight="false" outlineLevel="0" collapsed="false">
      <c r="B4" s="18" t="s">
        <v>45</v>
      </c>
      <c r="C4" s="18"/>
      <c r="D4" s="18"/>
      <c r="E4" s="18"/>
      <c r="F4" s="21" t="s">
        <v>46</v>
      </c>
      <c r="G4" s="22" t="s">
        <v>47</v>
      </c>
      <c r="H4" s="22" t="s">
        <v>48</v>
      </c>
      <c r="I4" s="21" t="s">
        <v>49</v>
      </c>
    </row>
    <row r="5" customFormat="false" ht="15.75" hidden="false" customHeight="false" outlineLevel="0" collapsed="false">
      <c r="B5" s="1" t="s">
        <v>50</v>
      </c>
      <c r="E5" s="1" t="s">
        <v>51</v>
      </c>
      <c r="G5" s="23" t="s">
        <v>52</v>
      </c>
      <c r="H5" s="1" t="s">
        <v>53</v>
      </c>
    </row>
    <row r="6" customFormat="false" ht="15.75" hidden="false" customHeight="false" outlineLevel="0" collapsed="false">
      <c r="B6" s="1" t="s">
        <v>7</v>
      </c>
      <c r="E6" s="23" t="s">
        <v>54</v>
      </c>
    </row>
  </sheetData>
  <conditionalFormatting sqref="G4">
    <cfRule type="expression" priority="2" aboveAverage="0" equalAverage="0" bottom="0" percent="0" rank="0" text="" dxfId="0">
      <formula>LEN(TRIM(G4))&gt;0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26.25"/>
  </cols>
  <sheetData>
    <row r="1" customFormat="false" ht="15.75" hidden="false" customHeight="false" outlineLevel="0" collapsed="false">
      <c r="A1" s="24" t="s">
        <v>55</v>
      </c>
      <c r="D1" s="1" t="s">
        <v>56</v>
      </c>
    </row>
    <row r="2" customFormat="false" ht="15.75" hidden="false" customHeight="false" outlineLevel="0" collapsed="false">
      <c r="B2" s="1" t="s">
        <v>57</v>
      </c>
      <c r="C2" s="1" t="s">
        <v>58</v>
      </c>
      <c r="D2" s="25" t="s">
        <v>59</v>
      </c>
    </row>
    <row r="3" customFormat="false" ht="15.75" hidden="false" customHeight="false" outlineLevel="0" collapsed="false">
      <c r="B3" s="26" t="n">
        <v>0.9</v>
      </c>
      <c r="C3" s="1" t="s">
        <v>60</v>
      </c>
      <c r="D3" s="25" t="s">
        <v>61</v>
      </c>
    </row>
    <row r="8" customFormat="false" ht="15.75" hidden="false" customHeight="false" outlineLevel="0" collapsed="false">
      <c r="A8" s="24" t="s">
        <v>1</v>
      </c>
    </row>
    <row r="9" customFormat="false" ht="15.75" hidden="false" customHeight="false" outlineLevel="0" collapsed="false">
      <c r="A9" s="24" t="s">
        <v>5</v>
      </c>
    </row>
    <row r="10" customFormat="false" ht="15.75" hidden="false" customHeight="false" outlineLevel="0" collapsed="false">
      <c r="A10" s="24" t="s">
        <v>3</v>
      </c>
    </row>
    <row r="11" customFormat="false" ht="15.75" hidden="false" customHeight="false" outlineLevel="0" collapsed="false">
      <c r="A11" s="24" t="s">
        <v>4</v>
      </c>
    </row>
  </sheetData>
  <hyperlinks>
    <hyperlink ref="D2" r:id="rId1" display="https://www.dropbox.com/s/2e20nnoegw12f4b/Spacecraft_Systems_Engineering_4th_ed_2011.pdf?dl=0"/>
    <hyperlink ref="D3" r:id="rId2" display="https://www.quora.com/How-are-the-space-stations-solar-panels-able-to-take-1500-C-and-not-transfer-heat-to-the-station-not-melt-or-function-at-that-temperatur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2022-12-01T13:41:26Z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